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pineda\Documents\JOSÉ LUNA GÁLVEZ\Página Wb\Presentaciones\Ejecutivo\RREE\"/>
    </mc:Choice>
  </mc:AlternateContent>
  <xr:revisionPtr revIDLastSave="0" documentId="8_{8676FE53-29E7-4712-93CB-E1085B54FCAD}" xr6:coauthVersionLast="47" xr6:coauthVersionMax="47" xr10:uidLastSave="{00000000-0000-0000-0000-000000000000}"/>
  <bookViews>
    <workbookView xWindow="-120" yWindow="-120" windowWidth="24240" windowHeight="13140" activeTab="11" xr2:uid="{00000000-000D-0000-FFFF-FFFF00000000}"/>
  </bookViews>
  <sheets>
    <sheet name="FMTO 01" sheetId="1" r:id="rId1"/>
    <sheet name="FMTO 02" sheetId="2" r:id="rId2"/>
    <sheet name="FMTO 03" sheetId="4" r:id="rId3"/>
    <sheet name="FMTO 04" sheetId="5" r:id="rId4"/>
    <sheet name="FMTO 05" sheetId="3" r:id="rId5"/>
    <sheet name="FMTO 06" sheetId="6" r:id="rId6"/>
    <sheet name="FMTO 07" sheetId="8" r:id="rId7"/>
    <sheet name="FMTO 08" sheetId="9" r:id="rId8"/>
    <sheet name="FMTO 09" sheetId="12" r:id="rId9"/>
    <sheet name="FMTO 10 " sheetId="7" r:id="rId10"/>
    <sheet name="FMTO 11" sheetId="11" r:id="rId11"/>
    <sheet name="FMTO 12" sheetId="10" r:id="rId12"/>
  </sheets>
  <definedNames>
    <definedName name="_xlnm.Print_Area" localSheetId="0">'FMTO 01'!$A$1:$S$13</definedName>
    <definedName name="_xlnm.Print_Area" localSheetId="3">'FMTO 04'!$A$1:$R$109</definedName>
    <definedName name="_xlnm.Print_Area" localSheetId="6">'FMTO 07'!$A$1:$J$35</definedName>
    <definedName name="_xlnm.Print_Area" localSheetId="9">'FMTO 10 '!$A$1:$W$34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3" i="11" l="1"/>
  <c r="P113" i="11"/>
  <c r="M113" i="11"/>
  <c r="R112" i="11"/>
  <c r="P112" i="11"/>
  <c r="M112" i="11"/>
  <c r="R111" i="11"/>
  <c r="P111" i="11"/>
  <c r="M111" i="11"/>
  <c r="R110" i="11"/>
  <c r="P110" i="11"/>
  <c r="M110" i="11"/>
  <c r="R109" i="11"/>
  <c r="P109" i="11"/>
  <c r="R108" i="11"/>
  <c r="P108" i="11"/>
  <c r="M108" i="11"/>
  <c r="R107" i="11"/>
  <c r="P107" i="11"/>
  <c r="R106" i="11"/>
  <c r="P106" i="11"/>
  <c r="M106" i="11"/>
  <c r="R105" i="11"/>
  <c r="P105" i="11"/>
  <c r="M105" i="11"/>
  <c r="R104" i="11"/>
  <c r="P104" i="11"/>
  <c r="M104" i="11"/>
  <c r="R103" i="11"/>
  <c r="P103" i="11"/>
  <c r="M103" i="11"/>
  <c r="R101" i="11"/>
  <c r="P101" i="11"/>
  <c r="M101" i="11"/>
  <c r="R100" i="11"/>
  <c r="P100" i="11"/>
  <c r="M100" i="11"/>
  <c r="R99" i="11"/>
  <c r="P99" i="11"/>
  <c r="M99" i="11"/>
  <c r="R98" i="11"/>
  <c r="P98" i="11"/>
  <c r="M98" i="11"/>
  <c r="R97" i="11"/>
  <c r="P97" i="11"/>
  <c r="R96" i="11"/>
  <c r="P96" i="11"/>
  <c r="M96" i="11"/>
  <c r="R95" i="11"/>
  <c r="P95" i="11"/>
  <c r="M95" i="11"/>
  <c r="R94" i="11"/>
  <c r="P94" i="11"/>
  <c r="M94" i="11"/>
  <c r="R93" i="11"/>
  <c r="P93" i="11"/>
  <c r="M93" i="11"/>
  <c r="R92" i="11"/>
  <c r="P92" i="11"/>
  <c r="M92" i="11"/>
  <c r="R91" i="11"/>
  <c r="P91" i="11"/>
  <c r="M91" i="11"/>
  <c r="R90" i="11"/>
  <c r="P90" i="11"/>
  <c r="M90" i="11"/>
  <c r="R89" i="11"/>
  <c r="P89" i="11"/>
  <c r="M89" i="11"/>
  <c r="R87" i="11"/>
  <c r="P87" i="11"/>
  <c r="R85" i="11"/>
  <c r="R84" i="11"/>
  <c r="P84" i="11"/>
  <c r="M84" i="11"/>
  <c r="R83" i="11"/>
  <c r="P83" i="11"/>
  <c r="R82" i="11"/>
  <c r="P82" i="11"/>
  <c r="M82" i="11"/>
  <c r="R81" i="11"/>
  <c r="P81" i="11"/>
  <c r="M81" i="11"/>
  <c r="P80" i="11"/>
  <c r="R79" i="11"/>
  <c r="P79" i="11"/>
  <c r="M79" i="11"/>
  <c r="R78" i="11"/>
  <c r="P78" i="11"/>
  <c r="M78" i="11"/>
  <c r="R77" i="11"/>
  <c r="P77" i="11"/>
  <c r="M77" i="11"/>
  <c r="R76" i="11"/>
  <c r="P76" i="11"/>
  <c r="M76" i="11"/>
  <c r="R75" i="11"/>
  <c r="P75" i="11"/>
  <c r="M75" i="11"/>
  <c r="R74" i="11"/>
  <c r="P74" i="11"/>
  <c r="M74" i="11"/>
  <c r="R73" i="11"/>
  <c r="P73" i="11"/>
  <c r="M73" i="11"/>
  <c r="R72" i="11"/>
  <c r="P72" i="11"/>
  <c r="M72" i="11"/>
  <c r="R71" i="11"/>
  <c r="P71" i="11"/>
  <c r="M71" i="11"/>
  <c r="R70" i="11"/>
  <c r="P70" i="11"/>
  <c r="M70" i="11"/>
  <c r="R69" i="11"/>
  <c r="R68" i="11"/>
  <c r="P68" i="11"/>
  <c r="M68" i="11"/>
  <c r="R67" i="11"/>
  <c r="P67" i="11"/>
  <c r="M67" i="11"/>
  <c r="R66" i="11"/>
  <c r="P66" i="11"/>
  <c r="M66" i="11"/>
  <c r="R65" i="11"/>
  <c r="P65" i="11"/>
  <c r="M65" i="11"/>
  <c r="R63" i="11"/>
  <c r="P63" i="11"/>
  <c r="M63" i="11"/>
  <c r="R62" i="11"/>
  <c r="P62" i="11"/>
  <c r="R61" i="11"/>
  <c r="P61" i="11"/>
  <c r="M61" i="11"/>
  <c r="R60" i="11"/>
  <c r="P60" i="11"/>
  <c r="M60" i="11"/>
  <c r="R59" i="11"/>
  <c r="P59" i="11"/>
  <c r="M59" i="11"/>
  <c r="R57" i="11"/>
  <c r="P57" i="11"/>
  <c r="M57" i="11"/>
  <c r="R56" i="11"/>
  <c r="P56" i="11"/>
  <c r="M56" i="11"/>
  <c r="R55" i="11"/>
  <c r="P55" i="11"/>
  <c r="M55" i="11"/>
  <c r="R54" i="11"/>
  <c r="P54" i="11"/>
  <c r="M54" i="11"/>
  <c r="R53" i="11"/>
  <c r="P53" i="11"/>
  <c r="M53" i="11"/>
  <c r="R52" i="11"/>
  <c r="P52" i="11"/>
  <c r="M52" i="11"/>
  <c r="R51" i="11"/>
  <c r="P51" i="11"/>
  <c r="R50" i="11"/>
  <c r="P50" i="11"/>
  <c r="M50" i="11"/>
  <c r="R49" i="11"/>
  <c r="P49" i="11"/>
  <c r="M49" i="11"/>
  <c r="R48" i="11"/>
  <c r="P48" i="11"/>
  <c r="M48" i="11"/>
  <c r="R47" i="11"/>
  <c r="P47" i="11"/>
  <c r="M47" i="11"/>
  <c r="R46" i="11"/>
  <c r="P46" i="11"/>
  <c r="M46" i="11"/>
  <c r="R45" i="11"/>
  <c r="P45" i="11"/>
  <c r="M45" i="11"/>
  <c r="R44" i="11"/>
  <c r="P44" i="11"/>
  <c r="R42" i="11"/>
  <c r="P42" i="11"/>
  <c r="M42" i="11"/>
  <c r="R41" i="11"/>
  <c r="P41" i="11"/>
  <c r="M41" i="11"/>
  <c r="R39" i="11"/>
  <c r="P39" i="11"/>
  <c r="M39" i="11"/>
  <c r="R38" i="11"/>
  <c r="P38" i="11"/>
  <c r="M38" i="11"/>
  <c r="R37" i="11"/>
  <c r="P37" i="11"/>
  <c r="M37" i="11"/>
  <c r="R36" i="11"/>
  <c r="P36" i="11"/>
  <c r="M36" i="11"/>
  <c r="R35" i="11"/>
  <c r="P35" i="11"/>
  <c r="M35" i="11"/>
  <c r="R34" i="11"/>
  <c r="P34" i="11"/>
  <c r="M34" i="11"/>
  <c r="R33" i="11"/>
  <c r="P33" i="11"/>
  <c r="M33" i="11"/>
  <c r="R32" i="11"/>
  <c r="P32" i="11"/>
  <c r="M32" i="11"/>
  <c r="R31" i="11"/>
  <c r="P31" i="11"/>
  <c r="M31" i="11"/>
  <c r="R30" i="11"/>
  <c r="P30" i="11"/>
  <c r="M30" i="11"/>
  <c r="R29" i="11"/>
  <c r="P29" i="11"/>
  <c r="M29" i="11"/>
  <c r="R28" i="11"/>
  <c r="P28" i="11"/>
  <c r="M28" i="11"/>
  <c r="R27" i="11"/>
  <c r="P27" i="11"/>
  <c r="R26" i="11"/>
  <c r="P26" i="11"/>
  <c r="M26" i="11"/>
  <c r="R25" i="11"/>
  <c r="P25" i="11"/>
  <c r="M25" i="11"/>
  <c r="R24" i="11"/>
  <c r="P24" i="11"/>
  <c r="M24" i="11"/>
  <c r="R23" i="11"/>
  <c r="P23" i="11"/>
  <c r="M23" i="11"/>
  <c r="R22" i="11"/>
  <c r="P22" i="11"/>
  <c r="M22" i="11"/>
  <c r="R21" i="11"/>
  <c r="P21" i="11"/>
  <c r="R20" i="11"/>
  <c r="P20" i="11"/>
  <c r="M20" i="11"/>
  <c r="R19" i="11"/>
  <c r="P19" i="11"/>
  <c r="M19" i="11"/>
  <c r="R18" i="11"/>
  <c r="P18" i="11"/>
  <c r="M18" i="11"/>
  <c r="R17" i="11"/>
  <c r="P17" i="11"/>
  <c r="M17" i="11"/>
  <c r="R16" i="11"/>
  <c r="P16" i="11"/>
  <c r="M16" i="11"/>
  <c r="R15" i="11"/>
  <c r="P15" i="11"/>
  <c r="M15" i="11"/>
  <c r="R14" i="11"/>
  <c r="P14" i="11"/>
  <c r="M14" i="11"/>
  <c r="R13" i="11"/>
  <c r="P13" i="11"/>
  <c r="M13" i="11"/>
  <c r="R12" i="11"/>
  <c r="P12" i="11"/>
  <c r="M12" i="11"/>
  <c r="R11" i="11"/>
  <c r="P11" i="11"/>
  <c r="M11" i="11"/>
  <c r="R10" i="11"/>
  <c r="P10" i="11"/>
  <c r="M10" i="11"/>
  <c r="R9" i="11"/>
  <c r="P9" i="11"/>
  <c r="M9" i="11"/>
  <c r="R8" i="11"/>
  <c r="P8" i="11"/>
  <c r="M8" i="11"/>
  <c r="R7" i="11"/>
  <c r="P7" i="11"/>
  <c r="M7" i="11"/>
  <c r="R6" i="11"/>
  <c r="P6" i="11"/>
  <c r="E33" i="8" l="1"/>
  <c r="E28" i="8"/>
  <c r="E16" i="8"/>
  <c r="E8" i="8"/>
  <c r="H32" i="10"/>
  <c r="G32" i="10"/>
  <c r="I77" i="6"/>
  <c r="J77" i="6"/>
  <c r="H77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6" i="6"/>
  <c r="H67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8" i="6"/>
  <c r="H69" i="6"/>
  <c r="H70" i="6"/>
  <c r="H71" i="6"/>
  <c r="H72" i="6"/>
  <c r="H73" i="6"/>
  <c r="H6" i="6"/>
  <c r="G77" i="6"/>
  <c r="G7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6" i="6"/>
  <c r="G8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6" i="6"/>
  <c r="F77" i="6" l="1"/>
  <c r="E77" i="6"/>
  <c r="C77" i="6"/>
  <c r="D77" i="6"/>
  <c r="B77" i="6"/>
  <c r="E109" i="5" l="1"/>
  <c r="F109" i="5"/>
  <c r="H109" i="5"/>
  <c r="D109" i="5"/>
  <c r="I108" i="5"/>
  <c r="I109" i="5" s="1"/>
  <c r="I107" i="5"/>
  <c r="Q107" i="5" s="1"/>
  <c r="I106" i="5"/>
  <c r="Q106" i="5" s="1"/>
  <c r="H13" i="5"/>
  <c r="E13" i="5"/>
  <c r="F13" i="5"/>
  <c r="D13" i="5"/>
  <c r="P11" i="5"/>
  <c r="P12" i="5"/>
  <c r="P10" i="5"/>
  <c r="N11" i="5"/>
  <c r="N12" i="5"/>
  <c r="N10" i="5"/>
  <c r="Q10" i="5" s="1"/>
  <c r="R10" i="5" s="1"/>
  <c r="R106" i="5" s="1"/>
  <c r="I12" i="5"/>
  <c r="I11" i="5"/>
  <c r="I13" i="5" s="1"/>
  <c r="I10" i="5"/>
  <c r="Q109" i="5" l="1"/>
  <c r="Q108" i="5"/>
  <c r="Q12" i="5"/>
  <c r="R12" i="5" s="1"/>
  <c r="R108" i="5" s="1"/>
  <c r="Q11" i="5"/>
  <c r="D14" i="4"/>
  <c r="E14" i="4"/>
  <c r="F14" i="4"/>
  <c r="G14" i="4"/>
  <c r="I14" i="4"/>
  <c r="J14" i="4"/>
  <c r="K14" i="4"/>
  <c r="L14" i="4"/>
  <c r="N14" i="4"/>
  <c r="C14" i="4"/>
  <c r="M7" i="4"/>
  <c r="M14" i="4" s="1"/>
  <c r="H7" i="4"/>
  <c r="R6" i="2"/>
  <c r="Q6" i="2"/>
  <c r="P6" i="2"/>
  <c r="N6" i="2"/>
  <c r="I6" i="2"/>
  <c r="P13" i="2"/>
  <c r="Q13" i="2"/>
  <c r="K13" i="2"/>
  <c r="L13" i="2"/>
  <c r="M13" i="2"/>
  <c r="N13" i="2"/>
  <c r="O13" i="2"/>
  <c r="J13" i="2"/>
  <c r="E13" i="2"/>
  <c r="F13" i="2"/>
  <c r="G13" i="2"/>
  <c r="H13" i="2"/>
  <c r="I13" i="2"/>
  <c r="D13" i="2"/>
  <c r="Q13" i="5" l="1"/>
  <c r="R11" i="5"/>
  <c r="R107" i="5" s="1"/>
  <c r="O7" i="4"/>
  <c r="O14" i="4" s="1"/>
  <c r="P7" i="4" s="1"/>
  <c r="H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pcuba</author>
  </authors>
  <commentList>
    <comment ref="D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
Nombre del Indicador</t>
        </r>
      </text>
    </comment>
  </commentList>
</comments>
</file>

<file path=xl/sharedStrings.xml><?xml version="1.0" encoding="utf-8"?>
<sst xmlns="http://schemas.openxmlformats.org/spreadsheetml/2006/main" count="1586" uniqueCount="863">
  <si>
    <t>PLIEGO O ENTIDAD DEL SECTOR</t>
  </si>
  <si>
    <t>Objetivo Estrategico Sectorial
(Código)</t>
  </si>
  <si>
    <t>Objetivo Estrategico Institucional
(Código y Enunciado)</t>
  </si>
  <si>
    <t>Nombre del Indicador</t>
  </si>
  <si>
    <t>Linea Base</t>
  </si>
  <si>
    <t>OES.01</t>
  </si>
  <si>
    <t>PLIEGOS DEL SECTOR O GOBIERNO REGIONAL</t>
  </si>
  <si>
    <t>GASTOS CORRIENTES</t>
  </si>
  <si>
    <t>GASTOS DE CAPITAL</t>
  </si>
  <si>
    <t>SERVICIO DE DEUDA</t>
  </si>
  <si>
    <t>TOTAL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</si>
  <si>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</si>
  <si>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</si>
  <si>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</si>
  <si>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</si>
  <si>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</si>
  <si>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</si>
  <si>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SUB TOTAL GASTOS CORRIENTES</t>
  </si>
  <si>
    <t>7: Donaciones y Transferencias</t>
  </si>
  <si>
    <t>8: Otros Gastos</t>
  </si>
  <si>
    <t>9: Adquisiciones de Activos No Financieros</t>
  </si>
  <si>
    <t>10: Adquisiciones de Activos Financieros</t>
  </si>
  <si>
    <t>SUB TOTAL GASTOS DE CAPITAL</t>
  </si>
  <si>
    <t>11: Servicio de la Deuda</t>
  </si>
  <si>
    <t>SUB TOTAL SERVICIO DE DEUDA</t>
  </si>
  <si>
    <t>TOTAL GASTOS UNIDAD EJECUTORA / ENTIDAD PÚBLICA</t>
  </si>
  <si>
    <t>PART. %</t>
  </si>
  <si>
    <t>..</t>
  </si>
  <si>
    <t>UNIDADES EJECUTORAS DEL PLIEGO</t>
  </si>
  <si>
    <t>n</t>
  </si>
  <si>
    <t>Unidad de Medida</t>
  </si>
  <si>
    <t xml:space="preserve">Valor </t>
  </si>
  <si>
    <t>Año</t>
  </si>
  <si>
    <t>%</t>
  </si>
  <si>
    <t>Meta (Logro Esperado)</t>
  </si>
  <si>
    <t>Resultado obtenido</t>
  </si>
  <si>
    <t>PIA           Proyectado</t>
  </si>
  <si>
    <t>TOTALES</t>
  </si>
  <si>
    <t>AÑOS</t>
  </si>
  <si>
    <t>2022 (*)</t>
  </si>
  <si>
    <t>2023 (**)</t>
  </si>
  <si>
    <t>PROGRAMAS PRESUPESTALES</t>
  </si>
  <si>
    <t>PIA</t>
  </si>
  <si>
    <t>PIM</t>
  </si>
  <si>
    <t>EJEC</t>
  </si>
  <si>
    <t>0058: ACCESO DE LA POBLACION A LA PROPIEDAD PREDIAL FORMALIZADA</t>
  </si>
  <si>
    <t>0068: REDUCCION DE VULNERABILIDAD Y ATENCION DE EMERGENCIAS POR DESASTRES</t>
  </si>
  <si>
    <t>0082: PROGRAMA NACIONAL DE SANEAMIENTO URBANO</t>
  </si>
  <si>
    <t>0083: PROGRAMA NACIONAL DE SANEAMIENTO RURAL</t>
  </si>
  <si>
    <t>0109: NUESTRAS CIUDADES</t>
  </si>
  <si>
    <t>0111: APOYO AL HABITAT RURAL</t>
  </si>
  <si>
    <t>0146: ACCESO DE LAS FAMILIAS A VIVIENDA Y ENTORNO URBANO ADECUADO</t>
  </si>
  <si>
    <t>(*) Proyección al 31/12/2022</t>
  </si>
  <si>
    <t>(**) Proyecto 2023</t>
  </si>
  <si>
    <t>TOTAL S/</t>
  </si>
  <si>
    <t>RECURSOS PUBLICOS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</si>
  <si>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</si>
  <si>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</si>
  <si>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</si>
  <si>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</si>
  <si>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</si>
  <si>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</si>
  <si>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</si>
  <si>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</si>
  <si>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</si>
  <si>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</si>
  <si>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</si>
  <si>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>SUB TOTAL SER. DEUDA</t>
  </si>
  <si>
    <t>S/.</t>
  </si>
  <si>
    <t>EST. %</t>
  </si>
  <si>
    <t>1. RECURSOS ORDINARIOS</t>
  </si>
  <si>
    <t>2. RECURSOS DIRECTAM. RECAUD.</t>
  </si>
  <si>
    <t>3.- RECURSOS OPERACIONES</t>
  </si>
  <si>
    <t>4. DONACIONES Y TRANSFERENCIAS</t>
  </si>
  <si>
    <t>5. RECURSOS DETERMINADOS</t>
  </si>
  <si>
    <t xml:space="preserve">    - CANON  Y  SOBRECANON, REGALIAS</t>
  </si>
  <si>
    <t xml:space="preserve">       Y PARTICIPACIONES</t>
  </si>
  <si>
    <t xml:space="preserve">    - CONTRIBUCIONES A FONDOS</t>
  </si>
  <si>
    <t xml:space="preserve">    - FONDO DE COMPENCIÓN MUNICIPAL</t>
  </si>
  <si>
    <t xml:space="preserve">    - IMPUESTOS MUNICIPALES</t>
  </si>
  <si>
    <t>FUNCIONES</t>
  </si>
  <si>
    <t>PPTO (PIA)</t>
  </si>
  <si>
    <t>GASTOS CORRIENTES */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</si>
  <si>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</si>
  <si>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</si>
  <si>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</si>
  <si>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</si>
  <si>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</si>
  <si>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</si>
  <si>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</si>
  <si>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</si>
  <si>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</si>
  <si>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NUEVOS SOLES</t>
  </si>
  <si>
    <t>1 Legislativa</t>
  </si>
  <si>
    <t>2 Relaciones Exteriores</t>
  </si>
  <si>
    <t>3 Planeam. Gestión y Reserva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</si>
  <si>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</si>
  <si>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</si>
  <si>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</si>
  <si>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</si>
  <si>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</si>
  <si>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</si>
  <si>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</si>
  <si>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</si>
  <si>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</si>
  <si>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</si>
  <si>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</si>
  <si>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</si>
  <si>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</si>
  <si>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</si>
  <si>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18 aneamiento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</si>
  <si>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</si>
  <si>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</si>
  <si>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</si>
  <si>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</si>
  <si>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</si>
  <si>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</si>
  <si>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</si>
  <si>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PPTO 2021 (PIM)</t>
  </si>
  <si>
    <t>CONTRATO ADMINISTRATIVO DE SERVICIOS</t>
  </si>
  <si>
    <t>REPUESTOS Y ACCESORIOS</t>
  </si>
  <si>
    <t>(PIA) = Presupuesto Institucional de Apertura</t>
  </si>
  <si>
    <t>(**) Recursos Públicos / Recursos Ordinarios / Recursos Directamente Recaudados / Donaciones  y  Transferencias / Operaciones Oficiales de Crédito/ Recursos Determinados</t>
  </si>
  <si>
    <t>ADQUISICIONES/CONTRATACIONES/OBRAS</t>
  </si>
  <si>
    <t>MODALIDAD</t>
  </si>
  <si>
    <t>FECHA DE SUSCRIPCION DEL CONTRATO</t>
  </si>
  <si>
    <t>AMPLIACION DE PLAZO</t>
  </si>
  <si>
    <t>FECHA DE ENTREGA</t>
  </si>
  <si>
    <t>…</t>
  </si>
  <si>
    <t>FECHA PROG. CONV.</t>
  </si>
  <si>
    <t>MONTO</t>
  </si>
  <si>
    <t>OBSERVACIONES</t>
  </si>
  <si>
    <t>CONSULTORIAS</t>
  </si>
  <si>
    <t>PERSONA NATURAL (DNI)</t>
  </si>
  <si>
    <t>EJECUCIÓN S/</t>
  </si>
  <si>
    <t xml:space="preserve">TOTAL </t>
  </si>
  <si>
    <t>UNIDAD EJECUTORA</t>
  </si>
  <si>
    <t>BANCO / INSTITUCIÓN FINANCIERA</t>
  </si>
  <si>
    <t>FECHA DE APERTURA</t>
  </si>
  <si>
    <t>MONEDA</t>
  </si>
  <si>
    <t>SALDO 2021 (*)</t>
  </si>
  <si>
    <t xml:space="preserve">       OFICIALES DE CRED. EXTERNO</t>
  </si>
  <si>
    <t>(*) Saldo al 31 de Diciembre de 2021</t>
  </si>
  <si>
    <t>CONTRATANTE</t>
  </si>
  <si>
    <t>CONTRATADO</t>
  </si>
  <si>
    <t>FUENTE DE FINANCIAMIENTO</t>
  </si>
  <si>
    <t>TIPO DE CONTRATO</t>
  </si>
  <si>
    <t>FUNCIÓN DESEMPEÑADA</t>
  </si>
  <si>
    <t xml:space="preserve">CONTRAPRESTACIÓN MENSUAL </t>
  </si>
  <si>
    <t>DNI</t>
  </si>
  <si>
    <t>Apellidos y Nombres</t>
  </si>
  <si>
    <t>Profesión</t>
  </si>
  <si>
    <t>Grado Academico</t>
  </si>
  <si>
    <t>Titulo Profesióonal, Técncio o Capacitación Ocupacional</t>
  </si>
  <si>
    <t>Numero de contratos o renovaciones</t>
  </si>
  <si>
    <t>Meses Ejecutados</t>
  </si>
  <si>
    <t>Monto Ejecutado</t>
  </si>
  <si>
    <t>CAS</t>
  </si>
  <si>
    <t>ARRENDATARIO</t>
  </si>
  <si>
    <t>ARRENDADOR</t>
  </si>
  <si>
    <t>INMUEBLE</t>
  </si>
  <si>
    <t>CONTRATO</t>
  </si>
  <si>
    <t>Apellidos y Nombres o Denominación</t>
  </si>
  <si>
    <t>DNI O PARTIDA REGISTRAL</t>
  </si>
  <si>
    <t>BIEN PROPIO DE TERCEROS O AJENO</t>
  </si>
  <si>
    <t>PARTIDA REGISTRAL DE INCRIPCION DE PROPIEDAD</t>
  </si>
  <si>
    <t>METROS CUADRADOS</t>
  </si>
  <si>
    <t>COCHERAS</t>
  </si>
  <si>
    <t>OTROS</t>
  </si>
  <si>
    <t>VIGENCIA DEL CONTRATO</t>
  </si>
  <si>
    <t>MONTO MENSUAL</t>
  </si>
  <si>
    <t xml:space="preserve">FORMA DE PAGO (MENSUAL O ANUAL) Y FECHA DE PAGO </t>
  </si>
  <si>
    <t>RESULTADOS (Poblacion beneficiaria directa, Etc.)</t>
  </si>
  <si>
    <t>GASTO CAPITAL 2023</t>
  </si>
  <si>
    <t>GASTO CORRIENTE 2023</t>
  </si>
  <si>
    <t>SERVICIO DE DEUDA 2023</t>
  </si>
  <si>
    <t>Var. % (2022-2023)</t>
  </si>
  <si>
    <t>Var. %         (2021-2022)</t>
  </si>
  <si>
    <t>2022*</t>
  </si>
  <si>
    <t>2023**</t>
  </si>
  <si>
    <t>FORMATO 01: PRESUPUESTO Y RESULTADOS DE INDICADORES DE LOS OBJETIVOS ESTRATÉGICOS INSTITUCIONALES DEL 2021 AL 2023</t>
  </si>
  <si>
    <t>FORMATO 05: EJECUCION Y RESULTADOS DE PROGRAMAS PRESUPUESTALES 2021, 2022 Y PROYECCION  2023</t>
  </si>
  <si>
    <t>PPTO 2021
(PIA)</t>
  </si>
  <si>
    <t>PPTO 2022 
(PIA)</t>
  </si>
  <si>
    <t>PPTO 2023 (PROYECTO)</t>
  </si>
  <si>
    <t>PPTO 2022
(PIM 31 AGTO)</t>
  </si>
  <si>
    <t>Monto Diferencial PIA (2022-2021)</t>
  </si>
  <si>
    <t>Diferencia PIA (2023-2022)</t>
  </si>
  <si>
    <t>Variación % (2022-2021)/ 100</t>
  </si>
  <si>
    <t>Variación % (2023-2022)/ 100</t>
  </si>
  <si>
    <t>MONTO DE LA INVERSION Y/O CONTRATO (*)</t>
  </si>
  <si>
    <t>NOMBRE DE LA INVERSION      (Proyecto o IOAAR, Etc. )</t>
  </si>
  <si>
    <t>SALDO DE LA INVERSION O DEL  CONTRATO                 AL 31.12.2022</t>
  </si>
  <si>
    <t>(Solo montos mayores a S/ 1 Millon de Soles)</t>
  </si>
  <si>
    <t>EJECUCION  PROYECTADA DE LA INVERSION O DEL CONTRATO</t>
  </si>
  <si>
    <t>TIPO DE PROCEDIMIENTO DE SELECCIÓN</t>
  </si>
  <si>
    <t>NUMERO DEL PROCEDIMIENTO</t>
  </si>
  <si>
    <t>CONTRATISTA* (RUC y Denominacion)</t>
  </si>
  <si>
    <t>(*) Si es Consorcio consignar nombre y RUC de los integrantes</t>
  </si>
  <si>
    <t>(**) Proyección al 31/12/2022</t>
  </si>
  <si>
    <t>(***) Proyecto 2023</t>
  </si>
  <si>
    <t>EJECUCION DE LA INVERSION Y/O CONTRATO</t>
  </si>
  <si>
    <t xml:space="preserve">PLAZO DE EJECUCION </t>
  </si>
  <si>
    <t>INICIO DEL PROYECTO</t>
  </si>
  <si>
    <t>TERMINO DEL PROYECTO</t>
  </si>
  <si>
    <t>ADICIONALES Y DEDUCTIVOS</t>
  </si>
  <si>
    <t>INICIO</t>
  </si>
  <si>
    <t>TERMINO</t>
  </si>
  <si>
    <t>MONTO NETO</t>
  </si>
  <si>
    <t>CULMINACION DE OBRA</t>
  </si>
  <si>
    <t>ACTA DE RECEPCION DE OBRA</t>
  </si>
  <si>
    <t>LIQUIDACION DE OBRA</t>
  </si>
  <si>
    <t>SALDO DE LA INVERSION O CONTRATO AL 31.12.2023</t>
  </si>
  <si>
    <t>Años siguientes</t>
  </si>
  <si>
    <t xml:space="preserve">FECHA DE </t>
  </si>
  <si>
    <t>Codigo Unico de Inversion (CUI)</t>
  </si>
  <si>
    <t>Sub total 2022</t>
  </si>
  <si>
    <t>Sub total 2021</t>
  </si>
  <si>
    <t>Sub total 2023</t>
  </si>
  <si>
    <t>PERSONA JURIDICA* (RUC)</t>
  </si>
  <si>
    <t>PPTO 2021 (AL 31/12)</t>
  </si>
  <si>
    <t>PPTO 2022 (AL 30/06)</t>
  </si>
  <si>
    <t>PPTO 2023 (PROYECCI{ON 31/12)</t>
  </si>
  <si>
    <t>MONTO DE LA CONSULTORIA</t>
  </si>
  <si>
    <t>ESPECIALIDAD (***)</t>
  </si>
  <si>
    <t>ENTREGABLES DE LA CONSULTORIA(**)</t>
  </si>
  <si>
    <t>(**) Producto final o entregable de la Consultoria</t>
  </si>
  <si>
    <t>(***) Para registrar la Especialidad se toma en cuenta una o mas de las 25 Funciones del Clasificador Funcional Programatico.</t>
  </si>
  <si>
    <t>CUENTA N°</t>
  </si>
  <si>
    <t>DATOS DE LAS CUENTAS</t>
  </si>
  <si>
    <t>FUENTES DE FINANCIAMIENTO</t>
  </si>
  <si>
    <t>SALDO 2022 (**)</t>
  </si>
  <si>
    <t>(**) Saldo al 30 de Junio de 2022</t>
  </si>
  <si>
    <t>AÑO FISCAL 2021</t>
  </si>
  <si>
    <t>AÑO FISCAL 2022 (*)</t>
  </si>
  <si>
    <t>(*) Al 30 de junio de 2022</t>
  </si>
  <si>
    <t>(*) = Al 30 de junio de 2022</t>
  </si>
  <si>
    <t>EJECUCIÓN 2021</t>
  </si>
  <si>
    <t>EJECUCIÓN 2022 (*)</t>
  </si>
  <si>
    <t>(Montos mayores de S/ 18,000 Soles)</t>
  </si>
  <si>
    <t>ADQUISICIÓNES</t>
  </si>
  <si>
    <t>MONTO S/</t>
  </si>
  <si>
    <t>ESTADO DEL PROCECEDIMIENTO</t>
  </si>
  <si>
    <t>FORMATO 02: DISTRIBUCIÓN DEL GASTO POR PLIEGOS Y SUS UNIDADES EJECUTORAS POR TODA FUENTES DE FINANCIAMIENTO - PROYECTO 2023</t>
  </si>
  <si>
    <t>FORMATO 03: RESUMEN POR GRUPO GENÉRICO Y FUENTES DE FINANCIAMIENTO PROYECTO 2023</t>
  </si>
  <si>
    <t>FORMATO 04: RESUMEN DE PRESUPUESTO POR FUNCIONES PIA 2021, 2022 Y  2023 (Proyectado)</t>
  </si>
  <si>
    <t>FORMATO 06: ASIGNACIÓN DE BIENES Y SERVICIOS - COMPARATIVO PRESUPUESTO 2021, 2022 Y PROYECTO 2023</t>
  </si>
  <si>
    <t>FORMATO 07: ADQUISICIONES DE BIENES Y CONTRATACIONES DE SERVICIOS - PRESUPUESTO 2021, 2022 Y PROYECTO 2023</t>
  </si>
  <si>
    <t>FORMATO 08: DETALLE DE CONSULTORIAS PERSONAS JURÍDICAS (Mayores a S/ 100, 000) Y NATURALES (Mayores a 50, 000) - PRESUPUESTO 2021, 2022 y 2023</t>
  </si>
  <si>
    <t>FORMATO 09: ALQUILER DE INMUEBLES EN LOS AÑOS FISCALES 2021 Y 2022</t>
  </si>
  <si>
    <t>FORMATO 10: CONTRATOS DE OBRAS SUSCRITOS EN LOS AÑOS 2021, 2022 Y 2023</t>
  </si>
  <si>
    <t>FORMATO 11: NOMBRES E INGRESOS MENSUALES DEL PERSONAL CONTRATADO FUERA DEL PAP EN LOS AÑOS FISCALES 2021 Y 2022</t>
  </si>
  <si>
    <t>FORMATO 12: RESUMEN DE TESORERIA POR UNIDAD EJECUTORA Y FUENTES DE FINANCIAMIENTO 2021 Y 2022</t>
  </si>
  <si>
    <t>RUBROS*</t>
  </si>
  <si>
    <t>(*) Las cifras deben coicidir con los montos asignados en la GENERICA 3. BIENES Y SERVICIOS consideradas en el Presupuesto de los años Fiscales 2021 - 2022 - 2023</t>
  </si>
  <si>
    <t>DATOS DEL PRESUPUESTO*: (1) CONSOLIDADO Y (2) POR TODA FUENTE DE FINANCIAMIENTO**</t>
  </si>
  <si>
    <t>PAPELERIA EN GENERAL, UTILES Y MATERIALES DE OFICINA</t>
  </si>
  <si>
    <t xml:space="preserve">PIM </t>
  </si>
  <si>
    <t>Monto Asignado</t>
  </si>
  <si>
    <t>% ejecutado</t>
  </si>
  <si>
    <t>(**) = Proyectado</t>
  </si>
  <si>
    <t>AÑO FISCAL 2023(**)</t>
  </si>
  <si>
    <t>(**) Proyectado</t>
  </si>
  <si>
    <t>Meses Estimado</t>
  </si>
  <si>
    <t>SERVICIOS DE SEGURIDAD Y VIGILANCIA</t>
  </si>
  <si>
    <t>OES.04</t>
  </si>
  <si>
    <t>PLIEGO 080: AGENCIA PERUANA DE COOERACION INTERNACIONAL</t>
  </si>
  <si>
    <t>OEI 02. Fortalecer la eficacia de la Cooperación Técnica Internacional según las prioridades nacionales de desarrollo del Perú.</t>
  </si>
  <si>
    <t>OEI 03. Modernizar la gestión institucional.</t>
  </si>
  <si>
    <t>OEI 04. Implementar el Plan de Gestión del Riesgo de Desastres.</t>
  </si>
  <si>
    <t>Reuniones de autoridades de alto nivel vinculados a la Cooperación Técnica Internacional.</t>
  </si>
  <si>
    <t>Porcentahje de documentos de gestión institucional y planes aprobados en la APCI</t>
  </si>
  <si>
    <t>Porcentaje de cumplimiento del Plan de Gestión del Tiesgo de Desastres implementado en la APCI.</t>
  </si>
  <si>
    <t>01- Pliego 080 - AGENCIA PERUANA DE COOPERACIÓN INTERNACIONA</t>
  </si>
  <si>
    <t>1089 - AGENCIA PERUANA DE COOPERACIÓN INTERNACIONAL</t>
  </si>
  <si>
    <t>08 : RELACIONES EXTERIORES</t>
  </si>
  <si>
    <t>PLIEGO:</t>
  </si>
  <si>
    <t>080 . AGENCIA PERUANA DE COOPERACION INTERNACIONAL - APCI</t>
  </si>
  <si>
    <t>080  - AGENCIA PERUANA DE COOPERACION INTERNACIONAL - APCI</t>
  </si>
  <si>
    <t>08 - RELACIONEX EXTERIORES</t>
  </si>
  <si>
    <t>SECTOR:</t>
  </si>
  <si>
    <t>08 - RELACIONES EXTERIORES</t>
  </si>
  <si>
    <t>080 - AGENCIA PERUANA DE COOPERACION INTERNACIONAL - APCI</t>
  </si>
  <si>
    <t>SECTOR :</t>
  </si>
  <si>
    <t xml:space="preserve">N  O    A  P  L  I  C  A </t>
  </si>
  <si>
    <t>080 - AGENCIA PERUANA DE COOPERACIÓN INTERNACIONAL - APCI</t>
  </si>
  <si>
    <t>ALIMENTOS Y BEBIDAS</t>
  </si>
  <si>
    <t>COMBUSTIBLES Y CARBURANTES</t>
  </si>
  <si>
    <t>ASEO, LIMPIEZA Y TOCADOR</t>
  </si>
  <si>
    <t>DE COCINA, COMEDOR Y CAFETERIA</t>
  </si>
  <si>
    <t>ELECTRICIDAD, ILUMINACION Y ELECTRONICA</t>
  </si>
  <si>
    <t>DE VEHICULOS</t>
  </si>
  <si>
    <t>DE SEGURIDAD</t>
  </si>
  <si>
    <t>OTROS ACCESORIOS Y REPUESTOS</t>
  </si>
  <si>
    <t>MATERIAL, INSUMOS, INSTRUMENTAL Y ACCESORIOS MEDICOS, QUIRURGICOS, ODONTOLOGICOS Y DE LABORATORIO</t>
  </si>
  <si>
    <t>PARA EDIFICIOS Y ESTRUCTURAS</t>
  </si>
  <si>
    <t>PARA MOBILIARIO Y SIMILARES</t>
  </si>
  <si>
    <t>OTROS MATERIALES DE MANTENIMIENTO</t>
  </si>
  <si>
    <t>MATERIALES DE ACONDICIONAMIENTO</t>
  </si>
  <si>
    <t>LIBROS, DIARIOS, REVISTAS Y OTROS BIENES IMPRESOS NO VINCULADOS A ENSEÑANZA</t>
  </si>
  <si>
    <t>OTROS BIENES</t>
  </si>
  <si>
    <t>PASAJES Y GASTOS DE TRANSPORTE INTERNACIONAL</t>
  </si>
  <si>
    <t>VIATICOS Y ASIGNACIONES POR COMISION DE SERVICIO INTERNACIONAL</t>
  </si>
  <si>
    <t>PASAJES Y GASTOS DE TRANSPORTE NACIONAL</t>
  </si>
  <si>
    <t>VIATICOS Y ASIGNACIONES POR COMISION DE SERVICIO NACIONAL</t>
  </si>
  <si>
    <t>SERVICIO DE SUMINISTRO DE ENERGIA ELECTRICA</t>
  </si>
  <si>
    <t>SERVICIO DE AGUA Y DESAGUE</t>
  </si>
  <si>
    <t>SERVICIO DE TELEFONIA MOVIL</t>
  </si>
  <si>
    <t>SERVICIO DE TELEFONIA FIJA</t>
  </si>
  <si>
    <t>SERVICIO DE INTERNET</t>
  </si>
  <si>
    <t>CORREOS Y SERVICIOS DE MENSAJERIA</t>
  </si>
  <si>
    <t>OTROS SERVICIOS DE COMUNICACION</t>
  </si>
  <si>
    <t>SERVICIO DE PUBLICIDAD</t>
  </si>
  <si>
    <t>DIFUSIÓN EN EL DIARIO OFICIAL</t>
  </si>
  <si>
    <t>SERVICIOS DE LIMPIEZA E HIGIENE</t>
  </si>
  <si>
    <t>SERV. MANT. DE EDIFICACIONES, OFICINAS Y ESTRUCTURAS</t>
  </si>
  <si>
    <t>SERV. MANT. DE VEHICULOS</t>
  </si>
  <si>
    <t>SERV. MANT. DE MOBILIARIO Y SIMILARES</t>
  </si>
  <si>
    <t>SERV. MANT. DE MAQUINARIAS Y EQUIPOS</t>
  </si>
  <si>
    <t>SERV. ALQ. DE MAQUINARIAS Y EQUIPOS</t>
  </si>
  <si>
    <t xml:space="preserve"> DE OTROS BIENES Y ACTIVOS</t>
  </si>
  <si>
    <t>GASTOS NOTARIALES</t>
  </si>
  <si>
    <t>CARGOS BANCARIOS</t>
  </si>
  <si>
    <t>SEGURO DE VEHICULOS</t>
  </si>
  <si>
    <t>SEGURO OBLIGATORIO ACCIDENTES DE TRANSITO (SOAT)</t>
  </si>
  <si>
    <t>OTROS SEGUROS PERSONALES</t>
  </si>
  <si>
    <t>OTROS SEGUROS DE BIENES MUEBLES E INMUEBLES</t>
  </si>
  <si>
    <t>CONSULTORIAS PERSONA JURIDICA</t>
  </si>
  <si>
    <t>CONSULTORIAS PERSONA NATURAL</t>
  </si>
  <si>
    <t>REALIZADO POR PERSONAS JURIDICAS</t>
  </si>
  <si>
    <t>REALIZADO POR PERSONAS NATURALES</t>
  </si>
  <si>
    <t>ELABORACION DE PROGRAMAS INFORMATICOS</t>
  </si>
  <si>
    <t>PROPINAS PARA PRACTICANTES</t>
  </si>
  <si>
    <t>OTROS RELACIONADOS A ORGANIZACION DE EVENTOS</t>
  </si>
  <si>
    <t>SEMINARIOS ,TALLERES Y SIMILARES ORGANIZADOS POR LA INSTITUCION</t>
  </si>
  <si>
    <t>ATENCIONES OFICIALES Y CELEBRACIONES INSTITUCIONALES</t>
  </si>
  <si>
    <t>OTRAS ATENCIONES Y CELEBRACIONES</t>
  </si>
  <si>
    <t>SERVICIOS RELACIONADOS CON FLORERIA, JARDINERIA Y OTRAS ACTIVIDADES SIMILARES</t>
  </si>
  <si>
    <t>SERVICIO DE IMPRESIONES, ENCUADERNACION Y EMPASTADO</t>
  </si>
  <si>
    <t>SERVICIOS DIVERSOS</t>
  </si>
  <si>
    <t>SERVICIOS DE AUDITORIAS</t>
  </si>
  <si>
    <t>OTROS SERVICIOS TÉCNICOS Y PROFESIONALES DESARROLLADOS POR PERSONAS NATURALES</t>
  </si>
  <si>
    <t>CONTRIBUCIONES A ESSALUD DE C.A.S.</t>
  </si>
  <si>
    <t>AGUINALDOS DE C.A.S.</t>
  </si>
  <si>
    <t>VACACIONES TRUNCAS DE C.A.S.</t>
  </si>
  <si>
    <t>SIMBOLOS DISNTINTITVOS Y CONDECORACIONES</t>
  </si>
  <si>
    <t>MEDICAMENTOS</t>
  </si>
  <si>
    <t>OTROS PRODUCTOS SIMILARES</t>
  </si>
  <si>
    <t>SECTOR: 08 RELACIONES EXTERIORES</t>
  </si>
  <si>
    <t>PLIEGO: 080 AGENCIA PERUANA DE COOPERACION INTERNACIONAL - APCI</t>
  </si>
  <si>
    <t>Banco de la Nación</t>
  </si>
  <si>
    <t>0000299715</t>
  </si>
  <si>
    <t>Soles</t>
  </si>
  <si>
    <t>0000297569</t>
  </si>
  <si>
    <t>2002</t>
  </si>
  <si>
    <t xml:space="preserve">    - OTROS :</t>
  </si>
  <si>
    <t xml:space="preserve">    - GARANTIA DE FIEL CUMPLIMIENTO</t>
  </si>
  <si>
    <t>00068346002</t>
  </si>
  <si>
    <t>2014</t>
  </si>
  <si>
    <t xml:space="preserve">   -  EJECUCION CARTAS FIANZAS POR GARANTIAS</t>
  </si>
  <si>
    <t>00068376629</t>
  </si>
  <si>
    <t>2018</t>
  </si>
  <si>
    <t xml:space="preserve">   -  DONACION COMUNIDAD EUROPEA</t>
  </si>
  <si>
    <t>00068180481</t>
  </si>
  <si>
    <t>2010</t>
  </si>
  <si>
    <t xml:space="preserve">    - CUENTA UNICA DEL TESORO - CUT</t>
  </si>
  <si>
    <t>0000299294</t>
  </si>
  <si>
    <t xml:space="preserve">   -  PAGO DE  PLANILLAS</t>
  </si>
  <si>
    <t>Banco Scotiabank</t>
  </si>
  <si>
    <t>00009835229</t>
  </si>
  <si>
    <t>BBVA Banco Continental</t>
  </si>
  <si>
    <t>001106610100037364</t>
  </si>
  <si>
    <t>2008</t>
  </si>
  <si>
    <t>Banco Interbank</t>
  </si>
  <si>
    <t>1083000101800</t>
  </si>
  <si>
    <t>Banco de Crédito del Perú</t>
  </si>
  <si>
    <t>1942323087024</t>
  </si>
  <si>
    <t>2016</t>
  </si>
  <si>
    <t>ADJUDICACION SIMPLIFICADA</t>
  </si>
  <si>
    <t>PROCEDIMIENTO DE SELECCIÓN</t>
  </si>
  <si>
    <t>AS-SM-1-2021-APCI-1</t>
  </si>
  <si>
    <t>20600708067 - ARPYNET S.A.C.</t>
  </si>
  <si>
    <t>CONCLUIDO</t>
  </si>
  <si>
    <t>PERIODICA</t>
  </si>
  <si>
    <t>El Contrato se encuentra Vigente, considerando que el periodo de ejecucion es por 24 meses</t>
  </si>
  <si>
    <t>AS-SM-2-2021-APCI-1</t>
  </si>
  <si>
    <t>CONSORCIO - CONSORCIO CELENDIN I -20570678702 - EDIFICA - EDIFICACIONES CAPRICORNIO S.R.L. - 20603255616 - JIPOMER S.A.C.</t>
  </si>
  <si>
    <t>Contrato Culminado</t>
  </si>
  <si>
    <t>AS-SM-3-2021-APCI-1</t>
  </si>
  <si>
    <t>20553892253 - CA &amp; PE CARGO S.A.C.</t>
  </si>
  <si>
    <t>El Contrato se encuentra Vigente, considerando que el periodo de ejecucion es por 12 meses o hasta agotar el monto contratado</t>
  </si>
  <si>
    <t>AS-SM-4-2021-APCI-1</t>
  </si>
  <si>
    <t>20202380621 - MAPFRE PERU COMPAÑIA DE SEGUROS Y REASEGUROS S.A.</t>
  </si>
  <si>
    <t>El Contrato se encuentra Vigente, considerando que el periodo de ejecucion es por 12 meses</t>
  </si>
  <si>
    <t>AS-SM-5-2021-APCI-1</t>
  </si>
  <si>
    <t>20557879057 - OPTIMA CONSULTING S.A.C.</t>
  </si>
  <si>
    <t>AS-SM-6-2021-APCI-1</t>
  </si>
  <si>
    <t>20517769178 - LCP LIDERES EN COMPETENCIA PERSONAL E.I.R.L. - LCP E.I.R.L.</t>
  </si>
  <si>
    <t>SUBASTA INVERSA ELECTRONICA</t>
  </si>
  <si>
    <t>SIE-SIE-1-2021-APCI-1</t>
  </si>
  <si>
    <t>DESIERTO</t>
  </si>
  <si>
    <t>Procedimiento Declarado Desierto</t>
  </si>
  <si>
    <t>AS-SM-5-2016-APCI-2</t>
  </si>
  <si>
    <t>20100340438 - REPRODATA S.A.C.</t>
  </si>
  <si>
    <t>Se encuentra VIGENTE el contrato, considerando que el contrato es bajo el Sistema de contratacion a : PRECIOS UNITARIOS, y considerando la condicion de vigencia del contrato que es 36 meses o hasta agotar el monto contratado.</t>
  </si>
  <si>
    <t>AS-SM-1-2018-APCI-1</t>
  </si>
  <si>
    <t>20293877964 - PRODUCCIONES GENESIS S.A.C.</t>
  </si>
  <si>
    <t>Se encuentra VIGENTE el contrato, considerando que el contrato es bajo el Sistema de contratacion a : PRECIOS UNITARIOS, y considerando la condicion de vigencia del contrato que es 12 meses o hasta agotar el monto contratado.</t>
  </si>
  <si>
    <t>AS-SM-3-2020-APCI-2</t>
  </si>
  <si>
    <t>20547931468 - INTEGRATED SECURITY SERVICE AND SPECIEL POLICE SOCIEDAD ANONIMA CERRADA - INTSECUR POLICE S.A.C.</t>
  </si>
  <si>
    <t>AS-SM-4-2020-APCI-2</t>
  </si>
  <si>
    <t>20601089450 - HOLISTIC SERVICES S.A.C.</t>
  </si>
  <si>
    <t>20600708067 - ARPYNET SAC</t>
  </si>
  <si>
    <t>SIE-SIE-1-2021-APCI-3</t>
  </si>
  <si>
    <t>20522173933 - GLG INVERSIONES S.A.C.</t>
  </si>
  <si>
    <t>El Contrato se encuentra Vigente, considerando que el periodo de ejecucion es por 36 meses o hasta agotar el monto contratado</t>
  </si>
  <si>
    <t>AS-SM-1-2022-APCI-1</t>
  </si>
  <si>
    <t>20390724919 - IRON MOUNTAIN PERU S.A.</t>
  </si>
  <si>
    <t>COMPARACION DE PRECIOS</t>
  </si>
  <si>
    <t xml:space="preserve">	COMPRE-SM-1-2022-APCI-1</t>
  </si>
  <si>
    <t>20518932391 - VIAJES EL CORTE INGLES PERU S.A.C. - VECIP S.A.C.</t>
  </si>
  <si>
    <t>En Proceso</t>
  </si>
  <si>
    <t>En proceso de perfeccionamiento del Contrato</t>
  </si>
  <si>
    <t>CONCURSO PUBLICO</t>
  </si>
  <si>
    <t>CP-SM-1-2022-APCI-1</t>
  </si>
  <si>
    <t>CONVOCATORIA</t>
  </si>
  <si>
    <t>Etapa de Fase de Selección</t>
  </si>
  <si>
    <r>
      <t xml:space="preserve">PROCEDIMIENTO DE SELECCIÓN - </t>
    </r>
    <r>
      <rPr>
        <sz val="9"/>
        <rFont val="Arial"/>
        <family val="2"/>
      </rPr>
      <t>CONTRATACIÓN DEL SERVICIO DE LICENCIAS DE MENSAJERIA ELECTRONICA EN LA NUBE PARA LA AGENCIA PERUANA DE COOPERACIÓN INTERNACIONAL – APCI</t>
    </r>
  </si>
  <si>
    <t>POR CONVOCAR</t>
  </si>
  <si>
    <t>proyeccion a contratar por 36 meses</t>
  </si>
  <si>
    <r>
      <t xml:space="preserve">PROCEDIMIENTO DE SELECCIÓN - </t>
    </r>
    <r>
      <rPr>
        <sz val="9"/>
        <rFont val="Arial"/>
        <family val="2"/>
      </rPr>
      <t>CONTRATACION DE SEGUROS  PATRIMONIALES  PARA LA AGENCIA PERUANA DE COOPERACION INTERNACIONAL – APCI</t>
    </r>
  </si>
  <si>
    <t>Proyeccion a contratar por 12 meses</t>
  </si>
  <si>
    <r>
      <t xml:space="preserve">PROCEDIMIENTO DE SELECCIÓN - </t>
    </r>
    <r>
      <rPr>
        <sz val="9"/>
        <rFont val="Arial"/>
        <family val="2"/>
      </rPr>
      <t>CONTRATACIÓN DEL SERVICIO DE MENSAJERIA A NIVEL LOCAL Y NACIONAL PARA LA AGENCIA PERUANA DE COOPERACION INTERNACIONAL – APCI</t>
    </r>
  </si>
  <si>
    <t>(*) No Hubo contratacion de Consultorias de acuerdo a los Topes considerado tanto para Persona Juridica y Natural , durante el ejercicio 2021</t>
  </si>
  <si>
    <t>(*) No Hubo contratacion de Consultorias de acuerdo a los Topes considerado tanto para Persona Juridica y Natural , durante al 30 de Junio de 2022</t>
  </si>
  <si>
    <t>(*) No se tiene proyectado contratar Consultorias de acuerdo a los Topes considerado tanto para Persona Juridica y Natural , para Ejercicio 2023</t>
  </si>
  <si>
    <t>N  O   A  P  L  I  C  A</t>
  </si>
  <si>
    <t>N O   A  P  L  I  C  A</t>
  </si>
  <si>
    <t>1089</t>
  </si>
  <si>
    <t>RO</t>
  </si>
  <si>
    <t>ANALISTA DE SISTEMAS</t>
  </si>
  <si>
    <t>44481657</t>
  </si>
  <si>
    <t>ALARCON BENAVIDES JUAN ERICK</t>
  </si>
  <si>
    <t>INGENIERIA DE SISTEMAS COMPUTACIONALES</t>
  </si>
  <si>
    <t>EGRESADO UNIVERSITARIO INGENIERIA DE SISTEMAS COMPUTACIONALES</t>
  </si>
  <si>
    <t>ANALISTA DE DE ADMINISTRACION DE BASE DE DATOS</t>
  </si>
  <si>
    <t>41397102</t>
  </si>
  <si>
    <t>AQUILES RODRIGUEZ, JOSE LUIS</t>
  </si>
  <si>
    <t>TITULO TECNICO SUPERIOR COMPUTACIÓN E INFORMATICA</t>
  </si>
  <si>
    <t>ESPECIALISTA EN PLANIFICACIÓN, POLÍTICAS Y PROGRAMAS DE COOPERACIÓN INTERNACIONAL NO REEMBOLSABLE</t>
  </si>
  <si>
    <t>08186816</t>
  </si>
  <si>
    <t>ARAUCO ALIAGA MERCEDES ROSSANA</t>
  </si>
  <si>
    <t>INGENIERIA INDUSTRIAL</t>
  </si>
  <si>
    <t>TITULADO</t>
  </si>
  <si>
    <t>INGENIERO INDUSTRIAL</t>
  </si>
  <si>
    <t>ESPECIALISTA II</t>
  </si>
  <si>
    <t>42286238</t>
  </si>
  <si>
    <t>ASTORAYME SUPÑO DIANA ELIZABETH</t>
  </si>
  <si>
    <t>LICENCIADA EN TURISMO Y HOTELERIA</t>
  </si>
  <si>
    <t>CONDUCTOR</t>
  </si>
  <si>
    <t>03893601</t>
  </si>
  <si>
    <t>AYALA VITE MARTIN MIGUEL</t>
  </si>
  <si>
    <t>ESTUDIANTE EN MECANICA AUTOMOTRIZ</t>
  </si>
  <si>
    <t>PROFESIONAL EN COMUNICACIONES</t>
  </si>
  <si>
    <t>10326393</t>
  </si>
  <si>
    <t>BEJARANO NOBLECILLA GLORIA BEATRIZ</t>
  </si>
  <si>
    <t>PERIODISMO</t>
  </si>
  <si>
    <t>LICENCIADA EN PERIODISMO</t>
  </si>
  <si>
    <t>ESPECIALISTA EN PROYECTOS</t>
  </si>
  <si>
    <t>29618458</t>
  </si>
  <si>
    <t>BORDA TINTAYA CONSUELO MARY LUZ</t>
  </si>
  <si>
    <t>ARQUITECTURA</t>
  </si>
  <si>
    <t>BACHILLER</t>
  </si>
  <si>
    <t>BACHILLER EN ARQUITECTURA</t>
  </si>
  <si>
    <t>ESPECIALISTA DE RECURSOS HUMANOS</t>
  </si>
  <si>
    <t>07218202</t>
  </si>
  <si>
    <t>BURNEO MUÑOZ CECILIA PEREGRINA</t>
  </si>
  <si>
    <t>CONTADORA</t>
  </si>
  <si>
    <t>MAESTRIA</t>
  </si>
  <si>
    <t>TITULO DE CONTADOR PUBLICO</t>
  </si>
  <si>
    <t>ANALISTA EN SUPERVISION</t>
  </si>
  <si>
    <t>42866020</t>
  </si>
  <si>
    <t>CABREJOS CASTAÑEDA GUILLERMO MANUEL</t>
  </si>
  <si>
    <t>ADMINISTRACIÓN Y NEGOCIOS INTERNACIONALES</t>
  </si>
  <si>
    <t>ESPECIALISTA EN SUPERVISION DE DONACIONES</t>
  </si>
  <si>
    <t>09926717</t>
  </si>
  <si>
    <t>CABRERA ALFARO JOSE LUIS</t>
  </si>
  <si>
    <t>DERECHO</t>
  </si>
  <si>
    <t>MAESTRO EN DERECHO CIVIL Y COMERCIAL, TITULO DE ABOGADO</t>
  </si>
  <si>
    <t>ESPECIALISTA LEGAL</t>
  </si>
  <si>
    <t>08742935</t>
  </si>
  <si>
    <t>CALLE PARRA ROSA GUADALUPE</t>
  </si>
  <si>
    <t>TITULO DE DERECHO</t>
  </si>
  <si>
    <t>47622200</t>
  </si>
  <si>
    <t>CAMARENA SANCHEZ DIEGO GILMAR</t>
  </si>
  <si>
    <t>EGRESADO TECNICO EN COMPUTACIÓN E INFORMÁTICA</t>
  </si>
  <si>
    <t>ASISTENTE TECNICO ADMINISTRATIVO</t>
  </si>
  <si>
    <t>27754405</t>
  </si>
  <si>
    <t>CAMPOS RIVERA PATRICIA ELIZABETH</t>
  </si>
  <si>
    <t>ADMINISTRACION DE EMPRESAS</t>
  </si>
  <si>
    <t>ESPECIALISTA EN ASESORÍA JURÍDICA</t>
  </si>
  <si>
    <t>45145822</t>
  </si>
  <si>
    <t>CANALES CALDERON ROSA ALICIA</t>
  </si>
  <si>
    <t>TITULADA</t>
  </si>
  <si>
    <t>TÉCNICO EN REMUNERACIONES</t>
  </si>
  <si>
    <t>40123965</t>
  </si>
  <si>
    <t>CANALES MEJIA ADRIAN DANNY</t>
  </si>
  <si>
    <t>ESTUDIOS TECNICOS DE CONTABILIDAD</t>
  </si>
  <si>
    <t>JEFE DE LA OFICINA GENERAL DE ADMINISTRACIÓN</t>
  </si>
  <si>
    <t>08264245</t>
  </si>
  <si>
    <t>CARRILLO MAYANGA ALVARDO JESUS</t>
  </si>
  <si>
    <t>ADMINISTRACION</t>
  </si>
  <si>
    <t>DIRECTOR DE LA DIRECCION DE FISCALIZACION Y SUPERVISION</t>
  </si>
  <si>
    <t>42960781</t>
  </si>
  <si>
    <t>CASTAGNE SAAVEDRA CARLOS ALBERTO</t>
  </si>
  <si>
    <t>DERECHO Y CIENCIAS POLITICAS</t>
  </si>
  <si>
    <t>MAESTRO EN DERECHO PENAL / BACHILLER EN ADMINISTRACION Y CIENCIAS POLITICAS / BACHILLER EN DERECHO Y CIENCIAS POLITICAS, ABOGADO</t>
  </si>
  <si>
    <t>SUB DIRECTOR DE BENEFICIOS</t>
  </si>
  <si>
    <t>07551211</t>
  </si>
  <si>
    <t>CASTRO POLANCO JOSE ANTONIO</t>
  </si>
  <si>
    <t>INGENIERIA ADMINISTRATIVA</t>
  </si>
  <si>
    <t>PROFESIONAL DE LA SUBDIRECCIÓN DE REGISTROS</t>
  </si>
  <si>
    <t>09418345</t>
  </si>
  <si>
    <t>CAYCHO HUAPAYA ANSELMO FREDY</t>
  </si>
  <si>
    <t>ABOGADO, LIC. EDUCACION SECUNDARIA</t>
  </si>
  <si>
    <t>SECRETARIA</t>
  </si>
  <si>
    <t>10149718</t>
  </si>
  <si>
    <t>CENZANO PARODI ADRIANA ESPERANZA</t>
  </si>
  <si>
    <t>SECRETARIADO EJECUTIVO</t>
  </si>
  <si>
    <t>ASISTENTE ADMINISTRATIVO</t>
  </si>
  <si>
    <t>41648701</t>
  </si>
  <si>
    <t>CHAUCA CRUZ JUAN EDUARDO</t>
  </si>
  <si>
    <t>TECNICO EN ADMINISTRACION DE NEGOCIOS INTERNACIONALES</t>
  </si>
  <si>
    <t>ESPECIALISTA EN PERSONAL</t>
  </si>
  <si>
    <t>06061443</t>
  </si>
  <si>
    <t>CHAVEZ RODRIGUEZ GERARDO JULIO</t>
  </si>
  <si>
    <t>INGENIERIA ECONÓMICA</t>
  </si>
  <si>
    <t>TITLO DE INGENIERIA ECONÓMICA</t>
  </si>
  <si>
    <t>JEFA DE LA UNIDAD DE CONTABILIDAD Y FINANZAS</t>
  </si>
  <si>
    <t>08299403</t>
  </si>
  <si>
    <t>CONDOR EVARISTO DORIS MARIA</t>
  </si>
  <si>
    <t>CONTABILIDAD</t>
  </si>
  <si>
    <t>TITULO EN CONTABILIDAD</t>
  </si>
  <si>
    <t>ESPECIALISTA EN CONTRATACIONES</t>
  </si>
  <si>
    <t>41867976</t>
  </si>
  <si>
    <t>CORONADO RAMOS JUAN</t>
  </si>
  <si>
    <t>ADMINISTRACION Y GESTIO DE EMPRESAS</t>
  </si>
  <si>
    <t>ANALISTA DE RELACIONES INTERNACIONALES Y ANALISIS GLOBAL</t>
  </si>
  <si>
    <t>46520950</t>
  </si>
  <si>
    <t>CORTAZAR LA ROSA HECTOR EDY</t>
  </si>
  <si>
    <t>CIENCIAS POLITICAS</t>
  </si>
  <si>
    <t>ESPECIALISTA EN PLANIFICACIÓN, PLANES, POLÍTICAS Y PROGRAMAS DE COOPERACION INTERNACIONAL NO REEMBOLSABLE</t>
  </si>
  <si>
    <t>08067554</t>
  </si>
  <si>
    <t>COSAMALON AGUILAR ANA LUCIA</t>
  </si>
  <si>
    <t>SOCIOLOGÍA</t>
  </si>
  <si>
    <t>MAGISTER EN SOCIOLOGÍA</t>
  </si>
  <si>
    <t>SUBDIRECTOR DE REGISTROS</t>
  </si>
  <si>
    <t>07474626</t>
  </si>
  <si>
    <t>CUADRA SANCHEZ JORGE AUGUSTO</t>
  </si>
  <si>
    <t>SECRETARIA TECNICA DE LA COMISION DE INFRACCIONES Y SANCIONES</t>
  </si>
  <si>
    <t>09809526</t>
  </si>
  <si>
    <t>CUNYA NAVARRETE MILAGRITOS</t>
  </si>
  <si>
    <t>07287106</t>
  </si>
  <si>
    <t>DIAZ CHACALIAZA OLIVIA KARIN</t>
  </si>
  <si>
    <t>JEFE DE LA OFICINA DE PLANEAMIENTO Y PRESUPUESTO</t>
  </si>
  <si>
    <t>06684317</t>
  </si>
  <si>
    <t>DIAZ DIAZ CESAR EDUARDO</t>
  </si>
  <si>
    <t>INGENIERIA AGRONOMA</t>
  </si>
  <si>
    <t>TITULO DE INGENIERO AGRONOMO</t>
  </si>
  <si>
    <t>ESPECIALISTA DE SISTEMAS</t>
  </si>
  <si>
    <t>46904408</t>
  </si>
  <si>
    <t>DOLORES TARAZONA EISTEIN</t>
  </si>
  <si>
    <t>INGENIERIA DE SISTEMAS</t>
  </si>
  <si>
    <t>SUPERVISORA DE TRAMITE DOCUMENTARIO Y ARCHIVO</t>
  </si>
  <si>
    <t>42455337</t>
  </si>
  <si>
    <t>ENRIQUEZ ALIAGA CLARIBEL</t>
  </si>
  <si>
    <t>HISTORIA</t>
  </si>
  <si>
    <t>TITULO EN HISTORIA</t>
  </si>
  <si>
    <t>OPERADORA DE PRESTACIONES DE SERVICIOS DE ATENCIÓN AL CIUDADANO</t>
  </si>
  <si>
    <t>46723015</t>
  </si>
  <si>
    <t>FERNANDEZ JIJBAJA ERIKA JOHANNA</t>
  </si>
  <si>
    <t>ADMINISTRACON DE NEGOCIOS INTERNACIONALES</t>
  </si>
  <si>
    <t>EGRESADA EN ADMINISTRACON DE NEGOCIOS INTERNACIONALES</t>
  </si>
  <si>
    <t>ESPECIALISTA EN PLANEAMIENTO DE LA ADMINISTRACIÓN PÚBLICA</t>
  </si>
  <si>
    <t>42639157</t>
  </si>
  <si>
    <t>FERNANDEZ LOPEZ AYMEE ISABEL</t>
  </si>
  <si>
    <t>TTULADA</t>
  </si>
  <si>
    <t>AUXILIAR COACTIVO</t>
  </si>
  <si>
    <t>FLORES MIRANDA MARCO RICHARD</t>
  </si>
  <si>
    <t>TITULO DE ABOGADO</t>
  </si>
  <si>
    <t>TESORERO</t>
  </si>
  <si>
    <t>25517000</t>
  </si>
  <si>
    <t>GALLO CARPIO JAVIER</t>
  </si>
  <si>
    <t>BACHILLER EN CONTABILIDAD</t>
  </si>
  <si>
    <t>EJECUTOR COACTIVO</t>
  </si>
  <si>
    <t>10291369</t>
  </si>
  <si>
    <t>GARCIA ALOR MANUEL</t>
  </si>
  <si>
    <t>ASESORA</t>
  </si>
  <si>
    <t>16007959</t>
  </si>
  <si>
    <t>GARCIA ATALAYA MARIA MELVA</t>
  </si>
  <si>
    <t>ECONOMISTA</t>
  </si>
  <si>
    <t>AUXILIAR COACTIVA</t>
  </si>
  <si>
    <t>44234560</t>
  </si>
  <si>
    <t>GARCIA LOPEZ CARLA PATRICIA</t>
  </si>
  <si>
    <t>TITULO DE DERECHO Y CIENCIAS POLITICAS</t>
  </si>
  <si>
    <t>ESPECIALISTA EN CONTROL PATRIMONIAL</t>
  </si>
  <si>
    <t>40272256</t>
  </si>
  <si>
    <t>GARCIA VASQUEZ JHON CRHISTIAN</t>
  </si>
  <si>
    <t>ASISTENTE DE SOPORTE TÉCNICO</t>
  </si>
  <si>
    <t>42712674</t>
  </si>
  <si>
    <t>GOICOCHEA GANVINI ALAN ENRIQUE</t>
  </si>
  <si>
    <t>INGENIERIA DE TELECOMUNICACIONES</t>
  </si>
  <si>
    <t>PROFESIONAL</t>
  </si>
  <si>
    <t>42390992</t>
  </si>
  <si>
    <t>GUERRERO MANOSALVA JULIA MERCEDES</t>
  </si>
  <si>
    <t>SOCIOLOGIA</t>
  </si>
  <si>
    <t>TITULO DE SOCIOLOGIA</t>
  </si>
  <si>
    <t>10604797</t>
  </si>
  <si>
    <t>GUTIERREZ LIZANA WILBER</t>
  </si>
  <si>
    <t>SECUNDARIA COMPLETA</t>
  </si>
  <si>
    <t>ANALISTA EN DERECHO ADMINISTRATIVO</t>
  </si>
  <si>
    <t>44335747</t>
  </si>
  <si>
    <t>HEREDIA ÑAHUI IGNACIO JOSE</t>
  </si>
  <si>
    <t>06799041</t>
  </si>
  <si>
    <t>HUAMAN COLUNCHE ELMER</t>
  </si>
  <si>
    <t>ASISTENTE EN SUPERVISIÓN DE INTERVENCIONES</t>
  </si>
  <si>
    <t>47606756</t>
  </si>
  <si>
    <t>HUAMAN MIRANDA KONNIE STEFANI</t>
  </si>
  <si>
    <t>LICENCIADA EN ADMINISTRACION DE EMPRESAS</t>
  </si>
  <si>
    <t>10000369</t>
  </si>
  <si>
    <t>HUERTA SUAREZ JOHNNY ALBERTO</t>
  </si>
  <si>
    <t>PROFESIONAL TECNICO EN COMPUTACIÓN E INFORMÁTICA</t>
  </si>
  <si>
    <t>ESPECIALISTA EN PROCESO PRESUPUESTARIO</t>
  </si>
  <si>
    <t>41399209</t>
  </si>
  <si>
    <t>LA CRUZ ANCHANTE NESTOR ALEXANDRO</t>
  </si>
  <si>
    <t>JEFE DE COMISION DE AUDITORIA</t>
  </si>
  <si>
    <t>32939843</t>
  </si>
  <si>
    <t>LAZARO CADILLO JAIME EULOGIO</t>
  </si>
  <si>
    <t>ESPECIALISTA EN TESORERIA</t>
  </si>
  <si>
    <t>07637019</t>
  </si>
  <si>
    <t>LEON FERNANDEZ ENRIQUE GUILLERMO</t>
  </si>
  <si>
    <t>07634116</t>
  </si>
  <si>
    <t>LEON TERAN CARLOTA TERESA</t>
  </si>
  <si>
    <t>PROFESIONAL I</t>
  </si>
  <si>
    <t>42966777</t>
  </si>
  <si>
    <t>LIPA CANO LISSETH ABIGAID</t>
  </si>
  <si>
    <t>MAESTRIA EN ECONOMIA Y COOPERACION INTERNACIONAL / ECONOMISTA</t>
  </si>
  <si>
    <t>ASESOR</t>
  </si>
  <si>
    <t>10001971</t>
  </si>
  <si>
    <t>LIZARRAGA LOPEZ ROBERTO DANIEL</t>
  </si>
  <si>
    <t>COMPUTACION Y SISTEMAS</t>
  </si>
  <si>
    <t>TITULADO EN COMPUTACION Y SISTEMAS</t>
  </si>
  <si>
    <t>ANALISTA EN SISTEMAS DE INFORMACION DE COOPERACION INTERNACIONAL</t>
  </si>
  <si>
    <t>25437455</t>
  </si>
  <si>
    <t>LOREDO HUAMAN SALOMON WILFREDO</t>
  </si>
  <si>
    <t>ESTUDIOS EN CIENCIAS CONTABLES</t>
  </si>
  <si>
    <t>SECRETARIO</t>
  </si>
  <si>
    <t>70547896</t>
  </si>
  <si>
    <t>LUYO CRUZADO JHONATAN JOSUE</t>
  </si>
  <si>
    <t>TECNICO EN ADMINISTRACION DE EMPRESAS</t>
  </si>
  <si>
    <t>07607406</t>
  </si>
  <si>
    <t>MANRIQUE BRAVO MORELIA ELIZABETH</t>
  </si>
  <si>
    <t>TÉCNICO ADMINISTRATIVO ESPECIALIZADO EN DEVOLUCIÓN DEL IGV E IPM.</t>
  </si>
  <si>
    <t>25662168</t>
  </si>
  <si>
    <t>MEJIA ROSSEL TEODORO ANTONIO</t>
  </si>
  <si>
    <t>TECNICO ADMINSTRACION</t>
  </si>
  <si>
    <t>TRABAJADORA SOCIAL</t>
  </si>
  <si>
    <t>25660763</t>
  </si>
  <si>
    <t>MEOÑO SUYON DIANA ELIZABETH</t>
  </si>
  <si>
    <t>TRABAJO SOCIAL</t>
  </si>
  <si>
    <t>TITULADA EN TRABAJO SOCIAL</t>
  </si>
  <si>
    <t xml:space="preserve">ANALISTA PARA LA PROGRAMACIÓN DE LA COOPERACIÓN INTERNACIONAL NO REEMBOLSABLE_x000D_
</t>
  </si>
  <si>
    <t>40850185</t>
  </si>
  <si>
    <t>MEZA REYES LEONARDO</t>
  </si>
  <si>
    <t>ECONOMÍA</t>
  </si>
  <si>
    <t>BACHILLER EN CIENCIAS - ECONOMIA</t>
  </si>
  <si>
    <t>TÉCNICO EN PRESUPUESTO</t>
  </si>
  <si>
    <t>41236178</t>
  </si>
  <si>
    <t>MORALES GUERRERO ROGGER ISMAEL</t>
  </si>
  <si>
    <t>ESTUDIOS DE ADMINISTRACION</t>
  </si>
  <si>
    <t>DIRECTOR(A) DIRECCIÓN DE OPERACIONES Y CAPACITACIÓN</t>
  </si>
  <si>
    <t>07408472</t>
  </si>
  <si>
    <t>MOSQUEIRA LOPEZ JAIME MARIANO</t>
  </si>
  <si>
    <t>INGENIERIA DE COMPUTACION Y SISTEMAS</t>
  </si>
  <si>
    <t>TITULO DE INGENIERIA DE COMPUTACION Y SISTEMAS</t>
  </si>
  <si>
    <t>TÉCNICO SECRETARIADO EJECUTIVO</t>
  </si>
  <si>
    <t>06088818</t>
  </si>
  <si>
    <t>NAVARRETE GARCIA JOAQUINA</t>
  </si>
  <si>
    <t>ESPECIALISTA EN SUPERVISION DE MACRO REGION NORTE</t>
  </si>
  <si>
    <t>08347144</t>
  </si>
  <si>
    <t>NIETO LÓPEZ TERESA ANGÉLICA</t>
  </si>
  <si>
    <t>TITULO PROFESIONAL DE ARQUITECTA</t>
  </si>
  <si>
    <t>ESPECIALISTA EN LOGISTICA</t>
  </si>
  <si>
    <t>72351818</t>
  </si>
  <si>
    <t>OSCANOA FERNANDEZ FRANCISCO MANUEL</t>
  </si>
  <si>
    <t>ANALISTA DE REDES E INFRAESTRUCTURA</t>
  </si>
  <si>
    <t>41995994</t>
  </si>
  <si>
    <t>ORTIZ MUÑOZ JONATHAN JAIR</t>
  </si>
  <si>
    <t>ESPECIALISTA EN BENEFICIOS</t>
  </si>
  <si>
    <t>21438577</t>
  </si>
  <si>
    <t>PACHECO GALLEGOS DORA CECILIA</t>
  </si>
  <si>
    <t>COORDINADOR(A) EN IMAGEN Y COMUNICACIONES</t>
  </si>
  <si>
    <t>25620121</t>
  </si>
  <si>
    <t>PACHECO TORRES DOLORES CECILIA</t>
  </si>
  <si>
    <t>LICENCIADO EN PERIODISMO</t>
  </si>
  <si>
    <t>APOYO ADMINISTRATIVO</t>
  </si>
  <si>
    <t>26703926</t>
  </si>
  <si>
    <t>PAICO HUACCHA LUIS GERMAN</t>
  </si>
  <si>
    <t>09585269</t>
  </si>
  <si>
    <t>PILLACA HUYHUA PEDRO MARTER</t>
  </si>
  <si>
    <t>LICENCIADO DE LAS FUERZAS ARMADAS</t>
  </si>
  <si>
    <t>PROFESIONAL ESPECIALISTA EN PLANIFICACION E INDICADORES DE DESARROLLO</t>
  </si>
  <si>
    <t>10436377</t>
  </si>
  <si>
    <t>PINELLA ODAR MARIANELLA</t>
  </si>
  <si>
    <t>INGENIERÍA AGRICOLA</t>
  </si>
  <si>
    <t>TITULO EN INGENIERIA AGRICOLA</t>
  </si>
  <si>
    <t>OPERADOR DE ALMACEN</t>
  </si>
  <si>
    <t>40606297</t>
  </si>
  <si>
    <t>PIZARRO SIANCAS CESAR WILLY</t>
  </si>
  <si>
    <t>TITULO TECNICO EN ADMINISTRACION</t>
  </si>
  <si>
    <t>ESPECIALISTA EN CAPACITACIÓN</t>
  </si>
  <si>
    <t>25596323</t>
  </si>
  <si>
    <t>RAMIREZ MOLINA MONICA CECILIA</t>
  </si>
  <si>
    <t>TITUL DE DERECHO Y CIENCIAS POLITICAS</t>
  </si>
  <si>
    <t>ANALISTA EN COOPERACIÓN INTERNACIONAL</t>
  </si>
  <si>
    <t>70352995</t>
  </si>
  <si>
    <t>RAMIREZ ORIHUELA JORDI</t>
  </si>
  <si>
    <t>TITULO</t>
  </si>
  <si>
    <t>PROFESIONAL II</t>
  </si>
  <si>
    <t>42407149</t>
  </si>
  <si>
    <t>RENGIFO DAVILA JHONNY EDWARDS</t>
  </si>
  <si>
    <t>ADMINISTRACION DE NEGOCIOS</t>
  </si>
  <si>
    <t>LICENCIADO EN ADMINISTRACION DE NEGOCIOS INTERNACIONALES</t>
  </si>
  <si>
    <t>44129636</t>
  </si>
  <si>
    <t>RIVERA ESPINO NELSON ALONSO</t>
  </si>
  <si>
    <t>ADMINISTRACION DE EMRPESAS</t>
  </si>
  <si>
    <t>BACHILLER EN ADMINISTRACION DE EMPRESAS</t>
  </si>
  <si>
    <t>ESPECIALISTA EN CONTROL PREVIO</t>
  </si>
  <si>
    <t>40851286</t>
  </si>
  <si>
    <t>RIVERA QUISPE YOSAYAMINA EDUARDA</t>
  </si>
  <si>
    <t>TITULO DE CONTADOR</t>
  </si>
  <si>
    <t>DISEÑADOR GRAFICO</t>
  </si>
  <si>
    <t>43712688</t>
  </si>
  <si>
    <t>RIVERA SACCACO MAIKOL</t>
  </si>
  <si>
    <t>TECNICO SUPERIOR - DISEÑO PUBLICITARIO</t>
  </si>
  <si>
    <t>ESPECIALISTA EN COOPERACION INTERNACIONAL CON ENFASIS EN COOPERACION IBEROAMERICANA, ALIANZA DEL PACIFICO Y OTROS MULTILATERALES</t>
  </si>
  <si>
    <t>08195966</t>
  </si>
  <si>
    <t>ROJAS PEVES DANILIA MAXIMILIANA</t>
  </si>
  <si>
    <t>ECONOMIA</t>
  </si>
  <si>
    <t>TITULO DE ECONOMIA</t>
  </si>
  <si>
    <t>SUPERVISOR DE AUDITORÍA</t>
  </si>
  <si>
    <t>07843019</t>
  </si>
  <si>
    <t>RUIZ GUTIERREZ JORGE LUIS</t>
  </si>
  <si>
    <t>TITULO DE CONTADOR PÚBLICO</t>
  </si>
  <si>
    <t>ANALISTA PARA LA PROGRAMACIÓN DE LA COOPERACIÓN INTERNACIONAL NO REBOLSABLE</t>
  </si>
  <si>
    <t>70025933</t>
  </si>
  <si>
    <t>SAAVEDRA HUAPAYA JEAN PAUL AARON</t>
  </si>
  <si>
    <t>RELACIONES INTERNACIONALES</t>
  </si>
  <si>
    <t>LICENCIADO EN RELACIONES INTERNACIONALES</t>
  </si>
  <si>
    <t>ASESOR DIRECCION</t>
  </si>
  <si>
    <t>25720412</t>
  </si>
  <si>
    <t>SAL Y ROSAS FREYRE EDUARDO NICOLAS</t>
  </si>
  <si>
    <t>TITULO DE ECONOMISTA</t>
  </si>
  <si>
    <t>DIRECTOR DE LA DIRECCION DE GESTIÓN Y NEGOCIACIÓN INTERNACIONAL</t>
  </si>
  <si>
    <t>ESPECIALISTA DE CONTABILIDAD</t>
  </si>
  <si>
    <t>07500421</t>
  </si>
  <si>
    <t>SALAZAR EFFIO JOSE</t>
  </si>
  <si>
    <t>CONTABILIDAD Y FINANZAS</t>
  </si>
  <si>
    <t>TITULO DE CONTABILIDAD Y FINANZAS</t>
  </si>
  <si>
    <t>07907998</t>
  </si>
  <si>
    <t>SAMANEZ BENDEZU JORGE MARTIN</t>
  </si>
  <si>
    <t>JEFE DE LA UNIDAD DE ADQUISICIONES Y SERVICIOS GENERALES</t>
  </si>
  <si>
    <t>41575474</t>
  </si>
  <si>
    <t>SANCHEZ VALERA MARIA CATALINA</t>
  </si>
  <si>
    <t>CIENCIAS ADMINISTRATIVAS</t>
  </si>
  <si>
    <t>TITULADA EN CIENCIAS ADMINISTRATIVAS</t>
  </si>
  <si>
    <t>07586371</t>
  </si>
  <si>
    <t>SARAVIA BENAVIDES MARIA HELENA</t>
  </si>
  <si>
    <t>TITULO DE INGENIERIA INDUSTRIAL</t>
  </si>
  <si>
    <t>OPERADOR DE CENTRAL TELEFONICA</t>
  </si>
  <si>
    <t>09279455</t>
  </si>
  <si>
    <t>SEGURA LOZANO MARCOS ANTONIO</t>
  </si>
  <si>
    <t>TECNICO EN INGLES</t>
  </si>
  <si>
    <t>DIRECTOR(A) DIRECCIÓN DE POLÍTICAS Y PROGRAMAS</t>
  </si>
  <si>
    <t>43059995</t>
  </si>
  <si>
    <t>SILVA SEBASTIAN NANCY MAGALY</t>
  </si>
  <si>
    <t>LICENCIADA EN RELACIONES HUMANAS</t>
  </si>
  <si>
    <t>JEFA DE LA UNIDAD DE ADMINISTRACIÓN DE PERSONAL</t>
  </si>
  <si>
    <t>08344172</t>
  </si>
  <si>
    <t>SOSA RONCEROS RUTH LIDIA</t>
  </si>
  <si>
    <t>RELACIONES INDUSTRIALES</t>
  </si>
  <si>
    <t>LICENCIADA EN RELACIONES INDUSTRIALES</t>
  </si>
  <si>
    <t xml:space="preserve">ANALISTA DE DESARROLLO DE INTERFACES WEB </t>
  </si>
  <si>
    <t>44069967</t>
  </si>
  <si>
    <t>SOTO SANCHEZ MARCIAL</t>
  </si>
  <si>
    <t>COMUNICACIÓN SOCIAL</t>
  </si>
  <si>
    <t>ESPECIALISTA EN RELACIONES INTERNACIONALES Y ANÁLISIS GLOBAL</t>
  </si>
  <si>
    <t>41982160</t>
  </si>
  <si>
    <t>SOTOMAYOR VILLANUEVA BRUNO ANDRES</t>
  </si>
  <si>
    <t>CIENCIAS DE LA COMUNICACIÓN</t>
  </si>
  <si>
    <t>TITULO DE CIENCIAS DE LA COMUNICACIÓN</t>
  </si>
  <si>
    <t>ESPECIALISTA EN CONTABILIDAD</t>
  </si>
  <si>
    <t>40113398</t>
  </si>
  <si>
    <t>SUERO MORAN NELLY</t>
  </si>
  <si>
    <t>CONTADORA PUBLICA</t>
  </si>
  <si>
    <t>18178807</t>
  </si>
  <si>
    <t>TAMANAJA GARCIA AARON</t>
  </si>
  <si>
    <t>ABOGADO</t>
  </si>
  <si>
    <t>TITULADO DE ABOGADO</t>
  </si>
  <si>
    <t>ASISTENTE EN SUPERVISION DE INTERVEMCIONES</t>
  </si>
  <si>
    <t>42629942</t>
  </si>
  <si>
    <t>TAPIA DIAZ OLGA</t>
  </si>
  <si>
    <t>INGENIERIA MECANICA</t>
  </si>
  <si>
    <t>ESPECIALISTA EN RECURSOS HUMANOS</t>
  </si>
  <si>
    <t>10217839</t>
  </si>
  <si>
    <t>TORRES VERONA LUISA</t>
  </si>
  <si>
    <t>LICENCIADA EN ADMINISTRACION</t>
  </si>
  <si>
    <t>MOTORIZADO</t>
  </si>
  <si>
    <t>16758737</t>
  </si>
  <si>
    <t>VALLADOLID BURGA CARLOS EDUARDO</t>
  </si>
  <si>
    <t>ANALISTA LEGAL</t>
  </si>
  <si>
    <t>VASQUEZ RODRIGUEZ RAUL</t>
  </si>
  <si>
    <t>JEFE DE LA UNIDAD DE SISTEMAS E INFORMATICA</t>
  </si>
  <si>
    <t>40050595</t>
  </si>
  <si>
    <t>VASQUEZ RUBIO ORLANDO</t>
  </si>
  <si>
    <t>TITULO EN INGENIERIA DE SISTEMAS</t>
  </si>
  <si>
    <t>ESPECIALISTA EN MODERNIZACION</t>
  </si>
  <si>
    <t>44200344</t>
  </si>
  <si>
    <t>VEGA COTRINA LENER LUIS</t>
  </si>
  <si>
    <t>GESTION PUBLICA</t>
  </si>
  <si>
    <t>BACHILLER EN ECONOMÍA</t>
  </si>
  <si>
    <t>ESPECIALISTA EN INSTRUCCIÓN</t>
  </si>
  <si>
    <t>08238926</t>
  </si>
  <si>
    <t>VELARDE VENERO JUAN CARLOS</t>
  </si>
  <si>
    <t>09237003</t>
  </si>
  <si>
    <t>VELASQUEZ VILA PROSPERO</t>
  </si>
  <si>
    <t>PROFESIONAL EN GESTIÓN - ESPECIALISTA EN COOPERACIÓN INTERNACIONAL</t>
  </si>
  <si>
    <t>09857575</t>
  </si>
  <si>
    <t>VILCHEZ HORNA GUILLERMO RAFAEL</t>
  </si>
  <si>
    <t>ESPECIALISTA EN COOPERACION INTERNACIONAL CON ENFASIS EN SUR - SUR Y TRINAGULAR</t>
  </si>
  <si>
    <t>44782568</t>
  </si>
  <si>
    <t>VILLALOBOS ROJAS JAIME DANIEL</t>
  </si>
  <si>
    <t>ANTROPOLOGIA</t>
  </si>
  <si>
    <t>ANTROPOLOGO</t>
  </si>
  <si>
    <t>47774777</t>
  </si>
  <si>
    <t>VILLALTA VERGARA GUISELLE YULIANA</t>
  </si>
  <si>
    <t>09948372</t>
  </si>
  <si>
    <t>VILLAMIL MERCADO JOSE ARTURO</t>
  </si>
  <si>
    <t>JEFE DE LA OFICINA DE ASESORIA JURIDICA</t>
  </si>
  <si>
    <t>42378245</t>
  </si>
  <si>
    <t>VILLANUEVA GUTIERREZ SERGIO DANILO</t>
  </si>
  <si>
    <t>TITULADO EN DERECHO</t>
  </si>
  <si>
    <t>ASISTENTA ADMINISTRATIVA</t>
  </si>
  <si>
    <t>45621398</t>
  </si>
  <si>
    <t>VILLANUEVA PAZ KAREN ANDREA</t>
  </si>
  <si>
    <t>CIENCIA POLITICA</t>
  </si>
  <si>
    <t>TITULO EN CIENCIAS POLITICAS</t>
  </si>
  <si>
    <t>SUPERVISOR II DE DONACIONES</t>
  </si>
  <si>
    <t>41855529</t>
  </si>
  <si>
    <t>ZAMORA TEJADA SEGUNDO HILDEBRANDO</t>
  </si>
  <si>
    <t>BACHILLER EN ADMINISTRACION</t>
  </si>
  <si>
    <t>OEI 01. Contribuir al posicionamiento de la Cooperación Técnica Internacional del Perú en el exterior.</t>
  </si>
  <si>
    <t>Porcentaje de cumplimiento de la ejecución programática de los proyectos de la Cooperación Técnica Internacional oficial ejecutada en el Perú.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</si>
</sst>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280A]d&quot; de &quot;mmmm&quot; de &quot;yyyy;@"/>
    <numFmt numFmtId="165" formatCode="#,##0.00\ _€"/>
    <numFmt numFmtId="166" formatCode="&quot;S/&quot;\ #,##0.00"/>
  </numFmts>
  <fonts count="4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b/>
      <sz val="20"/>
      <color theme="0"/>
      <name val="Arial"/>
      <family val="2"/>
    </font>
    <font>
      <sz val="11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b/>
      <sz val="6"/>
      <color theme="0"/>
      <name val="Arial"/>
      <family val="2"/>
    </font>
    <font>
      <b/>
      <sz val="11"/>
      <name val="Arial"/>
      <family val="2"/>
    </font>
    <font>
      <b/>
      <sz val="9"/>
      <color rgb="FFC0000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00206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49" fontId="8" fillId="0" borderId="0"/>
    <xf numFmtId="0" fontId="4" fillId="0" borderId="0"/>
    <xf numFmtId="0" fontId="2" fillId="0" borderId="0"/>
    <xf numFmtId="9" fontId="32" fillId="0" borderId="0" applyFont="0" applyFill="0" applyBorder="0" applyAlignment="0" applyProtection="0"/>
  </cellStyleXfs>
  <cellXfs count="4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/>
    <xf numFmtId="0" fontId="6" fillId="0" borderId="0" xfId="0" applyFont="1"/>
    <xf numFmtId="0" fontId="7" fillId="0" borderId="0" xfId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4" fontId="1" fillId="0" borderId="3" xfId="2" applyNumberFormat="1" applyFont="1" applyBorder="1" applyAlignment="1">
      <alignment vertical="center"/>
    </xf>
    <xf numFmtId="4" fontId="1" fillId="0" borderId="4" xfId="2" applyNumberFormat="1" applyFont="1" applyBorder="1" applyAlignment="1">
      <alignment vertical="center"/>
    </xf>
    <xf numFmtId="4" fontId="1" fillId="0" borderId="12" xfId="2" applyNumberFormat="1" applyFont="1" applyBorder="1" applyAlignment="1">
      <alignment vertical="center"/>
    </xf>
    <xf numFmtId="49" fontId="3" fillId="0" borderId="14" xfId="2" applyFont="1" applyBorder="1" applyAlignment="1">
      <alignment vertical="center"/>
    </xf>
    <xf numFmtId="4" fontId="1" fillId="0" borderId="5" xfId="2" applyNumberFormat="1" applyFont="1" applyBorder="1" applyAlignment="1">
      <alignment vertical="center"/>
    </xf>
    <xf numFmtId="4" fontId="1" fillId="0" borderId="6" xfId="2" applyNumberFormat="1" applyFont="1" applyBorder="1" applyAlignment="1">
      <alignment vertical="center"/>
    </xf>
    <xf numFmtId="4" fontId="1" fillId="0" borderId="15" xfId="2" applyNumberFormat="1" applyFont="1" applyBorder="1" applyAlignment="1">
      <alignment vertical="center"/>
    </xf>
    <xf numFmtId="4" fontId="3" fillId="0" borderId="5" xfId="2" applyNumberFormat="1" applyFont="1" applyBorder="1" applyAlignment="1">
      <alignment horizontal="justify" vertical="center"/>
    </xf>
    <xf numFmtId="4" fontId="3" fillId="0" borderId="6" xfId="2" applyNumberFormat="1" applyFont="1" applyBorder="1" applyAlignment="1">
      <alignment horizontal="justify" vertical="center"/>
    </xf>
    <xf numFmtId="4" fontId="3" fillId="0" borderId="6" xfId="2" applyNumberFormat="1" applyFont="1" applyBorder="1" applyAlignment="1">
      <alignment horizontal="right" vertical="center"/>
    </xf>
    <xf numFmtId="4" fontId="3" fillId="0" borderId="15" xfId="2" applyNumberFormat="1" applyFont="1" applyBorder="1" applyAlignment="1">
      <alignment horizontal="justify" vertical="center"/>
    </xf>
    <xf numFmtId="4" fontId="3" fillId="0" borderId="15" xfId="2" applyNumberFormat="1" applyFont="1" applyBorder="1" applyAlignment="1">
      <alignment horizontal="right" vertical="center"/>
    </xf>
    <xf numFmtId="4" fontId="3" fillId="0" borderId="5" xfId="2" applyNumberFormat="1" applyFont="1" applyBorder="1" applyAlignment="1">
      <alignment horizontal="right" vertical="center"/>
    </xf>
    <xf numFmtId="4" fontId="3" fillId="0" borderId="5" xfId="2" applyNumberFormat="1" applyFont="1" applyBorder="1" applyAlignment="1">
      <alignment vertical="center"/>
    </xf>
    <xf numFmtId="4" fontId="3" fillId="0" borderId="6" xfId="2" applyNumberFormat="1" applyFont="1" applyBorder="1" applyAlignment="1">
      <alignment vertical="center"/>
    </xf>
    <xf numFmtId="4" fontId="3" fillId="0" borderId="15" xfId="2" applyNumberFormat="1" applyFont="1" applyBorder="1" applyAlignment="1">
      <alignment vertical="center"/>
    </xf>
    <xf numFmtId="49" fontId="3" fillId="0" borderId="15" xfId="2" applyFont="1" applyBorder="1" applyAlignment="1">
      <alignment vertical="center"/>
    </xf>
    <xf numFmtId="49" fontId="3" fillId="0" borderId="5" xfId="2" applyFont="1" applyBorder="1" applyAlignment="1">
      <alignment vertical="center"/>
    </xf>
    <xf numFmtId="4" fontId="1" fillId="0" borderId="17" xfId="2" applyNumberFormat="1" applyFont="1" applyBorder="1" applyAlignment="1">
      <alignment vertical="center"/>
    </xf>
    <xf numFmtId="4" fontId="1" fillId="0" borderId="18" xfId="2" applyNumberFormat="1" applyFont="1" applyBorder="1" applyAlignment="1">
      <alignment vertical="center"/>
    </xf>
    <xf numFmtId="4" fontId="1" fillId="0" borderId="19" xfId="2" applyNumberFormat="1" applyFont="1" applyBorder="1" applyAlignment="1">
      <alignment vertical="center"/>
    </xf>
    <xf numFmtId="49" fontId="7" fillId="0" borderId="0" xfId="2" applyFont="1" applyAlignment="1">
      <alignment horizontal="left" vertical="center"/>
    </xf>
    <xf numFmtId="3" fontId="6" fillId="0" borderId="0" xfId="2" applyNumberFormat="1" applyFont="1" applyAlignment="1">
      <alignment vertical="center"/>
    </xf>
    <xf numFmtId="3" fontId="6" fillId="0" borderId="0" xfId="2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49" fontId="3" fillId="0" borderId="33" xfId="2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indent="2"/>
    </xf>
    <xf numFmtId="0" fontId="2" fillId="0" borderId="4" xfId="0" applyFont="1" applyBorder="1"/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/>
    <xf numFmtId="0" fontId="9" fillId="0" borderId="0" xfId="1" applyFont="1" applyAlignment="1">
      <alignment vertical="center"/>
    </xf>
    <xf numFmtId="0" fontId="18" fillId="0" borderId="10" xfId="0" applyFont="1" applyBorder="1"/>
    <xf numFmtId="0" fontId="18" fillId="0" borderId="9" xfId="0" applyFont="1" applyBorder="1"/>
    <xf numFmtId="0" fontId="18" fillId="0" borderId="34" xfId="0" applyFont="1" applyBorder="1"/>
    <xf numFmtId="0" fontId="18" fillId="0" borderId="2" xfId="0" applyFont="1" applyBorder="1"/>
    <xf numFmtId="0" fontId="18" fillId="0" borderId="35" xfId="0" applyFont="1" applyBorder="1"/>
    <xf numFmtId="0" fontId="18" fillId="0" borderId="1" xfId="0" applyFont="1" applyBorder="1"/>
    <xf numFmtId="49" fontId="18" fillId="0" borderId="26" xfId="0" applyNumberFormat="1" applyFont="1" applyBorder="1" applyAlignment="1">
      <alignment horizontal="left"/>
    </xf>
    <xf numFmtId="0" fontId="18" fillId="0" borderId="25" xfId="0" applyFont="1" applyBorder="1"/>
    <xf numFmtId="0" fontId="18" fillId="0" borderId="5" xfId="0" applyFont="1" applyBorder="1"/>
    <xf numFmtId="0" fontId="18" fillId="0" borderId="6" xfId="0" applyFont="1" applyBorder="1"/>
    <xf numFmtId="0" fontId="18" fillId="0" borderId="16" xfId="0" applyFont="1" applyBorder="1"/>
    <xf numFmtId="0" fontId="18" fillId="0" borderId="24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20" xfId="0" applyFont="1" applyBorder="1"/>
    <xf numFmtId="0" fontId="18" fillId="0" borderId="38" xfId="0" applyFont="1" applyBorder="1"/>
    <xf numFmtId="49" fontId="18" fillId="0" borderId="39" xfId="0" applyNumberFormat="1" applyFont="1" applyBorder="1" applyAlignment="1">
      <alignment horizontal="left"/>
    </xf>
    <xf numFmtId="0" fontId="18" fillId="2" borderId="11" xfId="0" applyFont="1" applyFill="1" applyBorder="1" applyAlignment="1">
      <alignment horizontal="right"/>
    </xf>
    <xf numFmtId="0" fontId="18" fillId="2" borderId="7" xfId="0" applyFont="1" applyFill="1" applyBorder="1"/>
    <xf numFmtId="0" fontId="18" fillId="2" borderId="8" xfId="0" applyFont="1" applyFill="1" applyBorder="1"/>
    <xf numFmtId="0" fontId="18" fillId="2" borderId="36" xfId="0" applyFont="1" applyFill="1" applyBorder="1"/>
    <xf numFmtId="0" fontId="18" fillId="2" borderId="37" xfId="0" applyFont="1" applyFill="1" applyBorder="1"/>
    <xf numFmtId="0" fontId="18" fillId="0" borderId="26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13" xfId="0" applyFont="1" applyBorder="1"/>
    <xf numFmtId="0" fontId="18" fillId="0" borderId="23" xfId="0" applyFont="1" applyBorder="1"/>
    <xf numFmtId="0" fontId="18" fillId="0" borderId="39" xfId="0" applyFont="1" applyBorder="1" applyAlignment="1">
      <alignment horizontal="right"/>
    </xf>
    <xf numFmtId="0" fontId="19" fillId="0" borderId="0" xfId="0" applyFont="1" applyAlignment="1">
      <alignment wrapText="1"/>
    </xf>
    <xf numFmtId="0" fontId="9" fillId="0" borderId="0" xfId="0" applyFont="1"/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49" fontId="18" fillId="0" borderId="0" xfId="3" applyNumberFormat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3" fillId="0" borderId="0" xfId="4" applyFont="1"/>
    <xf numFmtId="0" fontId="13" fillId="0" borderId="0" xfId="1" applyFont="1" applyAlignment="1">
      <alignment vertical="center"/>
    </xf>
    <xf numFmtId="0" fontId="20" fillId="0" borderId="0" xfId="4" applyFont="1"/>
    <xf numFmtId="0" fontId="18" fillId="0" borderId="0" xfId="4" applyFont="1"/>
    <xf numFmtId="0" fontId="9" fillId="0" borderId="0" xfId="4" applyFont="1" applyAlignment="1">
      <alignment horizontal="center"/>
    </xf>
    <xf numFmtId="164" fontId="18" fillId="0" borderId="0" xfId="0" applyNumberFormat="1" applyFont="1"/>
    <xf numFmtId="0" fontId="18" fillId="0" borderId="0" xfId="0" applyFont="1" applyAlignment="1">
      <alignment horizontal="center" wrapText="1"/>
    </xf>
    <xf numFmtId="0" fontId="9" fillId="0" borderId="0" xfId="0" applyFont="1" applyAlignment="1">
      <alignment horizontal="center" textRotation="90" wrapText="1"/>
    </xf>
    <xf numFmtId="0" fontId="18" fillId="0" borderId="22" xfId="0" applyFont="1" applyBorder="1"/>
    <xf numFmtId="0" fontId="28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9" fillId="0" borderId="6" xfId="1" applyFont="1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0" fontId="18" fillId="0" borderId="40" xfId="0" applyFont="1" applyBorder="1"/>
    <xf numFmtId="0" fontId="9" fillId="0" borderId="4" xfId="1" applyFont="1" applyBorder="1" applyAlignment="1">
      <alignment horizontal="left" vertical="center"/>
    </xf>
    <xf numFmtId="0" fontId="9" fillId="0" borderId="4" xfId="1" applyFont="1" applyBorder="1" applyAlignment="1">
      <alignment vertical="center"/>
    </xf>
    <xf numFmtId="0" fontId="16" fillId="3" borderId="29" xfId="1" applyFont="1" applyFill="1" applyBorder="1" applyAlignment="1">
      <alignment vertical="center"/>
    </xf>
    <xf numFmtId="0" fontId="26" fillId="3" borderId="29" xfId="1" applyFont="1" applyFill="1" applyBorder="1" applyAlignment="1">
      <alignment horizontal="center" vertical="center"/>
    </xf>
    <xf numFmtId="0" fontId="27" fillId="3" borderId="29" xfId="0" applyFont="1" applyFill="1" applyBorder="1"/>
    <xf numFmtId="0" fontId="26" fillId="3" borderId="29" xfId="1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/>
    </xf>
    <xf numFmtId="0" fontId="11" fillId="3" borderId="29" xfId="1" applyFont="1" applyFill="1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/>
    </xf>
    <xf numFmtId="0" fontId="26" fillId="3" borderId="42" xfId="1" applyFont="1" applyFill="1" applyBorder="1" applyAlignment="1">
      <alignment horizontal="center" vertical="center" wrapText="1"/>
    </xf>
    <xf numFmtId="0" fontId="26" fillId="3" borderId="45" xfId="1" applyFont="1" applyFill="1" applyBorder="1" applyAlignment="1">
      <alignment horizontal="center" vertical="center" wrapText="1"/>
    </xf>
    <xf numFmtId="0" fontId="26" fillId="3" borderId="46" xfId="1" applyFont="1" applyFill="1" applyBorder="1" applyAlignment="1">
      <alignment horizontal="center" vertical="center" wrapText="1"/>
    </xf>
    <xf numFmtId="0" fontId="26" fillId="3" borderId="47" xfId="1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/>
    </xf>
    <xf numFmtId="0" fontId="18" fillId="0" borderId="12" xfId="0" applyFont="1" applyBorder="1"/>
    <xf numFmtId="0" fontId="18" fillId="0" borderId="15" xfId="0" applyFont="1" applyBorder="1"/>
    <xf numFmtId="0" fontId="18" fillId="0" borderId="29" xfId="0" applyFont="1" applyBorder="1"/>
    <xf numFmtId="0" fontId="14" fillId="3" borderId="29" xfId="1" applyFont="1" applyFill="1" applyBorder="1" applyAlignment="1">
      <alignment vertical="center"/>
    </xf>
    <xf numFmtId="49" fontId="11" fillId="3" borderId="29" xfId="2" applyFont="1" applyFill="1" applyBorder="1" applyAlignment="1">
      <alignment horizontal="center" textRotation="90" wrapText="1"/>
    </xf>
    <xf numFmtId="0" fontId="21" fillId="3" borderId="29" xfId="0" applyFont="1" applyFill="1" applyBorder="1" applyAlignment="1">
      <alignment horizontal="center" wrapText="1"/>
    </xf>
    <xf numFmtId="0" fontId="14" fillId="3" borderId="41" xfId="0" applyFont="1" applyFill="1" applyBorder="1" applyAlignment="1">
      <alignment horizontal="center" vertical="center" wrapText="1"/>
    </xf>
    <xf numFmtId="0" fontId="30" fillId="5" borderId="6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left" vertical="center"/>
    </xf>
    <xf numFmtId="0" fontId="9" fillId="5" borderId="6" xfId="1" applyFont="1" applyFill="1" applyBorder="1" applyAlignment="1">
      <alignment vertical="center"/>
    </xf>
    <xf numFmtId="0" fontId="27" fillId="0" borderId="0" xfId="0" applyFont="1"/>
    <xf numFmtId="0" fontId="18" fillId="0" borderId="28" xfId="0" applyFont="1" applyBorder="1"/>
    <xf numFmtId="0" fontId="30" fillId="5" borderId="4" xfId="1" applyFont="1" applyFill="1" applyBorder="1" applyAlignment="1">
      <alignment horizontal="center" vertical="center"/>
    </xf>
    <xf numFmtId="0" fontId="26" fillId="5" borderId="4" xfId="1" applyFont="1" applyFill="1" applyBorder="1" applyAlignment="1">
      <alignment horizontal="center" vertical="center" wrapText="1"/>
    </xf>
    <xf numFmtId="0" fontId="26" fillId="3" borderId="29" xfId="0" applyFont="1" applyFill="1" applyBorder="1"/>
    <xf numFmtId="49" fontId="27" fillId="3" borderId="29" xfId="3" quotePrefix="1" applyNumberFormat="1" applyFont="1" applyFill="1" applyBorder="1" applyAlignment="1">
      <alignment horizontal="left" vertical="center"/>
    </xf>
    <xf numFmtId="0" fontId="16" fillId="3" borderId="29" xfId="1" applyFont="1" applyFill="1" applyBorder="1" applyAlignment="1">
      <alignment horizontal="center" vertical="center"/>
    </xf>
    <xf numFmtId="0" fontId="26" fillId="3" borderId="29" xfId="1" applyFont="1" applyFill="1" applyBorder="1" applyAlignment="1">
      <alignment vertical="center"/>
    </xf>
    <xf numFmtId="15" fontId="11" fillId="3" borderId="29" xfId="1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9" fillId="0" borderId="18" xfId="1" applyFont="1" applyBorder="1" applyAlignment="1">
      <alignment horizontal="left" vertical="center"/>
    </xf>
    <xf numFmtId="0" fontId="18" fillId="0" borderId="18" xfId="1" applyFont="1" applyBorder="1" applyAlignment="1">
      <alignment horizontal="center" vertical="center"/>
    </xf>
    <xf numFmtId="0" fontId="18" fillId="0" borderId="18" xfId="1" applyFont="1" applyBorder="1" applyAlignment="1">
      <alignment vertical="center"/>
    </xf>
    <xf numFmtId="0" fontId="18" fillId="0" borderId="19" xfId="0" applyFont="1" applyBorder="1"/>
    <xf numFmtId="0" fontId="29" fillId="3" borderId="29" xfId="0" applyFont="1" applyFill="1" applyBorder="1"/>
    <xf numFmtId="0" fontId="18" fillId="0" borderId="26" xfId="0" applyFont="1" applyBorder="1" applyAlignment="1">
      <alignment horizontal="right"/>
    </xf>
    <xf numFmtId="0" fontId="18" fillId="2" borderId="25" xfId="0" applyFont="1" applyFill="1" applyBorder="1" applyAlignment="1">
      <alignment horizontal="right"/>
    </xf>
    <xf numFmtId="0" fontId="18" fillId="2" borderId="17" xfId="0" applyFont="1" applyFill="1" applyBorder="1"/>
    <xf numFmtId="0" fontId="18" fillId="2" borderId="18" xfId="0" applyFont="1" applyFill="1" applyBorder="1"/>
    <xf numFmtId="0" fontId="18" fillId="2" borderId="20" xfId="0" applyFont="1" applyFill="1" applyBorder="1"/>
    <xf numFmtId="0" fontId="18" fillId="2" borderId="38" xfId="0" applyFont="1" applyFill="1" applyBorder="1"/>
    <xf numFmtId="0" fontId="2" fillId="0" borderId="18" xfId="0" applyFont="1" applyBorder="1"/>
    <xf numFmtId="0" fontId="14" fillId="3" borderId="29" xfId="0" applyFont="1" applyFill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right" vertical="center" indent="2"/>
    </xf>
    <xf numFmtId="0" fontId="16" fillId="3" borderId="29" xfId="0" applyFont="1" applyFill="1" applyBorder="1" applyAlignment="1">
      <alignment vertical="center"/>
    </xf>
    <xf numFmtId="0" fontId="11" fillId="3" borderId="29" xfId="0" applyFont="1" applyFill="1" applyBorder="1" applyAlignment="1">
      <alignment horizontal="left"/>
    </xf>
    <xf numFmtId="49" fontId="12" fillId="3" borderId="29" xfId="2" applyFont="1" applyFill="1" applyBorder="1" applyAlignment="1">
      <alignment horizontal="center" textRotation="90" wrapText="1"/>
    </xf>
    <xf numFmtId="49" fontId="12" fillId="3" borderId="29" xfId="2" applyFont="1" applyFill="1" applyBorder="1" applyAlignment="1">
      <alignment horizontal="center" vertical="center"/>
    </xf>
    <xf numFmtId="4" fontId="12" fillId="3" borderId="29" xfId="2" applyNumberFormat="1" applyFont="1" applyFill="1" applyBorder="1" applyAlignment="1">
      <alignment horizontal="right" vertical="center"/>
    </xf>
    <xf numFmtId="0" fontId="17" fillId="3" borderId="29" xfId="0" applyFont="1" applyFill="1" applyBorder="1" applyAlignment="1">
      <alignment horizontal="center" vertical="center" wrapText="1"/>
    </xf>
    <xf numFmtId="0" fontId="26" fillId="3" borderId="41" xfId="0" applyFont="1" applyFill="1" applyBorder="1" applyAlignment="1">
      <alignment horizontal="center" vertical="center" wrapText="1"/>
    </xf>
    <xf numFmtId="0" fontId="9" fillId="0" borderId="0" xfId="4" applyFont="1"/>
    <xf numFmtId="49" fontId="9" fillId="0" borderId="0" xfId="3" applyNumberFormat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" fillId="0" borderId="0" xfId="0" applyFont="1" applyAlignment="1">
      <alignment vertical="top"/>
    </xf>
    <xf numFmtId="0" fontId="12" fillId="3" borderId="30" xfId="0" applyFont="1" applyFill="1" applyBorder="1" applyAlignment="1">
      <alignment horizontal="center" vertical="center" wrapText="1"/>
    </xf>
    <xf numFmtId="164" fontId="26" fillId="3" borderId="41" xfId="0" applyNumberFormat="1" applyFont="1" applyFill="1" applyBorder="1" applyAlignment="1">
      <alignment horizontal="center" vertical="center" textRotation="90" wrapText="1"/>
    </xf>
    <xf numFmtId="0" fontId="27" fillId="3" borderId="42" xfId="0" applyFont="1" applyFill="1" applyBorder="1"/>
    <xf numFmtId="0" fontId="18" fillId="0" borderId="6" xfId="1" applyFont="1" applyBorder="1" applyAlignment="1">
      <alignment horizontal="left" vertical="center"/>
    </xf>
    <xf numFmtId="0" fontId="18" fillId="3" borderId="0" xfId="0" applyFont="1" applyFill="1"/>
    <xf numFmtId="0" fontId="16" fillId="3" borderId="39" xfId="1" applyFont="1" applyFill="1" applyBorder="1" applyAlignment="1">
      <alignment horizontal="center" vertical="center"/>
    </xf>
    <xf numFmtId="0" fontId="18" fillId="0" borderId="6" xfId="1" applyFont="1" applyBorder="1" applyAlignment="1">
      <alignment vertical="center"/>
    </xf>
    <xf numFmtId="0" fontId="24" fillId="3" borderId="41" xfId="0" applyFont="1" applyFill="1" applyBorder="1" applyAlignment="1">
      <alignment horizontal="center" vertical="center" textRotation="90" wrapText="1"/>
    </xf>
    <xf numFmtId="0" fontId="25" fillId="3" borderId="41" xfId="0" applyFont="1" applyFill="1" applyBorder="1" applyAlignment="1">
      <alignment horizontal="center" vertical="center" textRotation="90" wrapText="1"/>
    </xf>
    <xf numFmtId="0" fontId="23" fillId="3" borderId="41" xfId="0" applyFont="1" applyFill="1" applyBorder="1" applyAlignment="1">
      <alignment horizontal="center" vertical="center" textRotation="90" wrapText="1"/>
    </xf>
    <xf numFmtId="0" fontId="6" fillId="0" borderId="6" xfId="0" applyFont="1" applyBorder="1"/>
    <xf numFmtId="3" fontId="6" fillId="0" borderId="6" xfId="0" applyNumberFormat="1" applyFont="1" applyBorder="1"/>
    <xf numFmtId="0" fontId="11" fillId="3" borderId="41" xfId="1" applyFont="1" applyFill="1" applyBorder="1" applyAlignment="1">
      <alignment horizontal="center" vertical="center"/>
    </xf>
    <xf numFmtId="0" fontId="26" fillId="3" borderId="42" xfId="1" applyFont="1" applyFill="1" applyBorder="1" applyAlignment="1">
      <alignment horizontal="center" vertical="center"/>
    </xf>
    <xf numFmtId="0" fontId="26" fillId="3" borderId="42" xfId="1" applyFont="1" applyFill="1" applyBorder="1" applyAlignment="1">
      <alignment vertical="center"/>
    </xf>
    <xf numFmtId="0" fontId="26" fillId="4" borderId="6" xfId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 wrapText="1"/>
    </xf>
    <xf numFmtId="164" fontId="11" fillId="3" borderId="41" xfId="0" applyNumberFormat="1" applyFont="1" applyFill="1" applyBorder="1" applyAlignment="1">
      <alignment horizontal="center" textRotation="90" wrapText="1"/>
    </xf>
    <xf numFmtId="0" fontId="9" fillId="3" borderId="42" xfId="0" applyFont="1" applyFill="1" applyBorder="1" applyAlignment="1">
      <alignment horizontal="center"/>
    </xf>
    <xf numFmtId="0" fontId="18" fillId="3" borderId="42" xfId="0" applyFont="1" applyFill="1" applyBorder="1"/>
    <xf numFmtId="164" fontId="18" fillId="3" borderId="42" xfId="0" applyNumberFormat="1" applyFont="1" applyFill="1" applyBorder="1"/>
    <xf numFmtId="164" fontId="18" fillId="0" borderId="6" xfId="0" applyNumberFormat="1" applyFont="1" applyBorder="1"/>
    <xf numFmtId="0" fontId="26" fillId="3" borderId="41" xfId="4" applyFont="1" applyFill="1" applyBorder="1" applyAlignment="1">
      <alignment horizontal="center" vertical="center"/>
    </xf>
    <xf numFmtId="0" fontId="26" fillId="3" borderId="41" xfId="4" applyFont="1" applyFill="1" applyBorder="1" applyAlignment="1">
      <alignment horizontal="center" vertical="center" wrapText="1"/>
    </xf>
    <xf numFmtId="0" fontId="16" fillId="3" borderId="42" xfId="4" applyFont="1" applyFill="1" applyBorder="1" applyAlignment="1">
      <alignment horizontal="center"/>
    </xf>
    <xf numFmtId="0" fontId="26" fillId="3" borderId="42" xfId="4" applyFont="1" applyFill="1" applyBorder="1" applyAlignment="1">
      <alignment horizontal="center"/>
    </xf>
    <xf numFmtId="0" fontId="27" fillId="3" borderId="42" xfId="4" applyFont="1" applyFill="1" applyBorder="1"/>
    <xf numFmtId="0" fontId="18" fillId="0" borderId="6" xfId="4" applyFont="1" applyBorder="1"/>
    <xf numFmtId="3" fontId="18" fillId="0" borderId="6" xfId="4" applyNumberFormat="1" applyFont="1" applyBorder="1"/>
    <xf numFmtId="0" fontId="11" fillId="3" borderId="29" xfId="1" applyFont="1" applyFill="1" applyBorder="1" applyAlignment="1">
      <alignment vertical="center"/>
    </xf>
    <xf numFmtId="0" fontId="3" fillId="0" borderId="56" xfId="0" applyFont="1" applyBorder="1" applyAlignment="1">
      <alignment horizontal="justify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justify" vertical="center"/>
    </xf>
    <xf numFmtId="0" fontId="3" fillId="0" borderId="59" xfId="0" applyFont="1" applyBorder="1" applyAlignment="1">
      <alignment horizontal="justify" vertical="center" wrapText="1"/>
    </xf>
    <xf numFmtId="10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vertical="center" wrapText="1"/>
    </xf>
    <xf numFmtId="9" fontId="3" fillId="0" borderId="4" xfId="5" applyFont="1" applyBorder="1" applyAlignment="1">
      <alignment horizontal="center" vertical="center" wrapText="1"/>
    </xf>
    <xf numFmtId="9" fontId="3" fillId="0" borderId="6" xfId="5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justify" vertical="center" wrapText="1"/>
    </xf>
    <xf numFmtId="10" fontId="3" fillId="0" borderId="6" xfId="0" applyNumberFormat="1" applyFont="1" applyBorder="1" applyAlignment="1">
      <alignment horizontal="justify" vertical="center" wrapText="1"/>
    </xf>
    <xf numFmtId="3" fontId="3" fillId="0" borderId="4" xfId="5" applyNumberFormat="1" applyFont="1" applyBorder="1" applyAlignment="1">
      <alignment horizontal="right" vertical="center" wrapText="1"/>
    </xf>
    <xf numFmtId="3" fontId="3" fillId="0" borderId="6" xfId="5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justify" vertical="center" wrapText="1"/>
    </xf>
    <xf numFmtId="10" fontId="3" fillId="0" borderId="0" xfId="0" applyNumberFormat="1" applyFont="1" applyAlignment="1">
      <alignment horizontal="justify" vertical="center" wrapText="1"/>
    </xf>
    <xf numFmtId="3" fontId="3" fillId="0" borderId="8" xfId="0" applyNumberFormat="1" applyFont="1" applyBorder="1" applyAlignment="1">
      <alignment horizontal="justify" vertic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justify" vertical="center" wrapText="1"/>
    </xf>
    <xf numFmtId="49" fontId="3" fillId="0" borderId="21" xfId="2" applyFont="1" applyBorder="1" applyAlignment="1">
      <alignment vertical="center" wrapText="1"/>
    </xf>
    <xf numFmtId="10" fontId="33" fillId="0" borderId="13" xfId="2" applyNumberFormat="1" applyFont="1" applyBorder="1" applyAlignment="1">
      <alignment vertical="center"/>
    </xf>
    <xf numFmtId="10" fontId="34" fillId="0" borderId="16" xfId="2" applyNumberFormat="1" applyFont="1" applyBorder="1" applyAlignment="1">
      <alignment horizontal="right" vertical="center"/>
    </xf>
    <xf numFmtId="10" fontId="33" fillId="0" borderId="16" xfId="2" applyNumberFormat="1" applyFont="1" applyBorder="1" applyAlignment="1">
      <alignment vertical="center"/>
    </xf>
    <xf numFmtId="10" fontId="34" fillId="0" borderId="16" xfId="2" applyNumberFormat="1" applyFont="1" applyBorder="1" applyAlignment="1">
      <alignment vertical="center"/>
    </xf>
    <xf numFmtId="10" fontId="33" fillId="0" borderId="20" xfId="2" applyNumberFormat="1" applyFont="1" applyBorder="1" applyAlignment="1">
      <alignment vertical="center"/>
    </xf>
    <xf numFmtId="10" fontId="35" fillId="3" borderId="29" xfId="2" applyNumberFormat="1" applyFont="1" applyFill="1" applyBorder="1" applyAlignment="1">
      <alignment horizontal="right" vertical="center"/>
    </xf>
    <xf numFmtId="49" fontId="26" fillId="3" borderId="42" xfId="2" applyFont="1" applyFill="1" applyBorder="1" applyAlignment="1">
      <alignment horizontal="left" vertical="center"/>
    </xf>
    <xf numFmtId="0" fontId="26" fillId="3" borderId="42" xfId="0" applyFont="1" applyFill="1" applyBorder="1"/>
    <xf numFmtId="4" fontId="26" fillId="3" borderId="42" xfId="0" applyNumberFormat="1" applyFont="1" applyFill="1" applyBorder="1"/>
    <xf numFmtId="165" fontId="26" fillId="3" borderId="42" xfId="0" applyNumberFormat="1" applyFont="1" applyFill="1" applyBorder="1"/>
    <xf numFmtId="10" fontId="26" fillId="3" borderId="42" xfId="0" applyNumberFormat="1" applyFont="1" applyFill="1" applyBorder="1"/>
    <xf numFmtId="0" fontId="36" fillId="0" borderId="6" xfId="0" applyFont="1" applyBorder="1"/>
    <xf numFmtId="3" fontId="3" fillId="0" borderId="6" xfId="0" applyNumberFormat="1" applyFont="1" applyBorder="1"/>
    <xf numFmtId="4" fontId="3" fillId="0" borderId="6" xfId="0" applyNumberFormat="1" applyFont="1" applyBorder="1"/>
    <xf numFmtId="165" fontId="3" fillId="0" borderId="6" xfId="0" applyNumberFormat="1" applyFont="1" applyBorder="1"/>
    <xf numFmtId="10" fontId="3" fillId="0" borderId="6" xfId="0" applyNumberFormat="1" applyFont="1" applyBorder="1"/>
    <xf numFmtId="0" fontId="36" fillId="0" borderId="6" xfId="0" applyFont="1" applyBorder="1" applyAlignment="1">
      <alignment wrapText="1"/>
    </xf>
    <xf numFmtId="0" fontId="28" fillId="0" borderId="6" xfId="0" applyFont="1" applyBorder="1" applyAlignment="1">
      <alignment horizontal="center"/>
    </xf>
    <xf numFmtId="0" fontId="3" fillId="0" borderId="6" xfId="0" applyFont="1" applyBorder="1"/>
    <xf numFmtId="4" fontId="1" fillId="0" borderId="6" xfId="0" applyNumberFormat="1" applyFont="1" applyBorder="1"/>
    <xf numFmtId="165" fontId="1" fillId="0" borderId="6" xfId="0" applyNumberFormat="1" applyFont="1" applyBorder="1"/>
    <xf numFmtId="0" fontId="16" fillId="3" borderId="29" xfId="0" applyFont="1" applyFill="1" applyBorder="1"/>
    <xf numFmtId="3" fontId="18" fillId="0" borderId="6" xfId="0" applyNumberFormat="1" applyFont="1" applyBorder="1"/>
    <xf numFmtId="3" fontId="18" fillId="0" borderId="13" xfId="0" applyNumberFormat="1" applyFont="1" applyBorder="1"/>
    <xf numFmtId="3" fontId="18" fillId="0" borderId="4" xfId="0" applyNumberFormat="1" applyFont="1" applyBorder="1"/>
    <xf numFmtId="10" fontId="18" fillId="2" borderId="8" xfId="0" applyNumberFormat="1" applyFont="1" applyFill="1" applyBorder="1"/>
    <xf numFmtId="10" fontId="18" fillId="2" borderId="36" xfId="0" applyNumberFormat="1" applyFont="1" applyFill="1" applyBorder="1"/>
    <xf numFmtId="10" fontId="18" fillId="2" borderId="7" xfId="0" applyNumberFormat="1" applyFont="1" applyFill="1" applyBorder="1"/>
    <xf numFmtId="10" fontId="18" fillId="2" borderId="37" xfId="0" applyNumberFormat="1" applyFont="1" applyFill="1" applyBorder="1"/>
    <xf numFmtId="10" fontId="18" fillId="0" borderId="13" xfId="0" applyNumberFormat="1" applyFont="1" applyBorder="1"/>
    <xf numFmtId="10" fontId="18" fillId="0" borderId="16" xfId="0" applyNumberFormat="1" applyFont="1" applyBorder="1"/>
    <xf numFmtId="10" fontId="18" fillId="0" borderId="20" xfId="0" applyNumberFormat="1" applyFont="1" applyBorder="1"/>
    <xf numFmtId="10" fontId="18" fillId="0" borderId="35" xfId="0" applyNumberFormat="1" applyFont="1" applyBorder="1"/>
    <xf numFmtId="10" fontId="18" fillId="0" borderId="36" xfId="0" applyNumberFormat="1" applyFont="1" applyBorder="1"/>
    <xf numFmtId="10" fontId="18" fillId="2" borderId="20" xfId="0" applyNumberFormat="1" applyFont="1" applyFill="1" applyBorder="1"/>
    <xf numFmtId="10" fontId="18" fillId="0" borderId="0" xfId="0" applyNumberFormat="1" applyFont="1"/>
    <xf numFmtId="10" fontId="26" fillId="3" borderId="29" xfId="0" applyNumberFormat="1" applyFont="1" applyFill="1" applyBorder="1"/>
    <xf numFmtId="3" fontId="26" fillId="3" borderId="29" xfId="0" applyNumberFormat="1" applyFont="1" applyFill="1" applyBorder="1"/>
    <xf numFmtId="0" fontId="11" fillId="3" borderId="29" xfId="0" applyFont="1" applyFill="1" applyBorder="1"/>
    <xf numFmtId="10" fontId="11" fillId="3" borderId="29" xfId="0" applyNumberFormat="1" applyFont="1" applyFill="1" applyBorder="1"/>
    <xf numFmtId="0" fontId="26" fillId="3" borderId="32" xfId="0" applyFont="1" applyFill="1" applyBorder="1"/>
    <xf numFmtId="0" fontId="16" fillId="3" borderId="30" xfId="0" applyFont="1" applyFill="1" applyBorder="1"/>
    <xf numFmtId="3" fontId="26" fillId="3" borderId="32" xfId="0" applyNumberFormat="1" applyFont="1" applyFill="1" applyBorder="1"/>
    <xf numFmtId="10" fontId="11" fillId="3" borderId="42" xfId="0" applyNumberFormat="1" applyFont="1" applyFill="1" applyBorder="1"/>
    <xf numFmtId="3" fontId="26" fillId="3" borderId="31" xfId="0" applyNumberFormat="1" applyFont="1" applyFill="1" applyBorder="1"/>
    <xf numFmtId="3" fontId="26" fillId="3" borderId="46" xfId="0" applyNumberFormat="1" applyFont="1" applyFill="1" applyBorder="1"/>
    <xf numFmtId="3" fontId="26" fillId="3" borderId="42" xfId="0" applyNumberFormat="1" applyFont="1" applyFill="1" applyBorder="1"/>
    <xf numFmtId="3" fontId="26" fillId="3" borderId="48" xfId="0" applyNumberFormat="1" applyFont="1" applyFill="1" applyBorder="1"/>
    <xf numFmtId="0" fontId="26" fillId="3" borderId="29" xfId="1" applyFont="1" applyFill="1" applyBorder="1" applyAlignment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4" fontId="18" fillId="0" borderId="64" xfId="1" applyNumberFormat="1" applyFont="1" applyBorder="1" applyAlignment="1">
      <alignment vertical="center"/>
    </xf>
    <xf numFmtId="4" fontId="18" fillId="0" borderId="0" xfId="1" applyNumberFormat="1" applyFont="1" applyAlignment="1">
      <alignment vertical="center"/>
    </xf>
    <xf numFmtId="4" fontId="18" fillId="0" borderId="25" xfId="1" applyNumberFormat="1" applyFont="1" applyBorder="1" applyAlignment="1">
      <alignment vertical="center"/>
    </xf>
    <xf numFmtId="4" fontId="26" fillId="3" borderId="39" xfId="1" applyNumberFormat="1" applyFont="1" applyFill="1" applyBorder="1" applyAlignment="1">
      <alignment vertical="center"/>
    </xf>
    <xf numFmtId="4" fontId="18" fillId="0" borderId="6" xfId="1" applyNumberFormat="1" applyFont="1" applyBorder="1" applyAlignment="1">
      <alignment vertical="center"/>
    </xf>
    <xf numFmtId="0" fontId="26" fillId="3" borderId="0" xfId="1" applyFont="1" applyFill="1" applyAlignment="1">
      <alignment vertical="center"/>
    </xf>
    <xf numFmtId="0" fontId="26" fillId="3" borderId="42" xfId="0" applyFont="1" applyFill="1" applyBorder="1" applyAlignment="1">
      <alignment horizontal="center" vertical="center" wrapText="1"/>
    </xf>
    <xf numFmtId="0" fontId="11" fillId="3" borderId="28" xfId="1" applyFont="1" applyFill="1" applyBorder="1" applyAlignment="1">
      <alignment vertical="center"/>
    </xf>
    <xf numFmtId="0" fontId="11" fillId="3" borderId="0" xfId="1" applyFont="1" applyFill="1" applyAlignment="1">
      <alignment vertical="center"/>
    </xf>
    <xf numFmtId="10" fontId="18" fillId="0" borderId="6" xfId="1" applyNumberFormat="1" applyFont="1" applyBorder="1" applyAlignment="1">
      <alignment vertical="center"/>
    </xf>
    <xf numFmtId="10" fontId="26" fillId="3" borderId="6" xfId="1" applyNumberFormat="1" applyFont="1" applyFill="1" applyBorder="1" applyAlignment="1">
      <alignment vertical="center"/>
    </xf>
    <xf numFmtId="4" fontId="26" fillId="0" borderId="0" xfId="1" applyNumberFormat="1" applyFont="1" applyAlignment="1">
      <alignment vertical="center"/>
    </xf>
    <xf numFmtId="4" fontId="19" fillId="0" borderId="0" xfId="0" applyNumberFormat="1" applyFont="1"/>
    <xf numFmtId="0" fontId="16" fillId="3" borderId="29" xfId="1" applyFont="1" applyFill="1" applyBorder="1" applyAlignment="1">
      <alignment horizontal="left" vertical="center"/>
    </xf>
    <xf numFmtId="0" fontId="18" fillId="0" borderId="6" xfId="4" applyFont="1" applyBorder="1" applyAlignment="1">
      <alignment horizontal="left"/>
    </xf>
    <xf numFmtId="49" fontId="18" fillId="0" borderId="6" xfId="4" applyNumberFormat="1" applyFont="1" applyBorder="1" applyAlignment="1">
      <alignment horizontal="left"/>
    </xf>
    <xf numFmtId="49" fontId="18" fillId="0" borderId="6" xfId="4" applyNumberFormat="1" applyFont="1" applyBorder="1"/>
    <xf numFmtId="3" fontId="18" fillId="0" borderId="6" xfId="4" applyNumberFormat="1" applyFont="1" applyBorder="1" applyAlignment="1">
      <alignment horizontal="left"/>
    </xf>
    <xf numFmtId="4" fontId="18" fillId="0" borderId="6" xfId="4" applyNumberFormat="1" applyFont="1" applyBorder="1"/>
    <xf numFmtId="0" fontId="18" fillId="0" borderId="6" xfId="4" applyFont="1" applyBorder="1" applyAlignment="1">
      <alignment horizontal="left" vertical="center"/>
    </xf>
    <xf numFmtId="4" fontId="26" fillId="3" borderId="42" xfId="4" applyNumberFormat="1" applyFont="1" applyFill="1" applyBorder="1"/>
    <xf numFmtId="166" fontId="18" fillId="0" borderId="6" xfId="1" applyNumberFormat="1" applyFont="1" applyBorder="1" applyAlignment="1">
      <alignment horizontal="right" vertical="center"/>
    </xf>
    <xf numFmtId="14" fontId="18" fillId="0" borderId="6" xfId="1" applyNumberFormat="1" applyFont="1" applyBorder="1" applyAlignment="1">
      <alignment horizontal="center" vertical="center"/>
    </xf>
    <xf numFmtId="0" fontId="18" fillId="0" borderId="6" xfId="1" applyFont="1" applyBorder="1" applyAlignment="1">
      <alignment vertical="center" wrapText="1"/>
    </xf>
    <xf numFmtId="0" fontId="18" fillId="0" borderId="6" xfId="1" applyFont="1" applyBorder="1" applyAlignment="1">
      <alignment horizontal="left" vertical="center" wrapText="1"/>
    </xf>
    <xf numFmtId="0" fontId="18" fillId="0" borderId="6" xfId="0" applyFont="1" applyBorder="1" applyAlignment="1">
      <alignment wrapText="1"/>
    </xf>
    <xf numFmtId="0" fontId="18" fillId="0" borderId="6" xfId="0" applyFont="1" applyBorder="1" applyAlignment="1">
      <alignment vertical="center"/>
    </xf>
    <xf numFmtId="0" fontId="9" fillId="6" borderId="6" xfId="1" applyFont="1" applyFill="1" applyBorder="1" applyAlignment="1">
      <alignment horizontal="left" vertical="center"/>
    </xf>
    <xf numFmtId="0" fontId="9" fillId="6" borderId="6" xfId="1" applyFont="1" applyFill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14" fontId="9" fillId="0" borderId="6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 wrapText="1"/>
    </xf>
    <xf numFmtId="17" fontId="18" fillId="0" borderId="6" xfId="1" applyNumberFormat="1" applyFont="1" applyBorder="1" applyAlignment="1">
      <alignment horizontal="center" vertical="center"/>
    </xf>
    <xf numFmtId="166" fontId="9" fillId="5" borderId="6" xfId="1" applyNumberFormat="1" applyFont="1" applyFill="1" applyBorder="1" applyAlignment="1">
      <alignment horizontal="right" vertical="center"/>
    </xf>
    <xf numFmtId="4" fontId="11" fillId="3" borderId="29" xfId="1" applyNumberFormat="1" applyFont="1" applyFill="1" applyBorder="1" applyAlignment="1">
      <alignment horizontal="right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2" fontId="18" fillId="0" borderId="6" xfId="0" applyNumberFormat="1" applyFont="1" applyBorder="1" applyAlignment="1">
      <alignment vertical="center" wrapText="1"/>
    </xf>
    <xf numFmtId="1" fontId="18" fillId="0" borderId="6" xfId="0" applyNumberFormat="1" applyFont="1" applyBorder="1" applyAlignment="1">
      <alignment horizontal="center" vertical="center" wrapText="1"/>
    </xf>
    <xf numFmtId="164" fontId="18" fillId="0" borderId="6" xfId="0" applyNumberFormat="1" applyFont="1" applyBorder="1" applyAlignment="1">
      <alignment vertical="center" wrapText="1"/>
    </xf>
    <xf numFmtId="0" fontId="11" fillId="3" borderId="30" xfId="1" applyFont="1" applyFill="1" applyBorder="1" applyAlignment="1">
      <alignment vertical="center"/>
    </xf>
    <xf numFmtId="0" fontId="11" fillId="3" borderId="31" xfId="1" applyFont="1" applyFill="1" applyBorder="1" applyAlignment="1">
      <alignment vertical="center"/>
    </xf>
    <xf numFmtId="0" fontId="11" fillId="3" borderId="32" xfId="1" applyFont="1" applyFill="1" applyBorder="1" applyAlignment="1">
      <alignment vertical="center"/>
    </xf>
    <xf numFmtId="0" fontId="17" fillId="3" borderId="29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left" vertical="center"/>
    </xf>
    <xf numFmtId="0" fontId="12" fillId="3" borderId="41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26" fillId="3" borderId="29" xfId="1" applyFont="1" applyFill="1" applyBorder="1" applyAlignment="1">
      <alignment vertical="center"/>
    </xf>
    <xf numFmtId="0" fontId="16" fillId="3" borderId="29" xfId="0" applyFont="1" applyFill="1" applyBorder="1" applyAlignment="1">
      <alignment horizontal="center" vertical="center" wrapText="1"/>
    </xf>
    <xf numFmtId="49" fontId="11" fillId="3" borderId="29" xfId="2" applyFont="1" applyFill="1" applyBorder="1" applyAlignment="1">
      <alignment horizontal="center" vertical="center" wrapText="1"/>
    </xf>
    <xf numFmtId="49" fontId="11" fillId="3" borderId="29" xfId="2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1" fillId="3" borderId="29" xfId="1" applyFont="1" applyFill="1" applyBorder="1" applyAlignment="1">
      <alignment vertical="center"/>
    </xf>
    <xf numFmtId="0" fontId="24" fillId="3" borderId="29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49" fontId="14" fillId="3" borderId="29" xfId="2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wrapText="1"/>
    </xf>
    <xf numFmtId="49" fontId="14" fillId="3" borderId="29" xfId="2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6" fillId="3" borderId="29" xfId="0" applyFont="1" applyFill="1" applyBorder="1"/>
    <xf numFmtId="0" fontId="17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7" fillId="3" borderId="29" xfId="1" applyFont="1" applyFill="1" applyBorder="1" applyAlignment="1">
      <alignment horizontal="center" vertical="center"/>
    </xf>
    <xf numFmtId="0" fontId="26" fillId="3" borderId="29" xfId="1" applyFont="1" applyFill="1" applyBorder="1" applyAlignment="1">
      <alignment horizontal="center" vertical="center" wrapText="1"/>
    </xf>
    <xf numFmtId="0" fontId="26" fillId="3" borderId="41" xfId="1" applyFont="1" applyFill="1" applyBorder="1" applyAlignment="1">
      <alignment horizontal="center" vertical="center" wrapText="1"/>
    </xf>
    <xf numFmtId="0" fontId="31" fillId="3" borderId="29" xfId="1" applyFont="1" applyFill="1" applyBorder="1" applyAlignment="1">
      <alignment horizontal="center" vertical="center" wrapText="1"/>
    </xf>
    <xf numFmtId="0" fontId="31" fillId="3" borderId="41" xfId="1" applyFont="1" applyFill="1" applyBorder="1" applyAlignment="1">
      <alignment horizontal="center" vertical="center" wrapText="1"/>
    </xf>
    <xf numFmtId="0" fontId="15" fillId="3" borderId="43" xfId="1" applyFont="1" applyFill="1" applyBorder="1" applyAlignment="1">
      <alignment horizontal="center" vertical="center"/>
    </xf>
    <xf numFmtId="0" fontId="15" fillId="3" borderId="40" xfId="1" applyFont="1" applyFill="1" applyBorder="1" applyAlignment="1">
      <alignment horizontal="center" vertical="center"/>
    </xf>
    <xf numFmtId="0" fontId="15" fillId="3" borderId="44" xfId="1" applyFont="1" applyFill="1" applyBorder="1" applyAlignment="1">
      <alignment horizontal="center" vertical="center"/>
    </xf>
    <xf numFmtId="0" fontId="15" fillId="3" borderId="49" xfId="1" applyFont="1" applyFill="1" applyBorder="1" applyAlignment="1">
      <alignment horizontal="center" vertical="center"/>
    </xf>
    <xf numFmtId="0" fontId="15" fillId="3" borderId="51" xfId="1" applyFont="1" applyFill="1" applyBorder="1" applyAlignment="1">
      <alignment horizontal="center" vertical="center"/>
    </xf>
    <xf numFmtId="0" fontId="15" fillId="3" borderId="50" xfId="1" applyFont="1" applyFill="1" applyBorder="1" applyAlignment="1">
      <alignment horizontal="center" vertical="center"/>
    </xf>
    <xf numFmtId="0" fontId="16" fillId="3" borderId="29" xfId="1" applyFont="1" applyFill="1" applyBorder="1" applyAlignment="1">
      <alignment horizontal="center" vertical="center"/>
    </xf>
    <xf numFmtId="0" fontId="16" fillId="3" borderId="29" xfId="1" applyFont="1" applyFill="1" applyBorder="1" applyAlignment="1">
      <alignment horizontal="left" vertical="center"/>
    </xf>
    <xf numFmtId="0" fontId="37" fillId="0" borderId="18" xfId="1" applyFont="1" applyBorder="1" applyAlignment="1">
      <alignment horizontal="center" vertical="center" wrapText="1"/>
    </xf>
    <xf numFmtId="0" fontId="37" fillId="0" borderId="65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 wrapText="1"/>
    </xf>
    <xf numFmtId="0" fontId="38" fillId="0" borderId="18" xfId="1" applyFont="1" applyBorder="1" applyAlignment="1">
      <alignment horizontal="center" vertical="center" wrapText="1"/>
    </xf>
    <xf numFmtId="0" fontId="38" fillId="0" borderId="65" xfId="1" applyFont="1" applyBorder="1" applyAlignment="1">
      <alignment horizontal="center" vertical="center" wrapText="1"/>
    </xf>
    <xf numFmtId="0" fontId="38" fillId="0" borderId="4" xfId="1" applyFont="1" applyBorder="1" applyAlignment="1">
      <alignment horizontal="center" vertical="center" wrapText="1"/>
    </xf>
    <xf numFmtId="0" fontId="39" fillId="0" borderId="18" xfId="1" applyFont="1" applyBorder="1" applyAlignment="1">
      <alignment horizontal="center" vertical="center" wrapText="1"/>
    </xf>
    <xf numFmtId="0" fontId="39" fillId="0" borderId="65" xfId="1" applyFont="1" applyBorder="1" applyAlignment="1">
      <alignment horizontal="center" vertical="center" wrapText="1"/>
    </xf>
    <xf numFmtId="0" fontId="39" fillId="0" borderId="4" xfId="1" applyFont="1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 wrapText="1"/>
    </xf>
    <xf numFmtId="0" fontId="11" fillId="3" borderId="41" xfId="1" applyFont="1" applyFill="1" applyBorder="1" applyAlignment="1">
      <alignment horizontal="center" vertical="center" wrapText="1"/>
    </xf>
    <xf numFmtId="0" fontId="15" fillId="3" borderId="29" xfId="1" applyFont="1" applyFill="1" applyBorder="1" applyAlignment="1">
      <alignment horizontal="center" vertical="center"/>
    </xf>
    <xf numFmtId="0" fontId="15" fillId="3" borderId="41" xfId="1" applyFont="1" applyFill="1" applyBorder="1" applyAlignment="1">
      <alignment horizontal="center" vertical="center"/>
    </xf>
    <xf numFmtId="0" fontId="11" fillId="3" borderId="29" xfId="1" applyFont="1" applyFill="1" applyBorder="1" applyAlignment="1">
      <alignment horizontal="center" vertical="center"/>
    </xf>
    <xf numFmtId="0" fontId="11" fillId="3" borderId="41" xfId="1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6" fillId="3" borderId="0" xfId="1" applyFont="1" applyFill="1" applyAlignment="1">
      <alignment vertical="center"/>
    </xf>
    <xf numFmtId="0" fontId="26" fillId="3" borderId="41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16" fillId="3" borderId="0" xfId="1" applyFont="1" applyFill="1" applyAlignment="1">
      <alignment horizontal="center" vertical="center"/>
    </xf>
    <xf numFmtId="0" fontId="17" fillId="3" borderId="30" xfId="1" applyFont="1" applyFill="1" applyBorder="1" applyAlignment="1">
      <alignment horizontal="center" vertical="center"/>
    </xf>
    <xf numFmtId="0" fontId="17" fillId="3" borderId="31" xfId="1" applyFont="1" applyFill="1" applyBorder="1" applyAlignment="1">
      <alignment horizontal="center" vertical="center"/>
    </xf>
    <xf numFmtId="0" fontId="17" fillId="3" borderId="32" xfId="1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26" fillId="3" borderId="42" xfId="1" applyFont="1" applyFill="1" applyBorder="1" applyAlignment="1">
      <alignment horizontal="center" vertical="center" wrapText="1"/>
    </xf>
    <xf numFmtId="0" fontId="14" fillId="3" borderId="30" xfId="1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horizontal="center" vertical="center"/>
    </xf>
    <xf numFmtId="0" fontId="15" fillId="3" borderId="30" xfId="1" applyFont="1" applyFill="1" applyBorder="1" applyAlignment="1">
      <alignment horizontal="left" vertical="center"/>
    </xf>
    <xf numFmtId="0" fontId="15" fillId="3" borderId="32" xfId="1" applyFont="1" applyFill="1" applyBorder="1" applyAlignment="1">
      <alignment horizontal="left" vertical="center"/>
    </xf>
    <xf numFmtId="0" fontId="15" fillId="3" borderId="31" xfId="1" applyFont="1" applyFill="1" applyBorder="1" applyAlignment="1">
      <alignment horizontal="left" vertical="center"/>
    </xf>
    <xf numFmtId="0" fontId="26" fillId="3" borderId="30" xfId="1" applyFont="1" applyFill="1" applyBorder="1" applyAlignment="1">
      <alignment horizontal="center" vertical="center" wrapText="1"/>
    </xf>
    <xf numFmtId="0" fontId="26" fillId="3" borderId="32" xfId="1" applyFont="1" applyFill="1" applyBorder="1" applyAlignment="1">
      <alignment horizontal="center" vertical="center" wrapText="1"/>
    </xf>
    <xf numFmtId="0" fontId="15" fillId="3" borderId="29" xfId="1" applyFont="1" applyFill="1" applyBorder="1" applyAlignment="1">
      <alignment horizontal="left" vertical="center"/>
    </xf>
    <xf numFmtId="0" fontId="30" fillId="0" borderId="19" xfId="1" applyFont="1" applyBorder="1" applyAlignment="1">
      <alignment horizontal="center" vertical="center"/>
    </xf>
    <xf numFmtId="0" fontId="30" fillId="0" borderId="27" xfId="1" applyFont="1" applyBorder="1" applyAlignment="1">
      <alignment horizontal="center" vertical="center"/>
    </xf>
    <xf numFmtId="0" fontId="30" fillId="0" borderId="38" xfId="1" applyFont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30" fillId="0" borderId="46" xfId="1" applyFont="1" applyBorder="1" applyAlignment="1">
      <alignment horizontal="center" vertical="center"/>
    </xf>
    <xf numFmtId="0" fontId="30" fillId="0" borderId="23" xfId="1" applyFont="1" applyBorder="1" applyAlignment="1">
      <alignment horizontal="center" vertical="center"/>
    </xf>
    <xf numFmtId="0" fontId="29" fillId="3" borderId="29" xfId="0" applyFont="1" applyFill="1" applyBorder="1"/>
    <xf numFmtId="0" fontId="14" fillId="3" borderId="29" xfId="1" applyFont="1" applyFill="1" applyBorder="1" applyAlignment="1">
      <alignment horizontal="center" vertical="center" wrapText="1"/>
    </xf>
    <xf numFmtId="0" fontId="14" fillId="3" borderId="43" xfId="1" applyFont="1" applyFill="1" applyBorder="1" applyAlignment="1">
      <alignment horizontal="center" vertical="center" wrapText="1"/>
    </xf>
    <xf numFmtId="0" fontId="14" fillId="3" borderId="44" xfId="1" applyFont="1" applyFill="1" applyBorder="1" applyAlignment="1">
      <alignment horizontal="center" vertical="center" wrapText="1"/>
    </xf>
    <xf numFmtId="0" fontId="14" fillId="3" borderId="28" xfId="1" applyFont="1" applyFill="1" applyBorder="1" applyAlignment="1">
      <alignment horizontal="center" vertical="center" wrapText="1"/>
    </xf>
    <xf numFmtId="0" fontId="14" fillId="3" borderId="48" xfId="1" applyFont="1" applyFill="1" applyBorder="1" applyAlignment="1">
      <alignment horizontal="center" vertical="center" wrapText="1"/>
    </xf>
    <xf numFmtId="0" fontId="14" fillId="3" borderId="49" xfId="1" applyFont="1" applyFill="1" applyBorder="1" applyAlignment="1">
      <alignment horizontal="center" vertical="center" wrapText="1"/>
    </xf>
    <xf numFmtId="0" fontId="14" fillId="3" borderId="50" xfId="1" applyFont="1" applyFill="1" applyBorder="1" applyAlignment="1">
      <alignment horizontal="center" vertical="center" wrapText="1"/>
    </xf>
    <xf numFmtId="0" fontId="11" fillId="3" borderId="43" xfId="1" applyFont="1" applyFill="1" applyBorder="1" applyAlignment="1">
      <alignment horizontal="center" vertical="center" wrapText="1"/>
    </xf>
    <xf numFmtId="0" fontId="11" fillId="3" borderId="44" xfId="1" applyFont="1" applyFill="1" applyBorder="1" applyAlignment="1">
      <alignment horizontal="center" vertical="center" wrapText="1"/>
    </xf>
    <xf numFmtId="0" fontId="11" fillId="3" borderId="28" xfId="1" applyFont="1" applyFill="1" applyBorder="1" applyAlignment="1">
      <alignment horizontal="center" vertical="center" wrapText="1"/>
    </xf>
    <xf numFmtId="0" fontId="11" fillId="3" borderId="48" xfId="1" applyFont="1" applyFill="1" applyBorder="1" applyAlignment="1">
      <alignment horizontal="center" vertical="center" wrapText="1"/>
    </xf>
    <xf numFmtId="0" fontId="11" fillId="3" borderId="49" xfId="1" applyFont="1" applyFill="1" applyBorder="1" applyAlignment="1">
      <alignment horizontal="center" vertical="center" wrapText="1"/>
    </xf>
    <xf numFmtId="0" fontId="11" fillId="3" borderId="50" xfId="1" applyFont="1" applyFill="1" applyBorder="1" applyAlignment="1">
      <alignment horizontal="center" vertical="center" wrapText="1"/>
    </xf>
    <xf numFmtId="0" fontId="26" fillId="3" borderId="47" xfId="1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8" xfId="1" applyFont="1" applyFill="1" applyBorder="1" applyAlignment="1">
      <alignment vertical="center"/>
    </xf>
    <xf numFmtId="0" fontId="11" fillId="3" borderId="0" xfId="1" applyFont="1" applyFill="1" applyAlignment="1">
      <alignment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64" fontId="11" fillId="3" borderId="29" xfId="0" applyNumberFormat="1" applyFont="1" applyFill="1" applyBorder="1" applyAlignment="1">
      <alignment horizontal="center" vertical="center" wrapText="1"/>
    </xf>
    <xf numFmtId="0" fontId="11" fillId="3" borderId="29" xfId="1" applyFont="1" applyFill="1" applyBorder="1" applyAlignment="1">
      <alignment horizontal="left" vertical="center"/>
    </xf>
    <xf numFmtId="0" fontId="11" fillId="3" borderId="30" xfId="1" applyFont="1" applyFill="1" applyBorder="1" applyAlignment="1">
      <alignment horizontal="left" vertical="center"/>
    </xf>
    <xf numFmtId="0" fontId="11" fillId="3" borderId="32" xfId="1" applyFont="1" applyFill="1" applyBorder="1" applyAlignment="1">
      <alignment horizontal="left" vertical="center"/>
    </xf>
    <xf numFmtId="0" fontId="26" fillId="3" borderId="29" xfId="4" applyFont="1" applyFill="1" applyBorder="1" applyAlignment="1">
      <alignment horizontal="center" vertical="center"/>
    </xf>
    <xf numFmtId="0" fontId="26" fillId="3" borderId="41" xfId="4" applyFont="1" applyFill="1" applyBorder="1" applyAlignment="1">
      <alignment horizontal="center" vertical="center"/>
    </xf>
    <xf numFmtId="0" fontId="26" fillId="3" borderId="29" xfId="4" applyFont="1" applyFill="1" applyBorder="1" applyAlignment="1">
      <alignment horizontal="center"/>
    </xf>
    <xf numFmtId="0" fontId="17" fillId="3" borderId="29" xfId="4" applyFont="1" applyFill="1" applyBorder="1" applyAlignment="1">
      <alignment horizontal="center"/>
    </xf>
  </cellXfs>
  <cellStyles count="6">
    <cellStyle name="Normal" xfId="0" builtinId="0"/>
    <cellStyle name="Normal 2" xfId="4" xr:uid="{00000000-0005-0000-0000-000001000000}"/>
    <cellStyle name="Normal_ESTR98" xfId="3" xr:uid="{00000000-0005-0000-0000-000002000000}"/>
    <cellStyle name="Normal_PLAZAS98" xfId="1" xr:uid="{00000000-0005-0000-0000-000003000000}"/>
    <cellStyle name="Normal_SPGG98" xfId="2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view="pageBreakPreview" topLeftCell="A4" zoomScale="90" zoomScaleNormal="80" zoomScaleSheetLayoutView="90" workbookViewId="0">
      <selection activeCell="D9" sqref="D9"/>
    </sheetView>
  </sheetViews>
  <sheetFormatPr baseColWidth="10" defaultColWidth="2" defaultRowHeight="11.25" x14ac:dyDescent="0.2"/>
  <cols>
    <col min="1" max="1" width="19.7109375" style="9" customWidth="1"/>
    <col min="2" max="2" width="9.5703125" style="9" customWidth="1"/>
    <col min="3" max="3" width="18.7109375" style="9" customWidth="1"/>
    <col min="4" max="4" width="17.7109375" style="9" customWidth="1"/>
    <col min="5" max="5" width="7.5703125" style="9" customWidth="1"/>
    <col min="6" max="6" width="8.140625" style="9" customWidth="1"/>
    <col min="7" max="7" width="9.5703125" style="9" customWidth="1"/>
    <col min="8" max="9" width="8.7109375" style="9" customWidth="1"/>
    <col min="10" max="10" width="6" style="9" customWidth="1"/>
    <col min="11" max="11" width="12.5703125" style="9" customWidth="1"/>
    <col min="12" max="12" width="9.42578125" style="9" customWidth="1"/>
    <col min="13" max="15" width="8.7109375" style="9" customWidth="1"/>
    <col min="16" max="16" width="12.140625" style="9" customWidth="1"/>
    <col min="17" max="18" width="9.7109375" style="9" customWidth="1"/>
    <col min="19" max="19" width="15" style="9" customWidth="1"/>
    <col min="20" max="20" width="11" style="9" customWidth="1"/>
    <col min="21" max="21" width="7.140625" style="9" customWidth="1"/>
    <col min="22" max="16384" width="2" style="9"/>
  </cols>
  <sheetData>
    <row r="1" spans="1:22" s="2" customFormat="1" ht="41.25" customHeight="1" x14ac:dyDescent="0.2">
      <c r="A1" s="311" t="s">
        <v>180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22" s="2" customFormat="1" ht="22.5" customHeight="1" x14ac:dyDescent="0.2">
      <c r="A2" s="308" t="s">
        <v>283</v>
      </c>
      <c r="B2" s="309"/>
      <c r="C2" s="310"/>
      <c r="D2" s="314" t="s">
        <v>279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1:22" s="2" customFormat="1" ht="22.5" customHeight="1" x14ac:dyDescent="0.2">
      <c r="A3" s="308" t="s">
        <v>276</v>
      </c>
      <c r="B3" s="309"/>
      <c r="C3" s="310"/>
      <c r="D3" s="314" t="s">
        <v>278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</row>
    <row r="4" spans="1:22" s="3" customFormat="1" ht="22.5" customHeight="1" x14ac:dyDescent="0.25">
      <c r="A4" s="312" t="s">
        <v>0</v>
      </c>
      <c r="B4" s="312" t="s">
        <v>1</v>
      </c>
      <c r="C4" s="316" t="s">
        <v>2</v>
      </c>
      <c r="D4" s="316" t="s">
        <v>3</v>
      </c>
      <c r="E4" s="312" t="s">
        <v>30</v>
      </c>
      <c r="F4" s="313" t="s">
        <v>4</v>
      </c>
      <c r="G4" s="313"/>
      <c r="H4" s="325">
        <v>2021</v>
      </c>
      <c r="I4" s="326"/>
      <c r="J4" s="326"/>
      <c r="K4" s="326"/>
      <c r="L4" s="327"/>
      <c r="M4" s="325" t="s">
        <v>178</v>
      </c>
      <c r="N4" s="326"/>
      <c r="O4" s="326"/>
      <c r="P4" s="326"/>
      <c r="Q4" s="327"/>
      <c r="R4" s="311" t="s">
        <v>179</v>
      </c>
      <c r="S4" s="311"/>
    </row>
    <row r="5" spans="1:22" s="3" customFormat="1" ht="22.5" customHeight="1" x14ac:dyDescent="0.25">
      <c r="A5" s="312"/>
      <c r="B5" s="312"/>
      <c r="C5" s="316"/>
      <c r="D5" s="316"/>
      <c r="E5" s="312"/>
      <c r="F5" s="315" t="s">
        <v>31</v>
      </c>
      <c r="G5" s="315" t="s">
        <v>32</v>
      </c>
      <c r="H5" s="315" t="s">
        <v>34</v>
      </c>
      <c r="I5" s="315" t="s">
        <v>35</v>
      </c>
      <c r="J5" s="315" t="s">
        <v>33</v>
      </c>
      <c r="K5" s="325" t="s">
        <v>257</v>
      </c>
      <c r="L5" s="327"/>
      <c r="M5" s="159"/>
      <c r="N5" s="159"/>
      <c r="O5" s="159"/>
      <c r="P5" s="325" t="s">
        <v>257</v>
      </c>
      <c r="Q5" s="326"/>
      <c r="R5" s="318" t="s">
        <v>34</v>
      </c>
      <c r="S5" s="320" t="s">
        <v>36</v>
      </c>
    </row>
    <row r="6" spans="1:22" s="3" customFormat="1" ht="41.25" customHeight="1" thickBot="1" x14ac:dyDescent="0.3">
      <c r="A6" s="312"/>
      <c r="B6" s="315"/>
      <c r="C6" s="316"/>
      <c r="D6" s="316"/>
      <c r="E6" s="312"/>
      <c r="F6" s="317"/>
      <c r="G6" s="317"/>
      <c r="H6" s="317"/>
      <c r="I6" s="317"/>
      <c r="J6" s="317"/>
      <c r="K6" s="152" t="s">
        <v>258</v>
      </c>
      <c r="L6" s="152" t="s">
        <v>259</v>
      </c>
      <c r="M6" s="152" t="s">
        <v>34</v>
      </c>
      <c r="N6" s="152" t="s">
        <v>35</v>
      </c>
      <c r="O6" s="152" t="s">
        <v>33</v>
      </c>
      <c r="P6" s="152" t="s">
        <v>258</v>
      </c>
      <c r="Q6" s="165" t="s">
        <v>259</v>
      </c>
      <c r="R6" s="319"/>
      <c r="S6" s="321"/>
      <c r="U6" s="40"/>
    </row>
    <row r="7" spans="1:22" s="6" customFormat="1" ht="69.75" customHeight="1" x14ac:dyDescent="0.25">
      <c r="A7" s="322" t="s">
        <v>266</v>
      </c>
      <c r="B7" s="197" t="s">
        <v>5</v>
      </c>
      <c r="C7" s="41" t="s">
        <v>861</v>
      </c>
      <c r="D7" s="41" t="s">
        <v>270</v>
      </c>
      <c r="E7" s="96" t="s">
        <v>33</v>
      </c>
      <c r="F7" s="39">
        <v>0.27</v>
      </c>
      <c r="G7" s="202">
        <v>2017</v>
      </c>
      <c r="H7" s="205">
        <v>0.3</v>
      </c>
      <c r="I7" s="205">
        <v>0.71399999999999997</v>
      </c>
      <c r="J7" s="205">
        <v>0.71399999999999997</v>
      </c>
      <c r="K7" s="209">
        <v>303000</v>
      </c>
      <c r="L7" s="204">
        <v>3.6900000000000002E-2</v>
      </c>
      <c r="M7" s="203">
        <v>0.34</v>
      </c>
      <c r="N7" s="207">
        <v>0.71</v>
      </c>
      <c r="O7" s="207">
        <v>0.71</v>
      </c>
      <c r="P7" s="209">
        <v>513268</v>
      </c>
      <c r="Q7" s="203">
        <v>0.47099999999999997</v>
      </c>
      <c r="R7" s="203">
        <v>0.34</v>
      </c>
      <c r="S7" s="209">
        <v>513268</v>
      </c>
      <c r="T7" s="211"/>
      <c r="U7" s="212"/>
      <c r="V7" s="212"/>
    </row>
    <row r="8" spans="1:22" s="6" customFormat="1" ht="94.5" customHeight="1" x14ac:dyDescent="0.25">
      <c r="A8" s="323"/>
      <c r="B8" s="198" t="s">
        <v>265</v>
      </c>
      <c r="C8" s="4" t="s">
        <v>267</v>
      </c>
      <c r="D8" s="4" t="s">
        <v>862</v>
      </c>
      <c r="E8" s="96" t="s">
        <v>33</v>
      </c>
      <c r="F8" s="39">
        <v>0.97599999999999998</v>
      </c>
      <c r="G8" s="38">
        <v>2017</v>
      </c>
      <c r="H8" s="206">
        <v>0.99</v>
      </c>
      <c r="I8" s="206">
        <v>0.8266</v>
      </c>
      <c r="J8" s="206">
        <v>0.8266</v>
      </c>
      <c r="K8" s="210">
        <v>6096215</v>
      </c>
      <c r="L8" s="201">
        <v>0.92810000000000004</v>
      </c>
      <c r="M8" s="39">
        <v>1</v>
      </c>
      <c r="N8" s="208">
        <v>1</v>
      </c>
      <c r="O8" s="208">
        <v>1</v>
      </c>
      <c r="P8" s="210">
        <v>5976612</v>
      </c>
      <c r="Q8" s="39">
        <v>0.46700000000000003</v>
      </c>
      <c r="R8" s="39">
        <v>1</v>
      </c>
      <c r="S8" s="210">
        <v>5876612</v>
      </c>
      <c r="T8" s="211"/>
      <c r="U8" s="212"/>
      <c r="V8" s="212"/>
    </row>
    <row r="9" spans="1:22" s="6" customFormat="1" ht="62.25" customHeight="1" x14ac:dyDescent="0.25">
      <c r="A9" s="323"/>
      <c r="B9" s="199"/>
      <c r="C9" s="4" t="s">
        <v>268</v>
      </c>
      <c r="D9" s="5" t="s">
        <v>271</v>
      </c>
      <c r="E9" s="96" t="s">
        <v>33</v>
      </c>
      <c r="F9" s="39">
        <v>0.17</v>
      </c>
      <c r="G9" s="202">
        <v>2017</v>
      </c>
      <c r="H9" s="206">
        <v>1</v>
      </c>
      <c r="I9" s="206">
        <v>1</v>
      </c>
      <c r="J9" s="206">
        <v>1</v>
      </c>
      <c r="K9" s="210">
        <v>5536490</v>
      </c>
      <c r="L9" s="201">
        <v>0.99019999999999997</v>
      </c>
      <c r="M9" s="39">
        <v>1</v>
      </c>
      <c r="N9" s="208">
        <v>1</v>
      </c>
      <c r="O9" s="208">
        <v>1</v>
      </c>
      <c r="P9" s="210">
        <v>5691490</v>
      </c>
      <c r="Q9" s="39">
        <v>0.55500000000000005</v>
      </c>
      <c r="R9" s="39">
        <v>1</v>
      </c>
      <c r="S9" s="210">
        <v>5591490</v>
      </c>
      <c r="T9" s="211"/>
      <c r="U9" s="212"/>
      <c r="V9" s="212"/>
    </row>
    <row r="10" spans="1:22" s="6" customFormat="1" ht="73.5" customHeight="1" x14ac:dyDescent="0.25">
      <c r="A10" s="324"/>
      <c r="B10" s="199"/>
      <c r="C10" s="4" t="s">
        <v>269</v>
      </c>
      <c r="D10" s="5" t="s">
        <v>272</v>
      </c>
      <c r="E10" s="96" t="s">
        <v>33</v>
      </c>
      <c r="F10" s="39">
        <v>0</v>
      </c>
      <c r="G10" s="202">
        <v>2017</v>
      </c>
      <c r="H10" s="206">
        <v>1</v>
      </c>
      <c r="I10" s="206">
        <v>0.66700000000000004</v>
      </c>
      <c r="J10" s="206">
        <v>0.66700000000000004</v>
      </c>
      <c r="K10" s="210">
        <v>0</v>
      </c>
      <c r="L10" s="201">
        <v>0</v>
      </c>
      <c r="M10" s="39">
        <v>1</v>
      </c>
      <c r="N10" s="208">
        <v>1</v>
      </c>
      <c r="O10" s="208">
        <v>1</v>
      </c>
      <c r="P10" s="210">
        <v>55674</v>
      </c>
      <c r="Q10" s="39">
        <v>0.58340000000000003</v>
      </c>
      <c r="R10" s="39">
        <v>1</v>
      </c>
      <c r="S10" s="210">
        <v>37967</v>
      </c>
      <c r="T10" s="211"/>
      <c r="U10" s="212"/>
      <c r="V10" s="212"/>
    </row>
    <row r="11" spans="1:22" s="6" customFormat="1" ht="12" thickBot="1" x14ac:dyDescent="0.3">
      <c r="A11" s="196"/>
      <c r="B11" s="200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13"/>
    </row>
    <row r="12" spans="1:22" x14ac:dyDescent="0.2">
      <c r="A12" s="97" t="s">
        <v>52</v>
      </c>
    </row>
    <row r="13" spans="1:22" x14ac:dyDescent="0.2">
      <c r="A13" s="98" t="s">
        <v>53</v>
      </c>
      <c r="S13" s="215"/>
    </row>
    <row r="15" spans="1:22" x14ac:dyDescent="0.2">
      <c r="S15" s="214"/>
    </row>
  </sheetData>
  <mergeCells count="24">
    <mergeCell ref="A7:A10"/>
    <mergeCell ref="A3:C3"/>
    <mergeCell ref="D3:S3"/>
    <mergeCell ref="H4:L4"/>
    <mergeCell ref="K5:L5"/>
    <mergeCell ref="M4:Q4"/>
    <mergeCell ref="P5:Q5"/>
    <mergeCell ref="R4:S4"/>
    <mergeCell ref="A2:C2"/>
    <mergeCell ref="A1:S1"/>
    <mergeCell ref="E4:E6"/>
    <mergeCell ref="F4:G4"/>
    <mergeCell ref="D2:S2"/>
    <mergeCell ref="A4:A6"/>
    <mergeCell ref="B4:B6"/>
    <mergeCell ref="C4:C6"/>
    <mergeCell ref="D4:D6"/>
    <mergeCell ref="F5:F6"/>
    <mergeCell ref="G5:G6"/>
    <mergeCell ref="H5:H6"/>
    <mergeCell ref="I5:I6"/>
    <mergeCell ref="R5:R6"/>
    <mergeCell ref="S5:S6"/>
    <mergeCell ref="J5:J6"/>
  </mergeCells>
  <pageMargins left="0.7" right="0.7" top="0.75" bottom="0.75" header="0.3" footer="0.3"/>
  <pageSetup paperSize="9" scale="40" orientation="portrait" r:id="rId1"/>
  <colBreaks count="1" manualBreakCount="1">
    <brk id="19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35"/>
  <sheetViews>
    <sheetView view="pageBreakPreview" zoomScale="60" zoomScaleNormal="80" workbookViewId="0">
      <selection activeCell="I14" sqref="I14:L15"/>
    </sheetView>
  </sheetViews>
  <sheetFormatPr baseColWidth="10" defaultColWidth="11.42578125" defaultRowHeight="12" x14ac:dyDescent="0.2"/>
  <cols>
    <col min="1" max="1" width="31.42578125" style="51" customWidth="1"/>
    <col min="2" max="2" width="10" style="51" customWidth="1"/>
    <col min="3" max="3" width="14.42578125" style="51" customWidth="1"/>
    <col min="4" max="4" width="12" style="51" customWidth="1"/>
    <col min="5" max="5" width="15.140625" style="51" customWidth="1"/>
    <col min="6" max="7" width="14" style="51" customWidth="1"/>
    <col min="8" max="8" width="15.5703125" style="51" customWidth="1"/>
    <col min="9" max="9" width="12.42578125" style="51" customWidth="1"/>
    <col min="10" max="10" width="12.7109375" style="51" customWidth="1"/>
    <col min="11" max="11" width="9.7109375" style="51" customWidth="1"/>
    <col min="12" max="12" width="9.85546875" style="51" customWidth="1"/>
    <col min="13" max="13" width="11" style="51" customWidth="1"/>
    <col min="14" max="14" width="4.85546875" style="51" customWidth="1"/>
    <col min="15" max="15" width="8.85546875" style="51" customWidth="1"/>
    <col min="16" max="16" width="11.28515625" style="51" customWidth="1"/>
    <col min="17" max="17" width="8.140625" style="51" customWidth="1"/>
    <col min="18" max="18" width="13.5703125" style="51" customWidth="1"/>
    <col min="19" max="19" width="11.42578125" style="51"/>
    <col min="20" max="20" width="13.42578125" style="51" customWidth="1"/>
    <col min="21" max="21" width="8.28515625" style="51" customWidth="1"/>
    <col min="22" max="22" width="15.85546875" style="51" customWidth="1"/>
    <col min="23" max="23" width="12.42578125" style="51" customWidth="1"/>
    <col min="24" max="16384" width="11.42578125" style="51"/>
  </cols>
  <sheetData>
    <row r="1" spans="1:28" ht="29.25" customHeight="1" x14ac:dyDescent="0.2">
      <c r="A1" s="391" t="s">
        <v>250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3"/>
    </row>
    <row r="2" spans="1:28" ht="20.25" x14ac:dyDescent="0.2">
      <c r="A2" s="391" t="s">
        <v>193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3"/>
    </row>
    <row r="3" spans="1:28" ht="37.5" customHeight="1" x14ac:dyDescent="0.2">
      <c r="A3" s="404" t="s">
        <v>283</v>
      </c>
      <c r="B3" s="404"/>
      <c r="C3" s="404" t="s">
        <v>281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13" t="s">
        <v>201</v>
      </c>
      <c r="S3" s="414"/>
      <c r="T3" s="419" t="s">
        <v>192</v>
      </c>
      <c r="U3" s="420"/>
      <c r="V3" s="352" t="s">
        <v>194</v>
      </c>
      <c r="W3" s="387" t="s">
        <v>212</v>
      </c>
      <c r="X3" s="52"/>
      <c r="Y3" s="52"/>
      <c r="Z3" s="52"/>
      <c r="AA3" s="52"/>
      <c r="AB3" s="52"/>
    </row>
    <row r="4" spans="1:28" ht="37.5" customHeight="1" x14ac:dyDescent="0.2">
      <c r="A4" s="399" t="s">
        <v>276</v>
      </c>
      <c r="B4" s="400"/>
      <c r="C4" s="399" t="s">
        <v>282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0"/>
      <c r="R4" s="415"/>
      <c r="S4" s="416"/>
      <c r="T4" s="421"/>
      <c r="U4" s="422"/>
      <c r="V4" s="425"/>
      <c r="W4" s="394"/>
      <c r="X4" s="52"/>
      <c r="Y4" s="52"/>
      <c r="Z4" s="52"/>
      <c r="AA4" s="52"/>
      <c r="AB4" s="52"/>
    </row>
    <row r="5" spans="1:28" ht="18.75" customHeight="1" x14ac:dyDescent="0.2">
      <c r="A5" s="105" t="s">
        <v>123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415"/>
      <c r="S5" s="416"/>
      <c r="T5" s="421"/>
      <c r="U5" s="422"/>
      <c r="V5" s="425"/>
      <c r="W5" s="394"/>
    </row>
    <row r="6" spans="1:28" ht="27.75" customHeight="1" x14ac:dyDescent="0.2">
      <c r="A6" s="352" t="s">
        <v>191</v>
      </c>
      <c r="B6" s="352" t="s">
        <v>215</v>
      </c>
      <c r="C6" s="352" t="s">
        <v>195</v>
      </c>
      <c r="D6" s="352" t="s">
        <v>124</v>
      </c>
      <c r="E6" s="352" t="s">
        <v>196</v>
      </c>
      <c r="F6" s="352" t="s">
        <v>190</v>
      </c>
      <c r="G6" s="352" t="s">
        <v>125</v>
      </c>
      <c r="H6" s="352" t="s">
        <v>197</v>
      </c>
      <c r="I6" s="397" t="s">
        <v>202</v>
      </c>
      <c r="J6" s="398"/>
      <c r="K6" s="397" t="s">
        <v>126</v>
      </c>
      <c r="L6" s="398"/>
      <c r="M6" s="402" t="s">
        <v>205</v>
      </c>
      <c r="N6" s="403"/>
      <c r="O6" s="412" t="s">
        <v>214</v>
      </c>
      <c r="P6" s="412"/>
      <c r="Q6" s="412"/>
      <c r="R6" s="417"/>
      <c r="S6" s="418"/>
      <c r="T6" s="423"/>
      <c r="U6" s="424"/>
      <c r="V6" s="396"/>
      <c r="W6" s="395"/>
    </row>
    <row r="7" spans="1:28" ht="51" customHeight="1" x14ac:dyDescent="0.2">
      <c r="A7" s="396"/>
      <c r="B7" s="396"/>
      <c r="C7" s="396"/>
      <c r="D7" s="396"/>
      <c r="E7" s="396"/>
      <c r="F7" s="396"/>
      <c r="G7" s="396"/>
      <c r="H7" s="396"/>
      <c r="I7" s="107" t="s">
        <v>203</v>
      </c>
      <c r="J7" s="107" t="s">
        <v>204</v>
      </c>
      <c r="K7" s="107" t="s">
        <v>206</v>
      </c>
      <c r="L7" s="107" t="s">
        <v>207</v>
      </c>
      <c r="M7" s="113" t="s">
        <v>208</v>
      </c>
      <c r="N7" s="112" t="s">
        <v>33</v>
      </c>
      <c r="O7" s="111" t="s">
        <v>209</v>
      </c>
      <c r="P7" s="114" t="s">
        <v>210</v>
      </c>
      <c r="Q7" s="111" t="s">
        <v>211</v>
      </c>
      <c r="R7" s="108">
        <v>2021</v>
      </c>
      <c r="S7" s="108" t="s">
        <v>178</v>
      </c>
      <c r="T7" s="109" t="s">
        <v>130</v>
      </c>
      <c r="U7" s="110" t="s">
        <v>33</v>
      </c>
      <c r="V7" s="115" t="s">
        <v>179</v>
      </c>
      <c r="W7" s="122" t="s">
        <v>213</v>
      </c>
    </row>
    <row r="8" spans="1:28" x14ac:dyDescent="0.2">
      <c r="A8" s="102">
        <v>1</v>
      </c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77"/>
      <c r="S8" s="77"/>
      <c r="T8" s="77"/>
      <c r="U8" s="77"/>
      <c r="V8" s="116"/>
      <c r="W8" s="62"/>
    </row>
    <row r="9" spans="1:28" x14ac:dyDescent="0.2">
      <c r="A9" s="100">
        <v>2</v>
      </c>
      <c r="B9" s="100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62"/>
      <c r="S9" s="62"/>
      <c r="T9" s="62"/>
      <c r="U9" s="62"/>
      <c r="V9" s="117"/>
      <c r="W9" s="62"/>
    </row>
    <row r="10" spans="1:28" x14ac:dyDescent="0.2">
      <c r="A10" s="100">
        <v>3</v>
      </c>
      <c r="B10" s="10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62"/>
      <c r="S10" s="62"/>
      <c r="T10" s="62"/>
      <c r="U10" s="62"/>
      <c r="V10" s="117"/>
      <c r="W10" s="62"/>
    </row>
    <row r="11" spans="1:28" x14ac:dyDescent="0.2">
      <c r="A11" s="100">
        <v>4</v>
      </c>
      <c r="B11" s="100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62"/>
      <c r="S11" s="62"/>
      <c r="T11" s="62"/>
      <c r="U11" s="62"/>
      <c r="V11" s="117"/>
      <c r="W11" s="62"/>
    </row>
    <row r="12" spans="1:28" x14ac:dyDescent="0.2">
      <c r="A12" s="100">
        <v>5</v>
      </c>
      <c r="B12" s="100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62"/>
      <c r="S12" s="62"/>
      <c r="T12" s="62"/>
      <c r="U12" s="62"/>
      <c r="V12" s="117"/>
      <c r="W12" s="62"/>
    </row>
    <row r="13" spans="1:28" x14ac:dyDescent="0.2">
      <c r="A13" s="100">
        <v>6</v>
      </c>
      <c r="B13" s="100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62"/>
      <c r="S13" s="62"/>
      <c r="T13" s="62"/>
      <c r="U13" s="62"/>
      <c r="V13" s="117"/>
      <c r="W13" s="62"/>
    </row>
    <row r="14" spans="1:28" x14ac:dyDescent="0.2">
      <c r="A14" s="100">
        <v>7</v>
      </c>
      <c r="B14" s="100"/>
      <c r="C14" s="99"/>
      <c r="D14" s="99"/>
      <c r="E14" s="99"/>
      <c r="F14" s="99"/>
      <c r="G14" s="99"/>
      <c r="H14" s="99"/>
      <c r="I14" s="405" t="s">
        <v>437</v>
      </c>
      <c r="J14" s="406"/>
      <c r="K14" s="406"/>
      <c r="L14" s="407"/>
      <c r="M14" s="99"/>
      <c r="N14" s="99"/>
      <c r="O14" s="99"/>
      <c r="P14" s="99"/>
      <c r="Q14" s="99"/>
      <c r="R14" s="62"/>
      <c r="S14" s="62"/>
      <c r="T14" s="62"/>
      <c r="U14" s="62"/>
      <c r="V14" s="117"/>
      <c r="W14" s="62"/>
    </row>
    <row r="15" spans="1:28" x14ac:dyDescent="0.2">
      <c r="A15" s="100">
        <v>8</v>
      </c>
      <c r="B15" s="100"/>
      <c r="C15" s="99"/>
      <c r="D15" s="99"/>
      <c r="E15" s="99"/>
      <c r="F15" s="99"/>
      <c r="G15" s="99"/>
      <c r="H15" s="99"/>
      <c r="I15" s="408"/>
      <c r="J15" s="409"/>
      <c r="K15" s="409"/>
      <c r="L15" s="410"/>
      <c r="M15" s="99"/>
      <c r="N15" s="99"/>
      <c r="O15" s="99"/>
      <c r="P15" s="99"/>
      <c r="Q15" s="99"/>
      <c r="R15" s="62"/>
      <c r="S15" s="62"/>
      <c r="T15" s="62"/>
      <c r="U15" s="62"/>
      <c r="V15" s="117"/>
      <c r="W15" s="62"/>
    </row>
    <row r="16" spans="1:28" x14ac:dyDescent="0.2">
      <c r="A16" s="100">
        <v>9</v>
      </c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62"/>
      <c r="S16" s="62"/>
      <c r="T16" s="62"/>
      <c r="U16" s="62"/>
      <c r="V16" s="117"/>
      <c r="W16" s="62"/>
    </row>
    <row r="17" spans="1:24" x14ac:dyDescent="0.2">
      <c r="A17" s="100">
        <v>10</v>
      </c>
      <c r="B17" s="100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62"/>
      <c r="S17" s="62"/>
      <c r="T17" s="62"/>
      <c r="U17" s="62"/>
      <c r="V17" s="117"/>
      <c r="W17" s="62"/>
    </row>
    <row r="18" spans="1:24" x14ac:dyDescent="0.2">
      <c r="A18" s="100">
        <v>11</v>
      </c>
      <c r="B18" s="100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62"/>
      <c r="S18" s="62"/>
      <c r="T18" s="62"/>
      <c r="U18" s="62"/>
      <c r="V18" s="117"/>
      <c r="W18" s="62"/>
    </row>
    <row r="19" spans="1:24" x14ac:dyDescent="0.2">
      <c r="A19" s="100">
        <v>12</v>
      </c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62"/>
      <c r="S19" s="62"/>
      <c r="T19" s="62"/>
      <c r="U19" s="62"/>
      <c r="V19" s="117"/>
      <c r="W19" s="62"/>
    </row>
    <row r="20" spans="1:24" x14ac:dyDescent="0.2">
      <c r="A20" s="100">
        <v>13</v>
      </c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62"/>
      <c r="S20" s="62"/>
      <c r="T20" s="62"/>
      <c r="U20" s="62"/>
      <c r="V20" s="117"/>
      <c r="W20" s="62"/>
    </row>
    <row r="21" spans="1:24" x14ac:dyDescent="0.2">
      <c r="A21" s="100">
        <v>14</v>
      </c>
      <c r="B21" s="100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62"/>
      <c r="S21" s="62"/>
      <c r="T21" s="62"/>
      <c r="U21" s="62"/>
      <c r="V21" s="117"/>
      <c r="W21" s="62"/>
    </row>
    <row r="22" spans="1:24" x14ac:dyDescent="0.2">
      <c r="A22" s="100">
        <v>15</v>
      </c>
      <c r="B22" s="100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62"/>
      <c r="S22" s="62"/>
      <c r="T22" s="62"/>
      <c r="U22" s="62"/>
      <c r="V22" s="117"/>
      <c r="W22" s="62"/>
    </row>
    <row r="23" spans="1:24" x14ac:dyDescent="0.2">
      <c r="A23" s="100">
        <v>16</v>
      </c>
      <c r="B23" s="100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62"/>
      <c r="S23" s="62"/>
      <c r="T23" s="62"/>
      <c r="U23" s="62"/>
      <c r="V23" s="117"/>
      <c r="W23" s="62"/>
    </row>
    <row r="24" spans="1:24" x14ac:dyDescent="0.2">
      <c r="A24" s="100">
        <v>17</v>
      </c>
      <c r="B24" s="100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62"/>
      <c r="S24" s="62"/>
      <c r="T24" s="62"/>
      <c r="U24" s="62"/>
      <c r="V24" s="117"/>
      <c r="W24" s="62"/>
    </row>
    <row r="25" spans="1:24" x14ac:dyDescent="0.2">
      <c r="A25" s="100">
        <v>18</v>
      </c>
      <c r="B25" s="100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62"/>
      <c r="S25" s="62"/>
      <c r="T25" s="62"/>
      <c r="U25" s="62"/>
      <c r="V25" s="117"/>
      <c r="W25" s="62"/>
    </row>
    <row r="26" spans="1:24" x14ac:dyDescent="0.2">
      <c r="A26" s="100">
        <v>19</v>
      </c>
      <c r="B26" s="100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62"/>
      <c r="S26" s="62"/>
      <c r="T26" s="62"/>
      <c r="U26" s="62"/>
      <c r="V26" s="117"/>
      <c r="W26" s="62"/>
    </row>
    <row r="27" spans="1:24" x14ac:dyDescent="0.2">
      <c r="A27" s="100">
        <v>20</v>
      </c>
      <c r="B27" s="100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62"/>
      <c r="S27" s="62"/>
      <c r="T27" s="62"/>
      <c r="U27" s="62"/>
      <c r="V27" s="117"/>
      <c r="W27" s="62"/>
    </row>
    <row r="28" spans="1:24" x14ac:dyDescent="0.2">
      <c r="A28" s="138" t="s">
        <v>128</v>
      </c>
      <c r="B28" s="139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66"/>
      <c r="S28" s="66"/>
      <c r="T28" s="66"/>
      <c r="U28" s="66"/>
      <c r="V28" s="141"/>
      <c r="W28" s="66"/>
    </row>
    <row r="29" spans="1:24" ht="24" customHeight="1" x14ac:dyDescent="0.25">
      <c r="A29" s="132" t="s">
        <v>10</v>
      </c>
      <c r="B29" s="132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42"/>
      <c r="S29" s="142"/>
      <c r="T29" s="142"/>
      <c r="U29" s="142"/>
      <c r="V29" s="411"/>
      <c r="W29" s="411"/>
      <c r="X29" s="118"/>
    </row>
    <row r="30" spans="1:24" x14ac:dyDescent="0.2">
      <c r="A30" s="98" t="s">
        <v>198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24" x14ac:dyDescent="0.2">
      <c r="A31" s="97" t="s">
        <v>199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24" x14ac:dyDescent="0.2">
      <c r="A32" s="98" t="s">
        <v>200</v>
      </c>
      <c r="B32" s="85"/>
    </row>
    <row r="33" spans="1:8" x14ac:dyDescent="0.2">
      <c r="A33" s="85"/>
    </row>
    <row r="34" spans="1:8" x14ac:dyDescent="0.2">
      <c r="A34" s="85"/>
      <c r="H34" s="101"/>
    </row>
    <row r="35" spans="1:8" x14ac:dyDescent="0.2">
      <c r="A35" s="85"/>
    </row>
  </sheetData>
  <mergeCells count="24">
    <mergeCell ref="A3:B3"/>
    <mergeCell ref="C3:Q3"/>
    <mergeCell ref="I14:L15"/>
    <mergeCell ref="V29:W29"/>
    <mergeCell ref="O6:Q6"/>
    <mergeCell ref="R3:S6"/>
    <mergeCell ref="T3:U6"/>
    <mergeCell ref="V3:V6"/>
    <mergeCell ref="A1:W1"/>
    <mergeCell ref="A2:W2"/>
    <mergeCell ref="W3:W6"/>
    <mergeCell ref="B6:B7"/>
    <mergeCell ref="C6:C7"/>
    <mergeCell ref="D6:D7"/>
    <mergeCell ref="E6:E7"/>
    <mergeCell ref="F6:F7"/>
    <mergeCell ref="G6:G7"/>
    <mergeCell ref="H6:H7"/>
    <mergeCell ref="I6:J6"/>
    <mergeCell ref="A6:A7"/>
    <mergeCell ref="A4:B4"/>
    <mergeCell ref="C4:Q4"/>
    <mergeCell ref="K6:L6"/>
    <mergeCell ref="M6:N6"/>
  </mergeCells>
  <pageMargins left="0.7" right="0.7" top="0.75" bottom="0.75" header="0.3" footer="0.3"/>
  <pageSetup paperSize="9" scale="30" orientation="portrait" r:id="rId1"/>
  <colBreaks count="1" manualBreakCount="1">
    <brk id="2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17"/>
  <sheetViews>
    <sheetView view="pageBreakPreview" topLeftCell="A37" zoomScale="90" zoomScaleNormal="100" zoomScaleSheetLayoutView="90" workbookViewId="0">
      <selection activeCell="V109" sqref="V109"/>
    </sheetView>
  </sheetViews>
  <sheetFormatPr baseColWidth="10" defaultColWidth="11.42578125" defaultRowHeight="12" x14ac:dyDescent="0.2"/>
  <cols>
    <col min="1" max="1" width="13.140625" style="51" customWidth="1"/>
    <col min="2" max="2" width="17.28515625" style="51" customWidth="1"/>
    <col min="3" max="3" width="15.85546875" style="51" customWidth="1"/>
    <col min="4" max="4" width="18.7109375" style="51" customWidth="1"/>
    <col min="5" max="5" width="16.5703125" style="51" customWidth="1"/>
    <col min="6" max="6" width="15.7109375" style="51" customWidth="1"/>
    <col min="7" max="8" width="18.7109375" style="51" customWidth="1"/>
    <col min="9" max="9" width="17.5703125" style="51" customWidth="1"/>
    <col min="10" max="10" width="18.7109375" style="51" customWidth="1"/>
    <col min="11" max="12" width="7.140625" style="92" customWidth="1"/>
    <col min="13" max="16" width="7.140625" style="51" customWidth="1"/>
    <col min="17" max="16384" width="11.42578125" style="51"/>
  </cols>
  <sheetData>
    <row r="1" spans="1:22" s="82" customFormat="1" ht="28.5" customHeight="1" x14ac:dyDescent="0.2">
      <c r="A1" s="429" t="s">
        <v>251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22" ht="17.25" customHeight="1" x14ac:dyDescent="0.2">
      <c r="A2" s="432" t="s">
        <v>280</v>
      </c>
      <c r="B2" s="432"/>
      <c r="C2" s="427" t="s">
        <v>281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52"/>
      <c r="T2" s="52"/>
      <c r="U2" s="52"/>
      <c r="V2" s="52"/>
    </row>
    <row r="3" spans="1:22" ht="17.25" customHeight="1" x14ac:dyDescent="0.2">
      <c r="A3" s="433" t="s">
        <v>276</v>
      </c>
      <c r="B3" s="434"/>
      <c r="C3" s="275" t="s">
        <v>282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52"/>
      <c r="T3" s="52"/>
      <c r="U3" s="52"/>
      <c r="V3" s="52"/>
    </row>
    <row r="4" spans="1:22" s="93" customFormat="1" ht="24" customHeight="1" x14ac:dyDescent="0.2">
      <c r="A4" s="426" t="s">
        <v>143</v>
      </c>
      <c r="B4" s="426"/>
      <c r="C4" s="426"/>
      <c r="D4" s="426"/>
      <c r="E4" s="426"/>
      <c r="F4" s="426" t="s">
        <v>144</v>
      </c>
      <c r="G4" s="426"/>
      <c r="H4" s="426"/>
      <c r="I4" s="426"/>
      <c r="J4" s="426"/>
      <c r="K4" s="431" t="s">
        <v>233</v>
      </c>
      <c r="L4" s="431"/>
      <c r="M4" s="431"/>
      <c r="N4" s="431" t="s">
        <v>234</v>
      </c>
      <c r="O4" s="431"/>
      <c r="P4" s="431"/>
      <c r="Q4" s="426" t="s">
        <v>261</v>
      </c>
      <c r="R4" s="426"/>
    </row>
    <row r="5" spans="1:22" s="94" customFormat="1" ht="98.25" customHeight="1" x14ac:dyDescent="0.25">
      <c r="A5" s="182" t="s">
        <v>136</v>
      </c>
      <c r="B5" s="182" t="s">
        <v>145</v>
      </c>
      <c r="C5" s="182" t="s">
        <v>146</v>
      </c>
      <c r="D5" s="182" t="s">
        <v>147</v>
      </c>
      <c r="E5" s="182" t="s">
        <v>148</v>
      </c>
      <c r="F5" s="182" t="s">
        <v>149</v>
      </c>
      <c r="G5" s="182" t="s">
        <v>150</v>
      </c>
      <c r="H5" s="182" t="s">
        <v>151</v>
      </c>
      <c r="I5" s="182" t="s">
        <v>152</v>
      </c>
      <c r="J5" s="182" t="s">
        <v>153</v>
      </c>
      <c r="K5" s="183" t="s">
        <v>154</v>
      </c>
      <c r="L5" s="183" t="s">
        <v>155</v>
      </c>
      <c r="M5" s="183" t="s">
        <v>156</v>
      </c>
      <c r="N5" s="183" t="s">
        <v>154</v>
      </c>
      <c r="O5" s="183" t="s">
        <v>155</v>
      </c>
      <c r="P5" s="183" t="s">
        <v>156</v>
      </c>
      <c r="Q5" s="183" t="s">
        <v>154</v>
      </c>
      <c r="R5" s="183" t="s">
        <v>263</v>
      </c>
    </row>
    <row r="6" spans="1:22" ht="57.75" customHeight="1" x14ac:dyDescent="0.2">
      <c r="A6" s="303" t="s">
        <v>438</v>
      </c>
      <c r="B6" s="303" t="s">
        <v>439</v>
      </c>
      <c r="C6" s="303" t="s">
        <v>157</v>
      </c>
      <c r="D6" s="304" t="s">
        <v>440</v>
      </c>
      <c r="E6" s="305">
        <v>7500</v>
      </c>
      <c r="F6" s="303" t="s">
        <v>441</v>
      </c>
      <c r="G6" s="292" t="s">
        <v>442</v>
      </c>
      <c r="H6" s="291" t="s">
        <v>443</v>
      </c>
      <c r="I6" s="291"/>
      <c r="J6" s="304" t="s">
        <v>444</v>
      </c>
      <c r="K6" s="306">
        <v>1</v>
      </c>
      <c r="L6" s="306">
        <v>12</v>
      </c>
      <c r="M6" s="304">
        <v>87000</v>
      </c>
      <c r="N6" s="303">
        <v>1</v>
      </c>
      <c r="O6" s="303">
        <v>6</v>
      </c>
      <c r="P6" s="304">
        <f>O6*E6</f>
        <v>45000</v>
      </c>
      <c r="Q6" s="303">
        <v>12</v>
      </c>
      <c r="R6" s="304">
        <f>Q6*E6</f>
        <v>90000</v>
      </c>
    </row>
    <row r="7" spans="1:22" ht="47.25" customHeight="1" x14ac:dyDescent="0.2">
      <c r="A7" s="303" t="s">
        <v>438</v>
      </c>
      <c r="B7" s="303" t="s">
        <v>439</v>
      </c>
      <c r="C7" s="303" t="s">
        <v>157</v>
      </c>
      <c r="D7" s="304" t="s">
        <v>445</v>
      </c>
      <c r="E7" s="305">
        <v>7000</v>
      </c>
      <c r="F7" s="303" t="s">
        <v>446</v>
      </c>
      <c r="G7" s="304" t="s">
        <v>447</v>
      </c>
      <c r="H7" s="304"/>
      <c r="I7" s="304"/>
      <c r="J7" s="304" t="s">
        <v>448</v>
      </c>
      <c r="K7" s="306">
        <v>1</v>
      </c>
      <c r="L7" s="306">
        <v>12</v>
      </c>
      <c r="M7" s="304">
        <f t="shared" ref="M7:M39" si="0">E7*12</f>
        <v>84000</v>
      </c>
      <c r="N7" s="303">
        <v>1</v>
      </c>
      <c r="O7" s="303">
        <v>6</v>
      </c>
      <c r="P7" s="304">
        <f t="shared" ref="P7:P39" si="1">O7*E7</f>
        <v>42000</v>
      </c>
      <c r="Q7" s="303">
        <v>12</v>
      </c>
      <c r="R7" s="304">
        <f t="shared" ref="R7:R39" si="2">Q7*E7</f>
        <v>84000</v>
      </c>
    </row>
    <row r="8" spans="1:22" ht="71.25" customHeight="1" x14ac:dyDescent="0.2">
      <c r="A8" s="303" t="s">
        <v>438</v>
      </c>
      <c r="B8" s="303" t="s">
        <v>439</v>
      </c>
      <c r="C8" s="303" t="s">
        <v>157</v>
      </c>
      <c r="D8" s="304" t="s">
        <v>449</v>
      </c>
      <c r="E8" s="305">
        <v>8000</v>
      </c>
      <c r="F8" s="303" t="s">
        <v>450</v>
      </c>
      <c r="G8" s="304" t="s">
        <v>451</v>
      </c>
      <c r="H8" s="304" t="s">
        <v>452</v>
      </c>
      <c r="I8" s="304" t="s">
        <v>453</v>
      </c>
      <c r="J8" s="304" t="s">
        <v>454</v>
      </c>
      <c r="K8" s="306">
        <v>1</v>
      </c>
      <c r="L8" s="306">
        <v>12</v>
      </c>
      <c r="M8" s="304">
        <f t="shared" si="0"/>
        <v>96000</v>
      </c>
      <c r="N8" s="303">
        <v>1</v>
      </c>
      <c r="O8" s="303">
        <v>6</v>
      </c>
      <c r="P8" s="304">
        <f t="shared" si="1"/>
        <v>48000</v>
      </c>
      <c r="Q8" s="303">
        <v>12</v>
      </c>
      <c r="R8" s="304">
        <f t="shared" si="2"/>
        <v>96000</v>
      </c>
    </row>
    <row r="9" spans="1:22" ht="36" x14ac:dyDescent="0.2">
      <c r="A9" s="303" t="s">
        <v>438</v>
      </c>
      <c r="B9" s="303" t="s">
        <v>439</v>
      </c>
      <c r="C9" s="303" t="s">
        <v>157</v>
      </c>
      <c r="D9" s="304" t="s">
        <v>455</v>
      </c>
      <c r="E9" s="305">
        <v>5500</v>
      </c>
      <c r="F9" s="303" t="s">
        <v>456</v>
      </c>
      <c r="G9" s="304" t="s">
        <v>457</v>
      </c>
      <c r="H9" s="304" t="s">
        <v>458</v>
      </c>
      <c r="I9" s="304" t="s">
        <v>453</v>
      </c>
      <c r="J9" s="304" t="s">
        <v>458</v>
      </c>
      <c r="K9" s="306">
        <v>1</v>
      </c>
      <c r="L9" s="306">
        <v>12</v>
      </c>
      <c r="M9" s="304">
        <f t="shared" si="0"/>
        <v>66000</v>
      </c>
      <c r="N9" s="303">
        <v>1</v>
      </c>
      <c r="O9" s="303">
        <v>6</v>
      </c>
      <c r="P9" s="304">
        <f t="shared" si="1"/>
        <v>33000</v>
      </c>
      <c r="Q9" s="303">
        <v>12</v>
      </c>
      <c r="R9" s="304">
        <f t="shared" si="2"/>
        <v>66000</v>
      </c>
    </row>
    <row r="10" spans="1:22" ht="36" x14ac:dyDescent="0.2">
      <c r="A10" s="303" t="s">
        <v>438</v>
      </c>
      <c r="B10" s="303" t="s">
        <v>439</v>
      </c>
      <c r="C10" s="303" t="s">
        <v>157</v>
      </c>
      <c r="D10" s="304" t="s">
        <v>459</v>
      </c>
      <c r="E10" s="305">
        <v>3500</v>
      </c>
      <c r="F10" s="303" t="s">
        <v>460</v>
      </c>
      <c r="G10" s="304" t="s">
        <v>461</v>
      </c>
      <c r="H10" s="304"/>
      <c r="I10" s="304"/>
      <c r="J10" s="304" t="s">
        <v>462</v>
      </c>
      <c r="K10" s="306">
        <v>1</v>
      </c>
      <c r="L10" s="306">
        <v>12</v>
      </c>
      <c r="M10" s="304">
        <f t="shared" si="0"/>
        <v>42000</v>
      </c>
      <c r="N10" s="303">
        <v>1</v>
      </c>
      <c r="O10" s="303">
        <v>6</v>
      </c>
      <c r="P10" s="304">
        <f t="shared" si="1"/>
        <v>21000</v>
      </c>
      <c r="Q10" s="303">
        <v>12</v>
      </c>
      <c r="R10" s="304">
        <f t="shared" si="2"/>
        <v>42000</v>
      </c>
    </row>
    <row r="11" spans="1:22" ht="36" x14ac:dyDescent="0.2">
      <c r="A11" s="303" t="s">
        <v>438</v>
      </c>
      <c r="B11" s="303" t="s">
        <v>439</v>
      </c>
      <c r="C11" s="303" t="s">
        <v>157</v>
      </c>
      <c r="D11" s="304" t="s">
        <v>463</v>
      </c>
      <c r="E11" s="305">
        <v>5000</v>
      </c>
      <c r="F11" s="303" t="s">
        <v>464</v>
      </c>
      <c r="G11" s="304" t="s">
        <v>465</v>
      </c>
      <c r="H11" s="304" t="s">
        <v>466</v>
      </c>
      <c r="I11" s="304" t="s">
        <v>453</v>
      </c>
      <c r="J11" s="304" t="s">
        <v>467</v>
      </c>
      <c r="K11" s="306">
        <v>1</v>
      </c>
      <c r="L11" s="306">
        <v>12</v>
      </c>
      <c r="M11" s="304">
        <f t="shared" si="0"/>
        <v>60000</v>
      </c>
      <c r="N11" s="303">
        <v>1</v>
      </c>
      <c r="O11" s="303">
        <v>6</v>
      </c>
      <c r="P11" s="304">
        <f t="shared" si="1"/>
        <v>30000</v>
      </c>
      <c r="Q11" s="303">
        <v>12</v>
      </c>
      <c r="R11" s="304">
        <f t="shared" si="2"/>
        <v>60000</v>
      </c>
    </row>
    <row r="12" spans="1:22" ht="36" x14ac:dyDescent="0.2">
      <c r="A12" s="303" t="s">
        <v>438</v>
      </c>
      <c r="B12" s="303" t="s">
        <v>439</v>
      </c>
      <c r="C12" s="303" t="s">
        <v>157</v>
      </c>
      <c r="D12" s="304" t="s">
        <v>468</v>
      </c>
      <c r="E12" s="305">
        <v>5000</v>
      </c>
      <c r="F12" s="303" t="s">
        <v>469</v>
      </c>
      <c r="G12" s="304" t="s">
        <v>470</v>
      </c>
      <c r="H12" s="304" t="s">
        <v>471</v>
      </c>
      <c r="I12" s="304" t="s">
        <v>472</v>
      </c>
      <c r="J12" s="304" t="s">
        <v>473</v>
      </c>
      <c r="K12" s="306">
        <v>1</v>
      </c>
      <c r="L12" s="306">
        <v>12</v>
      </c>
      <c r="M12" s="304">
        <f t="shared" si="0"/>
        <v>60000</v>
      </c>
      <c r="N12" s="303">
        <v>1</v>
      </c>
      <c r="O12" s="303">
        <v>6</v>
      </c>
      <c r="P12" s="304">
        <f t="shared" si="1"/>
        <v>30000</v>
      </c>
      <c r="Q12" s="303">
        <v>12</v>
      </c>
      <c r="R12" s="304">
        <f t="shared" si="2"/>
        <v>60000</v>
      </c>
    </row>
    <row r="13" spans="1:22" ht="36" x14ac:dyDescent="0.2">
      <c r="A13" s="303" t="s">
        <v>438</v>
      </c>
      <c r="B13" s="303" t="s">
        <v>439</v>
      </c>
      <c r="C13" s="303" t="s">
        <v>157</v>
      </c>
      <c r="D13" s="304" t="s">
        <v>474</v>
      </c>
      <c r="E13" s="305">
        <v>7500</v>
      </c>
      <c r="F13" s="303" t="s">
        <v>475</v>
      </c>
      <c r="G13" s="304" t="s">
        <v>476</v>
      </c>
      <c r="H13" s="304" t="s">
        <v>477</v>
      </c>
      <c r="I13" s="304" t="s">
        <v>478</v>
      </c>
      <c r="J13" s="304" t="s">
        <v>479</v>
      </c>
      <c r="K13" s="306">
        <v>1</v>
      </c>
      <c r="L13" s="306">
        <v>12</v>
      </c>
      <c r="M13" s="304">
        <f t="shared" si="0"/>
        <v>90000</v>
      </c>
      <c r="N13" s="303">
        <v>1</v>
      </c>
      <c r="O13" s="303">
        <v>6</v>
      </c>
      <c r="P13" s="304">
        <f t="shared" si="1"/>
        <v>45000</v>
      </c>
      <c r="Q13" s="303">
        <v>12</v>
      </c>
      <c r="R13" s="304">
        <f t="shared" si="2"/>
        <v>90000</v>
      </c>
    </row>
    <row r="14" spans="1:22" ht="36" x14ac:dyDescent="0.2">
      <c r="A14" s="303" t="s">
        <v>438</v>
      </c>
      <c r="B14" s="303" t="s">
        <v>439</v>
      </c>
      <c r="C14" s="303" t="s">
        <v>157</v>
      </c>
      <c r="D14" s="304" t="s">
        <v>480</v>
      </c>
      <c r="E14" s="305">
        <v>5000</v>
      </c>
      <c r="F14" s="303" t="s">
        <v>481</v>
      </c>
      <c r="G14" s="304" t="s">
        <v>482</v>
      </c>
      <c r="H14" s="304" t="s">
        <v>483</v>
      </c>
      <c r="I14" s="304" t="s">
        <v>472</v>
      </c>
      <c r="J14" s="304" t="s">
        <v>483</v>
      </c>
      <c r="K14" s="306">
        <v>1</v>
      </c>
      <c r="L14" s="306">
        <v>12</v>
      </c>
      <c r="M14" s="304">
        <f t="shared" si="0"/>
        <v>60000</v>
      </c>
      <c r="N14" s="303">
        <v>1</v>
      </c>
      <c r="O14" s="303">
        <v>6</v>
      </c>
      <c r="P14" s="304">
        <f t="shared" si="1"/>
        <v>30000</v>
      </c>
      <c r="Q14" s="303">
        <v>12</v>
      </c>
      <c r="R14" s="304">
        <f t="shared" si="2"/>
        <v>60000</v>
      </c>
    </row>
    <row r="15" spans="1:22" ht="48" x14ac:dyDescent="0.2">
      <c r="A15" s="303" t="s">
        <v>438</v>
      </c>
      <c r="B15" s="303" t="s">
        <v>439</v>
      </c>
      <c r="C15" s="303" t="s">
        <v>157</v>
      </c>
      <c r="D15" s="304" t="s">
        <v>484</v>
      </c>
      <c r="E15" s="305">
        <v>8000</v>
      </c>
      <c r="F15" s="303" t="s">
        <v>485</v>
      </c>
      <c r="G15" s="304" t="s">
        <v>486</v>
      </c>
      <c r="H15" s="304" t="s">
        <v>487</v>
      </c>
      <c r="I15" s="304" t="s">
        <v>478</v>
      </c>
      <c r="J15" s="304" t="s">
        <v>488</v>
      </c>
      <c r="K15" s="306">
        <v>1</v>
      </c>
      <c r="L15" s="306">
        <v>12</v>
      </c>
      <c r="M15" s="304">
        <f t="shared" si="0"/>
        <v>96000</v>
      </c>
      <c r="N15" s="303">
        <v>1</v>
      </c>
      <c r="O15" s="303">
        <v>6</v>
      </c>
      <c r="P15" s="304">
        <f t="shared" si="1"/>
        <v>48000</v>
      </c>
      <c r="Q15" s="303">
        <v>12</v>
      </c>
      <c r="R15" s="304">
        <f t="shared" si="2"/>
        <v>96000</v>
      </c>
    </row>
    <row r="16" spans="1:22" ht="24" x14ac:dyDescent="0.2">
      <c r="A16" s="303" t="s">
        <v>438</v>
      </c>
      <c r="B16" s="303" t="s">
        <v>439</v>
      </c>
      <c r="C16" s="303" t="s">
        <v>157</v>
      </c>
      <c r="D16" s="304" t="s">
        <v>489</v>
      </c>
      <c r="E16" s="305">
        <v>8000</v>
      </c>
      <c r="F16" s="303" t="s">
        <v>490</v>
      </c>
      <c r="G16" s="304" t="s">
        <v>491</v>
      </c>
      <c r="H16" s="304" t="s">
        <v>487</v>
      </c>
      <c r="I16" s="304" t="s">
        <v>453</v>
      </c>
      <c r="J16" s="304" t="s">
        <v>492</v>
      </c>
      <c r="K16" s="306">
        <v>1</v>
      </c>
      <c r="L16" s="306">
        <v>12</v>
      </c>
      <c r="M16" s="304">
        <f t="shared" si="0"/>
        <v>96000</v>
      </c>
      <c r="N16" s="303">
        <v>1</v>
      </c>
      <c r="O16" s="303">
        <v>6</v>
      </c>
      <c r="P16" s="304">
        <f t="shared" si="1"/>
        <v>48000</v>
      </c>
      <c r="Q16" s="303">
        <v>12</v>
      </c>
      <c r="R16" s="304">
        <f t="shared" si="2"/>
        <v>96000</v>
      </c>
    </row>
    <row r="17" spans="1:18" ht="48" x14ac:dyDescent="0.2">
      <c r="A17" s="303" t="s">
        <v>438</v>
      </c>
      <c r="B17" s="303" t="s">
        <v>439</v>
      </c>
      <c r="C17" s="303" t="s">
        <v>157</v>
      </c>
      <c r="D17" s="304" t="s">
        <v>440</v>
      </c>
      <c r="E17" s="305">
        <v>6000</v>
      </c>
      <c r="F17" s="303" t="s">
        <v>493</v>
      </c>
      <c r="G17" s="304" t="s">
        <v>494</v>
      </c>
      <c r="H17" s="304"/>
      <c r="I17" s="304"/>
      <c r="J17" s="304" t="s">
        <v>495</v>
      </c>
      <c r="K17" s="306">
        <v>1</v>
      </c>
      <c r="L17" s="306">
        <v>12</v>
      </c>
      <c r="M17" s="304">
        <f t="shared" si="0"/>
        <v>72000</v>
      </c>
      <c r="N17" s="303">
        <v>1</v>
      </c>
      <c r="O17" s="303">
        <v>6</v>
      </c>
      <c r="P17" s="304">
        <f t="shared" si="1"/>
        <v>36000</v>
      </c>
      <c r="Q17" s="303">
        <v>12</v>
      </c>
      <c r="R17" s="304">
        <f t="shared" si="2"/>
        <v>72000</v>
      </c>
    </row>
    <row r="18" spans="1:18" ht="24" x14ac:dyDescent="0.2">
      <c r="A18" s="303" t="s">
        <v>438</v>
      </c>
      <c r="B18" s="303" t="s">
        <v>439</v>
      </c>
      <c r="C18" s="303" t="s">
        <v>157</v>
      </c>
      <c r="D18" s="304" t="s">
        <v>496</v>
      </c>
      <c r="E18" s="305">
        <v>4000</v>
      </c>
      <c r="F18" s="303" t="s">
        <v>497</v>
      </c>
      <c r="G18" s="304" t="s">
        <v>498</v>
      </c>
      <c r="H18" s="304" t="s">
        <v>499</v>
      </c>
      <c r="I18" s="304" t="s">
        <v>472</v>
      </c>
      <c r="J18" s="304" t="s">
        <v>499</v>
      </c>
      <c r="K18" s="306">
        <v>1</v>
      </c>
      <c r="L18" s="306">
        <v>12</v>
      </c>
      <c r="M18" s="304">
        <f t="shared" si="0"/>
        <v>48000</v>
      </c>
      <c r="N18" s="303">
        <v>1</v>
      </c>
      <c r="O18" s="303">
        <v>6</v>
      </c>
      <c r="P18" s="304">
        <f t="shared" si="1"/>
        <v>24000</v>
      </c>
      <c r="Q18" s="303">
        <v>12</v>
      </c>
      <c r="R18" s="304">
        <f t="shared" si="2"/>
        <v>48000</v>
      </c>
    </row>
    <row r="19" spans="1:18" ht="36" x14ac:dyDescent="0.2">
      <c r="A19" s="303" t="s">
        <v>438</v>
      </c>
      <c r="B19" s="303" t="s">
        <v>439</v>
      </c>
      <c r="C19" s="303" t="s">
        <v>157</v>
      </c>
      <c r="D19" s="304" t="s">
        <v>500</v>
      </c>
      <c r="E19" s="305">
        <v>8000</v>
      </c>
      <c r="F19" s="303" t="s">
        <v>501</v>
      </c>
      <c r="G19" s="304" t="s">
        <v>502</v>
      </c>
      <c r="H19" s="304" t="s">
        <v>487</v>
      </c>
      <c r="I19" s="304" t="s">
        <v>503</v>
      </c>
      <c r="J19" s="304" t="s">
        <v>492</v>
      </c>
      <c r="K19" s="306">
        <v>1</v>
      </c>
      <c r="L19" s="306">
        <v>12</v>
      </c>
      <c r="M19" s="304">
        <f t="shared" si="0"/>
        <v>96000</v>
      </c>
      <c r="N19" s="303">
        <v>1</v>
      </c>
      <c r="O19" s="303">
        <v>6</v>
      </c>
      <c r="P19" s="304">
        <f t="shared" si="1"/>
        <v>48000</v>
      </c>
      <c r="Q19" s="303">
        <v>12</v>
      </c>
      <c r="R19" s="304">
        <f t="shared" si="2"/>
        <v>96000</v>
      </c>
    </row>
    <row r="20" spans="1:18" ht="36" x14ac:dyDescent="0.2">
      <c r="A20" s="303" t="s">
        <v>438</v>
      </c>
      <c r="B20" s="303" t="s">
        <v>439</v>
      </c>
      <c r="C20" s="303" t="s">
        <v>157</v>
      </c>
      <c r="D20" s="304" t="s">
        <v>504</v>
      </c>
      <c r="E20" s="305">
        <v>4800</v>
      </c>
      <c r="F20" s="303" t="s">
        <v>505</v>
      </c>
      <c r="G20" s="304" t="s">
        <v>506</v>
      </c>
      <c r="H20" s="304"/>
      <c r="I20" s="304"/>
      <c r="J20" s="304" t="s">
        <v>507</v>
      </c>
      <c r="K20" s="306">
        <v>1</v>
      </c>
      <c r="L20" s="306">
        <v>12</v>
      </c>
      <c r="M20" s="304">
        <f t="shared" si="0"/>
        <v>57600</v>
      </c>
      <c r="N20" s="303">
        <v>1</v>
      </c>
      <c r="O20" s="303">
        <v>6</v>
      </c>
      <c r="P20" s="304">
        <f t="shared" si="1"/>
        <v>28800</v>
      </c>
      <c r="Q20" s="303">
        <v>12</v>
      </c>
      <c r="R20" s="304">
        <f t="shared" si="2"/>
        <v>57600</v>
      </c>
    </row>
    <row r="21" spans="1:18" ht="36" x14ac:dyDescent="0.2">
      <c r="A21" s="303" t="s">
        <v>438</v>
      </c>
      <c r="B21" s="303" t="s">
        <v>439</v>
      </c>
      <c r="C21" s="303" t="s">
        <v>157</v>
      </c>
      <c r="D21" s="304" t="s">
        <v>508</v>
      </c>
      <c r="E21" s="305">
        <v>14000</v>
      </c>
      <c r="F21" s="303" t="s">
        <v>509</v>
      </c>
      <c r="G21" s="304" t="s">
        <v>510</v>
      </c>
      <c r="H21" s="304" t="s">
        <v>511</v>
      </c>
      <c r="I21" s="304" t="s">
        <v>478</v>
      </c>
      <c r="J21" s="304" t="s">
        <v>479</v>
      </c>
      <c r="K21" s="306">
        <v>1</v>
      </c>
      <c r="L21" s="306">
        <v>12</v>
      </c>
      <c r="M21" s="304">
        <v>159823</v>
      </c>
      <c r="N21" s="303">
        <v>1</v>
      </c>
      <c r="O21" s="303">
        <v>6</v>
      </c>
      <c r="P21" s="304">
        <f t="shared" si="1"/>
        <v>84000</v>
      </c>
      <c r="Q21" s="303">
        <v>12</v>
      </c>
      <c r="R21" s="304">
        <f t="shared" si="2"/>
        <v>168000</v>
      </c>
    </row>
    <row r="22" spans="1:18" ht="108" x14ac:dyDescent="0.2">
      <c r="A22" s="303" t="s">
        <v>438</v>
      </c>
      <c r="B22" s="303" t="s">
        <v>439</v>
      </c>
      <c r="C22" s="303" t="s">
        <v>157</v>
      </c>
      <c r="D22" s="304" t="s">
        <v>512</v>
      </c>
      <c r="E22" s="305">
        <v>14000</v>
      </c>
      <c r="F22" s="303" t="s">
        <v>513</v>
      </c>
      <c r="G22" s="304" t="s">
        <v>514</v>
      </c>
      <c r="H22" s="304" t="s">
        <v>515</v>
      </c>
      <c r="I22" s="304" t="s">
        <v>478</v>
      </c>
      <c r="J22" s="304" t="s">
        <v>516</v>
      </c>
      <c r="K22" s="306">
        <v>1</v>
      </c>
      <c r="L22" s="306">
        <v>12</v>
      </c>
      <c r="M22" s="304">
        <f t="shared" si="0"/>
        <v>168000</v>
      </c>
      <c r="N22" s="303">
        <v>1</v>
      </c>
      <c r="O22" s="303">
        <v>6</v>
      </c>
      <c r="P22" s="304">
        <f t="shared" si="1"/>
        <v>84000</v>
      </c>
      <c r="Q22" s="303">
        <v>12</v>
      </c>
      <c r="R22" s="304">
        <f t="shared" si="2"/>
        <v>168000</v>
      </c>
    </row>
    <row r="23" spans="1:18" ht="24" x14ac:dyDescent="0.2">
      <c r="A23" s="303" t="s">
        <v>438</v>
      </c>
      <c r="B23" s="303" t="s">
        <v>439</v>
      </c>
      <c r="C23" s="303" t="s">
        <v>157</v>
      </c>
      <c r="D23" s="304" t="s">
        <v>517</v>
      </c>
      <c r="E23" s="305">
        <v>10000</v>
      </c>
      <c r="F23" s="303" t="s">
        <v>518</v>
      </c>
      <c r="G23" s="304" t="s">
        <v>519</v>
      </c>
      <c r="H23" s="304" t="s">
        <v>520</v>
      </c>
      <c r="I23" s="304" t="s">
        <v>453</v>
      </c>
      <c r="J23" s="304" t="s">
        <v>520</v>
      </c>
      <c r="K23" s="306">
        <v>1</v>
      </c>
      <c r="L23" s="306">
        <v>12</v>
      </c>
      <c r="M23" s="304">
        <f t="shared" si="0"/>
        <v>120000</v>
      </c>
      <c r="N23" s="303">
        <v>1</v>
      </c>
      <c r="O23" s="303">
        <v>6</v>
      </c>
      <c r="P23" s="304">
        <f t="shared" si="1"/>
        <v>60000</v>
      </c>
      <c r="Q23" s="303">
        <v>12</v>
      </c>
      <c r="R23" s="304">
        <f t="shared" si="2"/>
        <v>120000</v>
      </c>
    </row>
    <row r="24" spans="1:18" ht="36" x14ac:dyDescent="0.2">
      <c r="A24" s="303" t="s">
        <v>438</v>
      </c>
      <c r="B24" s="303" t="s">
        <v>439</v>
      </c>
      <c r="C24" s="303" t="s">
        <v>157</v>
      </c>
      <c r="D24" s="304" t="s">
        <v>521</v>
      </c>
      <c r="E24" s="305">
        <v>7000</v>
      </c>
      <c r="F24" s="303" t="s">
        <v>522</v>
      </c>
      <c r="G24" s="304" t="s">
        <v>523</v>
      </c>
      <c r="H24" s="304" t="s">
        <v>487</v>
      </c>
      <c r="I24" s="304" t="s">
        <v>453</v>
      </c>
      <c r="J24" s="304" t="s">
        <v>524</v>
      </c>
      <c r="K24" s="306">
        <v>1</v>
      </c>
      <c r="L24" s="306">
        <v>12</v>
      </c>
      <c r="M24" s="304">
        <f t="shared" si="0"/>
        <v>84000</v>
      </c>
      <c r="N24" s="303">
        <v>1</v>
      </c>
      <c r="O24" s="303">
        <v>6</v>
      </c>
      <c r="P24" s="304">
        <f t="shared" si="1"/>
        <v>42000</v>
      </c>
      <c r="Q24" s="303">
        <v>12</v>
      </c>
      <c r="R24" s="304">
        <f t="shared" si="2"/>
        <v>84000</v>
      </c>
    </row>
    <row r="25" spans="1:18" ht="36" x14ac:dyDescent="0.2">
      <c r="A25" s="303" t="s">
        <v>438</v>
      </c>
      <c r="B25" s="303" t="s">
        <v>439</v>
      </c>
      <c r="C25" s="303" t="s">
        <v>157</v>
      </c>
      <c r="D25" s="304" t="s">
        <v>525</v>
      </c>
      <c r="E25" s="305">
        <v>4000</v>
      </c>
      <c r="F25" s="303" t="s">
        <v>526</v>
      </c>
      <c r="G25" s="304" t="s">
        <v>527</v>
      </c>
      <c r="H25" s="304"/>
      <c r="I25" s="304"/>
      <c r="J25" s="304" t="s">
        <v>528</v>
      </c>
      <c r="K25" s="306">
        <v>1</v>
      </c>
      <c r="L25" s="306">
        <v>12</v>
      </c>
      <c r="M25" s="304">
        <f t="shared" si="0"/>
        <v>48000</v>
      </c>
      <c r="N25" s="303">
        <v>1</v>
      </c>
      <c r="O25" s="303">
        <v>6</v>
      </c>
      <c r="P25" s="304">
        <f t="shared" si="1"/>
        <v>24000</v>
      </c>
      <c r="Q25" s="303">
        <v>12</v>
      </c>
      <c r="R25" s="304">
        <f t="shared" si="2"/>
        <v>48000</v>
      </c>
    </row>
    <row r="26" spans="1:18" ht="48" x14ac:dyDescent="0.2">
      <c r="A26" s="303" t="s">
        <v>438</v>
      </c>
      <c r="B26" s="303" t="s">
        <v>439</v>
      </c>
      <c r="C26" s="303" t="s">
        <v>157</v>
      </c>
      <c r="D26" s="304" t="s">
        <v>529</v>
      </c>
      <c r="E26" s="305">
        <v>4500</v>
      </c>
      <c r="F26" s="303" t="s">
        <v>530</v>
      </c>
      <c r="G26" s="304" t="s">
        <v>531</v>
      </c>
      <c r="H26" s="304"/>
      <c r="I26" s="304"/>
      <c r="J26" s="304" t="s">
        <v>532</v>
      </c>
      <c r="K26" s="306">
        <v>1</v>
      </c>
      <c r="L26" s="306">
        <v>12</v>
      </c>
      <c r="M26" s="304">
        <f t="shared" si="0"/>
        <v>54000</v>
      </c>
      <c r="N26" s="303">
        <v>1</v>
      </c>
      <c r="O26" s="303">
        <v>6</v>
      </c>
      <c r="P26" s="304">
        <f t="shared" si="1"/>
        <v>27000</v>
      </c>
      <c r="Q26" s="303">
        <v>12</v>
      </c>
      <c r="R26" s="304">
        <f t="shared" si="2"/>
        <v>54000</v>
      </c>
    </row>
    <row r="27" spans="1:18" ht="36" x14ac:dyDescent="0.2">
      <c r="A27" s="303" t="s">
        <v>438</v>
      </c>
      <c r="B27" s="303" t="s">
        <v>439</v>
      </c>
      <c r="C27" s="303" t="s">
        <v>157</v>
      </c>
      <c r="D27" s="304" t="s">
        <v>533</v>
      </c>
      <c r="E27" s="305">
        <v>5000</v>
      </c>
      <c r="F27" s="303" t="s">
        <v>534</v>
      </c>
      <c r="G27" s="304" t="s">
        <v>535</v>
      </c>
      <c r="H27" s="304" t="s">
        <v>536</v>
      </c>
      <c r="I27" s="304" t="s">
        <v>453</v>
      </c>
      <c r="J27" s="304" t="s">
        <v>537</v>
      </c>
      <c r="K27" s="306">
        <v>1</v>
      </c>
      <c r="L27" s="306">
        <v>12</v>
      </c>
      <c r="M27" s="304">
        <v>57097</v>
      </c>
      <c r="N27" s="303">
        <v>1</v>
      </c>
      <c r="O27" s="303">
        <v>6</v>
      </c>
      <c r="P27" s="304">
        <f t="shared" si="1"/>
        <v>30000</v>
      </c>
      <c r="Q27" s="303">
        <v>12</v>
      </c>
      <c r="R27" s="304">
        <f t="shared" si="2"/>
        <v>60000</v>
      </c>
    </row>
    <row r="28" spans="1:18" ht="36" x14ac:dyDescent="0.2">
      <c r="A28" s="303" t="s">
        <v>438</v>
      </c>
      <c r="B28" s="303" t="s">
        <v>439</v>
      </c>
      <c r="C28" s="303" t="s">
        <v>157</v>
      </c>
      <c r="D28" s="304" t="s">
        <v>538</v>
      </c>
      <c r="E28" s="305">
        <v>10000</v>
      </c>
      <c r="F28" s="303" t="s">
        <v>539</v>
      </c>
      <c r="G28" s="304" t="s">
        <v>540</v>
      </c>
      <c r="H28" s="304" t="s">
        <v>541</v>
      </c>
      <c r="I28" s="304" t="s">
        <v>503</v>
      </c>
      <c r="J28" s="304" t="s">
        <v>542</v>
      </c>
      <c r="K28" s="306">
        <v>1</v>
      </c>
      <c r="L28" s="306">
        <v>12</v>
      </c>
      <c r="M28" s="304">
        <f t="shared" si="0"/>
        <v>120000</v>
      </c>
      <c r="N28" s="303">
        <v>1</v>
      </c>
      <c r="O28" s="303">
        <v>6</v>
      </c>
      <c r="P28" s="304">
        <f t="shared" si="1"/>
        <v>60000</v>
      </c>
      <c r="Q28" s="303">
        <v>12</v>
      </c>
      <c r="R28" s="304">
        <f t="shared" si="2"/>
        <v>120000</v>
      </c>
    </row>
    <row r="29" spans="1:18" ht="36" x14ac:dyDescent="0.2">
      <c r="A29" s="303" t="s">
        <v>438</v>
      </c>
      <c r="B29" s="303" t="s">
        <v>439</v>
      </c>
      <c r="C29" s="303" t="s">
        <v>157</v>
      </c>
      <c r="D29" s="304" t="s">
        <v>543</v>
      </c>
      <c r="E29" s="305">
        <v>7000</v>
      </c>
      <c r="F29" s="303" t="s">
        <v>544</v>
      </c>
      <c r="G29" s="304" t="s">
        <v>545</v>
      </c>
      <c r="H29" s="304" t="s">
        <v>546</v>
      </c>
      <c r="I29" s="304" t="s">
        <v>453</v>
      </c>
      <c r="J29" s="304" t="s">
        <v>453</v>
      </c>
      <c r="K29" s="306">
        <v>1</v>
      </c>
      <c r="L29" s="306">
        <v>12</v>
      </c>
      <c r="M29" s="304">
        <f t="shared" si="0"/>
        <v>84000</v>
      </c>
      <c r="N29" s="303">
        <v>1</v>
      </c>
      <c r="O29" s="303">
        <v>6</v>
      </c>
      <c r="P29" s="304">
        <f t="shared" si="1"/>
        <v>42000</v>
      </c>
      <c r="Q29" s="303">
        <v>12</v>
      </c>
      <c r="R29" s="304">
        <f t="shared" si="2"/>
        <v>84000</v>
      </c>
    </row>
    <row r="30" spans="1:18" ht="48" x14ac:dyDescent="0.2">
      <c r="A30" s="303" t="s">
        <v>438</v>
      </c>
      <c r="B30" s="303" t="s">
        <v>439</v>
      </c>
      <c r="C30" s="303" t="s">
        <v>157</v>
      </c>
      <c r="D30" s="304" t="s">
        <v>547</v>
      </c>
      <c r="E30" s="305">
        <v>5500</v>
      </c>
      <c r="F30" s="303" t="s">
        <v>548</v>
      </c>
      <c r="G30" s="304" t="s">
        <v>549</v>
      </c>
      <c r="H30" s="304" t="s">
        <v>550</v>
      </c>
      <c r="I30" s="304" t="s">
        <v>472</v>
      </c>
      <c r="J30" s="304" t="s">
        <v>550</v>
      </c>
      <c r="K30" s="306">
        <v>1</v>
      </c>
      <c r="L30" s="306">
        <v>12</v>
      </c>
      <c r="M30" s="304">
        <f t="shared" si="0"/>
        <v>66000</v>
      </c>
      <c r="N30" s="303">
        <v>1</v>
      </c>
      <c r="O30" s="303">
        <v>6</v>
      </c>
      <c r="P30" s="304">
        <f t="shared" si="1"/>
        <v>33000</v>
      </c>
      <c r="Q30" s="303">
        <v>12</v>
      </c>
      <c r="R30" s="304">
        <f t="shared" si="2"/>
        <v>66000</v>
      </c>
    </row>
    <row r="31" spans="1:18" ht="73.5" customHeight="1" x14ac:dyDescent="0.2">
      <c r="A31" s="303" t="s">
        <v>438</v>
      </c>
      <c r="B31" s="303" t="s">
        <v>439</v>
      </c>
      <c r="C31" s="303" t="s">
        <v>157</v>
      </c>
      <c r="D31" s="304" t="s">
        <v>551</v>
      </c>
      <c r="E31" s="305">
        <v>8500</v>
      </c>
      <c r="F31" s="303" t="s">
        <v>552</v>
      </c>
      <c r="G31" s="304" t="s">
        <v>553</v>
      </c>
      <c r="H31" s="304" t="s">
        <v>554</v>
      </c>
      <c r="I31" s="304" t="s">
        <v>478</v>
      </c>
      <c r="J31" s="304" t="s">
        <v>555</v>
      </c>
      <c r="K31" s="306">
        <v>1</v>
      </c>
      <c r="L31" s="306">
        <v>12</v>
      </c>
      <c r="M31" s="304">
        <f t="shared" si="0"/>
        <v>102000</v>
      </c>
      <c r="N31" s="303">
        <v>1</v>
      </c>
      <c r="O31" s="303">
        <v>6</v>
      </c>
      <c r="P31" s="304">
        <f t="shared" si="1"/>
        <v>51000</v>
      </c>
      <c r="Q31" s="303">
        <v>12</v>
      </c>
      <c r="R31" s="304">
        <f t="shared" si="2"/>
        <v>102000</v>
      </c>
    </row>
    <row r="32" spans="1:18" ht="24" x14ac:dyDescent="0.2">
      <c r="A32" s="303" t="s">
        <v>438</v>
      </c>
      <c r="B32" s="303" t="s">
        <v>439</v>
      </c>
      <c r="C32" s="303" t="s">
        <v>157</v>
      </c>
      <c r="D32" s="304" t="s">
        <v>556</v>
      </c>
      <c r="E32" s="305">
        <v>10000</v>
      </c>
      <c r="F32" s="303" t="s">
        <v>557</v>
      </c>
      <c r="G32" s="304" t="s">
        <v>558</v>
      </c>
      <c r="H32" s="304" t="s">
        <v>487</v>
      </c>
      <c r="I32" s="304" t="s">
        <v>453</v>
      </c>
      <c r="J32" s="304" t="s">
        <v>492</v>
      </c>
      <c r="K32" s="306">
        <v>1</v>
      </c>
      <c r="L32" s="306">
        <v>12</v>
      </c>
      <c r="M32" s="304">
        <f t="shared" si="0"/>
        <v>120000</v>
      </c>
      <c r="N32" s="303">
        <v>1</v>
      </c>
      <c r="O32" s="303">
        <v>6</v>
      </c>
      <c r="P32" s="304">
        <f t="shared" si="1"/>
        <v>60000</v>
      </c>
      <c r="Q32" s="303">
        <v>12</v>
      </c>
      <c r="R32" s="304">
        <f t="shared" si="2"/>
        <v>120000</v>
      </c>
    </row>
    <row r="33" spans="1:18" ht="60" x14ac:dyDescent="0.2">
      <c r="A33" s="303" t="s">
        <v>438</v>
      </c>
      <c r="B33" s="303" t="s">
        <v>439</v>
      </c>
      <c r="C33" s="303" t="s">
        <v>157</v>
      </c>
      <c r="D33" s="304" t="s">
        <v>559</v>
      </c>
      <c r="E33" s="305">
        <v>9000</v>
      </c>
      <c r="F33" s="303" t="s">
        <v>560</v>
      </c>
      <c r="G33" s="304" t="s">
        <v>561</v>
      </c>
      <c r="H33" s="304" t="s">
        <v>487</v>
      </c>
      <c r="I33" s="304" t="s">
        <v>453</v>
      </c>
      <c r="J33" s="304" t="s">
        <v>492</v>
      </c>
      <c r="K33" s="306">
        <v>1</v>
      </c>
      <c r="L33" s="306">
        <v>12</v>
      </c>
      <c r="M33" s="304">
        <f t="shared" si="0"/>
        <v>108000</v>
      </c>
      <c r="N33" s="303">
        <v>1</v>
      </c>
      <c r="O33" s="303">
        <v>6</v>
      </c>
      <c r="P33" s="304">
        <f t="shared" si="1"/>
        <v>54000</v>
      </c>
      <c r="Q33" s="303">
        <v>12</v>
      </c>
      <c r="R33" s="304">
        <f t="shared" si="2"/>
        <v>108000</v>
      </c>
    </row>
    <row r="34" spans="1:18" ht="24" x14ac:dyDescent="0.2">
      <c r="A34" s="303" t="s">
        <v>438</v>
      </c>
      <c r="B34" s="303" t="s">
        <v>439</v>
      </c>
      <c r="C34" s="303" t="s">
        <v>157</v>
      </c>
      <c r="D34" s="304" t="s">
        <v>525</v>
      </c>
      <c r="E34" s="305">
        <v>4000</v>
      </c>
      <c r="F34" s="303" t="s">
        <v>562</v>
      </c>
      <c r="G34" s="304" t="s">
        <v>563</v>
      </c>
      <c r="H34" s="304"/>
      <c r="I34" s="304"/>
      <c r="J34" s="304" t="s">
        <v>528</v>
      </c>
      <c r="K34" s="306">
        <v>1</v>
      </c>
      <c r="L34" s="306">
        <v>12</v>
      </c>
      <c r="M34" s="304">
        <f t="shared" si="0"/>
        <v>48000</v>
      </c>
      <c r="N34" s="303">
        <v>1</v>
      </c>
      <c r="O34" s="303">
        <v>6</v>
      </c>
      <c r="P34" s="304">
        <f t="shared" si="1"/>
        <v>24000</v>
      </c>
      <c r="Q34" s="303">
        <v>12</v>
      </c>
      <c r="R34" s="304">
        <f t="shared" si="2"/>
        <v>48000</v>
      </c>
    </row>
    <row r="35" spans="1:18" ht="36" x14ac:dyDescent="0.2">
      <c r="A35" s="303" t="s">
        <v>438</v>
      </c>
      <c r="B35" s="303" t="s">
        <v>439</v>
      </c>
      <c r="C35" s="303" t="s">
        <v>157</v>
      </c>
      <c r="D35" s="304" t="s">
        <v>564</v>
      </c>
      <c r="E35" s="305">
        <v>14000</v>
      </c>
      <c r="F35" s="303" t="s">
        <v>565</v>
      </c>
      <c r="G35" s="304" t="s">
        <v>566</v>
      </c>
      <c r="H35" s="304" t="s">
        <v>567</v>
      </c>
      <c r="I35" s="304" t="s">
        <v>453</v>
      </c>
      <c r="J35" s="304" t="s">
        <v>568</v>
      </c>
      <c r="K35" s="306">
        <v>1</v>
      </c>
      <c r="L35" s="306">
        <v>12</v>
      </c>
      <c r="M35" s="304">
        <f t="shared" si="0"/>
        <v>168000</v>
      </c>
      <c r="N35" s="303">
        <v>1</v>
      </c>
      <c r="O35" s="303">
        <v>6</v>
      </c>
      <c r="P35" s="304">
        <f t="shared" si="1"/>
        <v>84000</v>
      </c>
      <c r="Q35" s="303">
        <v>12</v>
      </c>
      <c r="R35" s="304">
        <f t="shared" si="2"/>
        <v>168000</v>
      </c>
    </row>
    <row r="36" spans="1:18" ht="24" x14ac:dyDescent="0.2">
      <c r="A36" s="303" t="s">
        <v>438</v>
      </c>
      <c r="B36" s="303" t="s">
        <v>439</v>
      </c>
      <c r="C36" s="303" t="s">
        <v>157</v>
      </c>
      <c r="D36" s="304" t="s">
        <v>569</v>
      </c>
      <c r="E36" s="305">
        <v>8000</v>
      </c>
      <c r="F36" s="303" t="s">
        <v>570</v>
      </c>
      <c r="G36" s="304" t="s">
        <v>571</v>
      </c>
      <c r="H36" s="304" t="s">
        <v>572</v>
      </c>
      <c r="I36" s="304" t="s">
        <v>453</v>
      </c>
      <c r="J36" s="304" t="s">
        <v>453</v>
      </c>
      <c r="K36" s="306">
        <v>1</v>
      </c>
      <c r="L36" s="306">
        <v>12</v>
      </c>
      <c r="M36" s="304">
        <f t="shared" si="0"/>
        <v>96000</v>
      </c>
      <c r="N36" s="303">
        <v>1</v>
      </c>
      <c r="O36" s="303">
        <v>6</v>
      </c>
      <c r="P36" s="304">
        <f t="shared" si="1"/>
        <v>48000</v>
      </c>
      <c r="Q36" s="303">
        <v>12</v>
      </c>
      <c r="R36" s="304">
        <f t="shared" si="2"/>
        <v>96000</v>
      </c>
    </row>
    <row r="37" spans="1:18" ht="48" x14ac:dyDescent="0.2">
      <c r="A37" s="303" t="s">
        <v>438</v>
      </c>
      <c r="B37" s="303" t="s">
        <v>439</v>
      </c>
      <c r="C37" s="303" t="s">
        <v>157</v>
      </c>
      <c r="D37" s="304" t="s">
        <v>573</v>
      </c>
      <c r="E37" s="305">
        <v>5000</v>
      </c>
      <c r="F37" s="303" t="s">
        <v>574</v>
      </c>
      <c r="G37" s="304" t="s">
        <v>575</v>
      </c>
      <c r="H37" s="304" t="s">
        <v>576</v>
      </c>
      <c r="I37" s="304" t="s">
        <v>503</v>
      </c>
      <c r="J37" s="304" t="s">
        <v>577</v>
      </c>
      <c r="K37" s="306">
        <v>1</v>
      </c>
      <c r="L37" s="306">
        <v>12</v>
      </c>
      <c r="M37" s="304">
        <f t="shared" si="0"/>
        <v>60000</v>
      </c>
      <c r="N37" s="303">
        <v>1</v>
      </c>
      <c r="O37" s="303">
        <v>6</v>
      </c>
      <c r="P37" s="304">
        <f t="shared" si="1"/>
        <v>30000</v>
      </c>
      <c r="Q37" s="303">
        <v>12</v>
      </c>
      <c r="R37" s="304">
        <f t="shared" si="2"/>
        <v>60000</v>
      </c>
    </row>
    <row r="38" spans="1:18" ht="60" x14ac:dyDescent="0.2">
      <c r="A38" s="303" t="s">
        <v>438</v>
      </c>
      <c r="B38" s="303" t="s">
        <v>439</v>
      </c>
      <c r="C38" s="303" t="s">
        <v>157</v>
      </c>
      <c r="D38" s="304" t="s">
        <v>578</v>
      </c>
      <c r="E38" s="305">
        <v>3500</v>
      </c>
      <c r="F38" s="303" t="s">
        <v>579</v>
      </c>
      <c r="G38" s="304" t="s">
        <v>580</v>
      </c>
      <c r="H38" s="304" t="s">
        <v>581</v>
      </c>
      <c r="I38" s="304"/>
      <c r="J38" s="304" t="s">
        <v>582</v>
      </c>
      <c r="K38" s="306">
        <v>1</v>
      </c>
      <c r="L38" s="306">
        <v>12</v>
      </c>
      <c r="M38" s="304">
        <f t="shared" si="0"/>
        <v>42000</v>
      </c>
      <c r="N38" s="303">
        <v>1</v>
      </c>
      <c r="O38" s="303">
        <v>6</v>
      </c>
      <c r="P38" s="304">
        <f t="shared" si="1"/>
        <v>21000</v>
      </c>
      <c r="Q38" s="303">
        <v>12</v>
      </c>
      <c r="R38" s="304">
        <f t="shared" si="2"/>
        <v>42000</v>
      </c>
    </row>
    <row r="39" spans="1:18" ht="48" x14ac:dyDescent="0.2">
      <c r="A39" s="303" t="s">
        <v>438</v>
      </c>
      <c r="B39" s="303" t="s">
        <v>439</v>
      </c>
      <c r="C39" s="303" t="s">
        <v>157</v>
      </c>
      <c r="D39" s="304" t="s">
        <v>583</v>
      </c>
      <c r="E39" s="305">
        <v>8000</v>
      </c>
      <c r="F39" s="303" t="s">
        <v>584</v>
      </c>
      <c r="G39" s="304" t="s">
        <v>585</v>
      </c>
      <c r="H39" s="304" t="s">
        <v>452</v>
      </c>
      <c r="I39" s="304" t="s">
        <v>503</v>
      </c>
      <c r="J39" s="304" t="s">
        <v>586</v>
      </c>
      <c r="K39" s="306">
        <v>1</v>
      </c>
      <c r="L39" s="306">
        <v>12</v>
      </c>
      <c r="M39" s="304">
        <f t="shared" si="0"/>
        <v>96000</v>
      </c>
      <c r="N39" s="303">
        <v>1</v>
      </c>
      <c r="O39" s="303">
        <v>6</v>
      </c>
      <c r="P39" s="304">
        <f t="shared" si="1"/>
        <v>48000</v>
      </c>
      <c r="Q39" s="303">
        <v>12</v>
      </c>
      <c r="R39" s="304">
        <f t="shared" si="2"/>
        <v>96000</v>
      </c>
    </row>
    <row r="40" spans="1:18" ht="24" x14ac:dyDescent="0.2">
      <c r="A40" s="303" t="s">
        <v>438</v>
      </c>
      <c r="B40" s="303" t="s">
        <v>439</v>
      </c>
      <c r="C40" s="303" t="s">
        <v>157</v>
      </c>
      <c r="D40" s="304" t="s">
        <v>587</v>
      </c>
      <c r="E40" s="305">
        <v>4500</v>
      </c>
      <c r="F40" s="303">
        <v>41582690</v>
      </c>
      <c r="G40" s="304" t="s">
        <v>588</v>
      </c>
      <c r="H40" s="304" t="s">
        <v>487</v>
      </c>
      <c r="I40" s="304" t="s">
        <v>453</v>
      </c>
      <c r="J40" s="304" t="s">
        <v>589</v>
      </c>
      <c r="K40" s="306"/>
      <c r="L40" s="306">
        <v>3</v>
      </c>
      <c r="M40" s="304">
        <v>9450</v>
      </c>
      <c r="N40" s="304"/>
      <c r="O40" s="303"/>
      <c r="P40" s="304"/>
      <c r="Q40" s="307"/>
      <c r="R40" s="307"/>
    </row>
    <row r="41" spans="1:18" ht="24" x14ac:dyDescent="0.2">
      <c r="A41" s="303" t="s">
        <v>438</v>
      </c>
      <c r="B41" s="303" t="s">
        <v>439</v>
      </c>
      <c r="C41" s="303" t="s">
        <v>157</v>
      </c>
      <c r="D41" s="304" t="s">
        <v>590</v>
      </c>
      <c r="E41" s="305">
        <v>6000</v>
      </c>
      <c r="F41" s="303" t="s">
        <v>591</v>
      </c>
      <c r="G41" s="304" t="s">
        <v>592</v>
      </c>
      <c r="H41" s="304" t="s">
        <v>541</v>
      </c>
      <c r="I41" s="304" t="s">
        <v>472</v>
      </c>
      <c r="J41" s="304" t="s">
        <v>593</v>
      </c>
      <c r="K41" s="306">
        <v>1</v>
      </c>
      <c r="L41" s="306">
        <v>12</v>
      </c>
      <c r="M41" s="304">
        <f t="shared" ref="M41:M42" si="3">E41*12</f>
        <v>72000</v>
      </c>
      <c r="N41" s="303">
        <v>1</v>
      </c>
      <c r="O41" s="303">
        <v>6</v>
      </c>
      <c r="P41" s="304">
        <f t="shared" ref="P41:P42" si="4">O41*E41</f>
        <v>36000</v>
      </c>
      <c r="Q41" s="303">
        <v>12</v>
      </c>
      <c r="R41" s="304">
        <f t="shared" ref="R41:R42" si="5">Q41*E41</f>
        <v>72000</v>
      </c>
    </row>
    <row r="42" spans="1:18" ht="24" x14ac:dyDescent="0.2">
      <c r="A42" s="303" t="s">
        <v>438</v>
      </c>
      <c r="B42" s="303" t="s">
        <v>439</v>
      </c>
      <c r="C42" s="303" t="s">
        <v>157</v>
      </c>
      <c r="D42" s="304" t="s">
        <v>594</v>
      </c>
      <c r="E42" s="305">
        <v>5500</v>
      </c>
      <c r="F42" s="303" t="s">
        <v>595</v>
      </c>
      <c r="G42" s="304" t="s">
        <v>596</v>
      </c>
      <c r="H42" s="304" t="s">
        <v>487</v>
      </c>
      <c r="I42" s="304" t="s">
        <v>453</v>
      </c>
      <c r="J42" s="304" t="s">
        <v>453</v>
      </c>
      <c r="K42" s="306">
        <v>1</v>
      </c>
      <c r="L42" s="306">
        <v>12</v>
      </c>
      <c r="M42" s="304">
        <f t="shared" si="3"/>
        <v>66000</v>
      </c>
      <c r="N42" s="303">
        <v>1</v>
      </c>
      <c r="O42" s="303">
        <v>6</v>
      </c>
      <c r="P42" s="304">
        <f t="shared" si="4"/>
        <v>33000</v>
      </c>
      <c r="Q42" s="303">
        <v>12</v>
      </c>
      <c r="R42" s="304">
        <f t="shared" si="5"/>
        <v>66000</v>
      </c>
    </row>
    <row r="43" spans="1:18" ht="24" x14ac:dyDescent="0.2">
      <c r="A43" s="303" t="s">
        <v>438</v>
      </c>
      <c r="B43" s="303" t="s">
        <v>439</v>
      </c>
      <c r="C43" s="303" t="s">
        <v>157</v>
      </c>
      <c r="D43" s="304" t="s">
        <v>597</v>
      </c>
      <c r="E43" s="305">
        <v>14000</v>
      </c>
      <c r="F43" s="303" t="s">
        <v>598</v>
      </c>
      <c r="G43" s="304" t="s">
        <v>599</v>
      </c>
      <c r="H43" s="304" t="s">
        <v>600</v>
      </c>
      <c r="I43" s="304" t="s">
        <v>453</v>
      </c>
      <c r="J43" s="304" t="s">
        <v>600</v>
      </c>
      <c r="K43" s="306">
        <v>1</v>
      </c>
      <c r="L43" s="306">
        <v>3</v>
      </c>
      <c r="M43" s="304">
        <v>32200</v>
      </c>
      <c r="N43" s="304"/>
      <c r="O43" s="303"/>
      <c r="P43" s="304"/>
      <c r="Q43" s="307"/>
      <c r="R43" s="307"/>
    </row>
    <row r="44" spans="1:18" ht="36" x14ac:dyDescent="0.2">
      <c r="A44" s="303" t="s">
        <v>438</v>
      </c>
      <c r="B44" s="303" t="s">
        <v>439</v>
      </c>
      <c r="C44" s="303" t="s">
        <v>157</v>
      </c>
      <c r="D44" s="304" t="s">
        <v>601</v>
      </c>
      <c r="E44" s="305">
        <v>4500</v>
      </c>
      <c r="F44" s="303" t="s">
        <v>602</v>
      </c>
      <c r="G44" s="304" t="s">
        <v>603</v>
      </c>
      <c r="H44" s="304" t="s">
        <v>515</v>
      </c>
      <c r="I44" s="304" t="s">
        <v>453</v>
      </c>
      <c r="J44" s="304" t="s">
        <v>604</v>
      </c>
      <c r="K44" s="306">
        <v>1</v>
      </c>
      <c r="L44" s="306">
        <v>8</v>
      </c>
      <c r="M44" s="304">
        <v>34200</v>
      </c>
      <c r="N44" s="303">
        <v>1</v>
      </c>
      <c r="O44" s="303">
        <v>6</v>
      </c>
      <c r="P44" s="304">
        <f>O44*E44</f>
        <v>27000</v>
      </c>
      <c r="Q44" s="303">
        <v>12</v>
      </c>
      <c r="R44" s="304">
        <f t="shared" ref="R44:R57" si="6">Q44*E44</f>
        <v>54000</v>
      </c>
    </row>
    <row r="45" spans="1:18" ht="36" x14ac:dyDescent="0.2">
      <c r="A45" s="303" t="s">
        <v>438</v>
      </c>
      <c r="B45" s="303" t="s">
        <v>439</v>
      </c>
      <c r="C45" s="303" t="s">
        <v>157</v>
      </c>
      <c r="D45" s="304" t="s">
        <v>605</v>
      </c>
      <c r="E45" s="305">
        <v>5300</v>
      </c>
      <c r="F45" s="303" t="s">
        <v>606</v>
      </c>
      <c r="G45" s="304" t="s">
        <v>607</v>
      </c>
      <c r="H45" s="304" t="s">
        <v>541</v>
      </c>
      <c r="I45" s="304" t="s">
        <v>472</v>
      </c>
      <c r="J45" s="304" t="s">
        <v>593</v>
      </c>
      <c r="K45" s="306">
        <v>1</v>
      </c>
      <c r="L45" s="306">
        <v>12</v>
      </c>
      <c r="M45" s="304">
        <f>E45*12</f>
        <v>63600</v>
      </c>
      <c r="N45" s="303">
        <v>1</v>
      </c>
      <c r="O45" s="303">
        <v>6</v>
      </c>
      <c r="P45" s="304">
        <f t="shared" ref="P45:P57" si="7">O45*E45</f>
        <v>31800</v>
      </c>
      <c r="Q45" s="303">
        <v>12</v>
      </c>
      <c r="R45" s="304">
        <f t="shared" si="6"/>
        <v>63600</v>
      </c>
    </row>
    <row r="46" spans="1:18" ht="36" x14ac:dyDescent="0.2">
      <c r="A46" s="303" t="s">
        <v>438</v>
      </c>
      <c r="B46" s="303" t="s">
        <v>439</v>
      </c>
      <c r="C46" s="303" t="s">
        <v>157</v>
      </c>
      <c r="D46" s="304" t="s">
        <v>608</v>
      </c>
      <c r="E46" s="305">
        <v>3000</v>
      </c>
      <c r="F46" s="303" t="s">
        <v>609</v>
      </c>
      <c r="G46" s="304" t="s">
        <v>610</v>
      </c>
      <c r="H46" s="304" t="s">
        <v>611</v>
      </c>
      <c r="I46" s="304" t="s">
        <v>453</v>
      </c>
      <c r="J46" s="304" t="s">
        <v>611</v>
      </c>
      <c r="K46" s="306">
        <v>1</v>
      </c>
      <c r="L46" s="306">
        <v>12</v>
      </c>
      <c r="M46" s="304">
        <f t="shared" ref="M46:M50" si="8">E46*12</f>
        <v>36000</v>
      </c>
      <c r="N46" s="303">
        <v>1</v>
      </c>
      <c r="O46" s="303">
        <v>6</v>
      </c>
      <c r="P46" s="304">
        <f t="shared" si="7"/>
        <v>18000</v>
      </c>
      <c r="Q46" s="303">
        <v>12</v>
      </c>
      <c r="R46" s="304">
        <f t="shared" si="6"/>
        <v>36000</v>
      </c>
    </row>
    <row r="47" spans="1:18" ht="36" x14ac:dyDescent="0.2">
      <c r="A47" s="303" t="s">
        <v>438</v>
      </c>
      <c r="B47" s="303" t="s">
        <v>439</v>
      </c>
      <c r="C47" s="303" t="s">
        <v>157</v>
      </c>
      <c r="D47" s="304" t="s">
        <v>612</v>
      </c>
      <c r="E47" s="305">
        <v>5000</v>
      </c>
      <c r="F47" s="303" t="s">
        <v>613</v>
      </c>
      <c r="G47" s="304" t="s">
        <v>614</v>
      </c>
      <c r="H47" s="304" t="s">
        <v>615</v>
      </c>
      <c r="I47" s="304" t="s">
        <v>453</v>
      </c>
      <c r="J47" s="304" t="s">
        <v>616</v>
      </c>
      <c r="K47" s="306">
        <v>1</v>
      </c>
      <c r="L47" s="306">
        <v>12</v>
      </c>
      <c r="M47" s="304">
        <f t="shared" si="8"/>
        <v>60000</v>
      </c>
      <c r="N47" s="303">
        <v>1</v>
      </c>
      <c r="O47" s="303">
        <v>6</v>
      </c>
      <c r="P47" s="304">
        <f t="shared" si="7"/>
        <v>30000</v>
      </c>
      <c r="Q47" s="303">
        <v>12</v>
      </c>
      <c r="R47" s="304">
        <f t="shared" si="6"/>
        <v>60000</v>
      </c>
    </row>
    <row r="48" spans="1:18" ht="24" x14ac:dyDescent="0.2">
      <c r="A48" s="303" t="s">
        <v>438</v>
      </c>
      <c r="B48" s="303" t="s">
        <v>439</v>
      </c>
      <c r="C48" s="303" t="s">
        <v>157</v>
      </c>
      <c r="D48" s="304" t="s">
        <v>459</v>
      </c>
      <c r="E48" s="305">
        <v>3500</v>
      </c>
      <c r="F48" s="303" t="s">
        <v>617</v>
      </c>
      <c r="G48" s="304" t="s">
        <v>618</v>
      </c>
      <c r="H48" s="304"/>
      <c r="I48" s="304"/>
      <c r="J48" s="304" t="s">
        <v>619</v>
      </c>
      <c r="K48" s="306">
        <v>1</v>
      </c>
      <c r="L48" s="306">
        <v>12</v>
      </c>
      <c r="M48" s="304">
        <f t="shared" si="8"/>
        <v>42000</v>
      </c>
      <c r="N48" s="303">
        <v>1</v>
      </c>
      <c r="O48" s="303">
        <v>6</v>
      </c>
      <c r="P48" s="304">
        <f t="shared" si="7"/>
        <v>21000</v>
      </c>
      <c r="Q48" s="303">
        <v>12</v>
      </c>
      <c r="R48" s="304">
        <f t="shared" si="6"/>
        <v>42000</v>
      </c>
    </row>
    <row r="49" spans="1:18" ht="36" x14ac:dyDescent="0.2">
      <c r="A49" s="303" t="s">
        <v>438</v>
      </c>
      <c r="B49" s="303" t="s">
        <v>439</v>
      </c>
      <c r="C49" s="303" t="s">
        <v>157</v>
      </c>
      <c r="D49" s="304" t="s">
        <v>620</v>
      </c>
      <c r="E49" s="305">
        <v>8000</v>
      </c>
      <c r="F49" s="303" t="s">
        <v>621</v>
      </c>
      <c r="G49" s="304" t="s">
        <v>622</v>
      </c>
      <c r="H49" s="304" t="s">
        <v>487</v>
      </c>
      <c r="I49" s="304" t="s">
        <v>453</v>
      </c>
      <c r="J49" s="304" t="s">
        <v>492</v>
      </c>
      <c r="K49" s="306">
        <v>1</v>
      </c>
      <c r="L49" s="306">
        <v>12</v>
      </c>
      <c r="M49" s="304">
        <f t="shared" si="8"/>
        <v>96000</v>
      </c>
      <c r="N49" s="303">
        <v>1</v>
      </c>
      <c r="O49" s="303">
        <v>6</v>
      </c>
      <c r="P49" s="304">
        <f t="shared" si="7"/>
        <v>48000</v>
      </c>
      <c r="Q49" s="303">
        <v>12</v>
      </c>
      <c r="R49" s="304">
        <f t="shared" si="6"/>
        <v>96000</v>
      </c>
    </row>
    <row r="50" spans="1:18" ht="24" x14ac:dyDescent="0.2">
      <c r="A50" s="303" t="s">
        <v>438</v>
      </c>
      <c r="B50" s="303" t="s">
        <v>439</v>
      </c>
      <c r="C50" s="303" t="s">
        <v>157</v>
      </c>
      <c r="D50" s="304" t="s">
        <v>459</v>
      </c>
      <c r="E50" s="305">
        <v>3500</v>
      </c>
      <c r="F50" s="303" t="s">
        <v>623</v>
      </c>
      <c r="G50" s="304" t="s">
        <v>624</v>
      </c>
      <c r="H50" s="304"/>
      <c r="I50" s="304"/>
      <c r="J50" s="304" t="s">
        <v>619</v>
      </c>
      <c r="K50" s="306">
        <v>1</v>
      </c>
      <c r="L50" s="306">
        <v>12</v>
      </c>
      <c r="M50" s="304">
        <f t="shared" si="8"/>
        <v>42000</v>
      </c>
      <c r="N50" s="303">
        <v>1</v>
      </c>
      <c r="O50" s="303">
        <v>6</v>
      </c>
      <c r="P50" s="304">
        <f t="shared" si="7"/>
        <v>21000</v>
      </c>
      <c r="Q50" s="303">
        <v>12</v>
      </c>
      <c r="R50" s="304">
        <f t="shared" si="6"/>
        <v>42000</v>
      </c>
    </row>
    <row r="51" spans="1:18" ht="36" x14ac:dyDescent="0.2">
      <c r="A51" s="303" t="s">
        <v>438</v>
      </c>
      <c r="B51" s="303" t="s">
        <v>439</v>
      </c>
      <c r="C51" s="303" t="s">
        <v>157</v>
      </c>
      <c r="D51" s="304" t="s">
        <v>625</v>
      </c>
      <c r="E51" s="305">
        <v>5000</v>
      </c>
      <c r="F51" s="303" t="s">
        <v>626</v>
      </c>
      <c r="G51" s="304" t="s">
        <v>627</v>
      </c>
      <c r="H51" s="304" t="s">
        <v>499</v>
      </c>
      <c r="I51" s="304" t="s">
        <v>503</v>
      </c>
      <c r="J51" s="304" t="s">
        <v>628</v>
      </c>
      <c r="K51" s="306">
        <v>1</v>
      </c>
      <c r="L51" s="306">
        <v>12</v>
      </c>
      <c r="M51" s="304">
        <v>52830</v>
      </c>
      <c r="N51" s="303">
        <v>1</v>
      </c>
      <c r="O51" s="303">
        <v>6</v>
      </c>
      <c r="P51" s="304">
        <f t="shared" si="7"/>
        <v>30000</v>
      </c>
      <c r="Q51" s="303">
        <v>12</v>
      </c>
      <c r="R51" s="304">
        <f t="shared" si="6"/>
        <v>60000</v>
      </c>
    </row>
    <row r="52" spans="1:18" ht="48" x14ac:dyDescent="0.2">
      <c r="A52" s="303" t="s">
        <v>438</v>
      </c>
      <c r="B52" s="303" t="s">
        <v>439</v>
      </c>
      <c r="C52" s="303" t="s">
        <v>157</v>
      </c>
      <c r="D52" s="304" t="s">
        <v>608</v>
      </c>
      <c r="E52" s="305">
        <v>3000</v>
      </c>
      <c r="F52" s="303" t="s">
        <v>629</v>
      </c>
      <c r="G52" s="304" t="s">
        <v>630</v>
      </c>
      <c r="H52" s="304"/>
      <c r="I52" s="304"/>
      <c r="J52" s="304" t="s">
        <v>631</v>
      </c>
      <c r="K52" s="306">
        <v>1</v>
      </c>
      <c r="L52" s="306">
        <v>12</v>
      </c>
      <c r="M52" s="304">
        <f t="shared" ref="M52:M57" si="9">E52*12</f>
        <v>36000</v>
      </c>
      <c r="N52" s="303">
        <v>1</v>
      </c>
      <c r="O52" s="303">
        <v>6</v>
      </c>
      <c r="P52" s="304">
        <f t="shared" si="7"/>
        <v>18000</v>
      </c>
      <c r="Q52" s="303">
        <v>12</v>
      </c>
      <c r="R52" s="304">
        <f t="shared" si="6"/>
        <v>36000</v>
      </c>
    </row>
    <row r="53" spans="1:18" ht="36" x14ac:dyDescent="0.2">
      <c r="A53" s="303" t="s">
        <v>438</v>
      </c>
      <c r="B53" s="303" t="s">
        <v>439</v>
      </c>
      <c r="C53" s="303" t="s">
        <v>157</v>
      </c>
      <c r="D53" s="304" t="s">
        <v>632</v>
      </c>
      <c r="E53" s="305">
        <v>8000</v>
      </c>
      <c r="F53" s="303" t="s">
        <v>633</v>
      </c>
      <c r="G53" s="304" t="s">
        <v>634</v>
      </c>
      <c r="H53" s="304" t="s">
        <v>520</v>
      </c>
      <c r="I53" s="304" t="s">
        <v>453</v>
      </c>
      <c r="J53" s="304" t="s">
        <v>520</v>
      </c>
      <c r="K53" s="306">
        <v>1</v>
      </c>
      <c r="L53" s="306">
        <v>12</v>
      </c>
      <c r="M53" s="304">
        <f t="shared" si="9"/>
        <v>96000</v>
      </c>
      <c r="N53" s="303">
        <v>1</v>
      </c>
      <c r="O53" s="303">
        <v>6</v>
      </c>
      <c r="P53" s="304">
        <f t="shared" si="7"/>
        <v>48000</v>
      </c>
      <c r="Q53" s="303">
        <v>12</v>
      </c>
      <c r="R53" s="304">
        <f t="shared" si="6"/>
        <v>96000</v>
      </c>
    </row>
    <row r="54" spans="1:18" ht="36" x14ac:dyDescent="0.2">
      <c r="A54" s="303" t="s">
        <v>438</v>
      </c>
      <c r="B54" s="303" t="s">
        <v>439</v>
      </c>
      <c r="C54" s="303" t="s">
        <v>157</v>
      </c>
      <c r="D54" s="304" t="s">
        <v>635</v>
      </c>
      <c r="E54" s="305">
        <v>9200</v>
      </c>
      <c r="F54" s="303" t="s">
        <v>636</v>
      </c>
      <c r="G54" s="304" t="s">
        <v>637</v>
      </c>
      <c r="H54" s="304" t="s">
        <v>541</v>
      </c>
      <c r="I54" s="304" t="s">
        <v>453</v>
      </c>
      <c r="J54" s="304" t="s">
        <v>479</v>
      </c>
      <c r="K54" s="306">
        <v>1</v>
      </c>
      <c r="L54" s="306">
        <v>12</v>
      </c>
      <c r="M54" s="304">
        <f t="shared" si="9"/>
        <v>110400</v>
      </c>
      <c r="N54" s="303">
        <v>1</v>
      </c>
      <c r="O54" s="303">
        <v>6</v>
      </c>
      <c r="P54" s="304">
        <f t="shared" si="7"/>
        <v>55200</v>
      </c>
      <c r="Q54" s="303">
        <v>12</v>
      </c>
      <c r="R54" s="304">
        <f t="shared" si="6"/>
        <v>110400</v>
      </c>
    </row>
    <row r="55" spans="1:18" ht="36" x14ac:dyDescent="0.2">
      <c r="A55" s="303" t="s">
        <v>438</v>
      </c>
      <c r="B55" s="303" t="s">
        <v>439</v>
      </c>
      <c r="C55" s="303" t="s">
        <v>157</v>
      </c>
      <c r="D55" s="304" t="s">
        <v>638</v>
      </c>
      <c r="E55" s="305">
        <v>4500</v>
      </c>
      <c r="F55" s="303" t="s">
        <v>639</v>
      </c>
      <c r="G55" s="304" t="s">
        <v>640</v>
      </c>
      <c r="H55" s="304" t="s">
        <v>541</v>
      </c>
      <c r="I55" s="304" t="s">
        <v>472</v>
      </c>
      <c r="J55" s="304" t="s">
        <v>593</v>
      </c>
      <c r="K55" s="306">
        <v>1</v>
      </c>
      <c r="L55" s="306">
        <v>12</v>
      </c>
      <c r="M55" s="304">
        <f t="shared" si="9"/>
        <v>54000</v>
      </c>
      <c r="N55" s="303">
        <v>1</v>
      </c>
      <c r="O55" s="303">
        <v>6</v>
      </c>
      <c r="P55" s="304">
        <f t="shared" si="7"/>
        <v>27000</v>
      </c>
      <c r="Q55" s="303">
        <v>12</v>
      </c>
      <c r="R55" s="304">
        <f t="shared" si="6"/>
        <v>54000</v>
      </c>
    </row>
    <row r="56" spans="1:18" ht="24" x14ac:dyDescent="0.2">
      <c r="A56" s="303" t="s">
        <v>438</v>
      </c>
      <c r="B56" s="303" t="s">
        <v>439</v>
      </c>
      <c r="C56" s="303" t="s">
        <v>157</v>
      </c>
      <c r="D56" s="304" t="s">
        <v>525</v>
      </c>
      <c r="E56" s="305">
        <v>4000</v>
      </c>
      <c r="F56" s="303" t="s">
        <v>641</v>
      </c>
      <c r="G56" s="304" t="s">
        <v>642</v>
      </c>
      <c r="H56" s="304"/>
      <c r="I56" s="304"/>
      <c r="J56" s="304" t="s">
        <v>528</v>
      </c>
      <c r="K56" s="306">
        <v>1</v>
      </c>
      <c r="L56" s="306">
        <v>12</v>
      </c>
      <c r="M56" s="304">
        <f t="shared" si="9"/>
        <v>48000</v>
      </c>
      <c r="N56" s="303">
        <v>1</v>
      </c>
      <c r="O56" s="303">
        <v>6</v>
      </c>
      <c r="P56" s="304">
        <f t="shared" si="7"/>
        <v>24000</v>
      </c>
      <c r="Q56" s="303">
        <v>12</v>
      </c>
      <c r="R56" s="304">
        <f t="shared" si="6"/>
        <v>48000</v>
      </c>
    </row>
    <row r="57" spans="1:18" ht="60" x14ac:dyDescent="0.2">
      <c r="A57" s="303" t="s">
        <v>438</v>
      </c>
      <c r="B57" s="303" t="s">
        <v>439</v>
      </c>
      <c r="C57" s="303" t="s">
        <v>157</v>
      </c>
      <c r="D57" s="304" t="s">
        <v>643</v>
      </c>
      <c r="E57" s="305">
        <v>8000</v>
      </c>
      <c r="F57" s="303" t="s">
        <v>644</v>
      </c>
      <c r="G57" s="304" t="s">
        <v>645</v>
      </c>
      <c r="H57" s="304" t="s">
        <v>600</v>
      </c>
      <c r="I57" s="304" t="s">
        <v>478</v>
      </c>
      <c r="J57" s="304" t="s">
        <v>646</v>
      </c>
      <c r="K57" s="306">
        <v>1</v>
      </c>
      <c r="L57" s="306">
        <v>12</v>
      </c>
      <c r="M57" s="304">
        <f t="shared" si="9"/>
        <v>96000</v>
      </c>
      <c r="N57" s="303">
        <v>1</v>
      </c>
      <c r="O57" s="303">
        <v>6</v>
      </c>
      <c r="P57" s="304">
        <f t="shared" si="7"/>
        <v>48000</v>
      </c>
      <c r="Q57" s="303">
        <v>12</v>
      </c>
      <c r="R57" s="304">
        <f t="shared" si="6"/>
        <v>96000</v>
      </c>
    </row>
    <row r="58" spans="1:18" ht="36" x14ac:dyDescent="0.2">
      <c r="A58" s="303" t="s">
        <v>438</v>
      </c>
      <c r="B58" s="303" t="s">
        <v>439</v>
      </c>
      <c r="C58" s="303" t="s">
        <v>157</v>
      </c>
      <c r="D58" s="304" t="s">
        <v>647</v>
      </c>
      <c r="E58" s="305">
        <v>14000</v>
      </c>
      <c r="F58" s="303" t="s">
        <v>648</v>
      </c>
      <c r="G58" s="304" t="s">
        <v>649</v>
      </c>
      <c r="H58" s="304" t="s">
        <v>650</v>
      </c>
      <c r="I58" s="304" t="s">
        <v>453</v>
      </c>
      <c r="J58" s="304" t="s">
        <v>651</v>
      </c>
      <c r="K58" s="306"/>
      <c r="L58" s="306">
        <v>7</v>
      </c>
      <c r="M58" s="304">
        <v>90066.67</v>
      </c>
      <c r="N58" s="304"/>
      <c r="O58" s="303"/>
      <c r="P58" s="304"/>
      <c r="Q58" s="307"/>
      <c r="R58" s="307"/>
    </row>
    <row r="59" spans="1:18" ht="60" x14ac:dyDescent="0.2">
      <c r="A59" s="303" t="s">
        <v>438</v>
      </c>
      <c r="B59" s="303" t="s">
        <v>439</v>
      </c>
      <c r="C59" s="303" t="s">
        <v>157</v>
      </c>
      <c r="D59" s="304" t="s">
        <v>652</v>
      </c>
      <c r="E59" s="305">
        <v>5500</v>
      </c>
      <c r="F59" s="303" t="s">
        <v>653</v>
      </c>
      <c r="G59" s="304" t="s">
        <v>654</v>
      </c>
      <c r="H59" s="304"/>
      <c r="I59" s="304"/>
      <c r="J59" s="304" t="s">
        <v>655</v>
      </c>
      <c r="K59" s="306">
        <v>1</v>
      </c>
      <c r="L59" s="306">
        <v>12</v>
      </c>
      <c r="M59" s="304">
        <f t="shared" ref="M59:M63" si="10">E59*12</f>
        <v>66000</v>
      </c>
      <c r="N59" s="303">
        <v>1</v>
      </c>
      <c r="O59" s="303">
        <v>6</v>
      </c>
      <c r="P59" s="304">
        <f t="shared" ref="P59:P63" si="11">O59*E59</f>
        <v>33000</v>
      </c>
      <c r="Q59" s="303">
        <v>12</v>
      </c>
      <c r="R59" s="304">
        <f t="shared" ref="R59:R63" si="12">Q59*E59</f>
        <v>66000</v>
      </c>
    </row>
    <row r="60" spans="1:18" ht="36" x14ac:dyDescent="0.2">
      <c r="A60" s="303" t="s">
        <v>438</v>
      </c>
      <c r="B60" s="303" t="s">
        <v>439</v>
      </c>
      <c r="C60" s="303" t="s">
        <v>157</v>
      </c>
      <c r="D60" s="304" t="s">
        <v>656</v>
      </c>
      <c r="E60" s="305">
        <v>4000</v>
      </c>
      <c r="F60" s="303" t="s">
        <v>657</v>
      </c>
      <c r="G60" s="304" t="s">
        <v>658</v>
      </c>
      <c r="H60" s="304"/>
      <c r="I60" s="304"/>
      <c r="J60" s="304" t="s">
        <v>659</v>
      </c>
      <c r="K60" s="306">
        <v>1</v>
      </c>
      <c r="L60" s="306">
        <v>12</v>
      </c>
      <c r="M60" s="304">
        <f t="shared" si="10"/>
        <v>48000</v>
      </c>
      <c r="N60" s="303">
        <v>1</v>
      </c>
      <c r="O60" s="303">
        <v>6</v>
      </c>
      <c r="P60" s="304">
        <f t="shared" si="11"/>
        <v>24000</v>
      </c>
      <c r="Q60" s="303">
        <v>12</v>
      </c>
      <c r="R60" s="304">
        <f t="shared" si="12"/>
        <v>48000</v>
      </c>
    </row>
    <row r="61" spans="1:18" ht="24" x14ac:dyDescent="0.2">
      <c r="A61" s="303" t="s">
        <v>438</v>
      </c>
      <c r="B61" s="303" t="s">
        <v>439</v>
      </c>
      <c r="C61" s="303" t="s">
        <v>157</v>
      </c>
      <c r="D61" s="304" t="s">
        <v>525</v>
      </c>
      <c r="E61" s="305">
        <v>4000</v>
      </c>
      <c r="F61" s="303" t="s">
        <v>660</v>
      </c>
      <c r="G61" s="304" t="s">
        <v>661</v>
      </c>
      <c r="H61" s="304"/>
      <c r="I61" s="304"/>
      <c r="J61" s="304" t="s">
        <v>528</v>
      </c>
      <c r="K61" s="306">
        <v>1</v>
      </c>
      <c r="L61" s="306">
        <v>12</v>
      </c>
      <c r="M61" s="304">
        <f t="shared" si="10"/>
        <v>48000</v>
      </c>
      <c r="N61" s="303">
        <v>1</v>
      </c>
      <c r="O61" s="303">
        <v>6</v>
      </c>
      <c r="P61" s="304">
        <f t="shared" si="11"/>
        <v>24000</v>
      </c>
      <c r="Q61" s="303">
        <v>12</v>
      </c>
      <c r="R61" s="304">
        <f t="shared" si="12"/>
        <v>48000</v>
      </c>
    </row>
    <row r="62" spans="1:18" ht="60" x14ac:dyDescent="0.2">
      <c r="A62" s="303" t="s">
        <v>438</v>
      </c>
      <c r="B62" s="303" t="s">
        <v>439</v>
      </c>
      <c r="C62" s="303" t="s">
        <v>157</v>
      </c>
      <c r="D62" s="304" t="s">
        <v>662</v>
      </c>
      <c r="E62" s="305">
        <v>4500</v>
      </c>
      <c r="F62" s="303" t="s">
        <v>663</v>
      </c>
      <c r="G62" s="304" t="s">
        <v>664</v>
      </c>
      <c r="H62" s="304"/>
      <c r="I62" s="304"/>
      <c r="J62" s="304" t="s">
        <v>665</v>
      </c>
      <c r="K62" s="306">
        <v>1</v>
      </c>
      <c r="L62" s="306">
        <v>12</v>
      </c>
      <c r="M62" s="304">
        <v>53928</v>
      </c>
      <c r="N62" s="303">
        <v>1</v>
      </c>
      <c r="O62" s="303">
        <v>6</v>
      </c>
      <c r="P62" s="304">
        <f t="shared" si="11"/>
        <v>27000</v>
      </c>
      <c r="Q62" s="303">
        <v>12</v>
      </c>
      <c r="R62" s="304">
        <f t="shared" si="12"/>
        <v>54000</v>
      </c>
    </row>
    <row r="63" spans="1:18" ht="24" x14ac:dyDescent="0.2">
      <c r="A63" s="303" t="s">
        <v>438</v>
      </c>
      <c r="B63" s="303" t="s">
        <v>439</v>
      </c>
      <c r="C63" s="303" t="s">
        <v>157</v>
      </c>
      <c r="D63" s="304" t="s">
        <v>666</v>
      </c>
      <c r="E63" s="305">
        <v>6000</v>
      </c>
      <c r="F63" s="303" t="s">
        <v>667</v>
      </c>
      <c r="G63" s="304" t="s">
        <v>668</v>
      </c>
      <c r="H63" s="304" t="s">
        <v>669</v>
      </c>
      <c r="I63" s="304" t="s">
        <v>503</v>
      </c>
      <c r="J63" s="304" t="s">
        <v>670</v>
      </c>
      <c r="K63" s="306">
        <v>1</v>
      </c>
      <c r="L63" s="306">
        <v>12</v>
      </c>
      <c r="M63" s="304">
        <f t="shared" si="10"/>
        <v>72000</v>
      </c>
      <c r="N63" s="303">
        <v>1</v>
      </c>
      <c r="O63" s="303">
        <v>6</v>
      </c>
      <c r="P63" s="304">
        <f t="shared" si="11"/>
        <v>36000</v>
      </c>
      <c r="Q63" s="303">
        <v>12</v>
      </c>
      <c r="R63" s="304">
        <f t="shared" si="12"/>
        <v>72000</v>
      </c>
    </row>
    <row r="64" spans="1:18" ht="72" x14ac:dyDescent="0.2">
      <c r="A64" s="303" t="s">
        <v>438</v>
      </c>
      <c r="B64" s="303" t="s">
        <v>439</v>
      </c>
      <c r="C64" s="303" t="s">
        <v>157</v>
      </c>
      <c r="D64" s="304" t="s">
        <v>671</v>
      </c>
      <c r="E64" s="305">
        <v>5500</v>
      </c>
      <c r="F64" s="303" t="s">
        <v>672</v>
      </c>
      <c r="G64" s="304" t="s">
        <v>673</v>
      </c>
      <c r="H64" s="304" t="s">
        <v>674</v>
      </c>
      <c r="I64" s="304" t="s">
        <v>472</v>
      </c>
      <c r="J64" s="304" t="s">
        <v>675</v>
      </c>
      <c r="K64" s="306"/>
      <c r="L64" s="306">
        <v>12</v>
      </c>
      <c r="M64" s="304">
        <v>66000</v>
      </c>
      <c r="N64" s="304"/>
      <c r="O64" s="303"/>
      <c r="P64" s="304"/>
      <c r="Q64" s="307"/>
      <c r="R64" s="307"/>
    </row>
    <row r="65" spans="1:18" ht="36" x14ac:dyDescent="0.2">
      <c r="A65" s="303" t="s">
        <v>438</v>
      </c>
      <c r="B65" s="303" t="s">
        <v>439</v>
      </c>
      <c r="C65" s="303" t="s">
        <v>157</v>
      </c>
      <c r="D65" s="304" t="s">
        <v>676</v>
      </c>
      <c r="E65" s="305">
        <v>5000</v>
      </c>
      <c r="F65" s="303" t="s">
        <v>677</v>
      </c>
      <c r="G65" s="304" t="s">
        <v>678</v>
      </c>
      <c r="H65" s="304"/>
      <c r="I65" s="304"/>
      <c r="J65" s="304" t="s">
        <v>679</v>
      </c>
      <c r="K65" s="306">
        <v>1</v>
      </c>
      <c r="L65" s="306">
        <v>12</v>
      </c>
      <c r="M65" s="304">
        <f t="shared" ref="M65:M79" si="13">E65*12</f>
        <v>60000</v>
      </c>
      <c r="N65" s="303">
        <v>1</v>
      </c>
      <c r="O65" s="303">
        <v>6</v>
      </c>
      <c r="P65" s="304">
        <f t="shared" ref="P65:P79" si="14">O65*E65</f>
        <v>30000</v>
      </c>
      <c r="Q65" s="303">
        <v>12</v>
      </c>
      <c r="R65" s="304">
        <f t="shared" ref="R65:R79" si="15">Q65*E65</f>
        <v>60000</v>
      </c>
    </row>
    <row r="66" spans="1:18" ht="48" x14ac:dyDescent="0.2">
      <c r="A66" s="303" t="s">
        <v>438</v>
      </c>
      <c r="B66" s="303" t="s">
        <v>439</v>
      </c>
      <c r="C66" s="303" t="s">
        <v>157</v>
      </c>
      <c r="D66" s="304" t="s">
        <v>680</v>
      </c>
      <c r="E66" s="305">
        <v>14000</v>
      </c>
      <c r="F66" s="303" t="s">
        <v>681</v>
      </c>
      <c r="G66" s="304" t="s">
        <v>682</v>
      </c>
      <c r="H66" s="304" t="s">
        <v>683</v>
      </c>
      <c r="I66" s="304" t="s">
        <v>453</v>
      </c>
      <c r="J66" s="304" t="s">
        <v>684</v>
      </c>
      <c r="K66" s="306">
        <v>1</v>
      </c>
      <c r="L66" s="306">
        <v>12</v>
      </c>
      <c r="M66" s="304">
        <f t="shared" si="13"/>
        <v>168000</v>
      </c>
      <c r="N66" s="303">
        <v>1</v>
      </c>
      <c r="O66" s="303">
        <v>6</v>
      </c>
      <c r="P66" s="304">
        <f t="shared" si="14"/>
        <v>84000</v>
      </c>
      <c r="Q66" s="303">
        <v>12</v>
      </c>
      <c r="R66" s="304">
        <f t="shared" si="15"/>
        <v>168000</v>
      </c>
    </row>
    <row r="67" spans="1:18" ht="36" x14ac:dyDescent="0.2">
      <c r="A67" s="303" t="s">
        <v>438</v>
      </c>
      <c r="B67" s="303" t="s">
        <v>439</v>
      </c>
      <c r="C67" s="303" t="s">
        <v>157</v>
      </c>
      <c r="D67" s="304" t="s">
        <v>685</v>
      </c>
      <c r="E67" s="305">
        <v>4000</v>
      </c>
      <c r="F67" s="303" t="s">
        <v>686</v>
      </c>
      <c r="G67" s="304" t="s">
        <v>687</v>
      </c>
      <c r="H67" s="304"/>
      <c r="I67" s="304"/>
      <c r="J67" s="304" t="s">
        <v>528</v>
      </c>
      <c r="K67" s="306">
        <v>1</v>
      </c>
      <c r="L67" s="306">
        <v>12</v>
      </c>
      <c r="M67" s="304">
        <f t="shared" si="13"/>
        <v>48000</v>
      </c>
      <c r="N67" s="303">
        <v>1</v>
      </c>
      <c r="O67" s="303">
        <v>6</v>
      </c>
      <c r="P67" s="304">
        <f t="shared" si="14"/>
        <v>24000</v>
      </c>
      <c r="Q67" s="303">
        <v>12</v>
      </c>
      <c r="R67" s="304">
        <f t="shared" si="15"/>
        <v>48000</v>
      </c>
    </row>
    <row r="68" spans="1:18" ht="48" x14ac:dyDescent="0.2">
      <c r="A68" s="303" t="s">
        <v>438</v>
      </c>
      <c r="B68" s="303" t="s">
        <v>439</v>
      </c>
      <c r="C68" s="303" t="s">
        <v>157</v>
      </c>
      <c r="D68" s="304" t="s">
        <v>688</v>
      </c>
      <c r="E68" s="305">
        <v>8000</v>
      </c>
      <c r="F68" s="303" t="s">
        <v>689</v>
      </c>
      <c r="G68" s="304" t="s">
        <v>690</v>
      </c>
      <c r="H68" s="304" t="s">
        <v>471</v>
      </c>
      <c r="I68" s="304" t="s">
        <v>453</v>
      </c>
      <c r="J68" s="304" t="s">
        <v>691</v>
      </c>
      <c r="K68" s="306">
        <v>1</v>
      </c>
      <c r="L68" s="306">
        <v>12</v>
      </c>
      <c r="M68" s="304">
        <f t="shared" si="13"/>
        <v>96000</v>
      </c>
      <c r="N68" s="303">
        <v>1</v>
      </c>
      <c r="O68" s="303">
        <v>6</v>
      </c>
      <c r="P68" s="304">
        <f t="shared" si="14"/>
        <v>48000</v>
      </c>
      <c r="Q68" s="303">
        <v>12</v>
      </c>
      <c r="R68" s="304">
        <f t="shared" si="15"/>
        <v>96000</v>
      </c>
    </row>
    <row r="69" spans="1:18" ht="36" x14ac:dyDescent="0.2">
      <c r="A69" s="303" t="s">
        <v>438</v>
      </c>
      <c r="B69" s="303" t="s">
        <v>439</v>
      </c>
      <c r="C69" s="303" t="s">
        <v>157</v>
      </c>
      <c r="D69" s="304" t="s">
        <v>692</v>
      </c>
      <c r="E69" s="305">
        <v>6000</v>
      </c>
      <c r="F69" s="303" t="s">
        <v>693</v>
      </c>
      <c r="G69" s="304" t="s">
        <v>694</v>
      </c>
      <c r="H69" s="304" t="s">
        <v>452</v>
      </c>
      <c r="I69" s="304" t="s">
        <v>472</v>
      </c>
      <c r="J69" s="304" t="s">
        <v>452</v>
      </c>
      <c r="K69" s="306"/>
      <c r="L69" s="306"/>
      <c r="M69" s="304"/>
      <c r="N69" s="303">
        <v>1</v>
      </c>
      <c r="O69" s="303">
        <v>3</v>
      </c>
      <c r="P69" s="304">
        <v>16600</v>
      </c>
      <c r="Q69" s="303">
        <v>12</v>
      </c>
      <c r="R69" s="304">
        <f t="shared" si="15"/>
        <v>72000</v>
      </c>
    </row>
    <row r="70" spans="1:18" ht="48" x14ac:dyDescent="0.2">
      <c r="A70" s="303" t="s">
        <v>438</v>
      </c>
      <c r="B70" s="303" t="s">
        <v>439</v>
      </c>
      <c r="C70" s="303" t="s">
        <v>157</v>
      </c>
      <c r="D70" s="304" t="s">
        <v>695</v>
      </c>
      <c r="E70" s="305">
        <v>6000</v>
      </c>
      <c r="F70" s="303" t="s">
        <v>696</v>
      </c>
      <c r="G70" s="304" t="s">
        <v>697</v>
      </c>
      <c r="H70" s="304"/>
      <c r="I70" s="304"/>
      <c r="J70" s="304" t="s">
        <v>495</v>
      </c>
      <c r="K70" s="306">
        <v>1</v>
      </c>
      <c r="L70" s="306">
        <v>12</v>
      </c>
      <c r="M70" s="304">
        <f t="shared" si="13"/>
        <v>72000</v>
      </c>
      <c r="N70" s="303">
        <v>1</v>
      </c>
      <c r="O70" s="303">
        <v>6</v>
      </c>
      <c r="P70" s="304">
        <f t="shared" si="14"/>
        <v>36000</v>
      </c>
      <c r="Q70" s="303">
        <v>12</v>
      </c>
      <c r="R70" s="304">
        <f t="shared" si="15"/>
        <v>72000</v>
      </c>
    </row>
    <row r="71" spans="1:18" ht="36" x14ac:dyDescent="0.2">
      <c r="A71" s="303" t="s">
        <v>438</v>
      </c>
      <c r="B71" s="303" t="s">
        <v>439</v>
      </c>
      <c r="C71" s="303" t="s">
        <v>157</v>
      </c>
      <c r="D71" s="304" t="s">
        <v>698</v>
      </c>
      <c r="E71" s="305">
        <v>5500</v>
      </c>
      <c r="F71" s="303" t="s">
        <v>699</v>
      </c>
      <c r="G71" s="304" t="s">
        <v>700</v>
      </c>
      <c r="H71" s="304" t="s">
        <v>499</v>
      </c>
      <c r="I71" s="304" t="s">
        <v>453</v>
      </c>
      <c r="J71" s="304" t="s">
        <v>628</v>
      </c>
      <c r="K71" s="306">
        <v>1</v>
      </c>
      <c r="L71" s="306">
        <v>12</v>
      </c>
      <c r="M71" s="304">
        <f t="shared" si="13"/>
        <v>66000</v>
      </c>
      <c r="N71" s="303">
        <v>1</v>
      </c>
      <c r="O71" s="303">
        <v>6</v>
      </c>
      <c r="P71" s="304">
        <f t="shared" si="14"/>
        <v>33000</v>
      </c>
      <c r="Q71" s="303">
        <v>12</v>
      </c>
      <c r="R71" s="304">
        <f t="shared" si="15"/>
        <v>66000</v>
      </c>
    </row>
    <row r="72" spans="1:18" ht="36" x14ac:dyDescent="0.2">
      <c r="A72" s="303" t="s">
        <v>438</v>
      </c>
      <c r="B72" s="303" t="s">
        <v>439</v>
      </c>
      <c r="C72" s="303" t="s">
        <v>157</v>
      </c>
      <c r="D72" s="304" t="s">
        <v>701</v>
      </c>
      <c r="E72" s="305">
        <v>7000</v>
      </c>
      <c r="F72" s="303" t="s">
        <v>702</v>
      </c>
      <c r="G72" s="304" t="s">
        <v>703</v>
      </c>
      <c r="H72" s="304" t="s">
        <v>466</v>
      </c>
      <c r="I72" s="304" t="s">
        <v>453</v>
      </c>
      <c r="J72" s="304" t="s">
        <v>704</v>
      </c>
      <c r="K72" s="306">
        <v>1</v>
      </c>
      <c r="L72" s="306">
        <v>12</v>
      </c>
      <c r="M72" s="304">
        <f t="shared" si="13"/>
        <v>84000</v>
      </c>
      <c r="N72" s="303">
        <v>1</v>
      </c>
      <c r="O72" s="303">
        <v>6</v>
      </c>
      <c r="P72" s="304">
        <f t="shared" si="14"/>
        <v>42000</v>
      </c>
      <c r="Q72" s="303">
        <v>12</v>
      </c>
      <c r="R72" s="304">
        <f t="shared" si="15"/>
        <v>84000</v>
      </c>
    </row>
    <row r="73" spans="1:18" ht="24" x14ac:dyDescent="0.2">
      <c r="A73" s="303" t="s">
        <v>438</v>
      </c>
      <c r="B73" s="303" t="s">
        <v>439</v>
      </c>
      <c r="C73" s="303" t="s">
        <v>157</v>
      </c>
      <c r="D73" s="304" t="s">
        <v>705</v>
      </c>
      <c r="E73" s="305">
        <v>3500</v>
      </c>
      <c r="F73" s="303" t="s">
        <v>706</v>
      </c>
      <c r="G73" s="304" t="s">
        <v>707</v>
      </c>
      <c r="H73" s="304"/>
      <c r="I73" s="304"/>
      <c r="J73" s="304" t="s">
        <v>619</v>
      </c>
      <c r="K73" s="306">
        <v>1</v>
      </c>
      <c r="L73" s="306">
        <v>12</v>
      </c>
      <c r="M73" s="304">
        <f t="shared" si="13"/>
        <v>42000</v>
      </c>
      <c r="N73" s="303">
        <v>1</v>
      </c>
      <c r="O73" s="303">
        <v>6</v>
      </c>
      <c r="P73" s="304">
        <f t="shared" si="14"/>
        <v>21000</v>
      </c>
      <c r="Q73" s="303">
        <v>12</v>
      </c>
      <c r="R73" s="304">
        <f t="shared" si="15"/>
        <v>42000</v>
      </c>
    </row>
    <row r="74" spans="1:18" ht="24" x14ac:dyDescent="0.2">
      <c r="A74" s="303" t="s">
        <v>438</v>
      </c>
      <c r="B74" s="303" t="s">
        <v>439</v>
      </c>
      <c r="C74" s="303" t="s">
        <v>157</v>
      </c>
      <c r="D74" s="304" t="s">
        <v>705</v>
      </c>
      <c r="E74" s="305">
        <v>3000</v>
      </c>
      <c r="F74" s="303" t="s">
        <v>708</v>
      </c>
      <c r="G74" s="304" t="s">
        <v>709</v>
      </c>
      <c r="H74" s="304"/>
      <c r="I74" s="304"/>
      <c r="J74" s="304" t="s">
        <v>710</v>
      </c>
      <c r="K74" s="306">
        <v>1</v>
      </c>
      <c r="L74" s="306">
        <v>12</v>
      </c>
      <c r="M74" s="304">
        <f t="shared" si="13"/>
        <v>36000</v>
      </c>
      <c r="N74" s="303">
        <v>1</v>
      </c>
      <c r="O74" s="303">
        <v>6</v>
      </c>
      <c r="P74" s="304">
        <f t="shared" si="14"/>
        <v>18000</v>
      </c>
      <c r="Q74" s="303">
        <v>12</v>
      </c>
      <c r="R74" s="304">
        <f t="shared" si="15"/>
        <v>36000</v>
      </c>
    </row>
    <row r="75" spans="1:18" ht="60" x14ac:dyDescent="0.2">
      <c r="A75" s="303" t="s">
        <v>438</v>
      </c>
      <c r="B75" s="303" t="s">
        <v>439</v>
      </c>
      <c r="C75" s="303" t="s">
        <v>157</v>
      </c>
      <c r="D75" s="304" t="s">
        <v>711</v>
      </c>
      <c r="E75" s="305">
        <v>8000</v>
      </c>
      <c r="F75" s="303" t="s">
        <v>712</v>
      </c>
      <c r="G75" s="304" t="s">
        <v>713</v>
      </c>
      <c r="H75" s="304" t="s">
        <v>714</v>
      </c>
      <c r="I75" s="304" t="s">
        <v>503</v>
      </c>
      <c r="J75" s="304" t="s">
        <v>715</v>
      </c>
      <c r="K75" s="306">
        <v>1</v>
      </c>
      <c r="L75" s="306">
        <v>12</v>
      </c>
      <c r="M75" s="304">
        <f t="shared" si="13"/>
        <v>96000</v>
      </c>
      <c r="N75" s="303">
        <v>1</v>
      </c>
      <c r="O75" s="303">
        <v>6</v>
      </c>
      <c r="P75" s="304">
        <f t="shared" si="14"/>
        <v>48000</v>
      </c>
      <c r="Q75" s="303">
        <v>12</v>
      </c>
      <c r="R75" s="304">
        <f t="shared" si="15"/>
        <v>96000</v>
      </c>
    </row>
    <row r="76" spans="1:18" ht="24" x14ac:dyDescent="0.2">
      <c r="A76" s="303" t="s">
        <v>438</v>
      </c>
      <c r="B76" s="303" t="s">
        <v>439</v>
      </c>
      <c r="C76" s="303" t="s">
        <v>157</v>
      </c>
      <c r="D76" s="304" t="s">
        <v>716</v>
      </c>
      <c r="E76" s="305">
        <v>4000</v>
      </c>
      <c r="F76" s="303" t="s">
        <v>717</v>
      </c>
      <c r="G76" s="304" t="s">
        <v>718</v>
      </c>
      <c r="H76" s="304"/>
      <c r="I76" s="304"/>
      <c r="J76" s="304" t="s">
        <v>719</v>
      </c>
      <c r="K76" s="306">
        <v>1</v>
      </c>
      <c r="L76" s="306">
        <v>12</v>
      </c>
      <c r="M76" s="304">
        <f t="shared" si="13"/>
        <v>48000</v>
      </c>
      <c r="N76" s="303">
        <v>1</v>
      </c>
      <c r="O76" s="303">
        <v>6</v>
      </c>
      <c r="P76" s="304">
        <f t="shared" si="14"/>
        <v>24000</v>
      </c>
      <c r="Q76" s="303">
        <v>12</v>
      </c>
      <c r="R76" s="304">
        <f t="shared" si="15"/>
        <v>48000</v>
      </c>
    </row>
    <row r="77" spans="1:18" ht="36" x14ac:dyDescent="0.2">
      <c r="A77" s="303" t="s">
        <v>438</v>
      </c>
      <c r="B77" s="303" t="s">
        <v>439</v>
      </c>
      <c r="C77" s="303" t="s">
        <v>157</v>
      </c>
      <c r="D77" s="304" t="s">
        <v>720</v>
      </c>
      <c r="E77" s="305">
        <v>6000</v>
      </c>
      <c r="F77" s="303" t="s">
        <v>721</v>
      </c>
      <c r="G77" s="304" t="s">
        <v>722</v>
      </c>
      <c r="H77" s="304" t="s">
        <v>515</v>
      </c>
      <c r="I77" s="304" t="s">
        <v>453</v>
      </c>
      <c r="J77" s="304" t="s">
        <v>723</v>
      </c>
      <c r="K77" s="306">
        <v>1</v>
      </c>
      <c r="L77" s="306">
        <v>12</v>
      </c>
      <c r="M77" s="304">
        <f t="shared" si="13"/>
        <v>72000</v>
      </c>
      <c r="N77" s="303">
        <v>1</v>
      </c>
      <c r="O77" s="303">
        <v>6</v>
      </c>
      <c r="P77" s="304">
        <f t="shared" si="14"/>
        <v>36000</v>
      </c>
      <c r="Q77" s="303">
        <v>12</v>
      </c>
      <c r="R77" s="304">
        <f t="shared" si="15"/>
        <v>72000</v>
      </c>
    </row>
    <row r="78" spans="1:18" ht="36" x14ac:dyDescent="0.2">
      <c r="A78" s="303" t="s">
        <v>438</v>
      </c>
      <c r="B78" s="303" t="s">
        <v>439</v>
      </c>
      <c r="C78" s="303" t="s">
        <v>157</v>
      </c>
      <c r="D78" s="304" t="s">
        <v>724</v>
      </c>
      <c r="E78" s="305">
        <v>7000</v>
      </c>
      <c r="F78" s="303" t="s">
        <v>725</v>
      </c>
      <c r="G78" s="304" t="s">
        <v>726</v>
      </c>
      <c r="H78" s="304" t="s">
        <v>615</v>
      </c>
      <c r="I78" s="304" t="s">
        <v>472</v>
      </c>
      <c r="J78" s="304" t="s">
        <v>727</v>
      </c>
      <c r="K78" s="306">
        <v>1</v>
      </c>
      <c r="L78" s="306">
        <v>12</v>
      </c>
      <c r="M78" s="304">
        <f t="shared" si="13"/>
        <v>84000</v>
      </c>
      <c r="N78" s="303">
        <v>1</v>
      </c>
      <c r="O78" s="303">
        <v>6</v>
      </c>
      <c r="P78" s="304">
        <f t="shared" si="14"/>
        <v>42000</v>
      </c>
      <c r="Q78" s="303">
        <v>12</v>
      </c>
      <c r="R78" s="304">
        <f t="shared" si="15"/>
        <v>84000</v>
      </c>
    </row>
    <row r="79" spans="1:18" ht="48" x14ac:dyDescent="0.2">
      <c r="A79" s="303" t="s">
        <v>438</v>
      </c>
      <c r="B79" s="303" t="s">
        <v>439</v>
      </c>
      <c r="C79" s="303" t="s">
        <v>157</v>
      </c>
      <c r="D79" s="304" t="s">
        <v>728</v>
      </c>
      <c r="E79" s="305">
        <v>8000</v>
      </c>
      <c r="F79" s="303" t="s">
        <v>729</v>
      </c>
      <c r="G79" s="304" t="s">
        <v>730</v>
      </c>
      <c r="H79" s="304" t="s">
        <v>731</v>
      </c>
      <c r="I79" s="304" t="s">
        <v>453</v>
      </c>
      <c r="J79" s="304" t="s">
        <v>732</v>
      </c>
      <c r="K79" s="306">
        <v>1</v>
      </c>
      <c r="L79" s="306">
        <v>12</v>
      </c>
      <c r="M79" s="304">
        <f t="shared" si="13"/>
        <v>96000</v>
      </c>
      <c r="N79" s="303">
        <v>1</v>
      </c>
      <c r="O79" s="303">
        <v>6</v>
      </c>
      <c r="P79" s="304">
        <f t="shared" si="14"/>
        <v>48000</v>
      </c>
      <c r="Q79" s="303">
        <v>12</v>
      </c>
      <c r="R79" s="304">
        <f t="shared" si="15"/>
        <v>96000</v>
      </c>
    </row>
    <row r="80" spans="1:18" ht="36" x14ac:dyDescent="0.2">
      <c r="A80" s="303" t="s">
        <v>438</v>
      </c>
      <c r="B80" s="303" t="s">
        <v>439</v>
      </c>
      <c r="C80" s="303" t="s">
        <v>157</v>
      </c>
      <c r="D80" s="304" t="s">
        <v>692</v>
      </c>
      <c r="E80" s="305">
        <v>6000</v>
      </c>
      <c r="F80" s="303" t="s">
        <v>733</v>
      </c>
      <c r="G80" s="304" t="s">
        <v>734</v>
      </c>
      <c r="H80" s="304" t="s">
        <v>735</v>
      </c>
      <c r="I80" s="304" t="s">
        <v>472</v>
      </c>
      <c r="J80" s="304" t="s">
        <v>736</v>
      </c>
      <c r="K80" s="306"/>
      <c r="L80" s="306">
        <v>11</v>
      </c>
      <c r="M80" s="304">
        <v>63000</v>
      </c>
      <c r="N80" s="303">
        <v>1</v>
      </c>
      <c r="O80" s="303">
        <v>2</v>
      </c>
      <c r="P80" s="304">
        <f>O80*E80</f>
        <v>12000</v>
      </c>
      <c r="Q80" s="307"/>
      <c r="R80" s="307"/>
    </row>
    <row r="81" spans="1:18" ht="36" x14ac:dyDescent="0.2">
      <c r="A81" s="303" t="s">
        <v>438</v>
      </c>
      <c r="B81" s="303" t="s">
        <v>439</v>
      </c>
      <c r="C81" s="303" t="s">
        <v>157</v>
      </c>
      <c r="D81" s="304" t="s">
        <v>737</v>
      </c>
      <c r="E81" s="305">
        <v>5000</v>
      </c>
      <c r="F81" s="303" t="s">
        <v>738</v>
      </c>
      <c r="G81" s="304" t="s">
        <v>739</v>
      </c>
      <c r="H81" s="304" t="s">
        <v>541</v>
      </c>
      <c r="I81" s="304" t="s">
        <v>503</v>
      </c>
      <c r="J81" s="304" t="s">
        <v>740</v>
      </c>
      <c r="K81" s="306">
        <v>1</v>
      </c>
      <c r="L81" s="306">
        <v>12</v>
      </c>
      <c r="M81" s="304">
        <f t="shared" ref="M81:M84" si="16">E81*12</f>
        <v>60000</v>
      </c>
      <c r="N81" s="303">
        <v>1</v>
      </c>
      <c r="O81" s="303">
        <v>6</v>
      </c>
      <c r="P81" s="304">
        <f t="shared" ref="P81:P84" si="17">O81*E81</f>
        <v>30000</v>
      </c>
      <c r="Q81" s="303">
        <v>12</v>
      </c>
      <c r="R81" s="304">
        <f t="shared" ref="R81:R85" si="18">Q81*E81</f>
        <v>60000</v>
      </c>
    </row>
    <row r="82" spans="1:18" ht="36" x14ac:dyDescent="0.2">
      <c r="A82" s="303" t="s">
        <v>438</v>
      </c>
      <c r="B82" s="303" t="s">
        <v>439</v>
      </c>
      <c r="C82" s="303" t="s">
        <v>157</v>
      </c>
      <c r="D82" s="304" t="s">
        <v>741</v>
      </c>
      <c r="E82" s="305">
        <v>4500</v>
      </c>
      <c r="F82" s="303" t="s">
        <v>742</v>
      </c>
      <c r="G82" s="304" t="s">
        <v>743</v>
      </c>
      <c r="H82" s="304"/>
      <c r="I82" s="304"/>
      <c r="J82" s="304" t="s">
        <v>744</v>
      </c>
      <c r="K82" s="306">
        <v>1</v>
      </c>
      <c r="L82" s="306">
        <v>12</v>
      </c>
      <c r="M82" s="304">
        <f t="shared" si="16"/>
        <v>54000</v>
      </c>
      <c r="N82" s="303">
        <v>1</v>
      </c>
      <c r="O82" s="303">
        <v>6</v>
      </c>
      <c r="P82" s="304">
        <f t="shared" si="17"/>
        <v>27000</v>
      </c>
      <c r="Q82" s="303">
        <v>12</v>
      </c>
      <c r="R82" s="304">
        <f t="shared" si="18"/>
        <v>54000</v>
      </c>
    </row>
    <row r="83" spans="1:18" ht="108" x14ac:dyDescent="0.2">
      <c r="A83" s="303" t="s">
        <v>438</v>
      </c>
      <c r="B83" s="303" t="s">
        <v>439</v>
      </c>
      <c r="C83" s="303" t="s">
        <v>157</v>
      </c>
      <c r="D83" s="304" t="s">
        <v>745</v>
      </c>
      <c r="E83" s="305">
        <v>8000</v>
      </c>
      <c r="F83" s="303" t="s">
        <v>746</v>
      </c>
      <c r="G83" s="304" t="s">
        <v>747</v>
      </c>
      <c r="H83" s="304" t="s">
        <v>748</v>
      </c>
      <c r="I83" s="304" t="s">
        <v>503</v>
      </c>
      <c r="J83" s="304" t="s">
        <v>749</v>
      </c>
      <c r="K83" s="306">
        <v>1</v>
      </c>
      <c r="L83" s="306">
        <v>12</v>
      </c>
      <c r="M83" s="304">
        <v>95733</v>
      </c>
      <c r="N83" s="303">
        <v>1</v>
      </c>
      <c r="O83" s="303">
        <v>6</v>
      </c>
      <c r="P83" s="304">
        <f t="shared" si="17"/>
        <v>48000</v>
      </c>
      <c r="Q83" s="303">
        <v>12</v>
      </c>
      <c r="R83" s="304">
        <f t="shared" si="18"/>
        <v>96000</v>
      </c>
    </row>
    <row r="84" spans="1:18" ht="36" x14ac:dyDescent="0.2">
      <c r="A84" s="303" t="s">
        <v>438</v>
      </c>
      <c r="B84" s="303" t="s">
        <v>439</v>
      </c>
      <c r="C84" s="303" t="s">
        <v>157</v>
      </c>
      <c r="D84" s="304" t="s">
        <v>750</v>
      </c>
      <c r="E84" s="305">
        <v>10000</v>
      </c>
      <c r="F84" s="303" t="s">
        <v>751</v>
      </c>
      <c r="G84" s="304" t="s">
        <v>752</v>
      </c>
      <c r="H84" s="304" t="s">
        <v>541</v>
      </c>
      <c r="I84" s="304" t="s">
        <v>453</v>
      </c>
      <c r="J84" s="304" t="s">
        <v>753</v>
      </c>
      <c r="K84" s="306">
        <v>1</v>
      </c>
      <c r="L84" s="306">
        <v>12</v>
      </c>
      <c r="M84" s="304">
        <f t="shared" si="16"/>
        <v>120000</v>
      </c>
      <c r="N84" s="303">
        <v>1</v>
      </c>
      <c r="O84" s="303">
        <v>6</v>
      </c>
      <c r="P84" s="304">
        <f t="shared" si="17"/>
        <v>60000</v>
      </c>
      <c r="Q84" s="303">
        <v>12</v>
      </c>
      <c r="R84" s="304">
        <f t="shared" si="18"/>
        <v>120000</v>
      </c>
    </row>
    <row r="85" spans="1:18" ht="60" x14ac:dyDescent="0.2">
      <c r="A85" s="303" t="s">
        <v>438</v>
      </c>
      <c r="B85" s="303" t="s">
        <v>439</v>
      </c>
      <c r="C85" s="303" t="s">
        <v>157</v>
      </c>
      <c r="D85" s="304" t="s">
        <v>754</v>
      </c>
      <c r="E85" s="305">
        <v>5500</v>
      </c>
      <c r="F85" s="303" t="s">
        <v>755</v>
      </c>
      <c r="G85" s="304" t="s">
        <v>756</v>
      </c>
      <c r="H85" s="304" t="s">
        <v>757</v>
      </c>
      <c r="I85" s="304" t="s">
        <v>453</v>
      </c>
      <c r="J85" s="304" t="s">
        <v>758</v>
      </c>
      <c r="K85" s="306"/>
      <c r="L85" s="306"/>
      <c r="M85" s="304"/>
      <c r="N85" s="303">
        <v>1</v>
      </c>
      <c r="O85" s="303">
        <v>3</v>
      </c>
      <c r="P85" s="304">
        <v>15767</v>
      </c>
      <c r="Q85" s="303">
        <v>12</v>
      </c>
      <c r="R85" s="304">
        <f t="shared" si="18"/>
        <v>66000</v>
      </c>
    </row>
    <row r="86" spans="1:18" ht="36" x14ac:dyDescent="0.2">
      <c r="A86" s="303" t="s">
        <v>438</v>
      </c>
      <c r="B86" s="303" t="s">
        <v>439</v>
      </c>
      <c r="C86" s="303" t="s">
        <v>157</v>
      </c>
      <c r="D86" s="304" t="s">
        <v>759</v>
      </c>
      <c r="E86" s="305">
        <v>14000</v>
      </c>
      <c r="F86" s="303" t="s">
        <v>760</v>
      </c>
      <c r="G86" s="304" t="s">
        <v>761</v>
      </c>
      <c r="H86" s="304" t="s">
        <v>748</v>
      </c>
      <c r="I86" s="304" t="s">
        <v>453</v>
      </c>
      <c r="J86" s="304" t="s">
        <v>762</v>
      </c>
      <c r="K86" s="306">
        <v>1</v>
      </c>
      <c r="L86" s="306">
        <v>1</v>
      </c>
      <c r="M86" s="304">
        <v>7933.33</v>
      </c>
      <c r="N86" s="304"/>
      <c r="O86" s="303"/>
      <c r="P86" s="304"/>
      <c r="Q86" s="307"/>
      <c r="R86" s="307"/>
    </row>
    <row r="87" spans="1:18" ht="60" x14ac:dyDescent="0.2">
      <c r="A87" s="303" t="s">
        <v>438</v>
      </c>
      <c r="B87" s="303" t="s">
        <v>439</v>
      </c>
      <c r="C87" s="303" t="s">
        <v>157</v>
      </c>
      <c r="D87" s="304" t="s">
        <v>763</v>
      </c>
      <c r="E87" s="305">
        <v>14000</v>
      </c>
      <c r="F87" s="303" t="s">
        <v>760</v>
      </c>
      <c r="G87" s="304" t="s">
        <v>761</v>
      </c>
      <c r="H87" s="304" t="s">
        <v>748</v>
      </c>
      <c r="I87" s="304" t="s">
        <v>453</v>
      </c>
      <c r="J87" s="304" t="s">
        <v>762</v>
      </c>
      <c r="K87" s="306">
        <v>1</v>
      </c>
      <c r="L87" s="306">
        <v>11</v>
      </c>
      <c r="M87" s="304">
        <v>154000</v>
      </c>
      <c r="N87" s="303">
        <v>1</v>
      </c>
      <c r="O87" s="303">
        <v>6</v>
      </c>
      <c r="P87" s="304">
        <f>O87*E87</f>
        <v>84000</v>
      </c>
      <c r="Q87" s="303">
        <v>12</v>
      </c>
      <c r="R87" s="304">
        <f>Q87*E87</f>
        <v>168000</v>
      </c>
    </row>
    <row r="88" spans="1:18" ht="36" x14ac:dyDescent="0.2">
      <c r="A88" s="303" t="s">
        <v>438</v>
      </c>
      <c r="B88" s="303" t="s">
        <v>439</v>
      </c>
      <c r="C88" s="303" t="s">
        <v>157</v>
      </c>
      <c r="D88" s="304" t="s">
        <v>764</v>
      </c>
      <c r="E88" s="305">
        <v>6000</v>
      </c>
      <c r="F88" s="303" t="s">
        <v>765</v>
      </c>
      <c r="G88" s="304" t="s">
        <v>766</v>
      </c>
      <c r="H88" s="304" t="s">
        <v>767</v>
      </c>
      <c r="I88" s="304" t="s">
        <v>453</v>
      </c>
      <c r="J88" s="304" t="s">
        <v>768</v>
      </c>
      <c r="K88" s="306">
        <v>1</v>
      </c>
      <c r="L88" s="306">
        <v>2</v>
      </c>
      <c r="M88" s="304">
        <v>12000</v>
      </c>
      <c r="N88" s="304"/>
      <c r="O88" s="303"/>
      <c r="P88" s="304"/>
      <c r="Q88" s="307"/>
      <c r="R88" s="307"/>
    </row>
    <row r="89" spans="1:18" ht="24" x14ac:dyDescent="0.2">
      <c r="A89" s="303" t="s">
        <v>438</v>
      </c>
      <c r="B89" s="303" t="s">
        <v>439</v>
      </c>
      <c r="C89" s="303" t="s">
        <v>157</v>
      </c>
      <c r="D89" s="304" t="s">
        <v>612</v>
      </c>
      <c r="E89" s="305">
        <v>8500</v>
      </c>
      <c r="F89" s="303" t="s">
        <v>769</v>
      </c>
      <c r="G89" s="304" t="s">
        <v>770</v>
      </c>
      <c r="H89" s="304" t="s">
        <v>554</v>
      </c>
      <c r="I89" s="304" t="s">
        <v>453</v>
      </c>
      <c r="J89" s="304" t="s">
        <v>554</v>
      </c>
      <c r="K89" s="306">
        <v>1</v>
      </c>
      <c r="L89" s="306">
        <v>12</v>
      </c>
      <c r="M89" s="304">
        <f t="shared" ref="M89:M101" si="19">E89*12</f>
        <v>102000</v>
      </c>
      <c r="N89" s="303">
        <v>1</v>
      </c>
      <c r="O89" s="303">
        <v>6</v>
      </c>
      <c r="P89" s="304">
        <f t="shared" ref="P89:P96" si="20">O89*E89</f>
        <v>51000</v>
      </c>
      <c r="Q89" s="303">
        <v>12</v>
      </c>
      <c r="R89" s="304">
        <f t="shared" ref="R89:R101" si="21">Q89*E89</f>
        <v>102000</v>
      </c>
    </row>
    <row r="90" spans="1:18" ht="48" x14ac:dyDescent="0.2">
      <c r="A90" s="303" t="s">
        <v>438</v>
      </c>
      <c r="B90" s="303" t="s">
        <v>439</v>
      </c>
      <c r="C90" s="303" t="s">
        <v>157</v>
      </c>
      <c r="D90" s="304" t="s">
        <v>771</v>
      </c>
      <c r="E90" s="305">
        <v>10000</v>
      </c>
      <c r="F90" s="303" t="s">
        <v>772</v>
      </c>
      <c r="G90" s="304" t="s">
        <v>773</v>
      </c>
      <c r="H90" s="304" t="s">
        <v>774</v>
      </c>
      <c r="I90" s="304" t="s">
        <v>453</v>
      </c>
      <c r="J90" s="304" t="s">
        <v>775</v>
      </c>
      <c r="K90" s="306">
        <v>1</v>
      </c>
      <c r="L90" s="306">
        <v>12</v>
      </c>
      <c r="M90" s="304">
        <f t="shared" si="19"/>
        <v>120000</v>
      </c>
      <c r="N90" s="303">
        <v>1</v>
      </c>
      <c r="O90" s="303">
        <v>6</v>
      </c>
      <c r="P90" s="304">
        <f t="shared" si="20"/>
        <v>60000</v>
      </c>
      <c r="Q90" s="303">
        <v>12</v>
      </c>
      <c r="R90" s="304">
        <f t="shared" si="21"/>
        <v>120000</v>
      </c>
    </row>
    <row r="91" spans="1:18" ht="36" x14ac:dyDescent="0.2">
      <c r="A91" s="303" t="s">
        <v>438</v>
      </c>
      <c r="B91" s="303" t="s">
        <v>439</v>
      </c>
      <c r="C91" s="303" t="s">
        <v>157</v>
      </c>
      <c r="D91" s="304" t="s">
        <v>597</v>
      </c>
      <c r="E91" s="305">
        <v>14000</v>
      </c>
      <c r="F91" s="303" t="s">
        <v>776</v>
      </c>
      <c r="G91" s="304" t="s">
        <v>777</v>
      </c>
      <c r="H91" s="304" t="s">
        <v>452</v>
      </c>
      <c r="I91" s="304" t="s">
        <v>478</v>
      </c>
      <c r="J91" s="304" t="s">
        <v>778</v>
      </c>
      <c r="K91" s="306">
        <v>1</v>
      </c>
      <c r="L91" s="306">
        <v>12</v>
      </c>
      <c r="M91" s="304">
        <f t="shared" si="19"/>
        <v>168000</v>
      </c>
      <c r="N91" s="303">
        <v>1</v>
      </c>
      <c r="O91" s="303">
        <v>6</v>
      </c>
      <c r="P91" s="304">
        <f t="shared" si="20"/>
        <v>84000</v>
      </c>
      <c r="Q91" s="303">
        <v>12</v>
      </c>
      <c r="R91" s="304">
        <f t="shared" si="21"/>
        <v>168000</v>
      </c>
    </row>
    <row r="92" spans="1:18" ht="36" x14ac:dyDescent="0.2">
      <c r="A92" s="303" t="s">
        <v>438</v>
      </c>
      <c r="B92" s="303" t="s">
        <v>439</v>
      </c>
      <c r="C92" s="303" t="s">
        <v>157</v>
      </c>
      <c r="D92" s="304" t="s">
        <v>779</v>
      </c>
      <c r="E92" s="305">
        <v>2500</v>
      </c>
      <c r="F92" s="303" t="s">
        <v>780</v>
      </c>
      <c r="G92" s="304" t="s">
        <v>781</v>
      </c>
      <c r="H92" s="304"/>
      <c r="I92" s="304"/>
      <c r="J92" s="304" t="s">
        <v>782</v>
      </c>
      <c r="K92" s="306">
        <v>1</v>
      </c>
      <c r="L92" s="306">
        <v>12</v>
      </c>
      <c r="M92" s="304">
        <f t="shared" si="19"/>
        <v>30000</v>
      </c>
      <c r="N92" s="303">
        <v>1</v>
      </c>
      <c r="O92" s="303">
        <v>6</v>
      </c>
      <c r="P92" s="304">
        <f t="shared" si="20"/>
        <v>15000</v>
      </c>
      <c r="Q92" s="303">
        <v>12</v>
      </c>
      <c r="R92" s="304">
        <f t="shared" si="21"/>
        <v>30000</v>
      </c>
    </row>
    <row r="93" spans="1:18" ht="48" x14ac:dyDescent="0.2">
      <c r="A93" s="303" t="s">
        <v>438</v>
      </c>
      <c r="B93" s="303" t="s">
        <v>439</v>
      </c>
      <c r="C93" s="303" t="s">
        <v>157</v>
      </c>
      <c r="D93" s="304" t="s">
        <v>783</v>
      </c>
      <c r="E93" s="305">
        <v>14000</v>
      </c>
      <c r="F93" s="303" t="s">
        <v>784</v>
      </c>
      <c r="G93" s="304" t="s">
        <v>785</v>
      </c>
      <c r="H93" s="304" t="s">
        <v>786</v>
      </c>
      <c r="I93" s="304" t="s">
        <v>453</v>
      </c>
      <c r="J93" s="304" t="s">
        <v>786</v>
      </c>
      <c r="K93" s="306">
        <v>1</v>
      </c>
      <c r="L93" s="306">
        <v>12</v>
      </c>
      <c r="M93" s="304">
        <f t="shared" si="19"/>
        <v>168000</v>
      </c>
      <c r="N93" s="303">
        <v>1</v>
      </c>
      <c r="O93" s="303">
        <v>6</v>
      </c>
      <c r="P93" s="304">
        <f t="shared" si="20"/>
        <v>84000</v>
      </c>
      <c r="Q93" s="303">
        <v>12</v>
      </c>
      <c r="R93" s="304">
        <f t="shared" si="21"/>
        <v>168000</v>
      </c>
    </row>
    <row r="94" spans="1:18" ht="36" x14ac:dyDescent="0.2">
      <c r="A94" s="303" t="s">
        <v>438</v>
      </c>
      <c r="B94" s="303" t="s">
        <v>439</v>
      </c>
      <c r="C94" s="303" t="s">
        <v>157</v>
      </c>
      <c r="D94" s="304" t="s">
        <v>787</v>
      </c>
      <c r="E94" s="305">
        <v>10000</v>
      </c>
      <c r="F94" s="303" t="s">
        <v>788</v>
      </c>
      <c r="G94" s="304" t="s">
        <v>789</v>
      </c>
      <c r="H94" s="304" t="s">
        <v>790</v>
      </c>
      <c r="I94" s="304" t="s">
        <v>503</v>
      </c>
      <c r="J94" s="304" t="s">
        <v>791</v>
      </c>
      <c r="K94" s="306">
        <v>1</v>
      </c>
      <c r="L94" s="306">
        <v>12</v>
      </c>
      <c r="M94" s="304">
        <f t="shared" si="19"/>
        <v>120000</v>
      </c>
      <c r="N94" s="303">
        <v>1</v>
      </c>
      <c r="O94" s="303">
        <v>6</v>
      </c>
      <c r="P94" s="304">
        <f t="shared" si="20"/>
        <v>60000</v>
      </c>
      <c r="Q94" s="303">
        <v>12</v>
      </c>
      <c r="R94" s="304">
        <f t="shared" si="21"/>
        <v>120000</v>
      </c>
    </row>
    <row r="95" spans="1:18" ht="36" x14ac:dyDescent="0.2">
      <c r="A95" s="303" t="s">
        <v>438</v>
      </c>
      <c r="B95" s="303" t="s">
        <v>439</v>
      </c>
      <c r="C95" s="303" t="s">
        <v>157</v>
      </c>
      <c r="D95" s="304" t="s">
        <v>792</v>
      </c>
      <c r="E95" s="305">
        <v>5500</v>
      </c>
      <c r="F95" s="303" t="s">
        <v>793</v>
      </c>
      <c r="G95" s="304" t="s">
        <v>794</v>
      </c>
      <c r="H95" s="304" t="s">
        <v>795</v>
      </c>
      <c r="I95" s="304" t="s">
        <v>472</v>
      </c>
      <c r="J95" s="304" t="s">
        <v>472</v>
      </c>
      <c r="K95" s="306">
        <v>1</v>
      </c>
      <c r="L95" s="306">
        <v>12</v>
      </c>
      <c r="M95" s="304">
        <f t="shared" si="19"/>
        <v>66000</v>
      </c>
      <c r="N95" s="303">
        <v>1</v>
      </c>
      <c r="O95" s="303">
        <v>6</v>
      </c>
      <c r="P95" s="304">
        <f t="shared" si="20"/>
        <v>33000</v>
      </c>
      <c r="Q95" s="303">
        <v>12</v>
      </c>
      <c r="R95" s="304">
        <f t="shared" si="21"/>
        <v>66000</v>
      </c>
    </row>
    <row r="96" spans="1:18" ht="48" x14ac:dyDescent="0.2">
      <c r="A96" s="303" t="s">
        <v>438</v>
      </c>
      <c r="B96" s="303" t="s">
        <v>439</v>
      </c>
      <c r="C96" s="303" t="s">
        <v>157</v>
      </c>
      <c r="D96" s="304" t="s">
        <v>796</v>
      </c>
      <c r="E96" s="305">
        <v>8500</v>
      </c>
      <c r="F96" s="303" t="s">
        <v>797</v>
      </c>
      <c r="G96" s="304" t="s">
        <v>798</v>
      </c>
      <c r="H96" s="304" t="s">
        <v>799</v>
      </c>
      <c r="I96" s="304" t="s">
        <v>453</v>
      </c>
      <c r="J96" s="304" t="s">
        <v>800</v>
      </c>
      <c r="K96" s="306">
        <v>1</v>
      </c>
      <c r="L96" s="306">
        <v>12</v>
      </c>
      <c r="M96" s="304">
        <f t="shared" si="19"/>
        <v>102000</v>
      </c>
      <c r="N96" s="303">
        <v>1</v>
      </c>
      <c r="O96" s="303">
        <v>6</v>
      </c>
      <c r="P96" s="304">
        <f t="shared" si="20"/>
        <v>51000</v>
      </c>
      <c r="Q96" s="303">
        <v>12</v>
      </c>
      <c r="R96" s="304">
        <f t="shared" si="21"/>
        <v>102000</v>
      </c>
    </row>
    <row r="97" spans="1:18" ht="24" x14ac:dyDescent="0.2">
      <c r="A97" s="303" t="s">
        <v>438</v>
      </c>
      <c r="B97" s="303" t="s">
        <v>439</v>
      </c>
      <c r="C97" s="303" t="s">
        <v>157</v>
      </c>
      <c r="D97" s="304" t="s">
        <v>801</v>
      </c>
      <c r="E97" s="305">
        <v>6000</v>
      </c>
      <c r="F97" s="303" t="s">
        <v>802</v>
      </c>
      <c r="G97" s="304" t="s">
        <v>803</v>
      </c>
      <c r="H97" s="304" t="s">
        <v>477</v>
      </c>
      <c r="I97" s="304" t="s">
        <v>503</v>
      </c>
      <c r="J97" s="304" t="s">
        <v>804</v>
      </c>
      <c r="K97" s="306">
        <v>1</v>
      </c>
      <c r="L97" s="306">
        <v>3</v>
      </c>
      <c r="M97" s="304">
        <v>12600</v>
      </c>
      <c r="N97" s="303">
        <v>1</v>
      </c>
      <c r="O97" s="303">
        <v>6</v>
      </c>
      <c r="P97" s="304">
        <f>O97*E97</f>
        <v>36000</v>
      </c>
      <c r="Q97" s="303">
        <v>12</v>
      </c>
      <c r="R97" s="304">
        <f t="shared" si="21"/>
        <v>72000</v>
      </c>
    </row>
    <row r="98" spans="1:18" ht="24" x14ac:dyDescent="0.2">
      <c r="A98" s="303" t="s">
        <v>438</v>
      </c>
      <c r="B98" s="303" t="s">
        <v>439</v>
      </c>
      <c r="C98" s="303" t="s">
        <v>157</v>
      </c>
      <c r="D98" s="304" t="s">
        <v>489</v>
      </c>
      <c r="E98" s="305">
        <v>8000</v>
      </c>
      <c r="F98" s="303" t="s">
        <v>805</v>
      </c>
      <c r="G98" s="304" t="s">
        <v>806</v>
      </c>
      <c r="H98" s="304" t="s">
        <v>807</v>
      </c>
      <c r="I98" s="304" t="s">
        <v>727</v>
      </c>
      <c r="J98" s="304" t="s">
        <v>808</v>
      </c>
      <c r="K98" s="306">
        <v>1</v>
      </c>
      <c r="L98" s="306">
        <v>12</v>
      </c>
      <c r="M98" s="304">
        <f t="shared" si="19"/>
        <v>96000</v>
      </c>
      <c r="N98" s="303">
        <v>1</v>
      </c>
      <c r="O98" s="303">
        <v>6</v>
      </c>
      <c r="P98" s="304">
        <f t="shared" ref="P98:P101" si="22">O98*E98</f>
        <v>48000</v>
      </c>
      <c r="Q98" s="303">
        <v>12</v>
      </c>
      <c r="R98" s="304">
        <f t="shared" si="21"/>
        <v>96000</v>
      </c>
    </row>
    <row r="99" spans="1:18" ht="36" x14ac:dyDescent="0.2">
      <c r="A99" s="303" t="s">
        <v>438</v>
      </c>
      <c r="B99" s="303" t="s">
        <v>439</v>
      </c>
      <c r="C99" s="303" t="s">
        <v>157</v>
      </c>
      <c r="D99" s="304" t="s">
        <v>809</v>
      </c>
      <c r="E99" s="305">
        <v>5000</v>
      </c>
      <c r="F99" s="303" t="s">
        <v>810</v>
      </c>
      <c r="G99" s="304" t="s">
        <v>811</v>
      </c>
      <c r="H99" s="304" t="s">
        <v>812</v>
      </c>
      <c r="I99" s="304" t="s">
        <v>727</v>
      </c>
      <c r="J99" s="304" t="s">
        <v>812</v>
      </c>
      <c r="K99" s="306">
        <v>1</v>
      </c>
      <c r="L99" s="306">
        <v>12</v>
      </c>
      <c r="M99" s="304">
        <f t="shared" si="19"/>
        <v>60000</v>
      </c>
      <c r="N99" s="303">
        <v>1</v>
      </c>
      <c r="O99" s="303">
        <v>6</v>
      </c>
      <c r="P99" s="304">
        <f t="shared" si="22"/>
        <v>30000</v>
      </c>
      <c r="Q99" s="303">
        <v>12</v>
      </c>
      <c r="R99" s="304">
        <f t="shared" si="21"/>
        <v>60000</v>
      </c>
    </row>
    <row r="100" spans="1:18" ht="36" x14ac:dyDescent="0.2">
      <c r="A100" s="303" t="s">
        <v>438</v>
      </c>
      <c r="B100" s="303" t="s">
        <v>439</v>
      </c>
      <c r="C100" s="303" t="s">
        <v>157</v>
      </c>
      <c r="D100" s="304" t="s">
        <v>813</v>
      </c>
      <c r="E100" s="305">
        <v>6000</v>
      </c>
      <c r="F100" s="303" t="s">
        <v>814</v>
      </c>
      <c r="G100" s="304" t="s">
        <v>815</v>
      </c>
      <c r="H100" s="304" t="s">
        <v>511</v>
      </c>
      <c r="I100" s="304" t="s">
        <v>453</v>
      </c>
      <c r="J100" s="304" t="s">
        <v>816</v>
      </c>
      <c r="K100" s="306">
        <v>1</v>
      </c>
      <c r="L100" s="306">
        <v>12</v>
      </c>
      <c r="M100" s="304">
        <f t="shared" si="19"/>
        <v>72000</v>
      </c>
      <c r="N100" s="303">
        <v>1</v>
      </c>
      <c r="O100" s="303">
        <v>6</v>
      </c>
      <c r="P100" s="304">
        <f t="shared" si="22"/>
        <v>36000</v>
      </c>
      <c r="Q100" s="303">
        <v>12</v>
      </c>
      <c r="R100" s="304">
        <f t="shared" si="21"/>
        <v>72000</v>
      </c>
    </row>
    <row r="101" spans="1:18" ht="24" x14ac:dyDescent="0.2">
      <c r="A101" s="303" t="s">
        <v>438</v>
      </c>
      <c r="B101" s="303" t="s">
        <v>439</v>
      </c>
      <c r="C101" s="303" t="s">
        <v>157</v>
      </c>
      <c r="D101" s="304" t="s">
        <v>817</v>
      </c>
      <c r="E101" s="305">
        <v>3000</v>
      </c>
      <c r="F101" s="303" t="s">
        <v>818</v>
      </c>
      <c r="G101" s="304" t="s">
        <v>819</v>
      </c>
      <c r="H101" s="304"/>
      <c r="I101" s="304"/>
      <c r="J101" s="304" t="s">
        <v>619</v>
      </c>
      <c r="K101" s="306">
        <v>1</v>
      </c>
      <c r="L101" s="306">
        <v>12</v>
      </c>
      <c r="M101" s="304">
        <f t="shared" si="19"/>
        <v>36000</v>
      </c>
      <c r="N101" s="303">
        <v>1</v>
      </c>
      <c r="O101" s="303">
        <v>6</v>
      </c>
      <c r="P101" s="304">
        <f t="shared" si="22"/>
        <v>18000</v>
      </c>
      <c r="Q101" s="303">
        <v>12</v>
      </c>
      <c r="R101" s="304">
        <f t="shared" si="21"/>
        <v>36000</v>
      </c>
    </row>
    <row r="102" spans="1:18" ht="24" x14ac:dyDescent="0.2">
      <c r="A102" s="303" t="s">
        <v>438</v>
      </c>
      <c r="B102" s="303" t="s">
        <v>439</v>
      </c>
      <c r="C102" s="303" t="s">
        <v>157</v>
      </c>
      <c r="D102" s="304" t="s">
        <v>820</v>
      </c>
      <c r="E102" s="305">
        <v>8000</v>
      </c>
      <c r="F102" s="303">
        <v>42974933</v>
      </c>
      <c r="G102" s="304" t="s">
        <v>821</v>
      </c>
      <c r="H102" s="304" t="s">
        <v>487</v>
      </c>
      <c r="I102" s="304" t="s">
        <v>453</v>
      </c>
      <c r="J102" s="304" t="s">
        <v>589</v>
      </c>
      <c r="K102" s="306">
        <v>1</v>
      </c>
      <c r="L102" s="306">
        <v>2</v>
      </c>
      <c r="M102" s="304">
        <v>10400</v>
      </c>
      <c r="N102" s="304"/>
      <c r="O102" s="303"/>
      <c r="P102" s="304"/>
      <c r="Q102" s="307"/>
      <c r="R102" s="307"/>
    </row>
    <row r="103" spans="1:18" ht="36" x14ac:dyDescent="0.2">
      <c r="A103" s="303" t="s">
        <v>438</v>
      </c>
      <c r="B103" s="303" t="s">
        <v>439</v>
      </c>
      <c r="C103" s="303" t="s">
        <v>157</v>
      </c>
      <c r="D103" s="304" t="s">
        <v>822</v>
      </c>
      <c r="E103" s="305">
        <v>10000</v>
      </c>
      <c r="F103" s="303" t="s">
        <v>823</v>
      </c>
      <c r="G103" s="304" t="s">
        <v>824</v>
      </c>
      <c r="H103" s="304" t="s">
        <v>572</v>
      </c>
      <c r="I103" s="304" t="s">
        <v>453</v>
      </c>
      <c r="J103" s="304" t="s">
        <v>825</v>
      </c>
      <c r="K103" s="306">
        <v>1</v>
      </c>
      <c r="L103" s="306">
        <v>12</v>
      </c>
      <c r="M103" s="304">
        <f t="shared" ref="M103:M106" si="23">E103*12</f>
        <v>120000</v>
      </c>
      <c r="N103" s="303">
        <v>1</v>
      </c>
      <c r="O103" s="303">
        <v>6</v>
      </c>
      <c r="P103" s="304">
        <f t="shared" ref="P103:P106" si="24">O103*E103</f>
        <v>60000</v>
      </c>
      <c r="Q103" s="303">
        <v>12</v>
      </c>
      <c r="R103" s="304">
        <f t="shared" ref="R103:R113" si="25">Q103*E103</f>
        <v>120000</v>
      </c>
    </row>
    <row r="104" spans="1:18" ht="24" x14ac:dyDescent="0.2">
      <c r="A104" s="303" t="s">
        <v>438</v>
      </c>
      <c r="B104" s="303" t="s">
        <v>439</v>
      </c>
      <c r="C104" s="303" t="s">
        <v>157</v>
      </c>
      <c r="D104" s="304" t="s">
        <v>826</v>
      </c>
      <c r="E104" s="305">
        <v>8000</v>
      </c>
      <c r="F104" s="303" t="s">
        <v>827</v>
      </c>
      <c r="G104" s="304" t="s">
        <v>828</v>
      </c>
      <c r="H104" s="304" t="s">
        <v>829</v>
      </c>
      <c r="I104" s="304" t="s">
        <v>478</v>
      </c>
      <c r="J104" s="304" t="s">
        <v>830</v>
      </c>
      <c r="K104" s="306">
        <v>1</v>
      </c>
      <c r="L104" s="306">
        <v>12</v>
      </c>
      <c r="M104" s="304">
        <f t="shared" si="23"/>
        <v>96000</v>
      </c>
      <c r="N104" s="303">
        <v>1</v>
      </c>
      <c r="O104" s="303">
        <v>6</v>
      </c>
      <c r="P104" s="304">
        <f t="shared" si="24"/>
        <v>48000</v>
      </c>
      <c r="Q104" s="303">
        <v>12</v>
      </c>
      <c r="R104" s="304">
        <f t="shared" si="25"/>
        <v>96000</v>
      </c>
    </row>
    <row r="105" spans="1:18" ht="24" x14ac:dyDescent="0.2">
      <c r="A105" s="303" t="s">
        <v>438</v>
      </c>
      <c r="B105" s="303" t="s">
        <v>439</v>
      </c>
      <c r="C105" s="303" t="s">
        <v>157</v>
      </c>
      <c r="D105" s="304" t="s">
        <v>831</v>
      </c>
      <c r="E105" s="305">
        <v>8000</v>
      </c>
      <c r="F105" s="303" t="s">
        <v>832</v>
      </c>
      <c r="G105" s="304" t="s">
        <v>833</v>
      </c>
      <c r="H105" s="304" t="s">
        <v>487</v>
      </c>
      <c r="I105" s="304" t="s">
        <v>453</v>
      </c>
      <c r="J105" s="304" t="s">
        <v>453</v>
      </c>
      <c r="K105" s="306">
        <v>1</v>
      </c>
      <c r="L105" s="306">
        <v>12</v>
      </c>
      <c r="M105" s="304">
        <f t="shared" si="23"/>
        <v>96000</v>
      </c>
      <c r="N105" s="303">
        <v>1</v>
      </c>
      <c r="O105" s="303">
        <v>6</v>
      </c>
      <c r="P105" s="304">
        <f t="shared" si="24"/>
        <v>48000</v>
      </c>
      <c r="Q105" s="303">
        <v>12</v>
      </c>
      <c r="R105" s="304">
        <f t="shared" si="25"/>
        <v>96000</v>
      </c>
    </row>
    <row r="106" spans="1:18" ht="24" x14ac:dyDescent="0.2">
      <c r="A106" s="303" t="s">
        <v>438</v>
      </c>
      <c r="B106" s="303" t="s">
        <v>439</v>
      </c>
      <c r="C106" s="303" t="s">
        <v>157</v>
      </c>
      <c r="D106" s="304" t="s">
        <v>459</v>
      </c>
      <c r="E106" s="305">
        <v>3500</v>
      </c>
      <c r="F106" s="303" t="s">
        <v>834</v>
      </c>
      <c r="G106" s="304" t="s">
        <v>835</v>
      </c>
      <c r="H106" s="304"/>
      <c r="I106" s="304"/>
      <c r="J106" s="304" t="s">
        <v>619</v>
      </c>
      <c r="K106" s="306">
        <v>1</v>
      </c>
      <c r="L106" s="306">
        <v>12</v>
      </c>
      <c r="M106" s="304">
        <f t="shared" si="23"/>
        <v>42000</v>
      </c>
      <c r="N106" s="303">
        <v>1</v>
      </c>
      <c r="O106" s="303">
        <v>6</v>
      </c>
      <c r="P106" s="304">
        <f t="shared" si="24"/>
        <v>21000</v>
      </c>
      <c r="Q106" s="303">
        <v>12</v>
      </c>
      <c r="R106" s="304">
        <f t="shared" si="25"/>
        <v>42000</v>
      </c>
    </row>
    <row r="107" spans="1:18" ht="60" x14ac:dyDescent="0.2">
      <c r="A107" s="303" t="s">
        <v>438</v>
      </c>
      <c r="B107" s="303" t="s">
        <v>439</v>
      </c>
      <c r="C107" s="303" t="s">
        <v>157</v>
      </c>
      <c r="D107" s="304" t="s">
        <v>836</v>
      </c>
      <c r="E107" s="305">
        <v>8000</v>
      </c>
      <c r="F107" s="303" t="s">
        <v>837</v>
      </c>
      <c r="G107" s="304" t="s">
        <v>838</v>
      </c>
      <c r="H107" s="304" t="s">
        <v>748</v>
      </c>
      <c r="I107" s="304" t="s">
        <v>453</v>
      </c>
      <c r="J107" s="304" t="s">
        <v>762</v>
      </c>
      <c r="K107" s="306">
        <v>1</v>
      </c>
      <c r="L107" s="306">
        <v>10</v>
      </c>
      <c r="M107" s="304">
        <v>79733</v>
      </c>
      <c r="N107" s="303">
        <v>1</v>
      </c>
      <c r="O107" s="303">
        <v>6</v>
      </c>
      <c r="P107" s="304">
        <f>O107*E107</f>
        <v>48000</v>
      </c>
      <c r="Q107" s="303">
        <v>12</v>
      </c>
      <c r="R107" s="304">
        <f t="shared" si="25"/>
        <v>96000</v>
      </c>
    </row>
    <row r="108" spans="1:18" ht="72" x14ac:dyDescent="0.2">
      <c r="A108" s="303" t="s">
        <v>438</v>
      </c>
      <c r="B108" s="303" t="s">
        <v>439</v>
      </c>
      <c r="C108" s="303" t="s">
        <v>157</v>
      </c>
      <c r="D108" s="304" t="s">
        <v>839</v>
      </c>
      <c r="E108" s="305">
        <v>8000</v>
      </c>
      <c r="F108" s="303" t="s">
        <v>840</v>
      </c>
      <c r="G108" s="304" t="s">
        <v>841</v>
      </c>
      <c r="H108" s="304" t="s">
        <v>842</v>
      </c>
      <c r="I108" s="304" t="s">
        <v>453</v>
      </c>
      <c r="J108" s="304" t="s">
        <v>843</v>
      </c>
      <c r="K108" s="306">
        <v>1</v>
      </c>
      <c r="L108" s="306">
        <v>12</v>
      </c>
      <c r="M108" s="304">
        <f>E108*12</f>
        <v>96000</v>
      </c>
      <c r="N108" s="303">
        <v>1</v>
      </c>
      <c r="O108" s="303">
        <v>6</v>
      </c>
      <c r="P108" s="304">
        <f t="shared" ref="P108" si="26">O108*E108</f>
        <v>48000</v>
      </c>
      <c r="Q108" s="303">
        <v>12</v>
      </c>
      <c r="R108" s="304">
        <f t="shared" si="25"/>
        <v>96000</v>
      </c>
    </row>
    <row r="109" spans="1:18" ht="24" x14ac:dyDescent="0.2">
      <c r="A109" s="303" t="s">
        <v>438</v>
      </c>
      <c r="B109" s="303" t="s">
        <v>439</v>
      </c>
      <c r="C109" s="303" t="s">
        <v>157</v>
      </c>
      <c r="D109" s="304" t="s">
        <v>820</v>
      </c>
      <c r="E109" s="305">
        <v>8000</v>
      </c>
      <c r="F109" s="303" t="s">
        <v>844</v>
      </c>
      <c r="G109" s="304" t="s">
        <v>845</v>
      </c>
      <c r="H109" s="304" t="s">
        <v>487</v>
      </c>
      <c r="I109" s="304" t="s">
        <v>453</v>
      </c>
      <c r="J109" s="304" t="s">
        <v>589</v>
      </c>
      <c r="K109" s="306">
        <v>1</v>
      </c>
      <c r="L109" s="306">
        <v>10</v>
      </c>
      <c r="M109" s="304">
        <v>77867</v>
      </c>
      <c r="N109" s="303">
        <v>1</v>
      </c>
      <c r="O109" s="303">
        <v>6</v>
      </c>
      <c r="P109" s="304">
        <f>O109*E109</f>
        <v>48000</v>
      </c>
      <c r="Q109" s="303">
        <v>12</v>
      </c>
      <c r="R109" s="304">
        <f t="shared" si="25"/>
        <v>96000</v>
      </c>
    </row>
    <row r="110" spans="1:18" ht="24" x14ac:dyDescent="0.2">
      <c r="A110" s="303" t="s">
        <v>438</v>
      </c>
      <c r="B110" s="303" t="s">
        <v>439</v>
      </c>
      <c r="C110" s="303" t="s">
        <v>157</v>
      </c>
      <c r="D110" s="304" t="s">
        <v>459</v>
      </c>
      <c r="E110" s="305">
        <v>3500</v>
      </c>
      <c r="F110" s="303" t="s">
        <v>846</v>
      </c>
      <c r="G110" s="304" t="s">
        <v>847</v>
      </c>
      <c r="H110" s="304"/>
      <c r="I110" s="304"/>
      <c r="J110" s="304" t="s">
        <v>619</v>
      </c>
      <c r="K110" s="306">
        <v>1</v>
      </c>
      <c r="L110" s="306">
        <v>12</v>
      </c>
      <c r="M110" s="304">
        <f t="shared" ref="M110:M113" si="27">E110*12</f>
        <v>42000</v>
      </c>
      <c r="N110" s="303">
        <v>1</v>
      </c>
      <c r="O110" s="303">
        <v>6</v>
      </c>
      <c r="P110" s="304">
        <f t="shared" ref="P110:P113" si="28">O110*E110</f>
        <v>21000</v>
      </c>
      <c r="Q110" s="303">
        <v>12</v>
      </c>
      <c r="R110" s="304">
        <f t="shared" si="25"/>
        <v>42000</v>
      </c>
    </row>
    <row r="111" spans="1:18" ht="36" x14ac:dyDescent="0.2">
      <c r="A111" s="303" t="s">
        <v>438</v>
      </c>
      <c r="B111" s="303" t="s">
        <v>439</v>
      </c>
      <c r="C111" s="303" t="s">
        <v>157</v>
      </c>
      <c r="D111" s="304" t="s">
        <v>848</v>
      </c>
      <c r="E111" s="305">
        <v>14000</v>
      </c>
      <c r="F111" s="303" t="s">
        <v>849</v>
      </c>
      <c r="G111" s="304" t="s">
        <v>850</v>
      </c>
      <c r="H111" s="304" t="s">
        <v>487</v>
      </c>
      <c r="I111" s="304" t="s">
        <v>453</v>
      </c>
      <c r="J111" s="304" t="s">
        <v>851</v>
      </c>
      <c r="K111" s="306">
        <v>1</v>
      </c>
      <c r="L111" s="306">
        <v>12</v>
      </c>
      <c r="M111" s="304">
        <f t="shared" si="27"/>
        <v>168000</v>
      </c>
      <c r="N111" s="303">
        <v>1</v>
      </c>
      <c r="O111" s="303">
        <v>6</v>
      </c>
      <c r="P111" s="304">
        <f t="shared" si="28"/>
        <v>84000</v>
      </c>
      <c r="Q111" s="303">
        <v>12</v>
      </c>
      <c r="R111" s="304">
        <f t="shared" si="25"/>
        <v>168000</v>
      </c>
    </row>
    <row r="112" spans="1:18" ht="24" x14ac:dyDescent="0.2">
      <c r="A112" s="303" t="s">
        <v>438</v>
      </c>
      <c r="B112" s="303" t="s">
        <v>439</v>
      </c>
      <c r="C112" s="303" t="s">
        <v>157</v>
      </c>
      <c r="D112" s="304" t="s">
        <v>852</v>
      </c>
      <c r="E112" s="305">
        <v>3000</v>
      </c>
      <c r="F112" s="303" t="s">
        <v>853</v>
      </c>
      <c r="G112" s="304" t="s">
        <v>854</v>
      </c>
      <c r="H112" s="304" t="s">
        <v>855</v>
      </c>
      <c r="I112" s="304" t="s">
        <v>503</v>
      </c>
      <c r="J112" s="304" t="s">
        <v>856</v>
      </c>
      <c r="K112" s="306">
        <v>1</v>
      </c>
      <c r="L112" s="306">
        <v>12</v>
      </c>
      <c r="M112" s="304">
        <f t="shared" si="27"/>
        <v>36000</v>
      </c>
      <c r="N112" s="303">
        <v>1</v>
      </c>
      <c r="O112" s="303">
        <v>6</v>
      </c>
      <c r="P112" s="304">
        <f t="shared" si="28"/>
        <v>18000</v>
      </c>
      <c r="Q112" s="303">
        <v>12</v>
      </c>
      <c r="R112" s="304">
        <f t="shared" si="25"/>
        <v>36000</v>
      </c>
    </row>
    <row r="113" spans="1:18" ht="36" x14ac:dyDescent="0.2">
      <c r="A113" s="303" t="s">
        <v>438</v>
      </c>
      <c r="B113" s="303" t="s">
        <v>439</v>
      </c>
      <c r="C113" s="303" t="s">
        <v>157</v>
      </c>
      <c r="D113" s="304" t="s">
        <v>857</v>
      </c>
      <c r="E113" s="305">
        <v>8000</v>
      </c>
      <c r="F113" s="303" t="s">
        <v>858</v>
      </c>
      <c r="G113" s="304" t="s">
        <v>859</v>
      </c>
      <c r="H113" s="304" t="s">
        <v>511</v>
      </c>
      <c r="I113" s="304" t="s">
        <v>472</v>
      </c>
      <c r="J113" s="304" t="s">
        <v>860</v>
      </c>
      <c r="K113" s="306">
        <v>1</v>
      </c>
      <c r="L113" s="306">
        <v>12</v>
      </c>
      <c r="M113" s="304">
        <f t="shared" si="27"/>
        <v>96000</v>
      </c>
      <c r="N113" s="303">
        <v>1</v>
      </c>
      <c r="O113" s="303">
        <v>6</v>
      </c>
      <c r="P113" s="304">
        <f t="shared" si="28"/>
        <v>48000</v>
      </c>
      <c r="Q113" s="303">
        <v>12</v>
      </c>
      <c r="R113" s="304">
        <f t="shared" si="25"/>
        <v>96000</v>
      </c>
    </row>
    <row r="114" spans="1:18" x14ac:dyDescent="0.2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187"/>
      <c r="L114" s="187"/>
      <c r="M114" s="62"/>
      <c r="N114" s="187"/>
      <c r="O114" s="187"/>
      <c r="P114" s="187"/>
      <c r="Q114" s="187"/>
      <c r="R114" s="187"/>
    </row>
    <row r="115" spans="1:18" x14ac:dyDescent="0.2">
      <c r="A115" s="184"/>
      <c r="B115" s="184"/>
      <c r="C115" s="184"/>
      <c r="D115" s="185"/>
      <c r="E115" s="185"/>
      <c r="F115" s="184"/>
      <c r="G115" s="185"/>
      <c r="H115" s="185"/>
      <c r="I115" s="185"/>
      <c r="J115" s="185"/>
      <c r="K115" s="186"/>
      <c r="L115" s="186"/>
      <c r="M115" s="185"/>
      <c r="N115" s="186"/>
      <c r="O115" s="186"/>
      <c r="P115" s="186"/>
      <c r="Q115" s="186"/>
      <c r="R115" s="186"/>
    </row>
    <row r="116" spans="1:18" x14ac:dyDescent="0.2">
      <c r="A116" s="82" t="s">
        <v>235</v>
      </c>
    </row>
    <row r="117" spans="1:18" x14ac:dyDescent="0.2">
      <c r="A117" s="82" t="s">
        <v>262</v>
      </c>
    </row>
  </sheetData>
  <mergeCells count="9">
    <mergeCell ref="Q4:R4"/>
    <mergeCell ref="C2:R2"/>
    <mergeCell ref="A1:R1"/>
    <mergeCell ref="A4:E4"/>
    <mergeCell ref="F4:J4"/>
    <mergeCell ref="K4:M4"/>
    <mergeCell ref="N4:P4"/>
    <mergeCell ref="A2:B2"/>
    <mergeCell ref="A3:B3"/>
  </mergeCells>
  <pageMargins left="0.7" right="0.7" top="0.75" bottom="0.75" header="0.3" footer="0.3"/>
  <pageSetup paperSize="9" scale="3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4"/>
  <sheetViews>
    <sheetView tabSelected="1" view="pageBreakPreview" topLeftCell="D3" zoomScaleNormal="100" zoomScaleSheetLayoutView="100" workbookViewId="0">
      <selection activeCell="E31" sqref="E31"/>
    </sheetView>
  </sheetViews>
  <sheetFormatPr baseColWidth="10" defaultColWidth="11.42578125" defaultRowHeight="12" x14ac:dyDescent="0.2"/>
  <cols>
    <col min="1" max="1" width="46.28515625" style="90" customWidth="1"/>
    <col min="2" max="2" width="23.5703125" style="90" customWidth="1"/>
    <col min="3" max="3" width="35.42578125" style="90" customWidth="1"/>
    <col min="4" max="8" width="15.5703125" style="90" customWidth="1"/>
    <col min="9" max="16384" width="11.42578125" style="90"/>
  </cols>
  <sheetData>
    <row r="1" spans="1:22" s="87" customFormat="1" ht="20.25" x14ac:dyDescent="0.3">
      <c r="A1" s="438" t="s">
        <v>252</v>
      </c>
      <c r="B1" s="438"/>
      <c r="C1" s="438"/>
      <c r="D1" s="438"/>
      <c r="E1" s="438"/>
      <c r="F1" s="438"/>
      <c r="G1" s="438"/>
      <c r="H1" s="438"/>
    </row>
    <row r="2" spans="1:22" s="89" customFormat="1" ht="30.75" customHeight="1" x14ac:dyDescent="0.2">
      <c r="A2" s="195" t="s">
        <v>280</v>
      </c>
      <c r="B2" s="333" t="s">
        <v>281</v>
      </c>
      <c r="C2" s="333"/>
      <c r="D2" s="333"/>
      <c r="E2" s="333"/>
      <c r="F2" s="333"/>
      <c r="G2" s="333"/>
      <c r="H2" s="333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s="89" customFormat="1" ht="30.75" customHeight="1" x14ac:dyDescent="0.2">
      <c r="A3" s="195" t="s">
        <v>276</v>
      </c>
      <c r="B3" s="333" t="s">
        <v>282</v>
      </c>
      <c r="C3" s="333"/>
      <c r="D3" s="333"/>
      <c r="E3" s="333"/>
      <c r="F3" s="333"/>
      <c r="G3" s="333"/>
      <c r="H3" s="333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x14ac:dyDescent="0.2">
      <c r="A4" s="435" t="s">
        <v>230</v>
      </c>
      <c r="B4" s="435" t="s">
        <v>136</v>
      </c>
      <c r="C4" s="437" t="s">
        <v>229</v>
      </c>
      <c r="D4" s="437"/>
      <c r="E4" s="437"/>
      <c r="F4" s="437"/>
      <c r="G4" s="437"/>
      <c r="H4" s="437"/>
    </row>
    <row r="5" spans="1:22" s="91" customFormat="1" ht="36.75" customHeight="1" x14ac:dyDescent="0.2">
      <c r="A5" s="436"/>
      <c r="B5" s="436"/>
      <c r="C5" s="188" t="s">
        <v>137</v>
      </c>
      <c r="D5" s="188" t="s">
        <v>228</v>
      </c>
      <c r="E5" s="189" t="s">
        <v>138</v>
      </c>
      <c r="F5" s="188" t="s">
        <v>139</v>
      </c>
      <c r="G5" s="188" t="s">
        <v>140</v>
      </c>
      <c r="H5" s="188" t="s">
        <v>231</v>
      </c>
    </row>
    <row r="6" spans="1:22" x14ac:dyDescent="0.2">
      <c r="A6" s="193"/>
      <c r="B6" s="193"/>
      <c r="C6" s="194"/>
      <c r="D6" s="194"/>
      <c r="E6" s="194"/>
      <c r="F6" s="194"/>
      <c r="G6" s="194"/>
      <c r="H6" s="194"/>
    </row>
    <row r="7" spans="1:22" x14ac:dyDescent="0.2">
      <c r="A7" s="193" t="s">
        <v>70</v>
      </c>
      <c r="B7" s="282">
        <v>1089</v>
      </c>
      <c r="C7" s="194" t="s">
        <v>350</v>
      </c>
      <c r="D7" s="283" t="s">
        <v>351</v>
      </c>
      <c r="E7" s="284">
        <v>2003</v>
      </c>
      <c r="F7" s="285" t="s">
        <v>352</v>
      </c>
      <c r="G7" s="286">
        <v>0</v>
      </c>
      <c r="H7" s="286">
        <v>0</v>
      </c>
    </row>
    <row r="8" spans="1:22" x14ac:dyDescent="0.2">
      <c r="A8" s="193"/>
      <c r="B8" s="282"/>
      <c r="C8" s="194"/>
      <c r="D8" s="283"/>
      <c r="E8" s="194"/>
      <c r="F8" s="285"/>
      <c r="G8" s="194"/>
      <c r="H8" s="194"/>
    </row>
    <row r="9" spans="1:22" x14ac:dyDescent="0.2">
      <c r="A9" s="193" t="s">
        <v>71</v>
      </c>
      <c r="B9" s="282">
        <v>1089</v>
      </c>
      <c r="C9" s="194" t="s">
        <v>350</v>
      </c>
      <c r="D9" s="283" t="s">
        <v>353</v>
      </c>
      <c r="E9" s="284" t="s">
        <v>354</v>
      </c>
      <c r="F9" s="285" t="s">
        <v>352</v>
      </c>
      <c r="G9" s="286">
        <v>9070.0499999999993</v>
      </c>
      <c r="H9" s="286">
        <v>887.76</v>
      </c>
    </row>
    <row r="10" spans="1:22" x14ac:dyDescent="0.2">
      <c r="A10" s="193"/>
      <c r="B10" s="282"/>
      <c r="C10" s="194"/>
      <c r="D10" s="285"/>
      <c r="E10" s="194"/>
      <c r="F10" s="285"/>
      <c r="G10" s="194"/>
      <c r="H10" s="194"/>
    </row>
    <row r="11" spans="1:22" x14ac:dyDescent="0.2">
      <c r="A11" s="193" t="s">
        <v>72</v>
      </c>
      <c r="B11" s="282"/>
      <c r="C11" s="194"/>
      <c r="D11" s="285"/>
      <c r="E11" s="194"/>
      <c r="F11" s="285"/>
      <c r="G11" s="194"/>
      <c r="H11" s="194"/>
    </row>
    <row r="12" spans="1:22" x14ac:dyDescent="0.2">
      <c r="A12" s="193" t="s">
        <v>141</v>
      </c>
      <c r="B12" s="282"/>
      <c r="C12" s="194"/>
      <c r="D12" s="285"/>
      <c r="E12" s="194"/>
      <c r="F12" s="285"/>
      <c r="G12" s="194"/>
      <c r="H12" s="194"/>
    </row>
    <row r="13" spans="1:22" x14ac:dyDescent="0.2">
      <c r="A13" s="193"/>
      <c r="B13" s="282"/>
      <c r="C13" s="194"/>
      <c r="D13" s="285"/>
      <c r="E13" s="194"/>
      <c r="F13" s="285"/>
      <c r="G13" s="194"/>
      <c r="H13" s="194"/>
    </row>
    <row r="14" spans="1:22" x14ac:dyDescent="0.2">
      <c r="A14" s="193" t="s">
        <v>73</v>
      </c>
      <c r="B14" s="282"/>
      <c r="C14" s="194"/>
      <c r="D14" s="285"/>
      <c r="E14" s="194"/>
      <c r="F14" s="285"/>
      <c r="G14" s="194"/>
      <c r="H14" s="194"/>
    </row>
    <row r="15" spans="1:22" x14ac:dyDescent="0.2">
      <c r="A15" s="193"/>
      <c r="B15" s="282"/>
      <c r="C15" s="194"/>
      <c r="D15" s="285"/>
      <c r="E15" s="194"/>
      <c r="F15" s="285"/>
      <c r="G15" s="194"/>
      <c r="H15" s="194"/>
    </row>
    <row r="16" spans="1:22" x14ac:dyDescent="0.2">
      <c r="A16" s="193" t="s">
        <v>74</v>
      </c>
      <c r="B16" s="282"/>
      <c r="C16" s="194"/>
      <c r="D16" s="285"/>
      <c r="E16" s="194"/>
      <c r="F16" s="285"/>
      <c r="G16" s="194"/>
      <c r="H16" s="194"/>
    </row>
    <row r="17" spans="1:8" x14ac:dyDescent="0.2">
      <c r="A17" s="193"/>
      <c r="B17" s="282"/>
      <c r="C17" s="194"/>
      <c r="D17" s="285"/>
      <c r="E17" s="194"/>
      <c r="F17" s="285"/>
      <c r="G17" s="194"/>
      <c r="H17" s="194"/>
    </row>
    <row r="18" spans="1:8" x14ac:dyDescent="0.2">
      <c r="A18" s="193" t="s">
        <v>75</v>
      </c>
      <c r="B18" s="282"/>
      <c r="C18" s="194"/>
      <c r="D18" s="285"/>
      <c r="E18" s="194"/>
      <c r="F18" s="285"/>
      <c r="G18" s="194"/>
      <c r="H18" s="194"/>
    </row>
    <row r="19" spans="1:8" x14ac:dyDescent="0.2">
      <c r="A19" s="193" t="s">
        <v>76</v>
      </c>
      <c r="B19" s="282"/>
      <c r="C19" s="194"/>
      <c r="D19" s="285"/>
      <c r="E19" s="194"/>
      <c r="F19" s="285"/>
      <c r="G19" s="194"/>
      <c r="H19" s="194"/>
    </row>
    <row r="20" spans="1:8" x14ac:dyDescent="0.2">
      <c r="A20" s="193" t="s">
        <v>77</v>
      </c>
      <c r="B20" s="282"/>
      <c r="C20" s="194"/>
      <c r="D20" s="285"/>
      <c r="E20" s="194"/>
      <c r="F20" s="285"/>
      <c r="G20" s="194"/>
      <c r="H20" s="194"/>
    </row>
    <row r="21" spans="1:8" x14ac:dyDescent="0.2">
      <c r="A21" s="193" t="s">
        <v>78</v>
      </c>
      <c r="B21" s="282"/>
      <c r="C21" s="194"/>
      <c r="D21" s="285"/>
      <c r="E21" s="194"/>
      <c r="F21" s="285"/>
      <c r="G21" s="194"/>
      <c r="H21" s="194"/>
    </row>
    <row r="22" spans="1:8" x14ac:dyDescent="0.2">
      <c r="A22" s="193" t="s">
        <v>79</v>
      </c>
      <c r="B22" s="282"/>
      <c r="C22" s="194"/>
      <c r="D22" s="285"/>
      <c r="E22" s="194"/>
      <c r="F22" s="285"/>
      <c r="G22" s="194"/>
      <c r="H22" s="194"/>
    </row>
    <row r="23" spans="1:8" x14ac:dyDescent="0.2">
      <c r="A23" s="193" t="s">
        <v>355</v>
      </c>
      <c r="B23" s="282"/>
      <c r="C23" s="194"/>
      <c r="D23" s="285"/>
      <c r="E23" s="194"/>
      <c r="F23" s="285"/>
      <c r="G23" s="194"/>
      <c r="H23" s="194"/>
    </row>
    <row r="24" spans="1:8" x14ac:dyDescent="0.2">
      <c r="A24" s="193" t="s">
        <v>356</v>
      </c>
      <c r="B24" s="282">
        <v>1089</v>
      </c>
      <c r="C24" s="194" t="s">
        <v>350</v>
      </c>
      <c r="D24" s="284" t="s">
        <v>357</v>
      </c>
      <c r="E24" s="283" t="s">
        <v>358</v>
      </c>
      <c r="F24" s="285" t="s">
        <v>352</v>
      </c>
      <c r="G24" s="286">
        <v>53110.15</v>
      </c>
      <c r="H24" s="286">
        <v>53110.15</v>
      </c>
    </row>
    <row r="25" spans="1:8" x14ac:dyDescent="0.2">
      <c r="A25" s="193" t="s">
        <v>359</v>
      </c>
      <c r="B25" s="282">
        <v>1089</v>
      </c>
      <c r="C25" s="194" t="s">
        <v>350</v>
      </c>
      <c r="D25" s="284" t="s">
        <v>360</v>
      </c>
      <c r="E25" s="283" t="s">
        <v>361</v>
      </c>
      <c r="F25" s="285" t="s">
        <v>352</v>
      </c>
      <c r="G25" s="286">
        <v>0</v>
      </c>
      <c r="H25" s="286">
        <v>0</v>
      </c>
    </row>
    <row r="26" spans="1:8" x14ac:dyDescent="0.2">
      <c r="A26" s="193" t="s">
        <v>362</v>
      </c>
      <c r="B26" s="282">
        <v>1089</v>
      </c>
      <c r="C26" s="194" t="s">
        <v>350</v>
      </c>
      <c r="D26" s="284" t="s">
        <v>363</v>
      </c>
      <c r="E26" s="283" t="s">
        <v>364</v>
      </c>
      <c r="F26" s="285" t="s">
        <v>352</v>
      </c>
      <c r="G26" s="286">
        <v>0</v>
      </c>
      <c r="H26" s="286">
        <v>0</v>
      </c>
    </row>
    <row r="27" spans="1:8" x14ac:dyDescent="0.2">
      <c r="A27" s="193" t="s">
        <v>365</v>
      </c>
      <c r="B27" s="282">
        <v>1089</v>
      </c>
      <c r="C27" s="194" t="s">
        <v>350</v>
      </c>
      <c r="D27" s="284" t="s">
        <v>366</v>
      </c>
      <c r="E27" s="284">
        <v>2014</v>
      </c>
      <c r="F27" s="285" t="s">
        <v>352</v>
      </c>
      <c r="G27" s="286">
        <v>81742.81</v>
      </c>
      <c r="H27" s="286">
        <v>139878.42000000001</v>
      </c>
    </row>
    <row r="28" spans="1:8" x14ac:dyDescent="0.2">
      <c r="A28" s="287" t="s">
        <v>367</v>
      </c>
      <c r="B28" s="282">
        <v>1089</v>
      </c>
      <c r="C28" s="194" t="s">
        <v>368</v>
      </c>
      <c r="D28" s="284" t="s">
        <v>369</v>
      </c>
      <c r="E28" s="283" t="s">
        <v>358</v>
      </c>
      <c r="F28" s="285" t="s">
        <v>352</v>
      </c>
      <c r="G28" s="286">
        <v>154.65</v>
      </c>
      <c r="H28" s="286">
        <v>71.650000000000006</v>
      </c>
    </row>
    <row r="29" spans="1:8" x14ac:dyDescent="0.2">
      <c r="A29" s="287" t="s">
        <v>367</v>
      </c>
      <c r="B29" s="282">
        <v>1089</v>
      </c>
      <c r="C29" s="194" t="s">
        <v>370</v>
      </c>
      <c r="D29" s="284" t="s">
        <v>371</v>
      </c>
      <c r="E29" s="283" t="s">
        <v>372</v>
      </c>
      <c r="F29" s="285" t="s">
        <v>352</v>
      </c>
      <c r="G29" s="286">
        <v>173.35</v>
      </c>
      <c r="H29" s="286">
        <v>107.35</v>
      </c>
    </row>
    <row r="30" spans="1:8" x14ac:dyDescent="0.2">
      <c r="A30" s="287" t="s">
        <v>367</v>
      </c>
      <c r="B30" s="282">
        <v>1089</v>
      </c>
      <c r="C30" s="194" t="s">
        <v>373</v>
      </c>
      <c r="D30" s="284" t="s">
        <v>374</v>
      </c>
      <c r="E30" s="283" t="s">
        <v>372</v>
      </c>
      <c r="F30" s="285" t="s">
        <v>352</v>
      </c>
      <c r="G30" s="286">
        <v>116.57</v>
      </c>
      <c r="H30" s="286">
        <v>0</v>
      </c>
    </row>
    <row r="31" spans="1:8" x14ac:dyDescent="0.2">
      <c r="A31" s="287" t="s">
        <v>367</v>
      </c>
      <c r="B31" s="282">
        <v>1089</v>
      </c>
      <c r="C31" s="194" t="s">
        <v>375</v>
      </c>
      <c r="D31" s="284" t="s">
        <v>376</v>
      </c>
      <c r="E31" s="283" t="s">
        <v>377</v>
      </c>
      <c r="F31" s="285" t="s">
        <v>352</v>
      </c>
      <c r="G31" s="286">
        <v>200.09</v>
      </c>
      <c r="H31" s="286">
        <v>128.59</v>
      </c>
    </row>
    <row r="32" spans="1:8" ht="18" x14ac:dyDescent="0.25">
      <c r="A32" s="190" t="s">
        <v>10</v>
      </c>
      <c r="B32" s="191"/>
      <c r="C32" s="192"/>
      <c r="D32" s="192"/>
      <c r="E32" s="192"/>
      <c r="F32" s="192"/>
      <c r="G32" s="288">
        <f>SUM(G6:G31)</f>
        <v>144567.67000000001</v>
      </c>
      <c r="H32" s="288">
        <f>SUM(H6:H31)</f>
        <v>194183.92</v>
      </c>
    </row>
    <row r="33" spans="1:1" x14ac:dyDescent="0.2">
      <c r="A33" s="161" t="s">
        <v>142</v>
      </c>
    </row>
    <row r="34" spans="1:1" x14ac:dyDescent="0.2">
      <c r="A34" s="161" t="s">
        <v>232</v>
      </c>
    </row>
  </sheetData>
  <mergeCells count="6">
    <mergeCell ref="A4:A5"/>
    <mergeCell ref="B4:B5"/>
    <mergeCell ref="C4:H4"/>
    <mergeCell ref="A1:H1"/>
    <mergeCell ref="B2:H2"/>
    <mergeCell ref="B3:H3"/>
  </mergeCells>
  <pageMargins left="0.7" right="0.7" top="0.75" bottom="0.75" header="0.3" footer="0.3"/>
  <pageSetup paperSize="9" scale="45" orientation="portrait" r:id="rId1"/>
  <ignoredErrors>
    <ignoredError sqref="D24:D31 E24:E26 D7 D9:E9 E28:E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view="pageBreakPreview" zoomScaleNormal="100" zoomScaleSheetLayoutView="100" workbookViewId="0">
      <selection activeCell="R14" sqref="R14"/>
    </sheetView>
  </sheetViews>
  <sheetFormatPr baseColWidth="10" defaultColWidth="11.28515625" defaultRowHeight="11.25" x14ac:dyDescent="0.2"/>
  <cols>
    <col min="1" max="1" width="37.7109375" style="10" customWidth="1"/>
    <col min="2" max="2" width="43.42578125" style="10" customWidth="1"/>
    <col min="3" max="3" width="7.85546875" style="10" customWidth="1"/>
    <col min="4" max="4" width="9.140625" style="10" customWidth="1"/>
    <col min="5" max="5" width="10.5703125" style="10" customWidth="1"/>
    <col min="6" max="6" width="11.28515625" style="10" customWidth="1"/>
    <col min="7" max="7" width="8.28515625" style="10" customWidth="1"/>
    <col min="8" max="8" width="7.140625" style="10" customWidth="1"/>
    <col min="9" max="9" width="11" style="10" customWidth="1"/>
    <col min="10" max="15" width="5" style="10" customWidth="1"/>
    <col min="16" max="16" width="7.140625" style="10" customWidth="1"/>
    <col min="17" max="17" width="11.42578125" style="10" customWidth="1"/>
    <col min="18" max="18" width="6.140625" style="10" customWidth="1"/>
    <col min="19" max="16384" width="11.28515625" style="10"/>
  </cols>
  <sheetData>
    <row r="1" spans="1:23" ht="38.25" customHeight="1" x14ac:dyDescent="0.2">
      <c r="A1" s="329" t="s">
        <v>243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23" ht="23.25" customHeight="1" x14ac:dyDescent="0.2">
      <c r="A2" s="155" t="s">
        <v>280</v>
      </c>
      <c r="B2" s="328" t="s">
        <v>275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11"/>
      <c r="T2" s="11"/>
      <c r="U2" s="11"/>
      <c r="V2" s="11"/>
      <c r="W2" s="11"/>
    </row>
    <row r="3" spans="1:23" ht="23.25" customHeight="1" x14ac:dyDescent="0.2">
      <c r="A3" s="155" t="s">
        <v>276</v>
      </c>
      <c r="B3" s="328" t="s">
        <v>277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11"/>
      <c r="T3" s="11"/>
      <c r="U3" s="11"/>
      <c r="V3" s="11"/>
      <c r="W3" s="11"/>
    </row>
    <row r="4" spans="1:23" s="12" customFormat="1" ht="28.5" customHeight="1" x14ac:dyDescent="0.25">
      <c r="A4" s="330" t="s">
        <v>6</v>
      </c>
      <c r="B4" s="331" t="s">
        <v>28</v>
      </c>
      <c r="C4" s="330" t="s">
        <v>7</v>
      </c>
      <c r="D4" s="330"/>
      <c r="E4" s="330"/>
      <c r="F4" s="330"/>
      <c r="G4" s="330"/>
      <c r="H4" s="330"/>
      <c r="I4" s="330"/>
      <c r="J4" s="330" t="s">
        <v>8</v>
      </c>
      <c r="K4" s="330"/>
      <c r="L4" s="330"/>
      <c r="M4" s="330"/>
      <c r="N4" s="330"/>
      <c r="O4" s="330" t="s">
        <v>9</v>
      </c>
      <c r="P4" s="330"/>
      <c r="Q4" s="330" t="s">
        <v>10</v>
      </c>
      <c r="R4" s="330"/>
    </row>
    <row r="5" spans="1:23" s="13" customFormat="1" ht="144.75" x14ac:dyDescent="0.2">
      <c r="A5" s="330"/>
      <c r="B5" s="331"/>
      <c r="C5" s="156" t="s">
        <v>11</v>
      </c>
      <c r="D5" s="156" t="s">
        <v>12</v>
      </c>
      <c r="E5" s="156" t="s">
        <v>13</v>
      </c>
      <c r="F5" s="156" t="s">
        <v>14</v>
      </c>
      <c r="G5" s="156" t="s">
        <v>15</v>
      </c>
      <c r="H5" s="156" t="s">
        <v>16</v>
      </c>
      <c r="I5" s="156" t="s">
        <v>17</v>
      </c>
      <c r="J5" s="156" t="s">
        <v>18</v>
      </c>
      <c r="K5" s="156" t="s">
        <v>19</v>
      </c>
      <c r="L5" s="156" t="s">
        <v>20</v>
      </c>
      <c r="M5" s="156" t="s">
        <v>21</v>
      </c>
      <c r="N5" s="156" t="s">
        <v>22</v>
      </c>
      <c r="O5" s="156" t="s">
        <v>23</v>
      </c>
      <c r="P5" s="156" t="s">
        <v>24</v>
      </c>
      <c r="Q5" s="156" t="s">
        <v>25</v>
      </c>
      <c r="R5" s="156" t="s">
        <v>26</v>
      </c>
    </row>
    <row r="6" spans="1:23" ht="23.25" customHeight="1" x14ac:dyDescent="0.2">
      <c r="A6" s="216" t="s">
        <v>273</v>
      </c>
      <c r="B6" s="216" t="s">
        <v>274</v>
      </c>
      <c r="C6" s="14"/>
      <c r="D6" s="15">
        <v>971337</v>
      </c>
      <c r="E6" s="15">
        <v>3000</v>
      </c>
      <c r="F6" s="15">
        <v>11037334</v>
      </c>
      <c r="G6" s="15"/>
      <c r="H6" s="15">
        <v>7666</v>
      </c>
      <c r="I6" s="16">
        <f>SUM(C6:H6)</f>
        <v>12019337</v>
      </c>
      <c r="J6" s="14"/>
      <c r="K6" s="15"/>
      <c r="L6" s="15"/>
      <c r="M6" s="15"/>
      <c r="N6" s="16">
        <f>SUM(J6:M6)</f>
        <v>0</v>
      </c>
      <c r="O6" s="14"/>
      <c r="P6" s="16">
        <f>SUM(O6)</f>
        <v>0</v>
      </c>
      <c r="Q6" s="14">
        <f>I6+N6+P6</f>
        <v>12019337</v>
      </c>
      <c r="R6" s="217">
        <f>Q6/Q13</f>
        <v>1</v>
      </c>
    </row>
    <row r="7" spans="1:23" ht="15" customHeight="1" x14ac:dyDescent="0.2">
      <c r="A7" s="17"/>
      <c r="B7" s="17"/>
      <c r="C7" s="21"/>
      <c r="D7" s="22"/>
      <c r="E7" s="23"/>
      <c r="F7" s="23"/>
      <c r="G7" s="23"/>
      <c r="H7" s="23"/>
      <c r="I7" s="24"/>
      <c r="J7" s="21"/>
      <c r="K7" s="22"/>
      <c r="L7" s="22"/>
      <c r="M7" s="22"/>
      <c r="N7" s="24"/>
      <c r="O7" s="21"/>
      <c r="P7" s="25"/>
      <c r="Q7" s="26"/>
      <c r="R7" s="218"/>
    </row>
    <row r="8" spans="1:23" ht="15" customHeight="1" x14ac:dyDescent="0.2">
      <c r="A8" s="17"/>
      <c r="B8" s="17"/>
      <c r="C8" s="21"/>
      <c r="D8" s="22"/>
      <c r="E8" s="23"/>
      <c r="F8" s="23"/>
      <c r="G8" s="23"/>
      <c r="H8" s="23"/>
      <c r="I8" s="24"/>
      <c r="J8" s="21"/>
      <c r="K8" s="22"/>
      <c r="L8" s="22"/>
      <c r="M8" s="22"/>
      <c r="N8" s="24"/>
      <c r="O8" s="21"/>
      <c r="P8" s="25"/>
      <c r="Q8" s="26"/>
      <c r="R8" s="218"/>
    </row>
    <row r="9" spans="1:23" ht="15" customHeight="1" x14ac:dyDescent="0.2">
      <c r="A9" s="17"/>
      <c r="B9" s="17"/>
      <c r="C9" s="18"/>
      <c r="D9" s="19"/>
      <c r="E9" s="19"/>
      <c r="F9" s="19"/>
      <c r="G9" s="19"/>
      <c r="H9" s="19"/>
      <c r="I9" s="20"/>
      <c r="J9" s="18"/>
      <c r="K9" s="19"/>
      <c r="L9" s="19"/>
      <c r="M9" s="19"/>
      <c r="N9" s="20"/>
      <c r="O9" s="18"/>
      <c r="P9" s="20"/>
      <c r="Q9" s="18"/>
      <c r="R9" s="219"/>
    </row>
    <row r="10" spans="1:23" ht="15" customHeight="1" x14ac:dyDescent="0.2">
      <c r="A10" s="17"/>
      <c r="B10" s="17"/>
      <c r="C10" s="27"/>
      <c r="D10" s="28"/>
      <c r="E10" s="28"/>
      <c r="F10" s="28"/>
      <c r="G10" s="28"/>
      <c r="H10" s="28"/>
      <c r="I10" s="29"/>
      <c r="J10" s="27"/>
      <c r="K10" s="28"/>
      <c r="L10" s="28"/>
      <c r="M10" s="28"/>
      <c r="N10" s="29"/>
      <c r="O10" s="27"/>
      <c r="P10" s="29"/>
      <c r="Q10" s="27"/>
      <c r="R10" s="220"/>
    </row>
    <row r="11" spans="1:23" ht="15" customHeight="1" x14ac:dyDescent="0.2">
      <c r="A11" s="17"/>
      <c r="B11" s="17"/>
      <c r="C11" s="27"/>
      <c r="D11" s="28"/>
      <c r="E11" s="28"/>
      <c r="F11" s="28"/>
      <c r="G11" s="28"/>
      <c r="H11" s="28"/>
      <c r="I11" s="29"/>
      <c r="J11" s="27"/>
      <c r="K11" s="28"/>
      <c r="L11" s="28"/>
      <c r="M11" s="28"/>
      <c r="N11" s="30"/>
      <c r="O11" s="31"/>
      <c r="P11" s="29"/>
      <c r="Q11" s="27"/>
      <c r="R11" s="220"/>
    </row>
    <row r="12" spans="1:23" ht="15" customHeight="1" x14ac:dyDescent="0.2">
      <c r="A12" s="42" t="s">
        <v>27</v>
      </c>
      <c r="B12" s="42" t="s">
        <v>27</v>
      </c>
      <c r="C12" s="32"/>
      <c r="D12" s="33"/>
      <c r="E12" s="33"/>
      <c r="F12" s="33"/>
      <c r="G12" s="33"/>
      <c r="H12" s="33"/>
      <c r="I12" s="34"/>
      <c r="J12" s="32"/>
      <c r="K12" s="33"/>
      <c r="L12" s="33"/>
      <c r="M12" s="33"/>
      <c r="N12" s="34"/>
      <c r="O12" s="32"/>
      <c r="P12" s="34"/>
      <c r="Q12" s="32"/>
      <c r="R12" s="221"/>
    </row>
    <row r="13" spans="1:23" ht="22.5" customHeight="1" x14ac:dyDescent="0.2">
      <c r="A13" s="157" t="s">
        <v>37</v>
      </c>
      <c r="B13" s="157"/>
      <c r="C13" s="158"/>
      <c r="D13" s="158">
        <f>SUM(D6:D12)</f>
        <v>971337</v>
      </c>
      <c r="E13" s="158">
        <f t="shared" ref="E13:I13" si="0">SUM(E6:E12)</f>
        <v>3000</v>
      </c>
      <c r="F13" s="158">
        <f t="shared" si="0"/>
        <v>11037334</v>
      </c>
      <c r="G13" s="158">
        <f t="shared" si="0"/>
        <v>0</v>
      </c>
      <c r="H13" s="158">
        <f t="shared" si="0"/>
        <v>7666</v>
      </c>
      <c r="I13" s="158">
        <f t="shared" si="0"/>
        <v>12019337</v>
      </c>
      <c r="J13" s="158">
        <f>SUM(J6:J12)</f>
        <v>0</v>
      </c>
      <c r="K13" s="158">
        <f t="shared" ref="K13:O13" si="1">SUM(K6:K12)</f>
        <v>0</v>
      </c>
      <c r="L13" s="158">
        <f t="shared" si="1"/>
        <v>0</v>
      </c>
      <c r="M13" s="158">
        <f t="shared" si="1"/>
        <v>0</v>
      </c>
      <c r="N13" s="158">
        <f t="shared" si="1"/>
        <v>0</v>
      </c>
      <c r="O13" s="158">
        <f t="shared" si="1"/>
        <v>0</v>
      </c>
      <c r="P13" s="158">
        <f t="shared" ref="P13" si="2">SUM(P6:P12)</f>
        <v>0</v>
      </c>
      <c r="Q13" s="158">
        <f t="shared" ref="Q13" si="3">SUM(Q6:Q12)</f>
        <v>12019337</v>
      </c>
      <c r="R13" s="222">
        <v>1</v>
      </c>
    </row>
    <row r="14" spans="1:23" x14ac:dyDescent="0.2">
      <c r="A14" s="35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</sheetData>
  <mergeCells count="9">
    <mergeCell ref="B2:R2"/>
    <mergeCell ref="A1:R1"/>
    <mergeCell ref="A4:A5"/>
    <mergeCell ref="B4:B5"/>
    <mergeCell ref="C4:I4"/>
    <mergeCell ref="J4:N4"/>
    <mergeCell ref="O4:P4"/>
    <mergeCell ref="Q4:R4"/>
    <mergeCell ref="B3:R3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5"/>
  <sheetViews>
    <sheetView view="pageBreakPreview" zoomScale="110" zoomScaleNormal="100" zoomScaleSheetLayoutView="110" workbookViewId="0">
      <selection activeCell="A18" sqref="A18:XFD28"/>
    </sheetView>
  </sheetViews>
  <sheetFormatPr baseColWidth="10" defaultColWidth="11.28515625" defaultRowHeight="11.25" x14ac:dyDescent="0.2"/>
  <cols>
    <col min="1" max="1" width="33" style="10" customWidth="1"/>
    <col min="2" max="2" width="10.140625" style="10" customWidth="1"/>
    <col min="3" max="3" width="10.7109375" style="10" customWidth="1"/>
    <col min="4" max="4" width="8.5703125" style="10" customWidth="1"/>
    <col min="5" max="5" width="12.5703125" style="10" customWidth="1"/>
    <col min="6" max="6" width="7" style="10" customWidth="1"/>
    <col min="7" max="7" width="9" style="10" customWidth="1"/>
    <col min="8" max="8" width="13" style="10" customWidth="1"/>
    <col min="9" max="12" width="7" style="10" customWidth="1"/>
    <col min="13" max="14" width="11.7109375" style="10" customWidth="1"/>
    <col min="15" max="15" width="14" style="10" customWidth="1"/>
    <col min="16" max="16" width="7" style="10" customWidth="1"/>
    <col min="17" max="16384" width="11.28515625" style="10"/>
  </cols>
  <sheetData>
    <row r="1" spans="1:21" ht="28.5" customHeight="1" x14ac:dyDescent="0.2">
      <c r="A1" s="332" t="s">
        <v>244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21" ht="20.25" customHeight="1" x14ac:dyDescent="0.2">
      <c r="A2" s="195" t="s">
        <v>280</v>
      </c>
      <c r="B2" s="333" t="s">
        <v>281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11"/>
      <c r="R2" s="11"/>
      <c r="S2" s="11"/>
      <c r="T2" s="11"/>
      <c r="U2" s="11"/>
    </row>
    <row r="3" spans="1:21" ht="20.25" customHeight="1" x14ac:dyDescent="0.2">
      <c r="A3" s="195" t="s">
        <v>276</v>
      </c>
      <c r="B3" s="333" t="s">
        <v>282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195"/>
      <c r="Q3" s="11"/>
      <c r="R3" s="11"/>
      <c r="S3" s="11"/>
      <c r="T3" s="11"/>
      <c r="U3" s="11"/>
    </row>
    <row r="4" spans="1:21" ht="30.75" customHeight="1" x14ac:dyDescent="0.25">
      <c r="A4" s="334" t="s">
        <v>55</v>
      </c>
      <c r="B4" s="336" t="s">
        <v>174</v>
      </c>
      <c r="C4" s="336"/>
      <c r="D4" s="336"/>
      <c r="E4" s="336"/>
      <c r="F4" s="336"/>
      <c r="G4" s="336"/>
      <c r="H4" s="336"/>
      <c r="I4" s="336" t="s">
        <v>173</v>
      </c>
      <c r="J4" s="336"/>
      <c r="K4" s="336"/>
      <c r="L4" s="336"/>
      <c r="M4" s="336"/>
      <c r="N4" s="121" t="s">
        <v>175</v>
      </c>
      <c r="O4" s="337" t="s">
        <v>10</v>
      </c>
      <c r="P4" s="337"/>
    </row>
    <row r="5" spans="1:21" s="50" customFormat="1" ht="80.25" customHeight="1" x14ac:dyDescent="0.25">
      <c r="A5" s="335"/>
      <c r="B5" s="172" t="s">
        <v>56</v>
      </c>
      <c r="C5" s="172" t="s">
        <v>57</v>
      </c>
      <c r="D5" s="172" t="s">
        <v>58</v>
      </c>
      <c r="E5" s="172" t="s">
        <v>59</v>
      </c>
      <c r="F5" s="172" t="s">
        <v>60</v>
      </c>
      <c r="G5" s="172" t="s">
        <v>61</v>
      </c>
      <c r="H5" s="173" t="s">
        <v>62</v>
      </c>
      <c r="I5" s="172" t="s">
        <v>63</v>
      </c>
      <c r="J5" s="172" t="s">
        <v>61</v>
      </c>
      <c r="K5" s="172" t="s">
        <v>64</v>
      </c>
      <c r="L5" s="172" t="s">
        <v>65</v>
      </c>
      <c r="M5" s="173" t="s">
        <v>66</v>
      </c>
      <c r="N5" s="173" t="s">
        <v>67</v>
      </c>
      <c r="O5" s="174" t="s">
        <v>68</v>
      </c>
      <c r="P5" s="174" t="s">
        <v>69</v>
      </c>
    </row>
    <row r="6" spans="1:21" x14ac:dyDescent="0.2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5"/>
    </row>
    <row r="7" spans="1:21" ht="21.75" customHeight="1" x14ac:dyDescent="0.25">
      <c r="A7" s="228" t="s">
        <v>70</v>
      </c>
      <c r="B7" s="229"/>
      <c r="C7" s="230">
        <v>971337</v>
      </c>
      <c r="D7" s="230">
        <v>3000</v>
      </c>
      <c r="E7" s="230">
        <v>11037334</v>
      </c>
      <c r="F7" s="230"/>
      <c r="G7" s="230">
        <v>7666</v>
      </c>
      <c r="H7" s="236">
        <f>SUM(B7:G7)</f>
        <v>12019337</v>
      </c>
      <c r="I7" s="230"/>
      <c r="J7" s="230"/>
      <c r="K7" s="230"/>
      <c r="L7" s="230"/>
      <c r="M7" s="237">
        <f>SUM(I7:L7)</f>
        <v>0</v>
      </c>
      <c r="N7" s="237">
        <v>0</v>
      </c>
      <c r="O7" s="237">
        <f>H7+M7+N7</f>
        <v>12019337</v>
      </c>
      <c r="P7" s="232">
        <f>O7/O14</f>
        <v>1</v>
      </c>
    </row>
    <row r="8" spans="1:21" ht="28.5" customHeight="1" x14ac:dyDescent="0.25">
      <c r="A8" s="233" t="s">
        <v>71</v>
      </c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1"/>
      <c r="N8" s="231"/>
      <c r="O8" s="231"/>
      <c r="P8" s="232"/>
    </row>
    <row r="9" spans="1:21" ht="18" customHeight="1" x14ac:dyDescent="0.25">
      <c r="A9" s="228"/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  <c r="N9" s="231"/>
      <c r="O9" s="231"/>
      <c r="P9" s="232"/>
    </row>
    <row r="10" spans="1:21" ht="14.25" x14ac:dyDescent="0.2">
      <c r="A10" s="234"/>
      <c r="B10" s="229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1"/>
      <c r="N10" s="231"/>
      <c r="O10" s="231"/>
      <c r="P10" s="232"/>
    </row>
    <row r="11" spans="1:21" ht="14.25" x14ac:dyDescent="0.2">
      <c r="A11" s="234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1"/>
      <c r="N11" s="231"/>
      <c r="O11" s="231"/>
      <c r="P11" s="232"/>
    </row>
    <row r="12" spans="1:21" x14ac:dyDescent="0.2">
      <c r="A12" s="235"/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1"/>
      <c r="N12" s="231"/>
      <c r="O12" s="231"/>
      <c r="P12" s="232"/>
    </row>
    <row r="13" spans="1:21" x14ac:dyDescent="0.2">
      <c r="A13" s="235"/>
      <c r="B13" s="235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1"/>
      <c r="N13" s="231"/>
      <c r="O13" s="231"/>
      <c r="P13" s="232"/>
    </row>
    <row r="14" spans="1:21" ht="19.5" customHeight="1" x14ac:dyDescent="0.2">
      <c r="A14" s="223" t="s">
        <v>10</v>
      </c>
      <c r="B14" s="224"/>
      <c r="C14" s="225">
        <f>C7</f>
        <v>971337</v>
      </c>
      <c r="D14" s="225">
        <f t="shared" ref="D14:O14" si="0">D7</f>
        <v>3000</v>
      </c>
      <c r="E14" s="225">
        <f t="shared" si="0"/>
        <v>11037334</v>
      </c>
      <c r="F14" s="225">
        <f t="shared" si="0"/>
        <v>0</v>
      </c>
      <c r="G14" s="225">
        <f t="shared" si="0"/>
        <v>7666</v>
      </c>
      <c r="H14" s="225">
        <f t="shared" si="0"/>
        <v>12019337</v>
      </c>
      <c r="I14" s="225">
        <f t="shared" si="0"/>
        <v>0</v>
      </c>
      <c r="J14" s="225">
        <f t="shared" si="0"/>
        <v>0</v>
      </c>
      <c r="K14" s="225">
        <f t="shared" si="0"/>
        <v>0</v>
      </c>
      <c r="L14" s="225">
        <f t="shared" si="0"/>
        <v>0</v>
      </c>
      <c r="M14" s="226">
        <f t="shared" si="0"/>
        <v>0</v>
      </c>
      <c r="N14" s="226">
        <f t="shared" si="0"/>
        <v>0</v>
      </c>
      <c r="O14" s="226">
        <f t="shared" si="0"/>
        <v>12019337</v>
      </c>
      <c r="P14" s="227"/>
    </row>
    <row r="15" spans="1:21" x14ac:dyDescent="0.2">
      <c r="A15" s="35"/>
    </row>
  </sheetData>
  <mergeCells count="7">
    <mergeCell ref="A1:P1"/>
    <mergeCell ref="B2:P2"/>
    <mergeCell ref="A4:A5"/>
    <mergeCell ref="B4:H4"/>
    <mergeCell ref="I4:M4"/>
    <mergeCell ref="O4:P4"/>
    <mergeCell ref="B3:O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11"/>
  <sheetViews>
    <sheetView view="pageBreakPreview" zoomScale="60" zoomScaleNormal="100" workbookViewId="0">
      <selection activeCell="M19" sqref="M19"/>
    </sheetView>
  </sheetViews>
  <sheetFormatPr baseColWidth="10" defaultColWidth="11.42578125" defaultRowHeight="12" x14ac:dyDescent="0.2"/>
  <cols>
    <col min="1" max="1" width="29.7109375" style="51" customWidth="1"/>
    <col min="2" max="2" width="16.28515625" style="51" bestFit="1" customWidth="1"/>
    <col min="3" max="3" width="8.140625" style="51" customWidth="1"/>
    <col min="4" max="4" width="10" style="51" customWidth="1"/>
    <col min="5" max="5" width="9.7109375" style="51" customWidth="1"/>
    <col min="6" max="6" width="11.7109375" style="51" customWidth="1"/>
    <col min="7" max="8" width="8.7109375" style="51" customWidth="1"/>
    <col min="9" max="9" width="9.85546875" style="51" customWidth="1"/>
    <col min="10" max="15" width="8.7109375" style="51" customWidth="1"/>
    <col min="16" max="16" width="8" style="51" customWidth="1"/>
    <col min="17" max="17" width="10.5703125" style="51" customWidth="1"/>
    <col min="18" max="18" width="9" style="51" customWidth="1"/>
    <col min="19" max="19" width="11.42578125" style="51"/>
    <col min="20" max="20" width="26" style="51" customWidth="1"/>
    <col min="21" max="16384" width="11.42578125" style="51"/>
  </cols>
  <sheetData>
    <row r="1" spans="1:22" ht="27" customHeight="1" x14ac:dyDescent="0.2">
      <c r="A1" s="332" t="s">
        <v>245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</row>
    <row r="2" spans="1:22" ht="20.25" customHeight="1" x14ac:dyDescent="0.2">
      <c r="A2" s="119" t="s">
        <v>280</v>
      </c>
      <c r="B2" s="328" t="s">
        <v>281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52"/>
      <c r="T2" s="52"/>
      <c r="U2" s="52"/>
      <c r="V2" s="52"/>
    </row>
    <row r="3" spans="1:22" ht="20.25" customHeight="1" x14ac:dyDescent="0.2">
      <c r="A3" s="119" t="s">
        <v>276</v>
      </c>
      <c r="B3" s="328" t="s">
        <v>285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52"/>
      <c r="T3" s="52"/>
      <c r="U3" s="52"/>
      <c r="V3" s="52"/>
    </row>
    <row r="4" spans="1:22" ht="38.25" customHeight="1" x14ac:dyDescent="0.2">
      <c r="A4" s="339" t="s">
        <v>80</v>
      </c>
      <c r="B4" s="340" t="s">
        <v>81</v>
      </c>
      <c r="C4" s="341" t="s">
        <v>82</v>
      </c>
      <c r="D4" s="341"/>
      <c r="E4" s="341"/>
      <c r="F4" s="341"/>
      <c r="G4" s="341"/>
      <c r="H4" s="341"/>
      <c r="I4" s="341"/>
      <c r="J4" s="338" t="s">
        <v>8</v>
      </c>
      <c r="K4" s="338"/>
      <c r="L4" s="338"/>
      <c r="M4" s="338"/>
      <c r="N4" s="338"/>
      <c r="O4" s="338" t="s">
        <v>9</v>
      </c>
      <c r="P4" s="338"/>
      <c r="Q4" s="338" t="s">
        <v>10</v>
      </c>
      <c r="R4" s="338"/>
    </row>
    <row r="5" spans="1:22" ht="112.5" customHeight="1" x14ac:dyDescent="0.2">
      <c r="A5" s="339"/>
      <c r="B5" s="340"/>
      <c r="C5" s="120" t="s">
        <v>83</v>
      </c>
      <c r="D5" s="120" t="s">
        <v>84</v>
      </c>
      <c r="E5" s="120" t="s">
        <v>85</v>
      </c>
      <c r="F5" s="120" t="s">
        <v>86</v>
      </c>
      <c r="G5" s="120" t="s">
        <v>87</v>
      </c>
      <c r="H5" s="120" t="s">
        <v>88</v>
      </c>
      <c r="I5" s="120" t="s">
        <v>17</v>
      </c>
      <c r="J5" s="120" t="s">
        <v>87</v>
      </c>
      <c r="K5" s="120" t="s">
        <v>88</v>
      </c>
      <c r="L5" s="120" t="s">
        <v>89</v>
      </c>
      <c r="M5" s="120" t="s">
        <v>90</v>
      </c>
      <c r="N5" s="120" t="s">
        <v>22</v>
      </c>
      <c r="O5" s="120" t="s">
        <v>91</v>
      </c>
      <c r="P5" s="120" t="s">
        <v>24</v>
      </c>
      <c r="Q5" s="120" t="s">
        <v>92</v>
      </c>
      <c r="R5" s="120" t="s">
        <v>26</v>
      </c>
    </row>
    <row r="6" spans="1:22" x14ac:dyDescent="0.2">
      <c r="A6" s="75" t="s">
        <v>93</v>
      </c>
      <c r="B6" s="60">
        <v>2021</v>
      </c>
      <c r="C6" s="76"/>
      <c r="D6" s="77"/>
      <c r="E6" s="77"/>
      <c r="F6" s="77"/>
      <c r="G6" s="77"/>
      <c r="H6" s="77"/>
      <c r="I6" s="78"/>
      <c r="J6" s="76"/>
      <c r="K6" s="77"/>
      <c r="L6" s="77"/>
      <c r="M6" s="77"/>
      <c r="N6" s="78"/>
      <c r="O6" s="79"/>
      <c r="P6" s="77"/>
      <c r="Q6" s="77"/>
      <c r="R6" s="246"/>
    </row>
    <row r="7" spans="1:22" x14ac:dyDescent="0.2">
      <c r="A7" s="59"/>
      <c r="B7" s="60">
        <v>2022</v>
      </c>
      <c r="C7" s="61"/>
      <c r="D7" s="62"/>
      <c r="E7" s="62"/>
      <c r="F7" s="62"/>
      <c r="G7" s="62"/>
      <c r="H7" s="62"/>
      <c r="I7" s="63"/>
      <c r="J7" s="61"/>
      <c r="K7" s="62"/>
      <c r="L7" s="62"/>
      <c r="M7" s="62"/>
      <c r="N7" s="63"/>
      <c r="O7" s="64"/>
      <c r="P7" s="62"/>
      <c r="Q7" s="62"/>
      <c r="R7" s="247"/>
    </row>
    <row r="8" spans="1:22" x14ac:dyDescent="0.2">
      <c r="A8" s="59"/>
      <c r="B8" s="60">
        <v>2023</v>
      </c>
      <c r="C8" s="65"/>
      <c r="D8" s="66"/>
      <c r="E8" s="66"/>
      <c r="F8" s="66"/>
      <c r="G8" s="66"/>
      <c r="H8" s="66"/>
      <c r="I8" s="67"/>
      <c r="J8" s="65"/>
      <c r="K8" s="66"/>
      <c r="L8" s="66"/>
      <c r="M8" s="66"/>
      <c r="N8" s="67"/>
      <c r="O8" s="68"/>
      <c r="P8" s="66"/>
      <c r="Q8" s="66"/>
      <c r="R8" s="248"/>
    </row>
    <row r="9" spans="1:22" ht="21.75" customHeight="1" thickBot="1" x14ac:dyDescent="0.25">
      <c r="A9" s="69"/>
      <c r="B9" s="70" t="s">
        <v>176</v>
      </c>
      <c r="C9" s="71"/>
      <c r="D9" s="72"/>
      <c r="E9" s="72"/>
      <c r="F9" s="72"/>
      <c r="G9" s="72"/>
      <c r="H9" s="72"/>
      <c r="I9" s="73"/>
      <c r="J9" s="71"/>
      <c r="K9" s="72"/>
      <c r="L9" s="72"/>
      <c r="M9" s="72"/>
      <c r="N9" s="73"/>
      <c r="O9" s="74"/>
      <c r="P9" s="72"/>
      <c r="Q9" s="72"/>
      <c r="R9" s="243"/>
      <c r="T9" s="81"/>
    </row>
    <row r="10" spans="1:22" x14ac:dyDescent="0.2">
      <c r="A10" s="75" t="s">
        <v>94</v>
      </c>
      <c r="B10" s="54">
        <v>2021</v>
      </c>
      <c r="C10" s="76"/>
      <c r="D10" s="239">
        <v>891762</v>
      </c>
      <c r="E10" s="239"/>
      <c r="F10" s="239">
        <v>11036943</v>
      </c>
      <c r="G10" s="77"/>
      <c r="H10" s="239">
        <v>7000</v>
      </c>
      <c r="I10" s="240">
        <f>SUM(C10:H10)</f>
        <v>11935705</v>
      </c>
      <c r="J10" s="76"/>
      <c r="K10" s="77"/>
      <c r="L10" s="77"/>
      <c r="M10" s="77"/>
      <c r="N10" s="240">
        <f>SUM(J10:M10)</f>
        <v>0</v>
      </c>
      <c r="O10" s="79"/>
      <c r="P10" s="77">
        <f>SUM(O10)</f>
        <v>0</v>
      </c>
      <c r="Q10" s="241">
        <f>I10+N10+P10</f>
        <v>11935705</v>
      </c>
      <c r="R10" s="246">
        <f>Q10/Q106</f>
        <v>1</v>
      </c>
    </row>
    <row r="11" spans="1:22" x14ac:dyDescent="0.2">
      <c r="A11" s="59"/>
      <c r="B11" s="60">
        <v>2022</v>
      </c>
      <c r="C11" s="61"/>
      <c r="D11" s="239">
        <v>996659</v>
      </c>
      <c r="E11" s="239">
        <v>28672</v>
      </c>
      <c r="F11" s="239">
        <v>11204377</v>
      </c>
      <c r="G11" s="62"/>
      <c r="H11" s="239">
        <v>7336</v>
      </c>
      <c r="I11" s="240">
        <f t="shared" ref="I11" si="0">SUM(C11:H11)</f>
        <v>12237044</v>
      </c>
      <c r="J11" s="61"/>
      <c r="K11" s="62"/>
      <c r="L11" s="62"/>
      <c r="M11" s="62"/>
      <c r="N11" s="240">
        <f t="shared" ref="N11:N12" si="1">SUM(J11:M11)</f>
        <v>0</v>
      </c>
      <c r="O11" s="64"/>
      <c r="P11" s="77">
        <f t="shared" ref="P11:P12" si="2">SUM(O11)</f>
        <v>0</v>
      </c>
      <c r="Q11" s="241">
        <f t="shared" ref="Q11:Q12" si="3">I11+N11+P11</f>
        <v>12237044</v>
      </c>
      <c r="R11" s="246">
        <f t="shared" ref="R11:R12" si="4">Q11/Q107</f>
        <v>1</v>
      </c>
    </row>
    <row r="12" spans="1:22" x14ac:dyDescent="0.2">
      <c r="A12" s="59"/>
      <c r="B12" s="60">
        <v>2023</v>
      </c>
      <c r="C12" s="61"/>
      <c r="D12" s="62">
        <v>971337</v>
      </c>
      <c r="E12" s="62">
        <v>3000</v>
      </c>
      <c r="F12" s="62">
        <v>11037334</v>
      </c>
      <c r="G12" s="62"/>
      <c r="H12" s="62">
        <v>7666</v>
      </c>
      <c r="I12" s="240">
        <f>SUM(C12:H12)</f>
        <v>12019337</v>
      </c>
      <c r="J12" s="61"/>
      <c r="K12" s="62"/>
      <c r="L12" s="62"/>
      <c r="M12" s="62"/>
      <c r="N12" s="240">
        <f t="shared" si="1"/>
        <v>0</v>
      </c>
      <c r="O12" s="64"/>
      <c r="P12" s="77">
        <f t="shared" si="2"/>
        <v>0</v>
      </c>
      <c r="Q12" s="241">
        <f t="shared" si="3"/>
        <v>12019337</v>
      </c>
      <c r="R12" s="246">
        <f t="shared" si="4"/>
        <v>1</v>
      </c>
    </row>
    <row r="13" spans="1:22" ht="12.75" thickBot="1" x14ac:dyDescent="0.25">
      <c r="A13" s="80"/>
      <c r="B13" s="70" t="s">
        <v>176</v>
      </c>
      <c r="C13" s="71"/>
      <c r="D13" s="242">
        <f>D11/D12-1</f>
        <v>2.606922211343754E-2</v>
      </c>
      <c r="E13" s="242">
        <f t="shared" ref="E13:I13" si="5">E11/E12-1</f>
        <v>8.5573333333333341</v>
      </c>
      <c r="F13" s="242">
        <f t="shared" si="5"/>
        <v>1.5134361250642492E-2</v>
      </c>
      <c r="G13" s="242"/>
      <c r="H13" s="242">
        <f t="shared" si="5"/>
        <v>-4.3047221497521493E-2</v>
      </c>
      <c r="I13" s="242">
        <f t="shared" si="5"/>
        <v>1.8113062309510042E-2</v>
      </c>
      <c r="J13" s="244"/>
      <c r="K13" s="242"/>
      <c r="L13" s="242"/>
      <c r="M13" s="242"/>
      <c r="N13" s="243"/>
      <c r="O13" s="245"/>
      <c r="P13" s="242"/>
      <c r="Q13" s="242">
        <f t="shared" ref="Q13" si="6">Q11/Q12-1</f>
        <v>1.8113062309510042E-2</v>
      </c>
      <c r="R13" s="243"/>
    </row>
    <row r="14" spans="1:22" x14ac:dyDescent="0.2">
      <c r="A14" s="53" t="s">
        <v>95</v>
      </c>
      <c r="B14" s="54">
        <v>2021</v>
      </c>
      <c r="C14" s="55"/>
      <c r="D14" s="56"/>
      <c r="E14" s="56"/>
      <c r="F14" s="56"/>
      <c r="G14" s="56"/>
      <c r="H14" s="56"/>
      <c r="I14" s="57"/>
      <c r="J14" s="55"/>
      <c r="K14" s="56"/>
      <c r="L14" s="56"/>
      <c r="M14" s="56"/>
      <c r="N14" s="57"/>
      <c r="O14" s="58"/>
      <c r="P14" s="56"/>
      <c r="Q14" s="56"/>
      <c r="R14" s="249"/>
    </row>
    <row r="15" spans="1:22" x14ac:dyDescent="0.2">
      <c r="A15" s="59"/>
      <c r="B15" s="60">
        <v>2022</v>
      </c>
      <c r="C15" s="61"/>
      <c r="D15" s="62"/>
      <c r="E15" s="62"/>
      <c r="F15" s="62"/>
      <c r="G15" s="62"/>
      <c r="H15" s="62"/>
      <c r="I15" s="63"/>
      <c r="J15" s="61"/>
      <c r="K15" s="62"/>
      <c r="L15" s="62"/>
      <c r="M15" s="62"/>
      <c r="N15" s="63"/>
      <c r="O15" s="64"/>
      <c r="P15" s="62"/>
      <c r="Q15" s="62"/>
      <c r="R15" s="247"/>
    </row>
    <row r="16" spans="1:22" x14ac:dyDescent="0.2">
      <c r="A16" s="59"/>
      <c r="B16" s="60">
        <v>2023</v>
      </c>
      <c r="C16" s="61"/>
      <c r="D16" s="62"/>
      <c r="E16" s="62"/>
      <c r="F16" s="62"/>
      <c r="G16" s="62"/>
      <c r="H16" s="62"/>
      <c r="I16" s="63"/>
      <c r="J16" s="61"/>
      <c r="K16" s="62"/>
      <c r="L16" s="62"/>
      <c r="M16" s="62"/>
      <c r="N16" s="63"/>
      <c r="O16" s="64"/>
      <c r="P16" s="62"/>
      <c r="Q16" s="62"/>
      <c r="R16" s="247"/>
    </row>
    <row r="17" spans="1:18" ht="12.75" thickBot="1" x14ac:dyDescent="0.25">
      <c r="A17" s="80"/>
      <c r="B17" s="70" t="s">
        <v>176</v>
      </c>
      <c r="C17" s="71"/>
      <c r="D17" s="72"/>
      <c r="E17" s="72"/>
      <c r="F17" s="72"/>
      <c r="G17" s="72"/>
      <c r="H17" s="72"/>
      <c r="I17" s="73"/>
      <c r="J17" s="71"/>
      <c r="K17" s="72"/>
      <c r="L17" s="72"/>
      <c r="M17" s="72"/>
      <c r="N17" s="73"/>
      <c r="O17" s="74"/>
      <c r="P17" s="72"/>
      <c r="Q17" s="72"/>
      <c r="R17" s="243"/>
    </row>
    <row r="18" spans="1:18" x14ac:dyDescent="0.2">
      <c r="A18" s="53" t="s">
        <v>96</v>
      </c>
      <c r="B18" s="54">
        <v>2021</v>
      </c>
      <c r="C18" s="55"/>
      <c r="D18" s="56"/>
      <c r="E18" s="56"/>
      <c r="F18" s="56"/>
      <c r="G18" s="56"/>
      <c r="H18" s="56"/>
      <c r="I18" s="57"/>
      <c r="J18" s="55"/>
      <c r="K18" s="56"/>
      <c r="L18" s="56"/>
      <c r="M18" s="56"/>
      <c r="N18" s="57"/>
      <c r="O18" s="58"/>
      <c r="P18" s="56"/>
      <c r="Q18" s="56"/>
      <c r="R18" s="249"/>
    </row>
    <row r="19" spans="1:18" x14ac:dyDescent="0.2">
      <c r="A19" s="59"/>
      <c r="B19" s="60">
        <v>2022</v>
      </c>
      <c r="C19" s="61"/>
      <c r="D19" s="62"/>
      <c r="E19" s="62"/>
      <c r="F19" s="62"/>
      <c r="G19" s="62"/>
      <c r="H19" s="62"/>
      <c r="I19" s="63"/>
      <c r="J19" s="61"/>
      <c r="K19" s="62"/>
      <c r="L19" s="62"/>
      <c r="M19" s="62"/>
      <c r="N19" s="63"/>
      <c r="O19" s="64"/>
      <c r="P19" s="62"/>
      <c r="Q19" s="62"/>
      <c r="R19" s="247"/>
    </row>
    <row r="20" spans="1:18" x14ac:dyDescent="0.2">
      <c r="A20" s="59"/>
      <c r="B20" s="60">
        <v>2023</v>
      </c>
      <c r="C20" s="61"/>
      <c r="D20" s="62"/>
      <c r="E20" s="62"/>
      <c r="F20" s="62"/>
      <c r="G20" s="62"/>
      <c r="H20" s="62"/>
      <c r="I20" s="63"/>
      <c r="J20" s="61"/>
      <c r="K20" s="62"/>
      <c r="L20" s="62"/>
      <c r="M20" s="62"/>
      <c r="N20" s="63"/>
      <c r="O20" s="64"/>
      <c r="P20" s="62"/>
      <c r="Q20" s="62"/>
      <c r="R20" s="247"/>
    </row>
    <row r="21" spans="1:18" ht="12.75" thickBot="1" x14ac:dyDescent="0.25">
      <c r="A21" s="80"/>
      <c r="B21" s="70" t="s">
        <v>176</v>
      </c>
      <c r="C21" s="71"/>
      <c r="D21" s="72"/>
      <c r="E21" s="72"/>
      <c r="F21" s="72"/>
      <c r="G21" s="72"/>
      <c r="H21" s="72"/>
      <c r="I21" s="73"/>
      <c r="J21" s="71"/>
      <c r="K21" s="72"/>
      <c r="L21" s="72"/>
      <c r="M21" s="72"/>
      <c r="N21" s="73"/>
      <c r="O21" s="74"/>
      <c r="P21" s="72"/>
      <c r="Q21" s="72"/>
      <c r="R21" s="243"/>
    </row>
    <row r="22" spans="1:18" x14ac:dyDescent="0.2">
      <c r="A22" s="53" t="s">
        <v>97</v>
      </c>
      <c r="B22" s="54">
        <v>2021</v>
      </c>
      <c r="C22" s="55"/>
      <c r="D22" s="56"/>
      <c r="E22" s="56"/>
      <c r="F22" s="56"/>
      <c r="G22" s="56"/>
      <c r="H22" s="56"/>
      <c r="I22" s="57"/>
      <c r="J22" s="55"/>
      <c r="K22" s="56"/>
      <c r="L22" s="56"/>
      <c r="M22" s="56"/>
      <c r="N22" s="57"/>
      <c r="O22" s="58"/>
      <c r="P22" s="56"/>
      <c r="Q22" s="56"/>
      <c r="R22" s="249"/>
    </row>
    <row r="23" spans="1:18" x14ac:dyDescent="0.2">
      <c r="A23" s="59"/>
      <c r="B23" s="60">
        <v>2022</v>
      </c>
      <c r="C23" s="61"/>
      <c r="D23" s="62"/>
      <c r="E23" s="62"/>
      <c r="F23" s="62"/>
      <c r="G23" s="62"/>
      <c r="H23" s="62"/>
      <c r="I23" s="63"/>
      <c r="J23" s="61"/>
      <c r="K23" s="62"/>
      <c r="L23" s="62"/>
      <c r="M23" s="62"/>
      <c r="N23" s="63"/>
      <c r="O23" s="64"/>
      <c r="P23" s="62"/>
      <c r="Q23" s="62"/>
      <c r="R23" s="247"/>
    </row>
    <row r="24" spans="1:18" x14ac:dyDescent="0.2">
      <c r="A24" s="59"/>
      <c r="B24" s="60">
        <v>2023</v>
      </c>
      <c r="C24" s="61"/>
      <c r="D24" s="62"/>
      <c r="E24" s="62"/>
      <c r="F24" s="62"/>
      <c r="G24" s="62"/>
      <c r="H24" s="62"/>
      <c r="I24" s="63"/>
      <c r="J24" s="61"/>
      <c r="K24" s="62"/>
      <c r="L24" s="62"/>
      <c r="M24" s="62"/>
      <c r="N24" s="63"/>
      <c r="O24" s="64"/>
      <c r="P24" s="62"/>
      <c r="Q24" s="62"/>
      <c r="R24" s="247"/>
    </row>
    <row r="25" spans="1:18" ht="12.75" thickBot="1" x14ac:dyDescent="0.25">
      <c r="A25" s="80"/>
      <c r="B25" s="70" t="s">
        <v>176</v>
      </c>
      <c r="C25" s="71"/>
      <c r="D25" s="72"/>
      <c r="E25" s="72"/>
      <c r="F25" s="72"/>
      <c r="G25" s="72"/>
      <c r="H25" s="72"/>
      <c r="I25" s="73"/>
      <c r="J25" s="71"/>
      <c r="K25" s="72"/>
      <c r="L25" s="72"/>
      <c r="M25" s="72"/>
      <c r="N25" s="73"/>
      <c r="O25" s="74"/>
      <c r="P25" s="72"/>
      <c r="Q25" s="72"/>
      <c r="R25" s="243"/>
    </row>
    <row r="26" spans="1:18" x14ac:dyDescent="0.2">
      <c r="A26" s="53" t="s">
        <v>98</v>
      </c>
      <c r="B26" s="54">
        <v>2021</v>
      </c>
      <c r="C26" s="55"/>
      <c r="D26" s="56"/>
      <c r="E26" s="56"/>
      <c r="F26" s="56"/>
      <c r="G26" s="56"/>
      <c r="H26" s="56"/>
      <c r="I26" s="57"/>
      <c r="J26" s="55"/>
      <c r="K26" s="56"/>
      <c r="L26" s="56"/>
      <c r="M26" s="56"/>
      <c r="N26" s="57"/>
      <c r="O26" s="58"/>
      <c r="P26" s="56"/>
      <c r="Q26" s="56"/>
      <c r="R26" s="249"/>
    </row>
    <row r="27" spans="1:18" x14ac:dyDescent="0.2">
      <c r="A27" s="59"/>
      <c r="B27" s="60">
        <v>2022</v>
      </c>
      <c r="C27" s="61"/>
      <c r="D27" s="62"/>
      <c r="E27" s="62"/>
      <c r="F27" s="62"/>
      <c r="G27" s="62"/>
      <c r="H27" s="62"/>
      <c r="I27" s="63"/>
      <c r="J27" s="61"/>
      <c r="K27" s="62"/>
      <c r="L27" s="62"/>
      <c r="M27" s="62"/>
      <c r="N27" s="63"/>
      <c r="O27" s="64"/>
      <c r="P27" s="62"/>
      <c r="Q27" s="62"/>
      <c r="R27" s="247"/>
    </row>
    <row r="28" spans="1:18" x14ac:dyDescent="0.2">
      <c r="A28" s="59"/>
      <c r="B28" s="60">
        <v>2023</v>
      </c>
      <c r="C28" s="61"/>
      <c r="D28" s="62"/>
      <c r="E28" s="62"/>
      <c r="F28" s="62"/>
      <c r="G28" s="62"/>
      <c r="H28" s="62"/>
      <c r="I28" s="63"/>
      <c r="J28" s="61"/>
      <c r="K28" s="62"/>
      <c r="L28" s="62"/>
      <c r="M28" s="62"/>
      <c r="N28" s="63"/>
      <c r="O28" s="64"/>
      <c r="P28" s="62"/>
      <c r="Q28" s="62"/>
      <c r="R28" s="247"/>
    </row>
    <row r="29" spans="1:18" ht="12.75" thickBot="1" x14ac:dyDescent="0.25">
      <c r="A29" s="80"/>
      <c r="B29" s="70" t="s">
        <v>176</v>
      </c>
      <c r="C29" s="71"/>
      <c r="D29" s="72"/>
      <c r="E29" s="72"/>
      <c r="F29" s="72"/>
      <c r="G29" s="72"/>
      <c r="H29" s="72"/>
      <c r="I29" s="73"/>
      <c r="J29" s="71"/>
      <c r="K29" s="72"/>
      <c r="L29" s="72"/>
      <c r="M29" s="72"/>
      <c r="N29" s="73"/>
      <c r="O29" s="74"/>
      <c r="P29" s="72"/>
      <c r="Q29" s="72"/>
      <c r="R29" s="243"/>
    </row>
    <row r="30" spans="1:18" x14ac:dyDescent="0.2">
      <c r="A30" s="53" t="s">
        <v>99</v>
      </c>
      <c r="B30" s="54">
        <v>2021</v>
      </c>
      <c r="C30" s="55"/>
      <c r="D30" s="56"/>
      <c r="E30" s="56"/>
      <c r="F30" s="56"/>
      <c r="G30" s="56"/>
      <c r="H30" s="56"/>
      <c r="I30" s="57"/>
      <c r="J30" s="55"/>
      <c r="K30" s="56"/>
      <c r="L30" s="56"/>
      <c r="M30" s="56"/>
      <c r="N30" s="57"/>
      <c r="O30" s="58"/>
      <c r="P30" s="56"/>
      <c r="Q30" s="56"/>
      <c r="R30" s="249"/>
    </row>
    <row r="31" spans="1:18" x14ac:dyDescent="0.2">
      <c r="A31" s="59"/>
      <c r="B31" s="60">
        <v>2022</v>
      </c>
      <c r="C31" s="61"/>
      <c r="D31" s="62"/>
      <c r="E31" s="62"/>
      <c r="F31" s="62"/>
      <c r="G31" s="62"/>
      <c r="H31" s="62"/>
      <c r="I31" s="63"/>
      <c r="J31" s="61"/>
      <c r="K31" s="62"/>
      <c r="L31" s="62"/>
      <c r="M31" s="62"/>
      <c r="N31" s="63"/>
      <c r="O31" s="64"/>
      <c r="P31" s="62"/>
      <c r="Q31" s="62"/>
      <c r="R31" s="247"/>
    </row>
    <row r="32" spans="1:18" x14ac:dyDescent="0.2">
      <c r="A32" s="59"/>
      <c r="B32" s="60">
        <v>2023</v>
      </c>
      <c r="C32" s="61"/>
      <c r="D32" s="62"/>
      <c r="E32" s="62"/>
      <c r="F32" s="62"/>
      <c r="G32" s="62"/>
      <c r="H32" s="62"/>
      <c r="I32" s="63"/>
      <c r="J32" s="61"/>
      <c r="K32" s="62"/>
      <c r="L32" s="62"/>
      <c r="M32" s="62"/>
      <c r="N32" s="63"/>
      <c r="O32" s="64"/>
      <c r="P32" s="62"/>
      <c r="Q32" s="62"/>
      <c r="R32" s="247"/>
    </row>
    <row r="33" spans="1:18" ht="12.75" thickBot="1" x14ac:dyDescent="0.25">
      <c r="A33" s="80"/>
      <c r="B33" s="70" t="s">
        <v>176</v>
      </c>
      <c r="C33" s="71"/>
      <c r="D33" s="72"/>
      <c r="E33" s="72"/>
      <c r="F33" s="72"/>
      <c r="G33" s="72"/>
      <c r="H33" s="72"/>
      <c r="I33" s="73"/>
      <c r="J33" s="71"/>
      <c r="K33" s="72"/>
      <c r="L33" s="72"/>
      <c r="M33" s="72"/>
      <c r="N33" s="73"/>
      <c r="O33" s="74"/>
      <c r="P33" s="72"/>
      <c r="Q33" s="72"/>
      <c r="R33" s="243"/>
    </row>
    <row r="34" spans="1:18" x14ac:dyDescent="0.2">
      <c r="A34" s="53" t="s">
        <v>100</v>
      </c>
      <c r="B34" s="54">
        <v>2021</v>
      </c>
      <c r="C34" s="55"/>
      <c r="D34" s="56"/>
      <c r="E34" s="56"/>
      <c r="F34" s="56"/>
      <c r="G34" s="56"/>
      <c r="H34" s="56"/>
      <c r="I34" s="57"/>
      <c r="J34" s="55"/>
      <c r="K34" s="56"/>
      <c r="L34" s="56"/>
      <c r="M34" s="56"/>
      <c r="N34" s="57"/>
      <c r="O34" s="58"/>
      <c r="P34" s="56"/>
      <c r="Q34" s="56"/>
      <c r="R34" s="249"/>
    </row>
    <row r="35" spans="1:18" x14ac:dyDescent="0.2">
      <c r="A35" s="59"/>
      <c r="B35" s="60">
        <v>2022</v>
      </c>
      <c r="C35" s="61"/>
      <c r="D35" s="62"/>
      <c r="E35" s="62"/>
      <c r="F35" s="62"/>
      <c r="G35" s="62"/>
      <c r="H35" s="62"/>
      <c r="I35" s="63"/>
      <c r="J35" s="61"/>
      <c r="K35" s="62"/>
      <c r="L35" s="62"/>
      <c r="M35" s="62"/>
      <c r="N35" s="63"/>
      <c r="O35" s="64"/>
      <c r="P35" s="62"/>
      <c r="Q35" s="62"/>
      <c r="R35" s="247"/>
    </row>
    <row r="36" spans="1:18" x14ac:dyDescent="0.2">
      <c r="A36" s="59"/>
      <c r="B36" s="60">
        <v>2023</v>
      </c>
      <c r="C36" s="61"/>
      <c r="D36" s="62"/>
      <c r="E36" s="62"/>
      <c r="F36" s="62"/>
      <c r="G36" s="62"/>
      <c r="H36" s="62"/>
      <c r="I36" s="63"/>
      <c r="J36" s="61"/>
      <c r="K36" s="62"/>
      <c r="L36" s="62"/>
      <c r="M36" s="62"/>
      <c r="N36" s="63"/>
      <c r="O36" s="64"/>
      <c r="P36" s="62"/>
      <c r="Q36" s="62"/>
      <c r="R36" s="247"/>
    </row>
    <row r="37" spans="1:18" ht="12.75" thickBot="1" x14ac:dyDescent="0.25">
      <c r="A37" s="80"/>
      <c r="B37" s="70" t="s">
        <v>176</v>
      </c>
      <c r="C37" s="71"/>
      <c r="D37" s="72"/>
      <c r="E37" s="72"/>
      <c r="F37" s="72"/>
      <c r="G37" s="72"/>
      <c r="H37" s="72"/>
      <c r="I37" s="73"/>
      <c r="J37" s="71"/>
      <c r="K37" s="72"/>
      <c r="L37" s="72"/>
      <c r="M37" s="72"/>
      <c r="N37" s="73"/>
      <c r="O37" s="74"/>
      <c r="P37" s="72"/>
      <c r="Q37" s="72"/>
      <c r="R37" s="243"/>
    </row>
    <row r="38" spans="1:18" x14ac:dyDescent="0.2">
      <c r="A38" s="53" t="s">
        <v>101</v>
      </c>
      <c r="B38" s="54">
        <v>2021</v>
      </c>
      <c r="C38" s="55"/>
      <c r="D38" s="56"/>
      <c r="E38" s="56"/>
      <c r="F38" s="56"/>
      <c r="G38" s="56"/>
      <c r="H38" s="56"/>
      <c r="I38" s="57"/>
      <c r="J38" s="55"/>
      <c r="K38" s="56"/>
      <c r="L38" s="56"/>
      <c r="M38" s="56"/>
      <c r="N38" s="57"/>
      <c r="O38" s="58"/>
      <c r="P38" s="56"/>
      <c r="Q38" s="56"/>
      <c r="R38" s="249"/>
    </row>
    <row r="39" spans="1:18" x14ac:dyDescent="0.2">
      <c r="A39" s="59"/>
      <c r="B39" s="60">
        <v>2022</v>
      </c>
      <c r="C39" s="61"/>
      <c r="D39" s="62"/>
      <c r="E39" s="62"/>
      <c r="F39" s="62"/>
      <c r="G39" s="62"/>
      <c r="H39" s="62"/>
      <c r="I39" s="63"/>
      <c r="J39" s="61"/>
      <c r="K39" s="62"/>
      <c r="L39" s="62"/>
      <c r="M39" s="62"/>
      <c r="N39" s="63"/>
      <c r="O39" s="64"/>
      <c r="P39" s="62"/>
      <c r="Q39" s="62"/>
      <c r="R39" s="247"/>
    </row>
    <row r="40" spans="1:18" x14ac:dyDescent="0.2">
      <c r="A40" s="59"/>
      <c r="B40" s="60">
        <v>2023</v>
      </c>
      <c r="C40" s="61"/>
      <c r="D40" s="62"/>
      <c r="E40" s="62"/>
      <c r="F40" s="62"/>
      <c r="G40" s="62"/>
      <c r="H40" s="62"/>
      <c r="I40" s="63"/>
      <c r="J40" s="61"/>
      <c r="K40" s="62"/>
      <c r="L40" s="62"/>
      <c r="M40" s="62"/>
      <c r="N40" s="63"/>
      <c r="O40" s="64"/>
      <c r="P40" s="62"/>
      <c r="Q40" s="62"/>
      <c r="R40" s="247"/>
    </row>
    <row r="41" spans="1:18" ht="12.75" thickBot="1" x14ac:dyDescent="0.25">
      <c r="A41" s="80"/>
      <c r="B41" s="70" t="s">
        <v>176</v>
      </c>
      <c r="C41" s="71"/>
      <c r="D41" s="72"/>
      <c r="E41" s="72"/>
      <c r="F41" s="72"/>
      <c r="G41" s="72"/>
      <c r="H41" s="72"/>
      <c r="I41" s="73"/>
      <c r="J41" s="71"/>
      <c r="K41" s="72"/>
      <c r="L41" s="72"/>
      <c r="M41" s="72"/>
      <c r="N41" s="73"/>
      <c r="O41" s="74"/>
      <c r="P41" s="72"/>
      <c r="Q41" s="72"/>
      <c r="R41" s="243"/>
    </row>
    <row r="42" spans="1:18" x14ac:dyDescent="0.2">
      <c r="A42" s="53" t="s">
        <v>102</v>
      </c>
      <c r="B42" s="54">
        <v>2021</v>
      </c>
      <c r="C42" s="55"/>
      <c r="D42" s="56"/>
      <c r="E42" s="56"/>
      <c r="F42" s="56"/>
      <c r="G42" s="56"/>
      <c r="H42" s="56"/>
      <c r="I42" s="57"/>
      <c r="J42" s="55"/>
      <c r="K42" s="56"/>
      <c r="L42" s="56"/>
      <c r="M42" s="56"/>
      <c r="N42" s="57"/>
      <c r="O42" s="58"/>
      <c r="P42" s="56"/>
      <c r="Q42" s="56"/>
      <c r="R42" s="249"/>
    </row>
    <row r="43" spans="1:18" x14ac:dyDescent="0.2">
      <c r="A43" s="59"/>
      <c r="B43" s="60">
        <v>2022</v>
      </c>
      <c r="C43" s="61"/>
      <c r="D43" s="62"/>
      <c r="E43" s="62"/>
      <c r="F43" s="62"/>
      <c r="G43" s="62"/>
      <c r="H43" s="62"/>
      <c r="I43" s="63"/>
      <c r="J43" s="61"/>
      <c r="K43" s="62"/>
      <c r="L43" s="62"/>
      <c r="M43" s="62"/>
      <c r="N43" s="63"/>
      <c r="O43" s="64"/>
      <c r="P43" s="62"/>
      <c r="Q43" s="62"/>
      <c r="R43" s="247"/>
    </row>
    <row r="44" spans="1:18" x14ac:dyDescent="0.2">
      <c r="A44" s="59"/>
      <c r="B44" s="60">
        <v>2023</v>
      </c>
      <c r="C44" s="61"/>
      <c r="D44" s="62"/>
      <c r="E44" s="62"/>
      <c r="F44" s="62"/>
      <c r="G44" s="62"/>
      <c r="H44" s="62"/>
      <c r="I44" s="63"/>
      <c r="J44" s="61"/>
      <c r="K44" s="62"/>
      <c r="L44" s="62"/>
      <c r="M44" s="62"/>
      <c r="N44" s="63"/>
      <c r="O44" s="64"/>
      <c r="P44" s="62"/>
      <c r="Q44" s="62"/>
      <c r="R44" s="247"/>
    </row>
    <row r="45" spans="1:18" ht="12.75" thickBot="1" x14ac:dyDescent="0.25">
      <c r="A45" s="80"/>
      <c r="B45" s="70" t="s">
        <v>176</v>
      </c>
      <c r="C45" s="71"/>
      <c r="D45" s="72"/>
      <c r="E45" s="72"/>
      <c r="F45" s="72"/>
      <c r="G45" s="72"/>
      <c r="H45" s="72"/>
      <c r="I45" s="73"/>
      <c r="J45" s="71"/>
      <c r="K45" s="72"/>
      <c r="L45" s="72"/>
      <c r="M45" s="72"/>
      <c r="N45" s="73"/>
      <c r="O45" s="74"/>
      <c r="P45" s="72"/>
      <c r="Q45" s="72"/>
      <c r="R45" s="243"/>
    </row>
    <row r="46" spans="1:18" x14ac:dyDescent="0.2">
      <c r="A46" s="53" t="s">
        <v>103</v>
      </c>
      <c r="B46" s="54">
        <v>2021</v>
      </c>
      <c r="C46" s="55"/>
      <c r="D46" s="56"/>
      <c r="E46" s="56"/>
      <c r="F46" s="56"/>
      <c r="G46" s="56"/>
      <c r="H46" s="56"/>
      <c r="I46" s="57"/>
      <c r="J46" s="55"/>
      <c r="K46" s="56"/>
      <c r="L46" s="56"/>
      <c r="M46" s="56"/>
      <c r="N46" s="57"/>
      <c r="O46" s="58"/>
      <c r="P46" s="56"/>
      <c r="Q46" s="56"/>
      <c r="R46" s="249"/>
    </row>
    <row r="47" spans="1:18" x14ac:dyDescent="0.2">
      <c r="A47" s="59"/>
      <c r="B47" s="60">
        <v>2022</v>
      </c>
      <c r="C47" s="61"/>
      <c r="D47" s="62"/>
      <c r="E47" s="62"/>
      <c r="F47" s="62"/>
      <c r="G47" s="62"/>
      <c r="H47" s="62"/>
      <c r="I47" s="63"/>
      <c r="J47" s="61"/>
      <c r="K47" s="62"/>
      <c r="L47" s="62"/>
      <c r="M47" s="62"/>
      <c r="N47" s="63"/>
      <c r="O47" s="64"/>
      <c r="P47" s="62"/>
      <c r="Q47" s="62"/>
      <c r="R47" s="247"/>
    </row>
    <row r="48" spans="1:18" x14ac:dyDescent="0.2">
      <c r="A48" s="59"/>
      <c r="B48" s="60">
        <v>2023</v>
      </c>
      <c r="C48" s="61"/>
      <c r="D48" s="62"/>
      <c r="E48" s="62"/>
      <c r="F48" s="62"/>
      <c r="G48" s="62"/>
      <c r="H48" s="62"/>
      <c r="I48" s="63"/>
      <c r="J48" s="61"/>
      <c r="K48" s="62"/>
      <c r="L48" s="62"/>
      <c r="M48" s="62"/>
      <c r="N48" s="63"/>
      <c r="O48" s="64"/>
      <c r="P48" s="62"/>
      <c r="Q48" s="62"/>
      <c r="R48" s="247"/>
    </row>
    <row r="49" spans="1:18" ht="12.75" thickBot="1" x14ac:dyDescent="0.25">
      <c r="A49" s="80"/>
      <c r="B49" s="70" t="s">
        <v>176</v>
      </c>
      <c r="C49" s="71"/>
      <c r="D49" s="72"/>
      <c r="E49" s="72"/>
      <c r="F49" s="72"/>
      <c r="G49" s="72"/>
      <c r="H49" s="72"/>
      <c r="I49" s="73"/>
      <c r="J49" s="71"/>
      <c r="K49" s="72"/>
      <c r="L49" s="72"/>
      <c r="M49" s="72"/>
      <c r="N49" s="73"/>
      <c r="O49" s="74"/>
      <c r="P49" s="72"/>
      <c r="Q49" s="72"/>
      <c r="R49" s="250"/>
    </row>
    <row r="50" spans="1:18" x14ac:dyDescent="0.2">
      <c r="A50" s="53" t="s">
        <v>104</v>
      </c>
      <c r="B50" s="54">
        <v>2021</v>
      </c>
      <c r="C50" s="55"/>
      <c r="D50" s="56"/>
      <c r="E50" s="56"/>
      <c r="F50" s="56"/>
      <c r="G50" s="56"/>
      <c r="H50" s="56"/>
      <c r="I50" s="57"/>
      <c r="J50" s="55"/>
      <c r="K50" s="56"/>
      <c r="L50" s="56"/>
      <c r="M50" s="56"/>
      <c r="N50" s="57"/>
      <c r="O50" s="58"/>
      <c r="P50" s="56"/>
      <c r="Q50" s="56"/>
      <c r="R50" s="249"/>
    </row>
    <row r="51" spans="1:18" x14ac:dyDescent="0.2">
      <c r="A51" s="59"/>
      <c r="B51" s="60">
        <v>2022</v>
      </c>
      <c r="C51" s="61"/>
      <c r="D51" s="62"/>
      <c r="E51" s="62"/>
      <c r="F51" s="62"/>
      <c r="G51" s="62"/>
      <c r="H51" s="62"/>
      <c r="I51" s="63"/>
      <c r="J51" s="61"/>
      <c r="K51" s="62"/>
      <c r="L51" s="62"/>
      <c r="M51" s="62"/>
      <c r="N51" s="63"/>
      <c r="O51" s="64"/>
      <c r="P51" s="62"/>
      <c r="Q51" s="62"/>
      <c r="R51" s="247"/>
    </row>
    <row r="52" spans="1:18" x14ac:dyDescent="0.2">
      <c r="A52" s="59"/>
      <c r="B52" s="60">
        <v>2023</v>
      </c>
      <c r="C52" s="61"/>
      <c r="D52" s="62"/>
      <c r="E52" s="62"/>
      <c r="F52" s="62"/>
      <c r="G52" s="62"/>
      <c r="H52" s="62"/>
      <c r="I52" s="63"/>
      <c r="J52" s="61"/>
      <c r="K52" s="62"/>
      <c r="L52" s="62"/>
      <c r="M52" s="62"/>
      <c r="N52" s="63"/>
      <c r="O52" s="64"/>
      <c r="P52" s="62"/>
      <c r="Q52" s="62"/>
      <c r="R52" s="247"/>
    </row>
    <row r="53" spans="1:18" ht="12.75" thickBot="1" x14ac:dyDescent="0.25">
      <c r="A53" s="80"/>
      <c r="B53" s="70" t="s">
        <v>176</v>
      </c>
      <c r="C53" s="71"/>
      <c r="D53" s="72"/>
      <c r="E53" s="72"/>
      <c r="F53" s="72"/>
      <c r="G53" s="72"/>
      <c r="H53" s="72"/>
      <c r="I53" s="73"/>
      <c r="J53" s="71"/>
      <c r="K53" s="72"/>
      <c r="L53" s="72"/>
      <c r="M53" s="72"/>
      <c r="N53" s="73"/>
      <c r="O53" s="74"/>
      <c r="P53" s="72"/>
      <c r="Q53" s="72"/>
      <c r="R53" s="243"/>
    </row>
    <row r="54" spans="1:18" x14ac:dyDescent="0.2">
      <c r="A54" s="53" t="s">
        <v>105</v>
      </c>
      <c r="B54" s="54">
        <v>2021</v>
      </c>
      <c r="C54" s="55"/>
      <c r="D54" s="56"/>
      <c r="E54" s="56"/>
      <c r="F54" s="56"/>
      <c r="G54" s="56"/>
      <c r="H54" s="56"/>
      <c r="I54" s="57"/>
      <c r="J54" s="55"/>
      <c r="K54" s="56"/>
      <c r="L54" s="56"/>
      <c r="M54" s="56"/>
      <c r="N54" s="57"/>
      <c r="O54" s="58"/>
      <c r="P54" s="56"/>
      <c r="Q54" s="56"/>
      <c r="R54" s="249"/>
    </row>
    <row r="55" spans="1:18" x14ac:dyDescent="0.2">
      <c r="A55" s="59"/>
      <c r="B55" s="60">
        <v>2022</v>
      </c>
      <c r="C55" s="61"/>
      <c r="D55" s="62"/>
      <c r="E55" s="62"/>
      <c r="F55" s="62"/>
      <c r="G55" s="62"/>
      <c r="H55" s="62"/>
      <c r="I55" s="63"/>
      <c r="J55" s="61"/>
      <c r="K55" s="62"/>
      <c r="L55" s="62"/>
      <c r="M55" s="62"/>
      <c r="N55" s="63"/>
      <c r="O55" s="64"/>
      <c r="P55" s="62"/>
      <c r="Q55" s="62"/>
      <c r="R55" s="247"/>
    </row>
    <row r="56" spans="1:18" x14ac:dyDescent="0.2">
      <c r="A56" s="59"/>
      <c r="B56" s="60">
        <v>2023</v>
      </c>
      <c r="C56" s="61"/>
      <c r="D56" s="62"/>
      <c r="E56" s="62"/>
      <c r="F56" s="62"/>
      <c r="G56" s="62"/>
      <c r="H56" s="62"/>
      <c r="I56" s="63"/>
      <c r="J56" s="61"/>
      <c r="K56" s="62"/>
      <c r="L56" s="62"/>
      <c r="M56" s="62"/>
      <c r="N56" s="63"/>
      <c r="O56" s="64"/>
      <c r="P56" s="62"/>
      <c r="Q56" s="62"/>
      <c r="R56" s="247"/>
    </row>
    <row r="57" spans="1:18" ht="12.75" thickBot="1" x14ac:dyDescent="0.25">
      <c r="A57" s="80"/>
      <c r="B57" s="70" t="s">
        <v>176</v>
      </c>
      <c r="C57" s="71"/>
      <c r="D57" s="72"/>
      <c r="E57" s="72"/>
      <c r="F57" s="72"/>
      <c r="G57" s="72"/>
      <c r="H57" s="72"/>
      <c r="I57" s="73"/>
      <c r="J57" s="71"/>
      <c r="K57" s="72"/>
      <c r="L57" s="72"/>
      <c r="M57" s="72"/>
      <c r="N57" s="73"/>
      <c r="O57" s="74"/>
      <c r="P57" s="72"/>
      <c r="Q57" s="72"/>
      <c r="R57" s="243"/>
    </row>
    <row r="58" spans="1:18" x14ac:dyDescent="0.2">
      <c r="A58" s="53" t="s">
        <v>106</v>
      </c>
      <c r="B58" s="54">
        <v>2021</v>
      </c>
      <c r="C58" s="55"/>
      <c r="D58" s="56"/>
      <c r="E58" s="56"/>
      <c r="F58" s="56"/>
      <c r="G58" s="56"/>
      <c r="H58" s="56"/>
      <c r="I58" s="57"/>
      <c r="J58" s="55"/>
      <c r="K58" s="56"/>
      <c r="L58" s="56"/>
      <c r="M58" s="56"/>
      <c r="N58" s="57"/>
      <c r="O58" s="58"/>
      <c r="P58" s="56"/>
      <c r="Q58" s="56"/>
      <c r="R58" s="249"/>
    </row>
    <row r="59" spans="1:18" x14ac:dyDescent="0.2">
      <c r="A59" s="59"/>
      <c r="B59" s="60">
        <v>2022</v>
      </c>
      <c r="C59" s="61"/>
      <c r="D59" s="62"/>
      <c r="E59" s="62"/>
      <c r="F59" s="62"/>
      <c r="G59" s="62"/>
      <c r="H59" s="62"/>
      <c r="I59" s="63"/>
      <c r="J59" s="61"/>
      <c r="K59" s="62"/>
      <c r="L59" s="62"/>
      <c r="M59" s="62"/>
      <c r="N59" s="63"/>
      <c r="O59" s="64"/>
      <c r="P59" s="62"/>
      <c r="Q59" s="62"/>
      <c r="R59" s="247"/>
    </row>
    <row r="60" spans="1:18" x14ac:dyDescent="0.2">
      <c r="A60" s="59"/>
      <c r="B60" s="60">
        <v>2023</v>
      </c>
      <c r="C60" s="61"/>
      <c r="D60" s="62"/>
      <c r="E60" s="62"/>
      <c r="F60" s="62"/>
      <c r="G60" s="62"/>
      <c r="H60" s="62"/>
      <c r="I60" s="63"/>
      <c r="J60" s="61"/>
      <c r="K60" s="62"/>
      <c r="L60" s="62"/>
      <c r="M60" s="62"/>
      <c r="N60" s="63"/>
      <c r="O60" s="64"/>
      <c r="P60" s="62"/>
      <c r="Q60" s="62"/>
      <c r="R60" s="247"/>
    </row>
    <row r="61" spans="1:18" ht="12.75" thickBot="1" x14ac:dyDescent="0.25">
      <c r="A61" s="80"/>
      <c r="B61" s="70" t="s">
        <v>176</v>
      </c>
      <c r="C61" s="71"/>
      <c r="D61" s="72"/>
      <c r="E61" s="72"/>
      <c r="F61" s="72"/>
      <c r="G61" s="72"/>
      <c r="H61" s="72"/>
      <c r="I61" s="73"/>
      <c r="J61" s="71"/>
      <c r="K61" s="72"/>
      <c r="L61" s="72"/>
      <c r="M61" s="72"/>
      <c r="N61" s="73"/>
      <c r="O61" s="74"/>
      <c r="P61" s="72"/>
      <c r="Q61" s="72"/>
      <c r="R61" s="243"/>
    </row>
    <row r="62" spans="1:18" x14ac:dyDescent="0.2">
      <c r="A62" s="53" t="s">
        <v>107</v>
      </c>
      <c r="B62" s="54">
        <v>2021</v>
      </c>
      <c r="C62" s="55"/>
      <c r="D62" s="56"/>
      <c r="E62" s="56"/>
      <c r="F62" s="56"/>
      <c r="G62" s="56"/>
      <c r="H62" s="56"/>
      <c r="I62" s="57"/>
      <c r="J62" s="55"/>
      <c r="K62" s="56"/>
      <c r="L62" s="56"/>
      <c r="M62" s="56"/>
      <c r="N62" s="57"/>
      <c r="O62" s="58"/>
      <c r="P62" s="56"/>
      <c r="Q62" s="56"/>
      <c r="R62" s="249"/>
    </row>
    <row r="63" spans="1:18" x14ac:dyDescent="0.2">
      <c r="A63" s="59"/>
      <c r="B63" s="60">
        <v>2022</v>
      </c>
      <c r="C63" s="61"/>
      <c r="D63" s="62"/>
      <c r="E63" s="62"/>
      <c r="F63" s="62"/>
      <c r="G63" s="62"/>
      <c r="H63" s="62"/>
      <c r="I63" s="63"/>
      <c r="J63" s="61"/>
      <c r="K63" s="62"/>
      <c r="L63" s="62"/>
      <c r="M63" s="62"/>
      <c r="N63" s="63"/>
      <c r="O63" s="64"/>
      <c r="P63" s="62"/>
      <c r="Q63" s="62"/>
      <c r="R63" s="247"/>
    </row>
    <row r="64" spans="1:18" x14ac:dyDescent="0.2">
      <c r="A64" s="59"/>
      <c r="B64" s="60">
        <v>2023</v>
      </c>
      <c r="C64" s="61"/>
      <c r="D64" s="62"/>
      <c r="E64" s="62"/>
      <c r="F64" s="62"/>
      <c r="G64" s="62"/>
      <c r="H64" s="62"/>
      <c r="I64" s="63"/>
      <c r="J64" s="61"/>
      <c r="K64" s="62"/>
      <c r="L64" s="62"/>
      <c r="M64" s="62"/>
      <c r="N64" s="63"/>
      <c r="O64" s="64"/>
      <c r="P64" s="62"/>
      <c r="Q64" s="62"/>
      <c r="R64" s="247"/>
    </row>
    <row r="65" spans="1:18" ht="12.75" thickBot="1" x14ac:dyDescent="0.25">
      <c r="A65" s="80"/>
      <c r="B65" s="70" t="s">
        <v>176</v>
      </c>
      <c r="C65" s="71"/>
      <c r="D65" s="72"/>
      <c r="E65" s="72"/>
      <c r="F65" s="72"/>
      <c r="G65" s="72"/>
      <c r="H65" s="72"/>
      <c r="I65" s="73"/>
      <c r="J65" s="71"/>
      <c r="K65" s="72"/>
      <c r="L65" s="72"/>
      <c r="M65" s="72"/>
      <c r="N65" s="73"/>
      <c r="O65" s="74"/>
      <c r="P65" s="72"/>
      <c r="Q65" s="72"/>
      <c r="R65" s="243"/>
    </row>
    <row r="66" spans="1:18" x14ac:dyDescent="0.2">
      <c r="A66" s="53" t="s">
        <v>108</v>
      </c>
      <c r="B66" s="54">
        <v>2021</v>
      </c>
      <c r="C66" s="55"/>
      <c r="D66" s="56"/>
      <c r="E66" s="56"/>
      <c r="F66" s="56"/>
      <c r="G66" s="56"/>
      <c r="H66" s="56"/>
      <c r="I66" s="57"/>
      <c r="J66" s="55"/>
      <c r="K66" s="56"/>
      <c r="L66" s="56"/>
      <c r="M66" s="56"/>
      <c r="N66" s="57"/>
      <c r="O66" s="58"/>
      <c r="P66" s="56"/>
      <c r="Q66" s="56"/>
      <c r="R66" s="249"/>
    </row>
    <row r="67" spans="1:18" x14ac:dyDescent="0.2">
      <c r="A67" s="59"/>
      <c r="B67" s="60">
        <v>2022</v>
      </c>
      <c r="C67" s="61"/>
      <c r="D67" s="62"/>
      <c r="E67" s="62"/>
      <c r="F67" s="62"/>
      <c r="G67" s="62"/>
      <c r="H67" s="62"/>
      <c r="I67" s="63"/>
      <c r="J67" s="61"/>
      <c r="K67" s="62"/>
      <c r="L67" s="62"/>
      <c r="M67" s="62"/>
      <c r="N67" s="63"/>
      <c r="O67" s="64"/>
      <c r="P67" s="62"/>
      <c r="Q67" s="62"/>
      <c r="R67" s="247"/>
    </row>
    <row r="68" spans="1:18" x14ac:dyDescent="0.2">
      <c r="A68" s="59"/>
      <c r="B68" s="60">
        <v>2023</v>
      </c>
      <c r="C68" s="61"/>
      <c r="D68" s="62"/>
      <c r="E68" s="62"/>
      <c r="F68" s="62"/>
      <c r="G68" s="62"/>
      <c r="H68" s="62"/>
      <c r="I68" s="63"/>
      <c r="J68" s="61"/>
      <c r="K68" s="62"/>
      <c r="L68" s="62"/>
      <c r="M68" s="62"/>
      <c r="N68" s="63"/>
      <c r="O68" s="64"/>
      <c r="P68" s="62"/>
      <c r="Q68" s="62"/>
      <c r="R68" s="247"/>
    </row>
    <row r="69" spans="1:18" ht="12.75" thickBot="1" x14ac:dyDescent="0.25">
      <c r="A69" s="80"/>
      <c r="B69" s="70" t="s">
        <v>176</v>
      </c>
      <c r="C69" s="71"/>
      <c r="D69" s="72"/>
      <c r="E69" s="72"/>
      <c r="F69" s="72"/>
      <c r="G69" s="72"/>
      <c r="H69" s="72"/>
      <c r="I69" s="73"/>
      <c r="J69" s="71"/>
      <c r="K69" s="72"/>
      <c r="L69" s="72"/>
      <c r="M69" s="72"/>
      <c r="N69" s="73"/>
      <c r="O69" s="74"/>
      <c r="P69" s="72"/>
      <c r="Q69" s="72"/>
      <c r="R69" s="243"/>
    </row>
    <row r="70" spans="1:18" x14ac:dyDescent="0.2">
      <c r="A70" s="53" t="s">
        <v>109</v>
      </c>
      <c r="B70" s="54">
        <v>2021</v>
      </c>
      <c r="C70" s="55"/>
      <c r="D70" s="56"/>
      <c r="E70" s="56"/>
      <c r="F70" s="56"/>
      <c r="G70" s="56"/>
      <c r="H70" s="56"/>
      <c r="I70" s="57"/>
      <c r="J70" s="55"/>
      <c r="K70" s="56"/>
      <c r="L70" s="56"/>
      <c r="M70" s="56"/>
      <c r="N70" s="57"/>
      <c r="O70" s="58"/>
      <c r="P70" s="56"/>
      <c r="Q70" s="56"/>
      <c r="R70" s="249"/>
    </row>
    <row r="71" spans="1:18" x14ac:dyDescent="0.2">
      <c r="A71" s="59"/>
      <c r="B71" s="60">
        <v>2022</v>
      </c>
      <c r="C71" s="61"/>
      <c r="D71" s="62"/>
      <c r="E71" s="62"/>
      <c r="F71" s="62"/>
      <c r="G71" s="62"/>
      <c r="H71" s="62"/>
      <c r="I71" s="63"/>
      <c r="J71" s="61"/>
      <c r="K71" s="62"/>
      <c r="L71" s="62"/>
      <c r="M71" s="62"/>
      <c r="N71" s="63"/>
      <c r="O71" s="64"/>
      <c r="P71" s="62"/>
      <c r="Q71" s="62"/>
      <c r="R71" s="247"/>
    </row>
    <row r="72" spans="1:18" x14ac:dyDescent="0.2">
      <c r="A72" s="59"/>
      <c r="B72" s="60">
        <v>2023</v>
      </c>
      <c r="C72" s="61"/>
      <c r="D72" s="62"/>
      <c r="E72" s="62"/>
      <c r="F72" s="62"/>
      <c r="G72" s="62"/>
      <c r="H72" s="62"/>
      <c r="I72" s="63"/>
      <c r="J72" s="61"/>
      <c r="K72" s="62"/>
      <c r="L72" s="62"/>
      <c r="M72" s="62"/>
      <c r="N72" s="63"/>
      <c r="O72" s="64"/>
      <c r="P72" s="62"/>
      <c r="Q72" s="62"/>
      <c r="R72" s="247"/>
    </row>
    <row r="73" spans="1:18" ht="12.75" thickBot="1" x14ac:dyDescent="0.25">
      <c r="A73" s="80"/>
      <c r="B73" s="70" t="s">
        <v>176</v>
      </c>
      <c r="C73" s="71"/>
      <c r="D73" s="72"/>
      <c r="E73" s="72"/>
      <c r="F73" s="72"/>
      <c r="G73" s="72"/>
      <c r="H73" s="72"/>
      <c r="I73" s="73"/>
      <c r="J73" s="71"/>
      <c r="K73" s="72"/>
      <c r="L73" s="72"/>
      <c r="M73" s="72"/>
      <c r="N73" s="73"/>
      <c r="O73" s="74"/>
      <c r="P73" s="72"/>
      <c r="Q73" s="72"/>
      <c r="R73" s="243"/>
    </row>
    <row r="74" spans="1:18" x14ac:dyDescent="0.2">
      <c r="A74" s="53" t="s">
        <v>110</v>
      </c>
      <c r="B74" s="54">
        <v>2021</v>
      </c>
      <c r="C74" s="55"/>
      <c r="D74" s="56"/>
      <c r="E74" s="56"/>
      <c r="F74" s="56"/>
      <c r="G74" s="56"/>
      <c r="H74" s="56"/>
      <c r="I74" s="57"/>
      <c r="J74" s="55"/>
      <c r="K74" s="56"/>
      <c r="L74" s="56"/>
      <c r="M74" s="56"/>
      <c r="N74" s="57"/>
      <c r="O74" s="58"/>
      <c r="P74" s="56"/>
      <c r="Q74" s="56"/>
      <c r="R74" s="249"/>
    </row>
    <row r="75" spans="1:18" x14ac:dyDescent="0.2">
      <c r="A75" s="59"/>
      <c r="B75" s="60">
        <v>2022</v>
      </c>
      <c r="C75" s="61"/>
      <c r="D75" s="62"/>
      <c r="E75" s="62"/>
      <c r="F75" s="62"/>
      <c r="G75" s="62"/>
      <c r="H75" s="62"/>
      <c r="I75" s="63"/>
      <c r="J75" s="61"/>
      <c r="K75" s="62"/>
      <c r="L75" s="62"/>
      <c r="M75" s="62"/>
      <c r="N75" s="63"/>
      <c r="O75" s="64"/>
      <c r="P75" s="62"/>
      <c r="Q75" s="62"/>
      <c r="R75" s="247"/>
    </row>
    <row r="76" spans="1:18" x14ac:dyDescent="0.2">
      <c r="A76" s="59"/>
      <c r="B76" s="60">
        <v>2023</v>
      </c>
      <c r="C76" s="61"/>
      <c r="D76" s="62"/>
      <c r="E76" s="62"/>
      <c r="F76" s="62"/>
      <c r="G76" s="62"/>
      <c r="H76" s="62"/>
      <c r="I76" s="63"/>
      <c r="J76" s="61"/>
      <c r="K76" s="62"/>
      <c r="L76" s="62"/>
      <c r="M76" s="62"/>
      <c r="N76" s="63"/>
      <c r="O76" s="64"/>
      <c r="P76" s="62"/>
      <c r="Q76" s="62"/>
      <c r="R76" s="247"/>
    </row>
    <row r="77" spans="1:18" ht="12.75" thickBot="1" x14ac:dyDescent="0.25">
      <c r="A77" s="80"/>
      <c r="B77" s="70" t="s">
        <v>176</v>
      </c>
      <c r="C77" s="71"/>
      <c r="D77" s="72"/>
      <c r="E77" s="72"/>
      <c r="F77" s="72"/>
      <c r="G77" s="72"/>
      <c r="H77" s="72"/>
      <c r="I77" s="73"/>
      <c r="J77" s="71"/>
      <c r="K77" s="72"/>
      <c r="L77" s="72"/>
      <c r="M77" s="72"/>
      <c r="N77" s="73"/>
      <c r="O77" s="74"/>
      <c r="P77" s="72"/>
      <c r="Q77" s="72"/>
      <c r="R77" s="243"/>
    </row>
    <row r="78" spans="1:18" x14ac:dyDescent="0.2">
      <c r="A78" s="53" t="s">
        <v>111</v>
      </c>
      <c r="B78" s="54">
        <v>2021</v>
      </c>
      <c r="C78" s="55"/>
      <c r="D78" s="56"/>
      <c r="E78" s="56"/>
      <c r="F78" s="56"/>
      <c r="G78" s="56"/>
      <c r="H78" s="56"/>
      <c r="I78" s="57"/>
      <c r="J78" s="55"/>
      <c r="K78" s="56"/>
      <c r="L78" s="56"/>
      <c r="M78" s="56"/>
      <c r="N78" s="57"/>
      <c r="O78" s="58"/>
      <c r="P78" s="56"/>
      <c r="Q78" s="56"/>
      <c r="R78" s="249"/>
    </row>
    <row r="79" spans="1:18" x14ac:dyDescent="0.2">
      <c r="A79" s="59"/>
      <c r="B79" s="60">
        <v>2022</v>
      </c>
      <c r="C79" s="61"/>
      <c r="D79" s="62"/>
      <c r="E79" s="62"/>
      <c r="F79" s="62"/>
      <c r="G79" s="62"/>
      <c r="H79" s="62"/>
      <c r="I79" s="63"/>
      <c r="J79" s="61"/>
      <c r="K79" s="62"/>
      <c r="L79" s="62"/>
      <c r="M79" s="62"/>
      <c r="N79" s="63"/>
      <c r="O79" s="64"/>
      <c r="P79" s="62"/>
      <c r="Q79" s="62"/>
      <c r="R79" s="247"/>
    </row>
    <row r="80" spans="1:18" x14ac:dyDescent="0.2">
      <c r="A80" s="59"/>
      <c r="B80" s="60">
        <v>2023</v>
      </c>
      <c r="C80" s="61"/>
      <c r="D80" s="62"/>
      <c r="E80" s="62"/>
      <c r="F80" s="62"/>
      <c r="G80" s="62"/>
      <c r="H80" s="62"/>
      <c r="I80" s="63"/>
      <c r="J80" s="61"/>
      <c r="K80" s="62"/>
      <c r="L80" s="62"/>
      <c r="M80" s="62"/>
      <c r="N80" s="63"/>
      <c r="O80" s="64"/>
      <c r="P80" s="62"/>
      <c r="Q80" s="62"/>
      <c r="R80" s="247"/>
    </row>
    <row r="81" spans="1:18" ht="12.75" thickBot="1" x14ac:dyDescent="0.25">
      <c r="A81" s="80"/>
      <c r="B81" s="70" t="s">
        <v>176</v>
      </c>
      <c r="C81" s="71"/>
      <c r="D81" s="72"/>
      <c r="E81" s="72"/>
      <c r="F81" s="72"/>
      <c r="G81" s="72"/>
      <c r="H81" s="72"/>
      <c r="I81" s="73"/>
      <c r="J81" s="71"/>
      <c r="K81" s="72"/>
      <c r="L81" s="72"/>
      <c r="M81" s="72"/>
      <c r="N81" s="73"/>
      <c r="O81" s="74"/>
      <c r="P81" s="72"/>
      <c r="Q81" s="72"/>
      <c r="R81" s="243"/>
    </row>
    <row r="82" spans="1:18" x14ac:dyDescent="0.2">
      <c r="A82" s="53" t="s">
        <v>112</v>
      </c>
      <c r="B82" s="54">
        <v>2021</v>
      </c>
      <c r="C82" s="55"/>
      <c r="D82" s="56"/>
      <c r="E82" s="56"/>
      <c r="F82" s="56"/>
      <c r="G82" s="56"/>
      <c r="H82" s="56"/>
      <c r="I82" s="57"/>
      <c r="J82" s="55"/>
      <c r="K82" s="56"/>
      <c r="L82" s="56"/>
      <c r="M82" s="56"/>
      <c r="N82" s="57"/>
      <c r="O82" s="58"/>
      <c r="P82" s="56"/>
      <c r="Q82" s="56"/>
      <c r="R82" s="249"/>
    </row>
    <row r="83" spans="1:18" x14ac:dyDescent="0.2">
      <c r="A83" s="59"/>
      <c r="B83" s="60">
        <v>2022</v>
      </c>
      <c r="C83" s="61"/>
      <c r="D83" s="62"/>
      <c r="E83" s="62"/>
      <c r="F83" s="62"/>
      <c r="G83" s="62"/>
      <c r="H83" s="62"/>
      <c r="I83" s="63"/>
      <c r="J83" s="61"/>
      <c r="K83" s="62"/>
      <c r="L83" s="62"/>
      <c r="M83" s="62"/>
      <c r="N83" s="63"/>
      <c r="O83" s="64"/>
      <c r="P83" s="62"/>
      <c r="Q83" s="62"/>
      <c r="R83" s="247"/>
    </row>
    <row r="84" spans="1:18" x14ac:dyDescent="0.2">
      <c r="A84" s="59"/>
      <c r="B84" s="60">
        <v>2023</v>
      </c>
      <c r="C84" s="61"/>
      <c r="D84" s="62"/>
      <c r="E84" s="62"/>
      <c r="F84" s="62"/>
      <c r="G84" s="62"/>
      <c r="H84" s="62"/>
      <c r="I84" s="63"/>
      <c r="J84" s="61"/>
      <c r="K84" s="62"/>
      <c r="L84" s="62"/>
      <c r="M84" s="62"/>
      <c r="N84" s="63"/>
      <c r="O84" s="64"/>
      <c r="P84" s="62"/>
      <c r="Q84" s="62"/>
      <c r="R84" s="247"/>
    </row>
    <row r="85" spans="1:18" ht="12.75" thickBot="1" x14ac:dyDescent="0.25">
      <c r="A85" s="80"/>
      <c r="B85" s="70" t="s">
        <v>176</v>
      </c>
      <c r="C85" s="71"/>
      <c r="D85" s="72"/>
      <c r="E85" s="72"/>
      <c r="F85" s="72"/>
      <c r="G85" s="72"/>
      <c r="H85" s="72"/>
      <c r="I85" s="73"/>
      <c r="J85" s="71"/>
      <c r="K85" s="72"/>
      <c r="L85" s="72"/>
      <c r="M85" s="72"/>
      <c r="N85" s="73"/>
      <c r="O85" s="74"/>
      <c r="P85" s="72"/>
      <c r="Q85" s="72"/>
      <c r="R85" s="243"/>
    </row>
    <row r="86" spans="1:18" x14ac:dyDescent="0.2">
      <c r="A86" s="53" t="s">
        <v>113</v>
      </c>
      <c r="B86" s="54">
        <v>2021</v>
      </c>
      <c r="C86" s="55"/>
      <c r="D86" s="56"/>
      <c r="E86" s="56"/>
      <c r="F86" s="56"/>
      <c r="G86" s="56"/>
      <c r="H86" s="56"/>
      <c r="I86" s="57"/>
      <c r="J86" s="55"/>
      <c r="K86" s="56"/>
      <c r="L86" s="56"/>
      <c r="M86" s="56"/>
      <c r="N86" s="57"/>
      <c r="O86" s="58"/>
      <c r="P86" s="56"/>
      <c r="Q86" s="56"/>
      <c r="R86" s="249"/>
    </row>
    <row r="87" spans="1:18" x14ac:dyDescent="0.2">
      <c r="A87" s="59"/>
      <c r="B87" s="60">
        <v>2022</v>
      </c>
      <c r="C87" s="61"/>
      <c r="D87" s="62"/>
      <c r="E87" s="62"/>
      <c r="F87" s="62"/>
      <c r="G87" s="62"/>
      <c r="H87" s="62"/>
      <c r="I87" s="63"/>
      <c r="J87" s="61"/>
      <c r="K87" s="62"/>
      <c r="L87" s="62"/>
      <c r="M87" s="62"/>
      <c r="N87" s="63"/>
      <c r="O87" s="64"/>
      <c r="P87" s="62"/>
      <c r="Q87" s="62"/>
      <c r="R87" s="247"/>
    </row>
    <row r="88" spans="1:18" x14ac:dyDescent="0.2">
      <c r="A88" s="59"/>
      <c r="B88" s="60">
        <v>2023</v>
      </c>
      <c r="C88" s="61"/>
      <c r="D88" s="62"/>
      <c r="E88" s="62"/>
      <c r="F88" s="62"/>
      <c r="G88" s="62"/>
      <c r="H88" s="62"/>
      <c r="I88" s="63"/>
      <c r="J88" s="61"/>
      <c r="K88" s="62"/>
      <c r="L88" s="62"/>
      <c r="M88" s="62"/>
      <c r="N88" s="63"/>
      <c r="O88" s="64"/>
      <c r="P88" s="62"/>
      <c r="Q88" s="62"/>
      <c r="R88" s="247"/>
    </row>
    <row r="89" spans="1:18" ht="12.75" thickBot="1" x14ac:dyDescent="0.25">
      <c r="A89" s="80"/>
      <c r="B89" s="70" t="s">
        <v>176</v>
      </c>
      <c r="C89" s="71"/>
      <c r="D89" s="72"/>
      <c r="E89" s="72"/>
      <c r="F89" s="72"/>
      <c r="G89" s="72"/>
      <c r="H89" s="72"/>
      <c r="I89" s="73"/>
      <c r="J89" s="71"/>
      <c r="K89" s="72"/>
      <c r="L89" s="72"/>
      <c r="M89" s="72"/>
      <c r="N89" s="73"/>
      <c r="O89" s="74"/>
      <c r="P89" s="72"/>
      <c r="Q89" s="72"/>
      <c r="R89" s="243"/>
    </row>
    <row r="90" spans="1:18" x14ac:dyDescent="0.2">
      <c r="A90" s="53" t="s">
        <v>114</v>
      </c>
      <c r="B90" s="54">
        <v>2021</v>
      </c>
      <c r="C90" s="55"/>
      <c r="D90" s="56"/>
      <c r="E90" s="56"/>
      <c r="F90" s="56"/>
      <c r="G90" s="56"/>
      <c r="H90" s="56"/>
      <c r="I90" s="57"/>
      <c r="J90" s="55"/>
      <c r="K90" s="56"/>
      <c r="L90" s="56"/>
      <c r="M90" s="56"/>
      <c r="N90" s="57"/>
      <c r="O90" s="58"/>
      <c r="P90" s="56"/>
      <c r="Q90" s="56"/>
      <c r="R90" s="249"/>
    </row>
    <row r="91" spans="1:18" x14ac:dyDescent="0.2">
      <c r="A91" s="59"/>
      <c r="B91" s="60">
        <v>2022</v>
      </c>
      <c r="C91" s="61"/>
      <c r="D91" s="62"/>
      <c r="E91" s="62"/>
      <c r="F91" s="62"/>
      <c r="G91" s="62"/>
      <c r="H91" s="62"/>
      <c r="I91" s="63"/>
      <c r="J91" s="61"/>
      <c r="K91" s="62"/>
      <c r="L91" s="62"/>
      <c r="M91" s="62"/>
      <c r="N91" s="63"/>
      <c r="O91" s="64"/>
      <c r="P91" s="62"/>
      <c r="Q91" s="62"/>
      <c r="R91" s="247"/>
    </row>
    <row r="92" spans="1:18" x14ac:dyDescent="0.2">
      <c r="A92" s="59"/>
      <c r="B92" s="60">
        <v>2023</v>
      </c>
      <c r="C92" s="61"/>
      <c r="D92" s="62"/>
      <c r="E92" s="62"/>
      <c r="F92" s="62"/>
      <c r="G92" s="62"/>
      <c r="H92" s="62"/>
      <c r="I92" s="63"/>
      <c r="J92" s="61"/>
      <c r="K92" s="62"/>
      <c r="L92" s="62"/>
      <c r="M92" s="62"/>
      <c r="N92" s="63"/>
      <c r="O92" s="64"/>
      <c r="P92" s="62"/>
      <c r="Q92" s="62"/>
      <c r="R92" s="247"/>
    </row>
    <row r="93" spans="1:18" ht="12.75" thickBot="1" x14ac:dyDescent="0.25">
      <c r="A93" s="80"/>
      <c r="B93" s="70" t="s">
        <v>176</v>
      </c>
      <c r="C93" s="71"/>
      <c r="D93" s="72"/>
      <c r="E93" s="72"/>
      <c r="F93" s="72"/>
      <c r="G93" s="72"/>
      <c r="H93" s="72"/>
      <c r="I93" s="73"/>
      <c r="J93" s="71"/>
      <c r="K93" s="72"/>
      <c r="L93" s="72"/>
      <c r="M93" s="72"/>
      <c r="N93" s="73"/>
      <c r="O93" s="74"/>
      <c r="P93" s="72"/>
      <c r="Q93" s="72"/>
      <c r="R93" s="243"/>
    </row>
    <row r="94" spans="1:18" x14ac:dyDescent="0.2">
      <c r="A94" s="53" t="s">
        <v>115</v>
      </c>
      <c r="B94" s="54">
        <v>2021</v>
      </c>
      <c r="C94" s="55"/>
      <c r="D94" s="56"/>
      <c r="E94" s="56"/>
      <c r="F94" s="56"/>
      <c r="G94" s="56"/>
      <c r="H94" s="56"/>
      <c r="I94" s="57"/>
      <c r="J94" s="55"/>
      <c r="K94" s="56"/>
      <c r="L94" s="56"/>
      <c r="M94" s="56"/>
      <c r="N94" s="57"/>
      <c r="O94" s="58"/>
      <c r="P94" s="56"/>
      <c r="Q94" s="56"/>
      <c r="R94" s="249"/>
    </row>
    <row r="95" spans="1:18" x14ac:dyDescent="0.2">
      <c r="A95" s="59"/>
      <c r="B95" s="60">
        <v>2022</v>
      </c>
      <c r="C95" s="61"/>
      <c r="D95" s="62"/>
      <c r="E95" s="62"/>
      <c r="F95" s="62"/>
      <c r="G95" s="62"/>
      <c r="H95" s="62"/>
      <c r="I95" s="63"/>
      <c r="J95" s="61"/>
      <c r="K95" s="62"/>
      <c r="L95" s="62"/>
      <c r="M95" s="62"/>
      <c r="N95" s="63"/>
      <c r="O95" s="64"/>
      <c r="P95" s="62"/>
      <c r="Q95" s="62"/>
      <c r="R95" s="247"/>
    </row>
    <row r="96" spans="1:18" x14ac:dyDescent="0.2">
      <c r="A96" s="59"/>
      <c r="B96" s="60">
        <v>2023</v>
      </c>
      <c r="C96" s="61"/>
      <c r="D96" s="62"/>
      <c r="E96" s="62"/>
      <c r="F96" s="62"/>
      <c r="G96" s="62"/>
      <c r="H96" s="62"/>
      <c r="I96" s="63"/>
      <c r="J96" s="61"/>
      <c r="K96" s="62"/>
      <c r="L96" s="62"/>
      <c r="M96" s="62"/>
      <c r="N96" s="63"/>
      <c r="O96" s="64"/>
      <c r="P96" s="62"/>
      <c r="Q96" s="62"/>
      <c r="R96" s="247"/>
    </row>
    <row r="97" spans="1:18" ht="12.75" thickBot="1" x14ac:dyDescent="0.25">
      <c r="A97" s="80"/>
      <c r="B97" s="70" t="s">
        <v>176</v>
      </c>
      <c r="C97" s="71"/>
      <c r="D97" s="72"/>
      <c r="E97" s="72"/>
      <c r="F97" s="72"/>
      <c r="G97" s="72"/>
      <c r="H97" s="72"/>
      <c r="I97" s="73"/>
      <c r="J97" s="71"/>
      <c r="K97" s="72"/>
      <c r="L97" s="72"/>
      <c r="M97" s="72"/>
      <c r="N97" s="73"/>
      <c r="O97" s="74"/>
      <c r="P97" s="72"/>
      <c r="Q97" s="72"/>
      <c r="R97" s="250"/>
    </row>
    <row r="98" spans="1:18" x14ac:dyDescent="0.2">
      <c r="A98" s="53" t="s">
        <v>116</v>
      </c>
      <c r="B98" s="54">
        <v>2021</v>
      </c>
      <c r="C98" s="55"/>
      <c r="D98" s="56"/>
      <c r="E98" s="56"/>
      <c r="F98" s="56"/>
      <c r="G98" s="56"/>
      <c r="H98" s="56"/>
      <c r="I98" s="57"/>
      <c r="J98" s="55"/>
      <c r="K98" s="56"/>
      <c r="L98" s="56"/>
      <c r="M98" s="56"/>
      <c r="N98" s="57"/>
      <c r="O98" s="58"/>
      <c r="P98" s="56"/>
      <c r="Q98" s="56"/>
      <c r="R98" s="249"/>
    </row>
    <row r="99" spans="1:18" x14ac:dyDescent="0.2">
      <c r="A99" s="59"/>
      <c r="B99" s="60">
        <v>2022</v>
      </c>
      <c r="C99" s="61"/>
      <c r="D99" s="62"/>
      <c r="E99" s="62"/>
      <c r="F99" s="62"/>
      <c r="G99" s="62"/>
      <c r="H99" s="62"/>
      <c r="I99" s="63"/>
      <c r="J99" s="61"/>
      <c r="K99" s="62"/>
      <c r="L99" s="62"/>
      <c r="M99" s="62"/>
      <c r="N99" s="63"/>
      <c r="O99" s="64"/>
      <c r="P99" s="62"/>
      <c r="Q99" s="62"/>
      <c r="R99" s="247"/>
    </row>
    <row r="100" spans="1:18" x14ac:dyDescent="0.2">
      <c r="A100" s="59"/>
      <c r="B100" s="60">
        <v>2023</v>
      </c>
      <c r="C100" s="61"/>
      <c r="D100" s="62"/>
      <c r="E100" s="62"/>
      <c r="F100" s="62"/>
      <c r="G100" s="62"/>
      <c r="H100" s="62"/>
      <c r="I100" s="63"/>
      <c r="J100" s="61"/>
      <c r="K100" s="62"/>
      <c r="L100" s="62"/>
      <c r="M100" s="62"/>
      <c r="N100" s="63"/>
      <c r="O100" s="64"/>
      <c r="P100" s="62"/>
      <c r="Q100" s="62"/>
      <c r="R100" s="247"/>
    </row>
    <row r="101" spans="1:18" ht="12.75" thickBot="1" x14ac:dyDescent="0.25">
      <c r="A101" s="80"/>
      <c r="B101" s="70" t="s">
        <v>176</v>
      </c>
      <c r="C101" s="71"/>
      <c r="D101" s="72"/>
      <c r="E101" s="72"/>
      <c r="F101" s="72"/>
      <c r="G101" s="72"/>
      <c r="H101" s="72"/>
      <c r="I101" s="73"/>
      <c r="J101" s="71"/>
      <c r="K101" s="72"/>
      <c r="L101" s="72"/>
      <c r="M101" s="72"/>
      <c r="N101" s="73"/>
      <c r="O101" s="74"/>
      <c r="P101" s="72"/>
      <c r="Q101" s="72"/>
      <c r="R101" s="243"/>
    </row>
    <row r="102" spans="1:18" x14ac:dyDescent="0.2">
      <c r="A102" s="53" t="s">
        <v>117</v>
      </c>
      <c r="B102" s="54">
        <v>2021</v>
      </c>
      <c r="C102" s="55"/>
      <c r="D102" s="56"/>
      <c r="E102" s="56"/>
      <c r="F102" s="56"/>
      <c r="G102" s="56"/>
      <c r="H102" s="56"/>
      <c r="I102" s="57"/>
      <c r="J102" s="55"/>
      <c r="K102" s="56"/>
      <c r="L102" s="56"/>
      <c r="M102" s="56"/>
      <c r="N102" s="57"/>
      <c r="O102" s="58"/>
      <c r="P102" s="56"/>
      <c r="Q102" s="56"/>
      <c r="R102" s="249"/>
    </row>
    <row r="103" spans="1:18" x14ac:dyDescent="0.2">
      <c r="A103" s="59"/>
      <c r="B103" s="60">
        <v>2022</v>
      </c>
      <c r="C103" s="61"/>
      <c r="D103" s="62"/>
      <c r="E103" s="62"/>
      <c r="F103" s="62"/>
      <c r="G103" s="62"/>
      <c r="H103" s="62"/>
      <c r="I103" s="63"/>
      <c r="J103" s="61"/>
      <c r="K103" s="62"/>
      <c r="L103" s="62"/>
      <c r="M103" s="62"/>
      <c r="N103" s="63"/>
      <c r="O103" s="64"/>
      <c r="P103" s="62"/>
      <c r="Q103" s="62"/>
      <c r="R103" s="247"/>
    </row>
    <row r="104" spans="1:18" x14ac:dyDescent="0.2">
      <c r="A104" s="59"/>
      <c r="B104" s="60">
        <v>2023</v>
      </c>
      <c r="C104" s="61"/>
      <c r="D104" s="62"/>
      <c r="E104" s="62"/>
      <c r="F104" s="62"/>
      <c r="G104" s="62"/>
      <c r="H104" s="62"/>
      <c r="I104" s="63"/>
      <c r="J104" s="61"/>
      <c r="K104" s="62"/>
      <c r="L104" s="62"/>
      <c r="M104" s="62"/>
      <c r="N104" s="63"/>
      <c r="O104" s="64"/>
      <c r="P104" s="62"/>
      <c r="Q104" s="62"/>
      <c r="R104" s="247"/>
    </row>
    <row r="105" spans="1:18" x14ac:dyDescent="0.2">
      <c r="A105" s="143"/>
      <c r="B105" s="144" t="s">
        <v>176</v>
      </c>
      <c r="C105" s="145"/>
      <c r="D105" s="146"/>
      <c r="E105" s="146"/>
      <c r="F105" s="146"/>
      <c r="G105" s="146"/>
      <c r="H105" s="146"/>
      <c r="I105" s="147"/>
      <c r="J105" s="145"/>
      <c r="K105" s="146"/>
      <c r="L105" s="146"/>
      <c r="M105" s="146"/>
      <c r="N105" s="147"/>
      <c r="O105" s="148"/>
      <c r="P105" s="146"/>
      <c r="Q105" s="146"/>
      <c r="R105" s="251"/>
    </row>
    <row r="106" spans="1:18" ht="24.75" customHeight="1" x14ac:dyDescent="0.25">
      <c r="A106" s="332" t="s">
        <v>37</v>
      </c>
      <c r="B106" s="255">
        <v>2020</v>
      </c>
      <c r="C106" s="258"/>
      <c r="D106" s="254">
        <v>891762</v>
      </c>
      <c r="E106" s="254"/>
      <c r="F106" s="261">
        <v>11036943</v>
      </c>
      <c r="G106" s="254"/>
      <c r="H106" s="254">
        <v>7000</v>
      </c>
      <c r="I106" s="259">
        <f>SUM(C106:H106)</f>
        <v>11935705</v>
      </c>
      <c r="J106" s="257"/>
      <c r="K106" s="130"/>
      <c r="L106" s="130"/>
      <c r="M106" s="130"/>
      <c r="N106" s="130"/>
      <c r="O106" s="130"/>
      <c r="P106" s="130"/>
      <c r="Q106" s="254">
        <f>P106+N106+I106</f>
        <v>11935705</v>
      </c>
      <c r="R106" s="253">
        <f>R10</f>
        <v>1</v>
      </c>
    </row>
    <row r="107" spans="1:18" ht="21" customHeight="1" x14ac:dyDescent="0.25">
      <c r="A107" s="332"/>
      <c r="B107" s="255">
        <v>2021</v>
      </c>
      <c r="C107" s="258"/>
      <c r="D107" s="254">
        <v>996659</v>
      </c>
      <c r="E107" s="254">
        <v>28672</v>
      </c>
      <c r="F107" s="261">
        <v>11204377</v>
      </c>
      <c r="G107" s="254"/>
      <c r="H107" s="254">
        <v>7336</v>
      </c>
      <c r="I107" s="259">
        <f t="shared" ref="I107" si="7">SUM(C107:H107)</f>
        <v>12237044</v>
      </c>
      <c r="J107" s="257"/>
      <c r="K107" s="130"/>
      <c r="L107" s="130"/>
      <c r="M107" s="130"/>
      <c r="N107" s="130"/>
      <c r="O107" s="130"/>
      <c r="P107" s="130"/>
      <c r="Q107" s="254">
        <f t="shared" ref="Q107:Q108" si="8">P107+N107+I107</f>
        <v>12237044</v>
      </c>
      <c r="R107" s="253">
        <f t="shared" ref="R107:R108" si="9">R11</f>
        <v>1</v>
      </c>
    </row>
    <row r="108" spans="1:18" ht="21" customHeight="1" x14ac:dyDescent="0.25">
      <c r="A108" s="332"/>
      <c r="B108" s="255">
        <v>2022</v>
      </c>
      <c r="C108" s="238"/>
      <c r="D108" s="264">
        <v>971337</v>
      </c>
      <c r="E108" s="263">
        <v>3000</v>
      </c>
      <c r="F108" s="262">
        <v>11037334</v>
      </c>
      <c r="G108" s="263"/>
      <c r="H108" s="263">
        <v>7666</v>
      </c>
      <c r="I108" s="254">
        <f>SUM(C108:H108)</f>
        <v>12019337</v>
      </c>
      <c r="J108" s="130"/>
      <c r="K108" s="130"/>
      <c r="L108" s="130"/>
      <c r="M108" s="130"/>
      <c r="N108" s="130"/>
      <c r="O108" s="130"/>
      <c r="P108" s="130"/>
      <c r="Q108" s="254">
        <f t="shared" si="8"/>
        <v>12019337</v>
      </c>
      <c r="R108" s="253">
        <f t="shared" si="9"/>
        <v>1</v>
      </c>
    </row>
    <row r="109" spans="1:18" ht="34.5" customHeight="1" x14ac:dyDescent="0.2">
      <c r="A109" s="332"/>
      <c r="B109" s="135" t="s">
        <v>177</v>
      </c>
      <c r="C109" s="255"/>
      <c r="D109" s="256">
        <f>D107/D108-1</f>
        <v>2.606922211343754E-2</v>
      </c>
      <c r="E109" s="260">
        <f t="shared" ref="E109:I109" si="10">E107/E108-1</f>
        <v>8.5573333333333341</v>
      </c>
      <c r="F109" s="256">
        <f t="shared" si="10"/>
        <v>1.5134361250642492E-2</v>
      </c>
      <c r="G109" s="260">
        <v>0</v>
      </c>
      <c r="H109" s="260">
        <f t="shared" si="10"/>
        <v>-4.3047221497521493E-2</v>
      </c>
      <c r="I109" s="260">
        <f t="shared" si="10"/>
        <v>1.8113062309510042E-2</v>
      </c>
      <c r="J109" s="256"/>
      <c r="K109" s="256"/>
      <c r="L109" s="256"/>
      <c r="M109" s="256"/>
      <c r="N109" s="256"/>
      <c r="O109" s="256"/>
      <c r="P109" s="256"/>
      <c r="Q109" s="256">
        <f t="shared" ref="Q109" si="11">Q107/Q108-1</f>
        <v>1.8113062309510042E-2</v>
      </c>
      <c r="R109" s="256"/>
    </row>
    <row r="110" spans="1:18" x14ac:dyDescent="0.2"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</row>
    <row r="111" spans="1:18" x14ac:dyDescent="0.2">
      <c r="D111" s="101"/>
    </row>
  </sheetData>
  <mergeCells count="10">
    <mergeCell ref="A1:R1"/>
    <mergeCell ref="B2:R2"/>
    <mergeCell ref="A106:A109"/>
    <mergeCell ref="Q4:R4"/>
    <mergeCell ref="A4:A5"/>
    <mergeCell ref="B4:B5"/>
    <mergeCell ref="C4:I4"/>
    <mergeCell ref="J4:N4"/>
    <mergeCell ref="O4:P4"/>
    <mergeCell ref="B3:R3"/>
  </mergeCells>
  <pageMargins left="0.7" right="0.7" top="0.75" bottom="0.75" header="0.3" footer="0.3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0"/>
  <sheetViews>
    <sheetView view="pageBreakPreview" zoomScale="60" zoomScaleNormal="100" workbookViewId="0">
      <selection activeCell="G18" sqref="G18"/>
    </sheetView>
  </sheetViews>
  <sheetFormatPr baseColWidth="10" defaultColWidth="11.28515625" defaultRowHeight="15" x14ac:dyDescent="0.25"/>
  <cols>
    <col min="1" max="1" width="64" customWidth="1"/>
    <col min="2" max="5" width="10.140625" customWidth="1"/>
    <col min="6" max="6" width="12.7109375" customWidth="1"/>
    <col min="11" max="11" width="12.7109375" customWidth="1"/>
    <col min="13" max="13" width="12.7109375" customWidth="1"/>
  </cols>
  <sheetData>
    <row r="1" spans="1:13" ht="29.25" customHeight="1" x14ac:dyDescent="0.25">
      <c r="A1" s="346" t="s">
        <v>181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22.5" customHeight="1" x14ac:dyDescent="0.25">
      <c r="A2" s="265" t="s">
        <v>280</v>
      </c>
      <c r="B2" s="345" t="s">
        <v>281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22.5" customHeight="1" x14ac:dyDescent="0.25">
      <c r="A3" s="265" t="s">
        <v>276</v>
      </c>
      <c r="B3" s="345" t="s">
        <v>282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3" s="43" customFormat="1" ht="28.35" customHeight="1" x14ac:dyDescent="0.25">
      <c r="A4" s="150" t="s">
        <v>38</v>
      </c>
      <c r="B4" s="347">
        <v>2021</v>
      </c>
      <c r="C4" s="348"/>
      <c r="D4" s="348"/>
      <c r="E4" s="348"/>
      <c r="F4" s="349"/>
      <c r="G4" s="347" t="s">
        <v>39</v>
      </c>
      <c r="H4" s="348"/>
      <c r="I4" s="348"/>
      <c r="J4" s="348"/>
      <c r="K4" s="349"/>
      <c r="L4" s="332" t="s">
        <v>40</v>
      </c>
      <c r="M4" s="332"/>
    </row>
    <row r="5" spans="1:13" s="43" customFormat="1" ht="48.75" customHeight="1" x14ac:dyDescent="0.25">
      <c r="A5" s="135" t="s">
        <v>41</v>
      </c>
      <c r="B5" s="151" t="s">
        <v>42</v>
      </c>
      <c r="C5" s="151" t="s">
        <v>43</v>
      </c>
      <c r="D5" s="151" t="s">
        <v>44</v>
      </c>
      <c r="E5" s="151" t="s">
        <v>33</v>
      </c>
      <c r="F5" s="152" t="s">
        <v>172</v>
      </c>
      <c r="G5" s="151" t="s">
        <v>42</v>
      </c>
      <c r="H5" s="151" t="s">
        <v>43</v>
      </c>
      <c r="I5" s="151" t="s">
        <v>44</v>
      </c>
      <c r="J5" s="151" t="s">
        <v>33</v>
      </c>
      <c r="K5" s="152" t="s">
        <v>172</v>
      </c>
      <c r="L5" s="151" t="s">
        <v>42</v>
      </c>
      <c r="M5" s="152" t="s">
        <v>172</v>
      </c>
    </row>
    <row r="6" spans="1:13" s="1" customFormat="1" ht="25.5" x14ac:dyDescent="0.2">
      <c r="A6" s="49" t="s">
        <v>45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1" customFormat="1" ht="25.5" x14ac:dyDescent="0.2">
      <c r="A7" s="48" t="s">
        <v>46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1" customFormat="1" ht="20.25" customHeight="1" x14ac:dyDescent="0.2">
      <c r="A8" s="48" t="s">
        <v>47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1" customFormat="1" ht="21" customHeight="1" x14ac:dyDescent="0.2">
      <c r="A9" s="48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1" customFormat="1" ht="21" customHeight="1" x14ac:dyDescent="0.2">
      <c r="A10" s="48" t="s">
        <v>49</v>
      </c>
      <c r="B10" s="44"/>
      <c r="C10" s="44"/>
      <c r="D10" s="44"/>
      <c r="E10" s="342" t="s">
        <v>284</v>
      </c>
      <c r="F10" s="343"/>
      <c r="G10" s="343"/>
      <c r="H10" s="344"/>
      <c r="I10" s="44"/>
      <c r="J10" s="44"/>
      <c r="K10" s="44"/>
      <c r="L10" s="44"/>
      <c r="M10" s="44"/>
    </row>
    <row r="11" spans="1:13" s="1" customFormat="1" ht="22.5" customHeight="1" x14ac:dyDescent="0.2">
      <c r="A11" s="48" t="s">
        <v>50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s="1" customFormat="1" ht="25.5" x14ac:dyDescent="0.2">
      <c r="A12" s="48" t="s">
        <v>51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s="1" customFormat="1" ht="12.75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s="1" customFormat="1" ht="12.75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s="1" customFormat="1" ht="12.7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s="1" customFormat="1" ht="12.7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s="1" customFormat="1" ht="12.75" x14ac:dyDescent="0.2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1:13" s="45" customFormat="1" ht="22.5" customHeight="1" x14ac:dyDescent="0.25">
      <c r="A18" s="153" t="s">
        <v>54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</row>
    <row r="19" spans="1:13" x14ac:dyDescent="0.25">
      <c r="A19" s="46" t="s">
        <v>52</v>
      </c>
    </row>
    <row r="20" spans="1:13" x14ac:dyDescent="0.25">
      <c r="A20" s="46" t="s">
        <v>53</v>
      </c>
    </row>
  </sheetData>
  <mergeCells count="7">
    <mergeCell ref="E10:H10"/>
    <mergeCell ref="B3:M3"/>
    <mergeCell ref="L4:M4"/>
    <mergeCell ref="A1:M1"/>
    <mergeCell ref="B2:M2"/>
    <mergeCell ref="B4:F4"/>
    <mergeCell ref="G4:K4"/>
  </mergeCells>
  <pageMargins left="0.7" right="0.7" top="0.75" bottom="0.75" header="0.3" footer="0.3"/>
  <pageSetup paperSize="9" scale="4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85"/>
  <sheetViews>
    <sheetView view="pageBreakPreview" zoomScale="60" zoomScaleNormal="100" workbookViewId="0">
      <selection activeCell="A6" sqref="A6"/>
    </sheetView>
  </sheetViews>
  <sheetFormatPr baseColWidth="10" defaultColWidth="11.42578125" defaultRowHeight="12" x14ac:dyDescent="0.2"/>
  <cols>
    <col min="1" max="1" width="61.85546875" style="51" customWidth="1"/>
    <col min="2" max="4" width="12.7109375" style="51" customWidth="1"/>
    <col min="5" max="5" width="13.140625" style="51" customWidth="1"/>
    <col min="6" max="6" width="12.7109375" style="51" customWidth="1"/>
    <col min="7" max="7" width="14.28515625" style="51" customWidth="1"/>
    <col min="8" max="8" width="12.7109375" style="51" customWidth="1"/>
    <col min="9" max="9" width="15" style="51" customWidth="1"/>
    <col min="10" max="10" width="12.7109375" style="51" customWidth="1"/>
    <col min="11" max="16384" width="11.42578125" style="51"/>
  </cols>
  <sheetData>
    <row r="1" spans="1:21" s="82" customFormat="1" ht="20.25" x14ac:dyDescent="0.2">
      <c r="A1" s="350" t="s">
        <v>246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21" ht="22.5" customHeight="1" x14ac:dyDescent="0.2">
      <c r="A2" s="195" t="s">
        <v>348</v>
      </c>
      <c r="B2" s="355" t="s">
        <v>255</v>
      </c>
      <c r="C2" s="356"/>
      <c r="D2" s="356"/>
      <c r="E2" s="356"/>
      <c r="F2" s="356"/>
      <c r="G2" s="356"/>
      <c r="H2" s="356"/>
      <c r="I2" s="356"/>
      <c r="J2" s="357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2.75" x14ac:dyDescent="0.2">
      <c r="A3" s="255" t="s">
        <v>349</v>
      </c>
      <c r="B3" s="358"/>
      <c r="C3" s="359"/>
      <c r="D3" s="359"/>
      <c r="E3" s="359"/>
      <c r="F3" s="359"/>
      <c r="G3" s="359"/>
      <c r="H3" s="359"/>
      <c r="I3" s="359"/>
      <c r="J3" s="360"/>
    </row>
    <row r="4" spans="1:21" x14ac:dyDescent="0.2">
      <c r="A4" s="353" t="s">
        <v>253</v>
      </c>
      <c r="B4" s="351" t="s">
        <v>182</v>
      </c>
      <c r="C4" s="351" t="s">
        <v>118</v>
      </c>
      <c r="D4" s="351" t="s">
        <v>183</v>
      </c>
      <c r="E4" s="351" t="s">
        <v>185</v>
      </c>
      <c r="F4" s="351" t="s">
        <v>184</v>
      </c>
      <c r="G4" s="351" t="s">
        <v>186</v>
      </c>
      <c r="H4" s="351" t="s">
        <v>188</v>
      </c>
      <c r="I4" s="351" t="s">
        <v>187</v>
      </c>
      <c r="J4" s="351" t="s">
        <v>189</v>
      </c>
    </row>
    <row r="5" spans="1:21" ht="24" customHeight="1" thickBot="1" x14ac:dyDescent="0.25">
      <c r="A5" s="354"/>
      <c r="B5" s="352"/>
      <c r="C5" s="352"/>
      <c r="D5" s="352"/>
      <c r="E5" s="352"/>
      <c r="F5" s="352"/>
      <c r="G5" s="352"/>
      <c r="H5" s="352"/>
      <c r="I5" s="352"/>
      <c r="J5" s="352"/>
    </row>
    <row r="6" spans="1:21" x14ac:dyDescent="0.2">
      <c r="A6" s="266" t="s">
        <v>286</v>
      </c>
      <c r="B6" s="268">
        <v>2000</v>
      </c>
      <c r="C6" s="269">
        <v>2000</v>
      </c>
      <c r="D6" s="270">
        <v>4000</v>
      </c>
      <c r="E6" s="272">
        <v>4510</v>
      </c>
      <c r="F6" s="272">
        <v>4000</v>
      </c>
      <c r="G6" s="272">
        <f>D6-B6</f>
        <v>2000</v>
      </c>
      <c r="H6" s="277">
        <f>((D6-B6)/$B$6)*0.1</f>
        <v>0.1</v>
      </c>
      <c r="I6" s="272">
        <f>F6-D6</f>
        <v>0</v>
      </c>
      <c r="J6" s="277">
        <f>((F6-D6)/$D$6)*0.1</f>
        <v>0</v>
      </c>
    </row>
    <row r="7" spans="1:21" x14ac:dyDescent="0.2">
      <c r="A7" s="267" t="s">
        <v>287</v>
      </c>
      <c r="B7" s="268">
        <v>30000</v>
      </c>
      <c r="C7" s="269">
        <v>30000</v>
      </c>
      <c r="D7" s="270">
        <v>40800</v>
      </c>
      <c r="E7" s="272">
        <v>20827</v>
      </c>
      <c r="F7" s="272">
        <v>23520</v>
      </c>
      <c r="G7" s="272">
        <f>D7-B7</f>
        <v>10800</v>
      </c>
      <c r="H7" s="277">
        <f t="shared" ref="H7:H70" si="0">((D7-B7)/$B$6)*0.1</f>
        <v>0.54</v>
      </c>
      <c r="I7" s="272">
        <f>F7-D7</f>
        <v>-17280</v>
      </c>
      <c r="J7" s="277">
        <f t="shared" ref="J7:J70" si="1">((F7-D7)/$D$6)*0.1</f>
        <v>-0.43200000000000005</v>
      </c>
    </row>
    <row r="8" spans="1:21" x14ac:dyDescent="0.2">
      <c r="A8" s="267" t="s">
        <v>120</v>
      </c>
      <c r="B8" s="268">
        <v>1000</v>
      </c>
      <c r="C8" s="269">
        <v>1000</v>
      </c>
      <c r="D8" s="270">
        <v>500</v>
      </c>
      <c r="E8" s="272">
        <v>1000</v>
      </c>
      <c r="F8" s="272">
        <v>0</v>
      </c>
      <c r="G8" s="272">
        <f t="shared" ref="G8:G70" si="2">D8-B8</f>
        <v>-500</v>
      </c>
      <c r="H8" s="277">
        <f t="shared" si="0"/>
        <v>-2.5000000000000001E-2</v>
      </c>
      <c r="I8" s="272">
        <f t="shared" ref="I8:I70" si="3">F8-D8</f>
        <v>-500</v>
      </c>
      <c r="J8" s="277">
        <f t="shared" si="1"/>
        <v>-1.2500000000000001E-2</v>
      </c>
    </row>
    <row r="9" spans="1:21" x14ac:dyDescent="0.2">
      <c r="A9" s="267" t="s">
        <v>256</v>
      </c>
      <c r="B9" s="268">
        <v>12000</v>
      </c>
      <c r="C9" s="269">
        <v>12000</v>
      </c>
      <c r="D9" s="270">
        <v>12500</v>
      </c>
      <c r="E9" s="272">
        <v>6147</v>
      </c>
      <c r="F9" s="272">
        <v>5507</v>
      </c>
      <c r="G9" s="272">
        <f t="shared" si="2"/>
        <v>500</v>
      </c>
      <c r="H9" s="277">
        <f t="shared" si="0"/>
        <v>2.5000000000000001E-2</v>
      </c>
      <c r="I9" s="272">
        <f t="shared" si="3"/>
        <v>-6993</v>
      </c>
      <c r="J9" s="277">
        <f t="shared" si="1"/>
        <v>-0.17482500000000001</v>
      </c>
    </row>
    <row r="10" spans="1:21" x14ac:dyDescent="0.2">
      <c r="A10" s="267" t="s">
        <v>288</v>
      </c>
      <c r="B10" s="268">
        <v>3000</v>
      </c>
      <c r="C10" s="269">
        <v>3000</v>
      </c>
      <c r="D10" s="270">
        <v>1000</v>
      </c>
      <c r="E10" s="272">
        <v>1000</v>
      </c>
      <c r="F10" s="272">
        <v>0</v>
      </c>
      <c r="G10" s="272">
        <f t="shared" si="2"/>
        <v>-2000</v>
      </c>
      <c r="H10" s="277">
        <f t="shared" si="0"/>
        <v>-0.1</v>
      </c>
      <c r="I10" s="272">
        <f t="shared" si="3"/>
        <v>-1000</v>
      </c>
      <c r="J10" s="277">
        <f t="shared" si="1"/>
        <v>-2.5000000000000001E-2</v>
      </c>
    </row>
    <row r="11" spans="1:21" x14ac:dyDescent="0.2">
      <c r="A11" s="267" t="s">
        <v>289</v>
      </c>
      <c r="B11" s="268">
        <v>350</v>
      </c>
      <c r="C11" s="269">
        <v>350</v>
      </c>
      <c r="D11" s="270">
        <v>350</v>
      </c>
      <c r="E11" s="272">
        <v>600</v>
      </c>
      <c r="F11" s="272">
        <v>0</v>
      </c>
      <c r="G11" s="272">
        <f t="shared" si="2"/>
        <v>0</v>
      </c>
      <c r="H11" s="277">
        <f t="shared" si="0"/>
        <v>0</v>
      </c>
      <c r="I11" s="272">
        <f t="shared" si="3"/>
        <v>-350</v>
      </c>
      <c r="J11" s="277">
        <f t="shared" si="1"/>
        <v>-8.7499999999999991E-3</v>
      </c>
    </row>
    <row r="12" spans="1:21" x14ac:dyDescent="0.2">
      <c r="A12" s="267" t="s">
        <v>290</v>
      </c>
      <c r="B12" s="268">
        <v>3000</v>
      </c>
      <c r="C12" s="269">
        <v>3260</v>
      </c>
      <c r="D12" s="270">
        <v>3000</v>
      </c>
      <c r="E12" s="272">
        <v>3800</v>
      </c>
      <c r="F12" s="272">
        <v>3000</v>
      </c>
      <c r="G12" s="272">
        <f t="shared" si="2"/>
        <v>0</v>
      </c>
      <c r="H12" s="277">
        <f t="shared" si="0"/>
        <v>0</v>
      </c>
      <c r="I12" s="272">
        <f t="shared" si="3"/>
        <v>0</v>
      </c>
      <c r="J12" s="277">
        <f t="shared" si="1"/>
        <v>0</v>
      </c>
    </row>
    <row r="13" spans="1:21" x14ac:dyDescent="0.2">
      <c r="A13" s="267" t="s">
        <v>168</v>
      </c>
      <c r="B13" s="268">
        <v>0</v>
      </c>
      <c r="C13" s="269">
        <v>0</v>
      </c>
      <c r="D13" s="270">
        <v>0</v>
      </c>
      <c r="E13" s="272">
        <v>0</v>
      </c>
      <c r="F13" s="272">
        <v>0</v>
      </c>
      <c r="G13" s="272">
        <f t="shared" si="2"/>
        <v>0</v>
      </c>
      <c r="H13" s="277">
        <f t="shared" si="0"/>
        <v>0</v>
      </c>
      <c r="I13" s="272">
        <f t="shared" si="3"/>
        <v>0</v>
      </c>
      <c r="J13" s="277">
        <f t="shared" si="1"/>
        <v>0</v>
      </c>
    </row>
    <row r="14" spans="1:21" x14ac:dyDescent="0.2">
      <c r="A14" s="267" t="s">
        <v>291</v>
      </c>
      <c r="B14" s="268">
        <v>600</v>
      </c>
      <c r="C14" s="269">
        <v>1098</v>
      </c>
      <c r="D14" s="270">
        <v>1000</v>
      </c>
      <c r="E14" s="272">
        <v>1153</v>
      </c>
      <c r="F14" s="272">
        <v>1000</v>
      </c>
      <c r="G14" s="272">
        <f t="shared" si="2"/>
        <v>400</v>
      </c>
      <c r="H14" s="277">
        <f t="shared" si="0"/>
        <v>2.0000000000000004E-2</v>
      </c>
      <c r="I14" s="272">
        <f t="shared" si="3"/>
        <v>0</v>
      </c>
      <c r="J14" s="277">
        <f t="shared" si="1"/>
        <v>0</v>
      </c>
    </row>
    <row r="15" spans="1:21" x14ac:dyDescent="0.2">
      <c r="A15" s="267" t="s">
        <v>292</v>
      </c>
      <c r="B15" s="268">
        <v>0</v>
      </c>
      <c r="C15" s="269">
        <v>0</v>
      </c>
      <c r="D15" s="270">
        <v>0</v>
      </c>
      <c r="E15" s="272">
        <v>0</v>
      </c>
      <c r="F15" s="272">
        <v>0</v>
      </c>
      <c r="G15" s="272">
        <f t="shared" si="2"/>
        <v>0</v>
      </c>
      <c r="H15" s="277">
        <f t="shared" si="0"/>
        <v>0</v>
      </c>
      <c r="I15" s="272">
        <f t="shared" si="3"/>
        <v>0</v>
      </c>
      <c r="J15" s="277">
        <f t="shared" si="1"/>
        <v>0</v>
      </c>
    </row>
    <row r="16" spans="1:21" x14ac:dyDescent="0.2">
      <c r="A16" s="267" t="s">
        <v>293</v>
      </c>
      <c r="B16" s="268">
        <v>0</v>
      </c>
      <c r="C16" s="269">
        <v>1280</v>
      </c>
      <c r="D16" s="270">
        <v>0</v>
      </c>
      <c r="E16" s="272">
        <v>0</v>
      </c>
      <c r="F16" s="272">
        <v>0</v>
      </c>
      <c r="G16" s="272">
        <f t="shared" si="2"/>
        <v>0</v>
      </c>
      <c r="H16" s="277">
        <f t="shared" si="0"/>
        <v>0</v>
      </c>
      <c r="I16" s="272">
        <f t="shared" si="3"/>
        <v>0</v>
      </c>
      <c r="J16" s="277">
        <f t="shared" si="1"/>
        <v>0</v>
      </c>
    </row>
    <row r="17" spans="1:10" ht="24" x14ac:dyDescent="0.2">
      <c r="A17" s="267" t="s">
        <v>294</v>
      </c>
      <c r="B17" s="268">
        <v>0</v>
      </c>
      <c r="C17" s="269">
        <v>0</v>
      </c>
      <c r="D17" s="270">
        <v>0</v>
      </c>
      <c r="E17" s="272">
        <v>641</v>
      </c>
      <c r="F17" s="272">
        <v>600</v>
      </c>
      <c r="G17" s="272">
        <f t="shared" si="2"/>
        <v>0</v>
      </c>
      <c r="H17" s="277">
        <f t="shared" si="0"/>
        <v>0</v>
      </c>
      <c r="I17" s="272">
        <f t="shared" si="3"/>
        <v>600</v>
      </c>
      <c r="J17" s="277">
        <f t="shared" si="1"/>
        <v>1.4999999999999999E-2</v>
      </c>
    </row>
    <row r="18" spans="1:10" x14ac:dyDescent="0.2">
      <c r="A18" s="267" t="s">
        <v>295</v>
      </c>
      <c r="B18" s="268">
        <v>0</v>
      </c>
      <c r="C18" s="269">
        <v>0</v>
      </c>
      <c r="D18" s="270">
        <v>0</v>
      </c>
      <c r="E18" s="272">
        <v>0</v>
      </c>
      <c r="F18" s="272">
        <v>0</v>
      </c>
      <c r="G18" s="272">
        <f t="shared" si="2"/>
        <v>0</v>
      </c>
      <c r="H18" s="277">
        <f t="shared" si="0"/>
        <v>0</v>
      </c>
      <c r="I18" s="272">
        <f t="shared" si="3"/>
        <v>0</v>
      </c>
      <c r="J18" s="277">
        <f t="shared" si="1"/>
        <v>0</v>
      </c>
    </row>
    <row r="19" spans="1:10" x14ac:dyDescent="0.2">
      <c r="A19" s="267" t="s">
        <v>296</v>
      </c>
      <c r="B19" s="268">
        <v>1000</v>
      </c>
      <c r="C19" s="269">
        <v>1000</v>
      </c>
      <c r="D19" s="270">
        <v>500</v>
      </c>
      <c r="E19" s="272">
        <v>1219</v>
      </c>
      <c r="F19" s="272">
        <v>0</v>
      </c>
      <c r="G19" s="272">
        <f t="shared" si="2"/>
        <v>-500</v>
      </c>
      <c r="H19" s="277">
        <f t="shared" si="0"/>
        <v>-2.5000000000000001E-2</v>
      </c>
      <c r="I19" s="272">
        <f t="shared" si="3"/>
        <v>-500</v>
      </c>
      <c r="J19" s="277">
        <f t="shared" si="1"/>
        <v>-1.2500000000000001E-2</v>
      </c>
    </row>
    <row r="20" spans="1:10" x14ac:dyDescent="0.2">
      <c r="A20" s="267" t="s">
        <v>297</v>
      </c>
      <c r="B20" s="268">
        <v>0</v>
      </c>
      <c r="C20" s="269">
        <v>0</v>
      </c>
      <c r="D20" s="270">
        <v>0</v>
      </c>
      <c r="E20" s="272">
        <v>0</v>
      </c>
      <c r="F20" s="272">
        <v>0</v>
      </c>
      <c r="G20" s="272">
        <f t="shared" si="2"/>
        <v>0</v>
      </c>
      <c r="H20" s="277">
        <f t="shared" si="0"/>
        <v>0</v>
      </c>
      <c r="I20" s="272">
        <f t="shared" si="3"/>
        <v>0</v>
      </c>
      <c r="J20" s="277">
        <f t="shared" si="1"/>
        <v>0</v>
      </c>
    </row>
    <row r="21" spans="1:10" x14ac:dyDescent="0.2">
      <c r="A21" s="267" t="s">
        <v>347</v>
      </c>
      <c r="B21" s="268"/>
      <c r="C21" s="269"/>
      <c r="D21" s="270"/>
      <c r="E21" s="272"/>
      <c r="F21" s="272">
        <v>770</v>
      </c>
      <c r="G21" s="272">
        <f t="shared" si="2"/>
        <v>0</v>
      </c>
      <c r="H21" s="277">
        <f t="shared" si="0"/>
        <v>0</v>
      </c>
      <c r="I21" s="272">
        <f t="shared" si="3"/>
        <v>770</v>
      </c>
      <c r="J21" s="277">
        <f t="shared" si="1"/>
        <v>1.9250000000000003E-2</v>
      </c>
    </row>
    <row r="22" spans="1:10" x14ac:dyDescent="0.2">
      <c r="A22" s="267" t="s">
        <v>298</v>
      </c>
      <c r="B22" s="268">
        <v>0</v>
      </c>
      <c r="C22" s="269">
        <v>0</v>
      </c>
      <c r="D22" s="270">
        <v>0</v>
      </c>
      <c r="E22" s="272">
        <v>0</v>
      </c>
      <c r="F22" s="272">
        <v>0</v>
      </c>
      <c r="G22" s="272">
        <f t="shared" si="2"/>
        <v>0</v>
      </c>
      <c r="H22" s="277">
        <f t="shared" si="0"/>
        <v>0</v>
      </c>
      <c r="I22" s="272">
        <f t="shared" si="3"/>
        <v>0</v>
      </c>
      <c r="J22" s="277">
        <f t="shared" si="1"/>
        <v>0</v>
      </c>
    </row>
    <row r="23" spans="1:10" ht="24" x14ac:dyDescent="0.2">
      <c r="A23" s="267" t="s">
        <v>299</v>
      </c>
      <c r="B23" s="268">
        <v>6853</v>
      </c>
      <c r="C23" s="269">
        <v>6853</v>
      </c>
      <c r="D23" s="270">
        <v>400</v>
      </c>
      <c r="E23" s="272">
        <v>2280</v>
      </c>
      <c r="F23" s="272">
        <v>2280</v>
      </c>
      <c r="G23" s="272">
        <f t="shared" si="2"/>
        <v>-6453</v>
      </c>
      <c r="H23" s="277">
        <f t="shared" si="0"/>
        <v>-0.32265000000000005</v>
      </c>
      <c r="I23" s="272">
        <f t="shared" si="3"/>
        <v>1880</v>
      </c>
      <c r="J23" s="277">
        <f t="shared" si="1"/>
        <v>4.7E-2</v>
      </c>
    </row>
    <row r="24" spans="1:10" x14ac:dyDescent="0.2">
      <c r="A24" s="267" t="s">
        <v>345</v>
      </c>
      <c r="B24" s="268"/>
      <c r="C24" s="269"/>
      <c r="D24" s="270"/>
      <c r="E24" s="272">
        <v>1880</v>
      </c>
      <c r="F24" s="272">
        <v>0</v>
      </c>
      <c r="G24" s="272">
        <f t="shared" si="2"/>
        <v>0</v>
      </c>
      <c r="H24" s="277">
        <f t="shared" si="0"/>
        <v>0</v>
      </c>
      <c r="I24" s="272">
        <f t="shared" si="3"/>
        <v>0</v>
      </c>
      <c r="J24" s="277">
        <f t="shared" si="1"/>
        <v>0</v>
      </c>
    </row>
    <row r="25" spans="1:10" x14ac:dyDescent="0.2">
      <c r="A25" s="267" t="s">
        <v>300</v>
      </c>
      <c r="B25" s="268">
        <v>1500</v>
      </c>
      <c r="C25" s="269">
        <v>1500</v>
      </c>
      <c r="D25" s="270">
        <v>1000</v>
      </c>
      <c r="E25" s="272">
        <v>1960</v>
      </c>
      <c r="F25" s="272">
        <v>1800</v>
      </c>
      <c r="G25" s="272">
        <f t="shared" si="2"/>
        <v>-500</v>
      </c>
      <c r="H25" s="277">
        <f t="shared" si="0"/>
        <v>-2.5000000000000001E-2</v>
      </c>
      <c r="I25" s="272">
        <f t="shared" si="3"/>
        <v>800</v>
      </c>
      <c r="J25" s="277">
        <f t="shared" si="1"/>
        <v>2.0000000000000004E-2</v>
      </c>
    </row>
    <row r="26" spans="1:10" x14ac:dyDescent="0.2">
      <c r="A26" s="267" t="s">
        <v>301</v>
      </c>
      <c r="B26" s="268">
        <v>168000</v>
      </c>
      <c r="C26" s="269">
        <v>95500</v>
      </c>
      <c r="D26" s="270">
        <v>122000</v>
      </c>
      <c r="E26" s="272">
        <v>116335</v>
      </c>
      <c r="F26" s="272">
        <v>103467</v>
      </c>
      <c r="G26" s="272">
        <f t="shared" si="2"/>
        <v>-46000</v>
      </c>
      <c r="H26" s="277">
        <f t="shared" si="0"/>
        <v>-2.3000000000000003</v>
      </c>
      <c r="I26" s="272">
        <f t="shared" si="3"/>
        <v>-18533</v>
      </c>
      <c r="J26" s="277">
        <f t="shared" si="1"/>
        <v>-0.46332500000000004</v>
      </c>
    </row>
    <row r="27" spans="1:10" ht="24" x14ac:dyDescent="0.2">
      <c r="A27" s="267" t="s">
        <v>302</v>
      </c>
      <c r="B27" s="268">
        <v>129000</v>
      </c>
      <c r="C27" s="269">
        <v>101000</v>
      </c>
      <c r="D27" s="270">
        <v>122536</v>
      </c>
      <c r="E27" s="272">
        <v>193050</v>
      </c>
      <c r="F27" s="272">
        <v>87000</v>
      </c>
      <c r="G27" s="272">
        <f t="shared" si="2"/>
        <v>-6464</v>
      </c>
      <c r="H27" s="277">
        <f t="shared" si="0"/>
        <v>-0.32320000000000004</v>
      </c>
      <c r="I27" s="272">
        <f t="shared" si="3"/>
        <v>-35536</v>
      </c>
      <c r="J27" s="277">
        <f t="shared" si="1"/>
        <v>-0.88840000000000008</v>
      </c>
    </row>
    <row r="28" spans="1:10" x14ac:dyDescent="0.2">
      <c r="A28" s="267" t="s">
        <v>303</v>
      </c>
      <c r="B28" s="268">
        <v>110000</v>
      </c>
      <c r="C28" s="269">
        <v>28148</v>
      </c>
      <c r="D28" s="270">
        <v>50000</v>
      </c>
      <c r="E28" s="272">
        <v>38578</v>
      </c>
      <c r="F28" s="272">
        <v>52450</v>
      </c>
      <c r="G28" s="272">
        <f t="shared" si="2"/>
        <v>-60000</v>
      </c>
      <c r="H28" s="277">
        <f t="shared" si="0"/>
        <v>-3</v>
      </c>
      <c r="I28" s="272">
        <f t="shared" si="3"/>
        <v>2450</v>
      </c>
      <c r="J28" s="277">
        <f t="shared" si="1"/>
        <v>6.1250000000000006E-2</v>
      </c>
    </row>
    <row r="29" spans="1:10" x14ac:dyDescent="0.2">
      <c r="A29" s="267" t="s">
        <v>304</v>
      </c>
      <c r="B29" s="268">
        <v>163000</v>
      </c>
      <c r="C29" s="269">
        <v>67516</v>
      </c>
      <c r="D29" s="270">
        <v>88000</v>
      </c>
      <c r="E29" s="272">
        <v>44856</v>
      </c>
      <c r="F29" s="272">
        <v>78157</v>
      </c>
      <c r="G29" s="272">
        <f t="shared" si="2"/>
        <v>-75000</v>
      </c>
      <c r="H29" s="277">
        <f t="shared" si="0"/>
        <v>-3.75</v>
      </c>
      <c r="I29" s="272">
        <f t="shared" si="3"/>
        <v>-9843</v>
      </c>
      <c r="J29" s="277">
        <f t="shared" si="1"/>
        <v>-0.24607500000000002</v>
      </c>
    </row>
    <row r="30" spans="1:10" x14ac:dyDescent="0.2">
      <c r="A30" s="267" t="s">
        <v>61</v>
      </c>
      <c r="B30" s="268">
        <v>3000</v>
      </c>
      <c r="C30" s="269">
        <v>3000</v>
      </c>
      <c r="D30" s="270">
        <v>3000</v>
      </c>
      <c r="E30" s="272">
        <v>2990</v>
      </c>
      <c r="F30" s="272">
        <v>2000</v>
      </c>
      <c r="G30" s="272">
        <f t="shared" si="2"/>
        <v>0</v>
      </c>
      <c r="H30" s="277">
        <f t="shared" si="0"/>
        <v>0</v>
      </c>
      <c r="I30" s="272">
        <f t="shared" si="3"/>
        <v>-1000</v>
      </c>
      <c r="J30" s="277">
        <f t="shared" si="1"/>
        <v>-2.5000000000000001E-2</v>
      </c>
    </row>
    <row r="31" spans="1:10" x14ac:dyDescent="0.2">
      <c r="A31" s="267" t="s">
        <v>305</v>
      </c>
      <c r="B31" s="268">
        <v>98000</v>
      </c>
      <c r="C31" s="269">
        <v>98000</v>
      </c>
      <c r="D31" s="270">
        <v>100000</v>
      </c>
      <c r="E31" s="272">
        <v>100000</v>
      </c>
      <c r="F31" s="272">
        <v>100000</v>
      </c>
      <c r="G31" s="272">
        <f t="shared" si="2"/>
        <v>2000</v>
      </c>
      <c r="H31" s="277">
        <f t="shared" si="0"/>
        <v>0.1</v>
      </c>
      <c r="I31" s="272">
        <f t="shared" si="3"/>
        <v>0</v>
      </c>
      <c r="J31" s="277">
        <f t="shared" si="1"/>
        <v>0</v>
      </c>
    </row>
    <row r="32" spans="1:10" x14ac:dyDescent="0.2">
      <c r="A32" s="267" t="s">
        <v>306</v>
      </c>
      <c r="B32" s="268">
        <v>10140</v>
      </c>
      <c r="C32" s="269">
        <v>10140</v>
      </c>
      <c r="D32" s="270">
        <v>11000</v>
      </c>
      <c r="E32" s="272">
        <v>11000</v>
      </c>
      <c r="F32" s="272">
        <v>11000</v>
      </c>
      <c r="G32" s="272">
        <f t="shared" si="2"/>
        <v>860</v>
      </c>
      <c r="H32" s="277">
        <f t="shared" si="0"/>
        <v>4.3000000000000003E-2</v>
      </c>
      <c r="I32" s="272">
        <f t="shared" si="3"/>
        <v>0</v>
      </c>
      <c r="J32" s="277">
        <f t="shared" si="1"/>
        <v>0</v>
      </c>
    </row>
    <row r="33" spans="1:10" x14ac:dyDescent="0.2">
      <c r="A33" s="267" t="s">
        <v>307</v>
      </c>
      <c r="B33" s="268">
        <v>15912</v>
      </c>
      <c r="C33" s="269">
        <v>16041</v>
      </c>
      <c r="D33" s="270">
        <v>17000</v>
      </c>
      <c r="E33" s="272">
        <v>20460</v>
      </c>
      <c r="F33" s="272">
        <v>20460</v>
      </c>
      <c r="G33" s="272">
        <f t="shared" si="2"/>
        <v>1088</v>
      </c>
      <c r="H33" s="277">
        <f t="shared" si="0"/>
        <v>5.4400000000000004E-2</v>
      </c>
      <c r="I33" s="272">
        <f t="shared" si="3"/>
        <v>3460</v>
      </c>
      <c r="J33" s="277">
        <f t="shared" si="1"/>
        <v>8.6500000000000007E-2</v>
      </c>
    </row>
    <row r="34" spans="1:10" x14ac:dyDescent="0.2">
      <c r="A34" s="267" t="s">
        <v>308</v>
      </c>
      <c r="B34" s="268">
        <v>14897</v>
      </c>
      <c r="C34" s="269">
        <v>17396</v>
      </c>
      <c r="D34" s="270">
        <v>18000</v>
      </c>
      <c r="E34" s="272">
        <v>18000</v>
      </c>
      <c r="F34" s="272">
        <v>18000</v>
      </c>
      <c r="G34" s="272">
        <f t="shared" si="2"/>
        <v>3103</v>
      </c>
      <c r="H34" s="277">
        <f t="shared" si="0"/>
        <v>0.15515000000000001</v>
      </c>
      <c r="I34" s="272">
        <f t="shared" si="3"/>
        <v>0</v>
      </c>
      <c r="J34" s="277">
        <f t="shared" si="1"/>
        <v>0</v>
      </c>
    </row>
    <row r="35" spans="1:10" x14ac:dyDescent="0.2">
      <c r="A35" s="267" t="s">
        <v>309</v>
      </c>
      <c r="B35" s="268">
        <v>23200</v>
      </c>
      <c r="C35" s="269">
        <v>25200</v>
      </c>
      <c r="D35" s="270">
        <v>28000</v>
      </c>
      <c r="E35" s="272">
        <v>28000</v>
      </c>
      <c r="F35" s="272">
        <v>28000</v>
      </c>
      <c r="G35" s="272">
        <f t="shared" si="2"/>
        <v>4800</v>
      </c>
      <c r="H35" s="277">
        <f t="shared" si="0"/>
        <v>0.24</v>
      </c>
      <c r="I35" s="272">
        <f t="shared" si="3"/>
        <v>0</v>
      </c>
      <c r="J35" s="277">
        <f t="shared" si="1"/>
        <v>0</v>
      </c>
    </row>
    <row r="36" spans="1:10" x14ac:dyDescent="0.2">
      <c r="A36" s="267" t="s">
        <v>310</v>
      </c>
      <c r="B36" s="268">
        <v>60312</v>
      </c>
      <c r="C36" s="269">
        <v>82934</v>
      </c>
      <c r="D36" s="270">
        <v>100000</v>
      </c>
      <c r="E36" s="272">
        <v>57170</v>
      </c>
      <c r="F36" s="272">
        <v>57270</v>
      </c>
      <c r="G36" s="272">
        <f t="shared" si="2"/>
        <v>39688</v>
      </c>
      <c r="H36" s="277">
        <f t="shared" si="0"/>
        <v>1.9844000000000002</v>
      </c>
      <c r="I36" s="272">
        <f t="shared" si="3"/>
        <v>-42730</v>
      </c>
      <c r="J36" s="277">
        <f t="shared" si="1"/>
        <v>-1.0682499999999999</v>
      </c>
    </row>
    <row r="37" spans="1:10" x14ac:dyDescent="0.2">
      <c r="A37" s="267" t="s">
        <v>311</v>
      </c>
      <c r="B37" s="268">
        <v>3600</v>
      </c>
      <c r="C37" s="269">
        <v>3600</v>
      </c>
      <c r="D37" s="270">
        <v>3600</v>
      </c>
      <c r="E37" s="272">
        <v>3600</v>
      </c>
      <c r="F37" s="272">
        <v>3600</v>
      </c>
      <c r="G37" s="272">
        <f t="shared" si="2"/>
        <v>0</v>
      </c>
      <c r="H37" s="277">
        <f t="shared" si="0"/>
        <v>0</v>
      </c>
      <c r="I37" s="272">
        <f t="shared" si="3"/>
        <v>0</v>
      </c>
      <c r="J37" s="277">
        <f t="shared" si="1"/>
        <v>0</v>
      </c>
    </row>
    <row r="38" spans="1:10" x14ac:dyDescent="0.2">
      <c r="A38" s="267" t="s">
        <v>312</v>
      </c>
      <c r="B38" s="268">
        <v>0</v>
      </c>
      <c r="C38" s="269">
        <v>0</v>
      </c>
      <c r="D38" s="270">
        <v>0</v>
      </c>
      <c r="E38" s="272">
        <v>0</v>
      </c>
      <c r="F38" s="272">
        <v>0</v>
      </c>
      <c r="G38" s="272">
        <f t="shared" si="2"/>
        <v>0</v>
      </c>
      <c r="H38" s="277">
        <f t="shared" si="0"/>
        <v>0</v>
      </c>
      <c r="I38" s="272">
        <f t="shared" si="3"/>
        <v>0</v>
      </c>
      <c r="J38" s="277">
        <f t="shared" si="1"/>
        <v>0</v>
      </c>
    </row>
    <row r="39" spans="1:10" x14ac:dyDescent="0.2">
      <c r="A39" s="267" t="s">
        <v>313</v>
      </c>
      <c r="B39" s="268">
        <v>68143</v>
      </c>
      <c r="C39" s="269">
        <v>68143</v>
      </c>
      <c r="D39" s="270">
        <v>65400</v>
      </c>
      <c r="E39" s="272">
        <v>65448</v>
      </c>
      <c r="F39" s="272">
        <v>64020</v>
      </c>
      <c r="G39" s="272">
        <f t="shared" si="2"/>
        <v>-2743</v>
      </c>
      <c r="H39" s="277">
        <f t="shared" si="0"/>
        <v>-0.13714999999999999</v>
      </c>
      <c r="I39" s="272">
        <f t="shared" si="3"/>
        <v>-1380</v>
      </c>
      <c r="J39" s="277">
        <f t="shared" si="1"/>
        <v>-3.4499999999999996E-2</v>
      </c>
    </row>
    <row r="40" spans="1:10" x14ac:dyDescent="0.2">
      <c r="A40" s="267" t="s">
        <v>314</v>
      </c>
      <c r="B40" s="268">
        <v>116688</v>
      </c>
      <c r="C40" s="269">
        <v>111928</v>
      </c>
      <c r="D40" s="270">
        <v>109736</v>
      </c>
      <c r="E40" s="272">
        <v>109736</v>
      </c>
      <c r="F40" s="272">
        <v>120000</v>
      </c>
      <c r="G40" s="272">
        <f t="shared" si="2"/>
        <v>-6952</v>
      </c>
      <c r="H40" s="277">
        <f t="shared" si="0"/>
        <v>-0.34760000000000002</v>
      </c>
      <c r="I40" s="272">
        <f t="shared" si="3"/>
        <v>10264</v>
      </c>
      <c r="J40" s="277">
        <f t="shared" si="1"/>
        <v>0.25659999999999999</v>
      </c>
    </row>
    <row r="41" spans="1:10" x14ac:dyDescent="0.2">
      <c r="A41" s="267" t="s">
        <v>264</v>
      </c>
      <c r="B41" s="268">
        <v>123640</v>
      </c>
      <c r="C41" s="269">
        <v>131795</v>
      </c>
      <c r="D41" s="270">
        <v>133119</v>
      </c>
      <c r="E41" s="272">
        <v>144101</v>
      </c>
      <c r="F41" s="272">
        <v>144101</v>
      </c>
      <c r="G41" s="272">
        <f t="shared" si="2"/>
        <v>9479</v>
      </c>
      <c r="H41" s="277">
        <f t="shared" si="0"/>
        <v>0.47394999999999998</v>
      </c>
      <c r="I41" s="272">
        <f t="shared" si="3"/>
        <v>10982</v>
      </c>
      <c r="J41" s="277">
        <f t="shared" si="1"/>
        <v>0.27455000000000002</v>
      </c>
    </row>
    <row r="42" spans="1:10" x14ac:dyDescent="0.2">
      <c r="A42" s="267" t="s">
        <v>315</v>
      </c>
      <c r="B42" s="268">
        <v>19300</v>
      </c>
      <c r="C42" s="269">
        <v>108190</v>
      </c>
      <c r="D42" s="270">
        <v>36800</v>
      </c>
      <c r="E42" s="272">
        <v>30800</v>
      </c>
      <c r="F42" s="272">
        <v>36800</v>
      </c>
      <c r="G42" s="272">
        <f t="shared" si="2"/>
        <v>17500</v>
      </c>
      <c r="H42" s="277">
        <f t="shared" si="0"/>
        <v>0.875</v>
      </c>
      <c r="I42" s="272">
        <f t="shared" si="3"/>
        <v>0</v>
      </c>
      <c r="J42" s="277">
        <f t="shared" si="1"/>
        <v>0</v>
      </c>
    </row>
    <row r="43" spans="1:10" x14ac:dyDescent="0.2">
      <c r="A43" s="267" t="s">
        <v>316</v>
      </c>
      <c r="B43" s="268">
        <v>7975</v>
      </c>
      <c r="C43" s="269">
        <v>7975</v>
      </c>
      <c r="D43" s="270">
        <v>9000</v>
      </c>
      <c r="E43" s="272">
        <v>8919</v>
      </c>
      <c r="F43" s="272">
        <v>8928</v>
      </c>
      <c r="G43" s="272">
        <f t="shared" si="2"/>
        <v>1025</v>
      </c>
      <c r="H43" s="277">
        <f t="shared" si="0"/>
        <v>5.1249999999999997E-2</v>
      </c>
      <c r="I43" s="272">
        <f t="shared" si="3"/>
        <v>-72</v>
      </c>
      <c r="J43" s="277">
        <f t="shared" si="1"/>
        <v>-1.8E-3</v>
      </c>
    </row>
    <row r="44" spans="1:10" x14ac:dyDescent="0.2">
      <c r="A44" s="267" t="s">
        <v>317</v>
      </c>
      <c r="B44" s="268">
        <v>1000</v>
      </c>
      <c r="C44" s="269">
        <v>1000</v>
      </c>
      <c r="D44" s="270">
        <v>1000</v>
      </c>
      <c r="E44" s="272">
        <v>7000</v>
      </c>
      <c r="F44" s="272">
        <v>0</v>
      </c>
      <c r="G44" s="272">
        <f t="shared" si="2"/>
        <v>0</v>
      </c>
      <c r="H44" s="277">
        <f t="shared" si="0"/>
        <v>0</v>
      </c>
      <c r="I44" s="272">
        <f t="shared" si="3"/>
        <v>-1000</v>
      </c>
      <c r="J44" s="277">
        <f t="shared" si="1"/>
        <v>-2.5000000000000001E-2</v>
      </c>
    </row>
    <row r="45" spans="1:10" x14ac:dyDescent="0.2">
      <c r="A45" s="267" t="s">
        <v>318</v>
      </c>
      <c r="B45" s="268">
        <v>53100</v>
      </c>
      <c r="C45" s="269">
        <v>89600</v>
      </c>
      <c r="D45" s="270">
        <v>87260</v>
      </c>
      <c r="E45" s="272">
        <v>89590</v>
      </c>
      <c r="F45" s="272">
        <v>62575</v>
      </c>
      <c r="G45" s="272">
        <f t="shared" si="2"/>
        <v>34160</v>
      </c>
      <c r="H45" s="277">
        <f t="shared" si="0"/>
        <v>1.708</v>
      </c>
      <c r="I45" s="272">
        <f t="shared" si="3"/>
        <v>-24685</v>
      </c>
      <c r="J45" s="277">
        <f t="shared" si="1"/>
        <v>-0.61712500000000003</v>
      </c>
    </row>
    <row r="46" spans="1:10" x14ac:dyDescent="0.2">
      <c r="A46" s="267" t="s">
        <v>319</v>
      </c>
      <c r="B46" s="268">
        <v>48000</v>
      </c>
      <c r="C46" s="269">
        <v>52760</v>
      </c>
      <c r="D46" s="270">
        <v>69925</v>
      </c>
      <c r="E46" s="272">
        <v>62575</v>
      </c>
      <c r="F46" s="272">
        <v>87260</v>
      </c>
      <c r="G46" s="272">
        <f t="shared" si="2"/>
        <v>21925</v>
      </c>
      <c r="H46" s="277">
        <f t="shared" si="0"/>
        <v>1.0962500000000002</v>
      </c>
      <c r="I46" s="272">
        <f t="shared" si="3"/>
        <v>17335</v>
      </c>
      <c r="J46" s="277">
        <f t="shared" si="1"/>
        <v>0.43337500000000007</v>
      </c>
    </row>
    <row r="47" spans="1:10" x14ac:dyDescent="0.2">
      <c r="A47" s="267" t="s">
        <v>320</v>
      </c>
      <c r="B47" s="268">
        <v>56499</v>
      </c>
      <c r="C47" s="269">
        <v>76499</v>
      </c>
      <c r="D47" s="270">
        <v>127624</v>
      </c>
      <c r="E47" s="272">
        <v>92824</v>
      </c>
      <c r="F47" s="272">
        <v>135000</v>
      </c>
      <c r="G47" s="272">
        <f t="shared" si="2"/>
        <v>71125</v>
      </c>
      <c r="H47" s="277">
        <f t="shared" si="0"/>
        <v>3.5562500000000004</v>
      </c>
      <c r="I47" s="272">
        <f t="shared" si="3"/>
        <v>7376</v>
      </c>
      <c r="J47" s="277">
        <f t="shared" si="1"/>
        <v>0.18440000000000001</v>
      </c>
    </row>
    <row r="48" spans="1:10" x14ac:dyDescent="0.2">
      <c r="A48" s="267" t="s">
        <v>321</v>
      </c>
      <c r="B48" s="268">
        <v>1704</v>
      </c>
      <c r="C48" s="269">
        <v>1704</v>
      </c>
      <c r="D48" s="270">
        <v>1704</v>
      </c>
      <c r="E48" s="272">
        <v>1554</v>
      </c>
      <c r="F48" s="272">
        <v>1704</v>
      </c>
      <c r="G48" s="272">
        <f t="shared" si="2"/>
        <v>0</v>
      </c>
      <c r="H48" s="277">
        <f t="shared" si="0"/>
        <v>0</v>
      </c>
      <c r="I48" s="272">
        <f t="shared" si="3"/>
        <v>0</v>
      </c>
      <c r="J48" s="277">
        <f t="shared" si="1"/>
        <v>0</v>
      </c>
    </row>
    <row r="49" spans="1:10" x14ac:dyDescent="0.2">
      <c r="A49" s="267" t="s">
        <v>322</v>
      </c>
      <c r="B49" s="268">
        <v>4850</v>
      </c>
      <c r="C49" s="269">
        <v>6650</v>
      </c>
      <c r="D49" s="270">
        <v>4850</v>
      </c>
      <c r="E49" s="272">
        <v>6250</v>
      </c>
      <c r="F49" s="272">
        <v>5750</v>
      </c>
      <c r="G49" s="272">
        <f t="shared" si="2"/>
        <v>0</v>
      </c>
      <c r="H49" s="277">
        <f t="shared" si="0"/>
        <v>0</v>
      </c>
      <c r="I49" s="272">
        <f t="shared" si="3"/>
        <v>900</v>
      </c>
      <c r="J49" s="277">
        <f t="shared" si="1"/>
        <v>2.2500000000000003E-2</v>
      </c>
    </row>
    <row r="50" spans="1:10" x14ac:dyDescent="0.2">
      <c r="A50" s="267" t="s">
        <v>323</v>
      </c>
      <c r="B50" s="268">
        <v>14695</v>
      </c>
      <c r="C50" s="269">
        <v>14695</v>
      </c>
      <c r="D50" s="270">
        <v>20465</v>
      </c>
      <c r="E50" s="272">
        <v>20465</v>
      </c>
      <c r="F50" s="272">
        <v>20500</v>
      </c>
      <c r="G50" s="272">
        <f t="shared" si="2"/>
        <v>5770</v>
      </c>
      <c r="H50" s="277">
        <f t="shared" si="0"/>
        <v>0.28849999999999998</v>
      </c>
      <c r="I50" s="272">
        <f t="shared" si="3"/>
        <v>35</v>
      </c>
      <c r="J50" s="277">
        <f t="shared" si="1"/>
        <v>8.7500000000000013E-4</v>
      </c>
    </row>
    <row r="51" spans="1:10" x14ac:dyDescent="0.2">
      <c r="A51" s="267" t="s">
        <v>324</v>
      </c>
      <c r="B51" s="268">
        <v>680</v>
      </c>
      <c r="C51" s="269">
        <v>680</v>
      </c>
      <c r="D51" s="270">
        <v>500</v>
      </c>
      <c r="E51" s="272">
        <v>500</v>
      </c>
      <c r="F51" s="272">
        <v>500</v>
      </c>
      <c r="G51" s="272">
        <f t="shared" si="2"/>
        <v>-180</v>
      </c>
      <c r="H51" s="277">
        <f t="shared" si="0"/>
        <v>-8.9999999999999993E-3</v>
      </c>
      <c r="I51" s="272">
        <f t="shared" si="3"/>
        <v>0</v>
      </c>
      <c r="J51" s="277">
        <f t="shared" si="1"/>
        <v>0</v>
      </c>
    </row>
    <row r="52" spans="1:10" x14ac:dyDescent="0.2">
      <c r="A52" s="267" t="s">
        <v>325</v>
      </c>
      <c r="B52" s="268">
        <v>6520</v>
      </c>
      <c r="C52" s="269">
        <v>13515</v>
      </c>
      <c r="D52" s="270">
        <v>33002</v>
      </c>
      <c r="E52" s="272">
        <v>53230</v>
      </c>
      <c r="F52" s="272">
        <v>45426</v>
      </c>
      <c r="G52" s="272">
        <f t="shared" si="2"/>
        <v>26482</v>
      </c>
      <c r="H52" s="277">
        <f t="shared" si="0"/>
        <v>1.3241000000000001</v>
      </c>
      <c r="I52" s="272">
        <f t="shared" si="3"/>
        <v>12424</v>
      </c>
      <c r="J52" s="277">
        <f t="shared" si="1"/>
        <v>0.31059999999999999</v>
      </c>
    </row>
    <row r="53" spans="1:10" x14ac:dyDescent="0.2">
      <c r="A53" s="267" t="s">
        <v>326</v>
      </c>
      <c r="B53" s="268">
        <v>0</v>
      </c>
      <c r="C53" s="269">
        <v>24124</v>
      </c>
      <c r="D53" s="270">
        <v>19876</v>
      </c>
      <c r="E53" s="272">
        <v>19876</v>
      </c>
      <c r="F53" s="272">
        <v>19876</v>
      </c>
      <c r="G53" s="272">
        <f t="shared" si="2"/>
        <v>19876</v>
      </c>
      <c r="H53" s="277">
        <f t="shared" si="0"/>
        <v>0.99380000000000013</v>
      </c>
      <c r="I53" s="272">
        <f t="shared" si="3"/>
        <v>0</v>
      </c>
      <c r="J53" s="277">
        <f t="shared" si="1"/>
        <v>0</v>
      </c>
    </row>
    <row r="54" spans="1:10" x14ac:dyDescent="0.2">
      <c r="A54" s="267" t="s">
        <v>327</v>
      </c>
      <c r="B54" s="268">
        <v>0</v>
      </c>
      <c r="C54" s="269">
        <v>0</v>
      </c>
      <c r="D54" s="270">
        <v>0</v>
      </c>
      <c r="E54" s="272">
        <v>2947</v>
      </c>
      <c r="F54" s="272">
        <v>0</v>
      </c>
      <c r="G54" s="272">
        <f t="shared" si="2"/>
        <v>0</v>
      </c>
      <c r="H54" s="277">
        <f t="shared" si="0"/>
        <v>0</v>
      </c>
      <c r="I54" s="272">
        <f t="shared" si="3"/>
        <v>0</v>
      </c>
      <c r="J54" s="277">
        <f t="shared" si="1"/>
        <v>0</v>
      </c>
    </row>
    <row r="55" spans="1:10" x14ac:dyDescent="0.2">
      <c r="A55" s="267" t="s">
        <v>328</v>
      </c>
      <c r="B55" s="268">
        <v>0</v>
      </c>
      <c r="C55" s="269">
        <v>11500</v>
      </c>
      <c r="D55" s="270">
        <v>20000</v>
      </c>
      <c r="E55" s="272">
        <v>0</v>
      </c>
      <c r="F55" s="272">
        <v>0</v>
      </c>
      <c r="G55" s="272">
        <f t="shared" si="2"/>
        <v>20000</v>
      </c>
      <c r="H55" s="277">
        <f t="shared" si="0"/>
        <v>1</v>
      </c>
      <c r="I55" s="272">
        <f t="shared" si="3"/>
        <v>-20000</v>
      </c>
      <c r="J55" s="277">
        <f t="shared" si="1"/>
        <v>-0.5</v>
      </c>
    </row>
    <row r="56" spans="1:10" x14ac:dyDescent="0.2">
      <c r="A56" s="267" t="s">
        <v>329</v>
      </c>
      <c r="B56" s="268">
        <v>15000</v>
      </c>
      <c r="C56" s="269">
        <v>20000</v>
      </c>
      <c r="D56" s="270">
        <v>20000</v>
      </c>
      <c r="E56" s="272">
        <v>0</v>
      </c>
      <c r="F56" s="272">
        <v>23000</v>
      </c>
      <c r="G56" s="272">
        <f t="shared" si="2"/>
        <v>5000</v>
      </c>
      <c r="H56" s="277">
        <f t="shared" si="0"/>
        <v>0.25</v>
      </c>
      <c r="I56" s="272">
        <f t="shared" si="3"/>
        <v>3000</v>
      </c>
      <c r="J56" s="277">
        <f t="shared" si="1"/>
        <v>7.5000000000000011E-2</v>
      </c>
    </row>
    <row r="57" spans="1:10" x14ac:dyDescent="0.2">
      <c r="A57" s="267" t="s">
        <v>330</v>
      </c>
      <c r="B57" s="268">
        <v>0</v>
      </c>
      <c r="C57" s="269">
        <v>0</v>
      </c>
      <c r="D57" s="270">
        <v>0</v>
      </c>
      <c r="E57" s="272">
        <v>0</v>
      </c>
      <c r="F57" s="272">
        <v>0</v>
      </c>
      <c r="G57" s="272">
        <f t="shared" si="2"/>
        <v>0</v>
      </c>
      <c r="H57" s="277">
        <f t="shared" si="0"/>
        <v>0</v>
      </c>
      <c r="I57" s="272">
        <f t="shared" si="3"/>
        <v>0</v>
      </c>
      <c r="J57" s="277">
        <f t="shared" si="1"/>
        <v>0</v>
      </c>
    </row>
    <row r="58" spans="1:10" x14ac:dyDescent="0.2">
      <c r="A58" s="267" t="s">
        <v>331</v>
      </c>
      <c r="B58" s="268">
        <v>0</v>
      </c>
      <c r="C58" s="269">
        <v>100000</v>
      </c>
      <c r="D58" s="270">
        <v>50000</v>
      </c>
      <c r="E58" s="272">
        <v>100000</v>
      </c>
      <c r="F58" s="272">
        <v>0</v>
      </c>
      <c r="G58" s="272">
        <f t="shared" si="2"/>
        <v>50000</v>
      </c>
      <c r="H58" s="277">
        <f t="shared" si="0"/>
        <v>2.5</v>
      </c>
      <c r="I58" s="272">
        <f t="shared" si="3"/>
        <v>-50000</v>
      </c>
      <c r="J58" s="277">
        <f t="shared" si="1"/>
        <v>-1.25</v>
      </c>
    </row>
    <row r="59" spans="1:10" x14ac:dyDescent="0.2">
      <c r="A59" s="267" t="s">
        <v>332</v>
      </c>
      <c r="B59" s="268">
        <v>119216</v>
      </c>
      <c r="C59" s="269">
        <v>118226</v>
      </c>
      <c r="D59" s="270">
        <v>164966</v>
      </c>
      <c r="E59" s="272">
        <v>133490</v>
      </c>
      <c r="F59" s="272">
        <v>122537</v>
      </c>
      <c r="G59" s="272">
        <f t="shared" si="2"/>
        <v>45750</v>
      </c>
      <c r="H59" s="277">
        <f t="shared" si="0"/>
        <v>2.2875000000000001</v>
      </c>
      <c r="I59" s="272">
        <f t="shared" si="3"/>
        <v>-42429</v>
      </c>
      <c r="J59" s="277">
        <f t="shared" si="1"/>
        <v>-1.0607250000000001</v>
      </c>
    </row>
    <row r="60" spans="1:10" x14ac:dyDescent="0.2">
      <c r="A60" s="267" t="s">
        <v>333</v>
      </c>
      <c r="B60" s="268">
        <v>0</v>
      </c>
      <c r="C60" s="269">
        <v>0</v>
      </c>
      <c r="D60" s="270">
        <v>25000</v>
      </c>
      <c r="E60" s="272">
        <v>6500</v>
      </c>
      <c r="F60" s="272">
        <v>0</v>
      </c>
      <c r="G60" s="272">
        <f t="shared" si="2"/>
        <v>25000</v>
      </c>
      <c r="H60" s="277">
        <f t="shared" si="0"/>
        <v>1.25</v>
      </c>
      <c r="I60" s="272">
        <f t="shared" si="3"/>
        <v>-25000</v>
      </c>
      <c r="J60" s="277">
        <f t="shared" si="1"/>
        <v>-0.625</v>
      </c>
    </row>
    <row r="61" spans="1:10" ht="24" x14ac:dyDescent="0.2">
      <c r="A61" s="267" t="s">
        <v>334</v>
      </c>
      <c r="B61" s="268">
        <v>0</v>
      </c>
      <c r="C61" s="269">
        <v>1460</v>
      </c>
      <c r="D61" s="270">
        <v>0</v>
      </c>
      <c r="E61" s="272">
        <v>23000</v>
      </c>
      <c r="F61" s="272">
        <v>0</v>
      </c>
      <c r="G61" s="272">
        <f t="shared" si="2"/>
        <v>0</v>
      </c>
      <c r="H61" s="277">
        <f t="shared" si="0"/>
        <v>0</v>
      </c>
      <c r="I61" s="272">
        <f t="shared" si="3"/>
        <v>0</v>
      </c>
      <c r="J61" s="277">
        <f t="shared" si="1"/>
        <v>0</v>
      </c>
    </row>
    <row r="62" spans="1:10" x14ac:dyDescent="0.2">
      <c r="A62" s="267" t="s">
        <v>346</v>
      </c>
      <c r="B62" s="268"/>
      <c r="C62" s="269"/>
      <c r="D62" s="270"/>
      <c r="E62" s="272"/>
      <c r="F62" s="272">
        <v>75</v>
      </c>
      <c r="G62" s="272">
        <f t="shared" si="2"/>
        <v>0</v>
      </c>
      <c r="H62" s="277">
        <f t="shared" si="0"/>
        <v>0</v>
      </c>
      <c r="I62" s="272">
        <f t="shared" si="3"/>
        <v>75</v>
      </c>
      <c r="J62" s="277">
        <f t="shared" si="1"/>
        <v>1.8749999999999999E-3</v>
      </c>
    </row>
    <row r="63" spans="1:10" x14ac:dyDescent="0.2">
      <c r="A63" s="267" t="s">
        <v>335</v>
      </c>
      <c r="B63" s="268">
        <v>2000</v>
      </c>
      <c r="C63" s="269">
        <v>2000</v>
      </c>
      <c r="D63" s="270">
        <v>2000</v>
      </c>
      <c r="E63" s="272">
        <v>3500</v>
      </c>
      <c r="F63" s="272">
        <v>2000</v>
      </c>
      <c r="G63" s="272">
        <f t="shared" si="2"/>
        <v>0</v>
      </c>
      <c r="H63" s="277">
        <f t="shared" si="0"/>
        <v>0</v>
      </c>
      <c r="I63" s="272">
        <f t="shared" si="3"/>
        <v>0</v>
      </c>
      <c r="J63" s="277">
        <f t="shared" si="1"/>
        <v>0</v>
      </c>
    </row>
    <row r="64" spans="1:10" x14ac:dyDescent="0.2">
      <c r="A64" s="267" t="s">
        <v>336</v>
      </c>
      <c r="B64" s="268">
        <v>800</v>
      </c>
      <c r="C64" s="269">
        <v>800</v>
      </c>
      <c r="D64" s="270">
        <v>800</v>
      </c>
      <c r="E64" s="272">
        <v>800</v>
      </c>
      <c r="F64" s="272">
        <v>1000</v>
      </c>
      <c r="G64" s="272">
        <f t="shared" si="2"/>
        <v>0</v>
      </c>
      <c r="H64" s="277">
        <f t="shared" si="0"/>
        <v>0</v>
      </c>
      <c r="I64" s="272">
        <f t="shared" si="3"/>
        <v>200</v>
      </c>
      <c r="J64" s="277">
        <f t="shared" si="1"/>
        <v>5.000000000000001E-3</v>
      </c>
    </row>
    <row r="65" spans="1:10" ht="24" x14ac:dyDescent="0.2">
      <c r="A65" s="267" t="s">
        <v>337</v>
      </c>
      <c r="B65" s="268">
        <v>800</v>
      </c>
      <c r="C65" s="269">
        <v>800</v>
      </c>
      <c r="D65" s="270">
        <v>800</v>
      </c>
      <c r="E65" s="272">
        <v>800</v>
      </c>
      <c r="F65" s="272">
        <v>0</v>
      </c>
      <c r="G65" s="272">
        <f t="shared" si="2"/>
        <v>0</v>
      </c>
      <c r="H65" s="277">
        <f t="shared" si="0"/>
        <v>0</v>
      </c>
      <c r="I65" s="272">
        <f t="shared" si="3"/>
        <v>-800</v>
      </c>
      <c r="J65" s="277">
        <f t="shared" si="1"/>
        <v>-2.0000000000000004E-2</v>
      </c>
    </row>
    <row r="66" spans="1:10" x14ac:dyDescent="0.2">
      <c r="A66" s="267" t="s">
        <v>338</v>
      </c>
      <c r="B66" s="268">
        <v>15600</v>
      </c>
      <c r="C66" s="269">
        <v>16985</v>
      </c>
      <c r="D66" s="270">
        <v>12500</v>
      </c>
      <c r="E66" s="272">
        <v>34177</v>
      </c>
      <c r="F66" s="272">
        <v>25798</v>
      </c>
      <c r="G66" s="272">
        <f t="shared" si="2"/>
        <v>-3100</v>
      </c>
      <c r="H66" s="277">
        <f t="shared" si="0"/>
        <v>-0.15500000000000003</v>
      </c>
      <c r="I66" s="272">
        <f t="shared" si="3"/>
        <v>13298</v>
      </c>
      <c r="J66" s="277">
        <f t="shared" si="1"/>
        <v>0.33245000000000002</v>
      </c>
    </row>
    <row r="67" spans="1:10" x14ac:dyDescent="0.2">
      <c r="A67" s="267" t="s">
        <v>339</v>
      </c>
      <c r="B67" s="268">
        <v>787106</v>
      </c>
      <c r="C67" s="269">
        <v>486138</v>
      </c>
      <c r="D67" s="270">
        <v>360000</v>
      </c>
      <c r="E67" s="272">
        <v>167258</v>
      </c>
      <c r="F67" s="272">
        <v>425065</v>
      </c>
      <c r="G67" s="272">
        <f t="shared" si="2"/>
        <v>-427106</v>
      </c>
      <c r="H67" s="277">
        <f>((D67-B67)/$B$6)*0.1</f>
        <v>-21.3553</v>
      </c>
      <c r="I67" s="272">
        <f t="shared" si="3"/>
        <v>65065</v>
      </c>
      <c r="J67" s="277">
        <f t="shared" si="1"/>
        <v>1.626625</v>
      </c>
    </row>
    <row r="68" spans="1:10" x14ac:dyDescent="0.2">
      <c r="A68" s="267" t="s">
        <v>340</v>
      </c>
      <c r="B68" s="268">
        <v>2204</v>
      </c>
      <c r="C68" s="269">
        <v>7204</v>
      </c>
      <c r="D68" s="270">
        <v>48000</v>
      </c>
      <c r="E68" s="272">
        <v>2084</v>
      </c>
      <c r="F68" s="272">
        <v>47084</v>
      </c>
      <c r="G68" s="272">
        <f t="shared" si="2"/>
        <v>45796</v>
      </c>
      <c r="H68" s="277">
        <f t="shared" si="0"/>
        <v>2.2898000000000001</v>
      </c>
      <c r="I68" s="272">
        <f t="shared" si="3"/>
        <v>-916</v>
      </c>
      <c r="J68" s="277">
        <f t="shared" si="1"/>
        <v>-2.2900000000000004E-2</v>
      </c>
    </row>
    <row r="69" spans="1:10" ht="24" x14ac:dyDescent="0.2">
      <c r="A69" s="267" t="s">
        <v>341</v>
      </c>
      <c r="B69" s="268">
        <v>0</v>
      </c>
      <c r="C69" s="269">
        <v>215000</v>
      </c>
      <c r="D69" s="270">
        <v>365000</v>
      </c>
      <c r="E69" s="272">
        <v>533790</v>
      </c>
      <c r="F69" s="272">
        <v>541211</v>
      </c>
      <c r="G69" s="272">
        <f t="shared" si="2"/>
        <v>365000</v>
      </c>
      <c r="H69" s="277">
        <f t="shared" si="0"/>
        <v>18.25</v>
      </c>
      <c r="I69" s="272">
        <f t="shared" si="3"/>
        <v>176211</v>
      </c>
      <c r="J69" s="277">
        <f t="shared" si="1"/>
        <v>4.4052750000000005</v>
      </c>
    </row>
    <row r="70" spans="1:10" x14ac:dyDescent="0.2">
      <c r="A70" s="267" t="s">
        <v>119</v>
      </c>
      <c r="B70" s="268">
        <v>8434007</v>
      </c>
      <c r="C70" s="269">
        <v>8323498</v>
      </c>
      <c r="D70" s="270">
        <v>8362287</v>
      </c>
      <c r="E70" s="272">
        <v>8348619</v>
      </c>
      <c r="F70" s="272">
        <v>8156883</v>
      </c>
      <c r="G70" s="272">
        <f t="shared" si="2"/>
        <v>-71720</v>
      </c>
      <c r="H70" s="277">
        <f t="shared" si="0"/>
        <v>-3.5860000000000003</v>
      </c>
      <c r="I70" s="272">
        <f t="shared" si="3"/>
        <v>-205404</v>
      </c>
      <c r="J70" s="277">
        <f t="shared" si="1"/>
        <v>-5.1351000000000004</v>
      </c>
    </row>
    <row r="71" spans="1:10" x14ac:dyDescent="0.2">
      <c r="A71" s="267" t="s">
        <v>342</v>
      </c>
      <c r="B71" s="268">
        <v>215252</v>
      </c>
      <c r="C71" s="269">
        <v>263977</v>
      </c>
      <c r="D71" s="270">
        <v>263977</v>
      </c>
      <c r="E71" s="272">
        <v>276117</v>
      </c>
      <c r="F71" s="272">
        <v>275760</v>
      </c>
      <c r="G71" s="272">
        <f t="shared" ref="G71:G73" si="4">D71-B71</f>
        <v>48725</v>
      </c>
      <c r="H71" s="277">
        <f t="shared" ref="H71:H73" si="5">((D71-B71)/$B$6)*0.1</f>
        <v>2.4362500000000002</v>
      </c>
      <c r="I71" s="272">
        <f t="shared" ref="I71:I73" si="6">F71-D71</f>
        <v>11783</v>
      </c>
      <c r="J71" s="277">
        <f t="shared" ref="J71:J73" si="7">((F71-D71)/$D$6)*0.1</f>
        <v>0.29457499999999998</v>
      </c>
    </row>
    <row r="72" spans="1:10" x14ac:dyDescent="0.2">
      <c r="A72" s="267" t="s">
        <v>343</v>
      </c>
      <c r="B72" s="268">
        <v>61800</v>
      </c>
      <c r="C72" s="269">
        <v>60600</v>
      </c>
      <c r="D72" s="270">
        <v>60600</v>
      </c>
      <c r="E72" s="272">
        <v>60600</v>
      </c>
      <c r="F72" s="272">
        <v>60600</v>
      </c>
      <c r="G72" s="272">
        <f t="shared" si="4"/>
        <v>-1200</v>
      </c>
      <c r="H72" s="277">
        <f t="shared" si="5"/>
        <v>-0.06</v>
      </c>
      <c r="I72" s="272">
        <f t="shared" si="6"/>
        <v>0</v>
      </c>
      <c r="J72" s="277">
        <f t="shared" si="7"/>
        <v>0</v>
      </c>
    </row>
    <row r="73" spans="1:10" x14ac:dyDescent="0.2">
      <c r="A73" s="267" t="s">
        <v>344</v>
      </c>
      <c r="B73" s="268">
        <v>0</v>
      </c>
      <c r="C73" s="269">
        <v>62984</v>
      </c>
      <c r="D73" s="270">
        <v>0</v>
      </c>
      <c r="E73" s="272">
        <v>7745</v>
      </c>
      <c r="F73" s="272">
        <v>0</v>
      </c>
      <c r="G73" s="272">
        <f t="shared" si="4"/>
        <v>0</v>
      </c>
      <c r="H73" s="277">
        <f t="shared" si="5"/>
        <v>0</v>
      </c>
      <c r="I73" s="272">
        <f t="shared" si="6"/>
        <v>0</v>
      </c>
      <c r="J73" s="277">
        <f t="shared" si="7"/>
        <v>0</v>
      </c>
    </row>
    <row r="74" spans="1:10" x14ac:dyDescent="0.2">
      <c r="A74" s="168"/>
      <c r="B74" s="99"/>
      <c r="C74" s="99"/>
      <c r="D74" s="99"/>
      <c r="E74" s="272"/>
      <c r="F74" s="272"/>
      <c r="G74" s="272"/>
      <c r="H74" s="171"/>
      <c r="I74" s="171"/>
      <c r="J74" s="171"/>
    </row>
    <row r="75" spans="1:10" x14ac:dyDescent="0.2">
      <c r="A75" s="168"/>
      <c r="B75" s="99"/>
      <c r="C75" s="99"/>
      <c r="D75" s="99"/>
      <c r="E75" s="272"/>
      <c r="F75" s="272"/>
      <c r="G75" s="272"/>
      <c r="H75" s="171"/>
      <c r="I75" s="171"/>
      <c r="J75" s="171"/>
    </row>
    <row r="76" spans="1:10" x14ac:dyDescent="0.2">
      <c r="A76" s="168"/>
      <c r="B76" s="171"/>
      <c r="C76" s="171"/>
      <c r="D76" s="171"/>
      <c r="E76" s="272"/>
      <c r="F76" s="272"/>
      <c r="G76" s="272"/>
      <c r="H76" s="171"/>
      <c r="I76" s="171"/>
      <c r="J76" s="171"/>
    </row>
    <row r="77" spans="1:10" ht="18.75" thickBot="1" x14ac:dyDescent="0.25">
      <c r="A77" s="170" t="s">
        <v>10</v>
      </c>
      <c r="B77" s="271">
        <f>SUM(B6:B76)</f>
        <v>11036943</v>
      </c>
      <c r="C77" s="271">
        <f t="shared" ref="C77:E77" si="8">SUM(C6:C76)</f>
        <v>11012246</v>
      </c>
      <c r="D77" s="271">
        <f t="shared" si="8"/>
        <v>11204377</v>
      </c>
      <c r="E77" s="271">
        <f t="shared" si="8"/>
        <v>11095351</v>
      </c>
      <c r="F77" s="271">
        <f>SUM(F6:F76)</f>
        <v>11037334</v>
      </c>
      <c r="G77" s="271">
        <f>SUM(G6:G76)</f>
        <v>167434</v>
      </c>
      <c r="H77" s="278">
        <f t="shared" ref="H77" si="9">((D77-B77)/$B$6)*0.1</f>
        <v>8.3717000000000006</v>
      </c>
      <c r="I77" s="271">
        <f>SUM(I6:I76)</f>
        <v>-167043</v>
      </c>
      <c r="J77" s="278">
        <f t="shared" ref="J77" si="10">((F77-D77)/$D$6)*0.1</f>
        <v>-4.176075</v>
      </c>
    </row>
    <row r="78" spans="1:10" x14ac:dyDescent="0.2">
      <c r="A78" s="163" t="s">
        <v>121</v>
      </c>
      <c r="B78" s="52"/>
      <c r="C78" s="52"/>
      <c r="D78" s="52"/>
      <c r="E78" s="52"/>
      <c r="F78" s="52"/>
      <c r="G78" s="52"/>
      <c r="H78" s="52"/>
      <c r="I78" s="52"/>
    </row>
    <row r="79" spans="1:10" x14ac:dyDescent="0.2">
      <c r="A79" s="163" t="s">
        <v>254</v>
      </c>
      <c r="B79" s="84"/>
      <c r="C79" s="84"/>
      <c r="D79" s="84"/>
      <c r="E79" s="84"/>
      <c r="F79" s="84"/>
      <c r="G79" s="84"/>
      <c r="H79" s="84"/>
      <c r="I79" s="84"/>
    </row>
    <row r="80" spans="1:10" x14ac:dyDescent="0.2">
      <c r="A80" s="163" t="s">
        <v>122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">
      <c r="A81" s="83"/>
      <c r="B81" s="52"/>
      <c r="C81" s="52"/>
      <c r="D81" s="52"/>
      <c r="E81" s="52"/>
      <c r="F81" s="52"/>
      <c r="G81" s="52"/>
      <c r="H81" s="52"/>
      <c r="I81" s="52"/>
    </row>
    <row r="83" spans="1:9" x14ac:dyDescent="0.2">
      <c r="F83" s="279"/>
    </row>
    <row r="85" spans="1:9" x14ac:dyDescent="0.2">
      <c r="F85" s="280"/>
    </row>
  </sheetData>
  <mergeCells count="12">
    <mergeCell ref="A1:J1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B2:J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38"/>
  <sheetViews>
    <sheetView view="pageBreakPreview" topLeftCell="A19" zoomScale="60" zoomScaleNormal="100" workbookViewId="0">
      <selection activeCell="F56" sqref="F56"/>
    </sheetView>
  </sheetViews>
  <sheetFormatPr baseColWidth="10" defaultColWidth="11.42578125" defaultRowHeight="12" x14ac:dyDescent="0.2"/>
  <cols>
    <col min="1" max="1" width="31.85546875" style="51" customWidth="1"/>
    <col min="2" max="3" width="20.28515625" style="51" customWidth="1"/>
    <col min="4" max="9" width="17.7109375" style="51" customWidth="1"/>
    <col min="10" max="10" width="36.42578125" style="51" customWidth="1"/>
    <col min="11" max="16384" width="11.42578125" style="51"/>
  </cols>
  <sheetData>
    <row r="1" spans="1:25" ht="18" x14ac:dyDescent="0.2">
      <c r="A1" s="361" t="s">
        <v>247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25" ht="18" x14ac:dyDescent="0.2">
      <c r="A2" s="361" t="s">
        <v>239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25" ht="18" x14ac:dyDescent="0.2">
      <c r="A3" s="281" t="s">
        <v>280</v>
      </c>
      <c r="B3" s="362" t="s">
        <v>281</v>
      </c>
      <c r="C3" s="362"/>
      <c r="D3" s="362"/>
      <c r="E3" s="362"/>
      <c r="F3" s="362"/>
      <c r="G3" s="362"/>
      <c r="H3" s="362"/>
      <c r="I3" s="362"/>
      <c r="J3" s="36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8" x14ac:dyDescent="0.2">
      <c r="A4" s="281" t="s">
        <v>276</v>
      </c>
      <c r="B4" s="362" t="s">
        <v>282</v>
      </c>
      <c r="C4" s="362"/>
      <c r="D4" s="362"/>
      <c r="E4" s="362"/>
      <c r="F4" s="362"/>
      <c r="G4" s="362"/>
      <c r="H4" s="362"/>
      <c r="I4" s="362"/>
      <c r="J4" s="36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x14ac:dyDescent="0.2">
      <c r="A5" s="130"/>
      <c r="B5" s="130"/>
      <c r="C5" s="130"/>
      <c r="D5" s="130"/>
      <c r="E5" s="130"/>
      <c r="F5" s="130"/>
      <c r="G5" s="131"/>
      <c r="H5" s="106"/>
      <c r="I5" s="106"/>
      <c r="J5" s="106"/>
    </row>
    <row r="6" spans="1:25" hidden="1" x14ac:dyDescent="0.2">
      <c r="A6" s="105" t="s">
        <v>123</v>
      </c>
      <c r="B6" s="105"/>
      <c r="C6" s="105"/>
      <c r="D6" s="105"/>
      <c r="E6" s="105"/>
      <c r="F6" s="105"/>
      <c r="G6" s="105" t="s">
        <v>92</v>
      </c>
      <c r="H6" s="105" t="s">
        <v>129</v>
      </c>
      <c r="I6" s="105"/>
      <c r="J6" s="105"/>
    </row>
    <row r="7" spans="1:25" ht="36" x14ac:dyDescent="0.2">
      <c r="A7" s="132" t="s">
        <v>240</v>
      </c>
      <c r="B7" s="107" t="s">
        <v>195</v>
      </c>
      <c r="C7" s="107" t="s">
        <v>124</v>
      </c>
      <c r="D7" s="107" t="s">
        <v>196</v>
      </c>
      <c r="E7" s="107" t="s">
        <v>241</v>
      </c>
      <c r="F7" s="107" t="s">
        <v>197</v>
      </c>
      <c r="G7" s="107" t="s">
        <v>242</v>
      </c>
      <c r="H7" s="107" t="s">
        <v>125</v>
      </c>
      <c r="I7" s="107" t="s">
        <v>127</v>
      </c>
      <c r="J7" s="107" t="s">
        <v>131</v>
      </c>
      <c r="L7" s="127"/>
    </row>
    <row r="8" spans="1:25" ht="22.5" customHeight="1" x14ac:dyDescent="0.2">
      <c r="A8" s="128" t="s">
        <v>217</v>
      </c>
      <c r="B8" s="129"/>
      <c r="C8" s="129"/>
      <c r="D8" s="129"/>
      <c r="E8" s="301">
        <f>SUM(E9:E15)</f>
        <v>421699.08999999997</v>
      </c>
      <c r="F8" s="129"/>
      <c r="G8" s="129"/>
      <c r="H8" s="129"/>
      <c r="I8" s="129"/>
      <c r="J8" s="129"/>
    </row>
    <row r="9" spans="1:25" ht="36" x14ac:dyDescent="0.2">
      <c r="A9" s="181">
        <v>1</v>
      </c>
      <c r="B9" s="292" t="s">
        <v>378</v>
      </c>
      <c r="C9" s="292" t="s">
        <v>379</v>
      </c>
      <c r="D9" s="168" t="s">
        <v>380</v>
      </c>
      <c r="E9" s="289">
        <v>94860</v>
      </c>
      <c r="F9" s="168" t="s">
        <v>381</v>
      </c>
      <c r="G9" s="171" t="s">
        <v>382</v>
      </c>
      <c r="H9" s="290">
        <v>44307</v>
      </c>
      <c r="I9" s="181" t="s">
        <v>383</v>
      </c>
      <c r="J9" s="291" t="s">
        <v>384</v>
      </c>
    </row>
    <row r="10" spans="1:25" ht="45.75" customHeight="1" x14ac:dyDescent="0.2">
      <c r="A10" s="181">
        <v>2</v>
      </c>
      <c r="B10" s="292" t="s">
        <v>378</v>
      </c>
      <c r="C10" s="292" t="s">
        <v>379</v>
      </c>
      <c r="D10" s="168" t="s">
        <v>385</v>
      </c>
      <c r="E10" s="289">
        <v>62500</v>
      </c>
      <c r="F10" s="292" t="s">
        <v>386</v>
      </c>
      <c r="G10" s="171" t="s">
        <v>382</v>
      </c>
      <c r="H10" s="290">
        <v>44372</v>
      </c>
      <c r="I10" s="290">
        <v>44417</v>
      </c>
      <c r="J10" s="171" t="s">
        <v>387</v>
      </c>
    </row>
    <row r="11" spans="1:25" ht="48" x14ac:dyDescent="0.2">
      <c r="A11" s="181">
        <v>3</v>
      </c>
      <c r="B11" s="292" t="s">
        <v>378</v>
      </c>
      <c r="C11" s="292" t="s">
        <v>379</v>
      </c>
      <c r="D11" s="168" t="s">
        <v>388</v>
      </c>
      <c r="E11" s="289">
        <v>59069</v>
      </c>
      <c r="F11" s="292" t="s">
        <v>389</v>
      </c>
      <c r="G11" s="171" t="s">
        <v>382</v>
      </c>
      <c r="H11" s="290">
        <v>44490</v>
      </c>
      <c r="I11" s="181" t="s">
        <v>383</v>
      </c>
      <c r="J11" s="291" t="s">
        <v>390</v>
      </c>
    </row>
    <row r="12" spans="1:25" ht="60" x14ac:dyDescent="0.2">
      <c r="A12" s="181">
        <v>4</v>
      </c>
      <c r="B12" s="292" t="s">
        <v>378</v>
      </c>
      <c r="C12" s="292" t="s">
        <v>379</v>
      </c>
      <c r="D12" s="168" t="s">
        <v>391</v>
      </c>
      <c r="E12" s="289">
        <v>30040.09</v>
      </c>
      <c r="F12" s="292" t="s">
        <v>392</v>
      </c>
      <c r="G12" s="171" t="s">
        <v>382</v>
      </c>
      <c r="H12" s="290">
        <v>44494</v>
      </c>
      <c r="I12" s="290" t="s">
        <v>383</v>
      </c>
      <c r="J12" s="291" t="s">
        <v>393</v>
      </c>
    </row>
    <row r="13" spans="1:25" ht="36" x14ac:dyDescent="0.2">
      <c r="A13" s="181">
        <v>5</v>
      </c>
      <c r="B13" s="292" t="s">
        <v>378</v>
      </c>
      <c r="C13" s="292" t="s">
        <v>379</v>
      </c>
      <c r="D13" s="168" t="s">
        <v>394</v>
      </c>
      <c r="E13" s="289">
        <v>50000</v>
      </c>
      <c r="F13" s="293" t="s">
        <v>395</v>
      </c>
      <c r="G13" s="171" t="s">
        <v>382</v>
      </c>
      <c r="H13" s="290">
        <v>44498</v>
      </c>
      <c r="I13" s="290">
        <v>44923</v>
      </c>
      <c r="J13" s="294" t="s">
        <v>387</v>
      </c>
    </row>
    <row r="14" spans="1:25" ht="60" x14ac:dyDescent="0.2">
      <c r="A14" s="181">
        <v>6</v>
      </c>
      <c r="B14" s="292" t="s">
        <v>378</v>
      </c>
      <c r="C14" s="292" t="s">
        <v>379</v>
      </c>
      <c r="D14" s="168" t="s">
        <v>396</v>
      </c>
      <c r="E14" s="289">
        <v>49990</v>
      </c>
      <c r="F14" s="293" t="s">
        <v>397</v>
      </c>
      <c r="G14" s="171" t="s">
        <v>382</v>
      </c>
      <c r="H14" s="290">
        <v>44504</v>
      </c>
      <c r="I14" s="290">
        <v>44547</v>
      </c>
      <c r="J14" s="294" t="s">
        <v>387</v>
      </c>
    </row>
    <row r="15" spans="1:25" ht="24" x14ac:dyDescent="0.2">
      <c r="A15" s="181">
        <v>7</v>
      </c>
      <c r="B15" s="292" t="s">
        <v>398</v>
      </c>
      <c r="C15" s="292" t="s">
        <v>379</v>
      </c>
      <c r="D15" s="168" t="s">
        <v>399</v>
      </c>
      <c r="E15" s="289">
        <v>75240</v>
      </c>
      <c r="F15" s="295"/>
      <c r="G15" s="296" t="s">
        <v>400</v>
      </c>
      <c r="H15" s="296"/>
      <c r="I15" s="296"/>
      <c r="J15" s="99" t="s">
        <v>401</v>
      </c>
    </row>
    <row r="16" spans="1:25" ht="18" customHeight="1" x14ac:dyDescent="0.2">
      <c r="A16" s="123" t="s">
        <v>216</v>
      </c>
      <c r="B16" s="124"/>
      <c r="C16" s="124"/>
      <c r="D16" s="124"/>
      <c r="E16" s="301">
        <f>SUM(E17:E27)</f>
        <v>1301079.3000000003</v>
      </c>
      <c r="F16" s="124"/>
      <c r="G16" s="125"/>
      <c r="H16" s="125"/>
      <c r="I16" s="125"/>
      <c r="J16" s="125"/>
    </row>
    <row r="17" spans="1:10" ht="71.25" customHeight="1" x14ac:dyDescent="0.2">
      <c r="A17" s="297">
        <v>9</v>
      </c>
      <c r="B17" s="292" t="s">
        <v>378</v>
      </c>
      <c r="C17" s="292" t="s">
        <v>379</v>
      </c>
      <c r="D17" s="168" t="s">
        <v>402</v>
      </c>
      <c r="E17" s="289">
        <v>321600</v>
      </c>
      <c r="F17" s="292" t="s">
        <v>403</v>
      </c>
      <c r="G17" s="171" t="s">
        <v>382</v>
      </c>
      <c r="H17" s="290">
        <v>42654</v>
      </c>
      <c r="I17" s="181" t="s">
        <v>383</v>
      </c>
      <c r="J17" s="291" t="s">
        <v>404</v>
      </c>
    </row>
    <row r="18" spans="1:10" ht="72" x14ac:dyDescent="0.2">
      <c r="A18" s="297">
        <v>10</v>
      </c>
      <c r="B18" s="292" t="s">
        <v>378</v>
      </c>
      <c r="C18" s="292" t="s">
        <v>379</v>
      </c>
      <c r="D18" s="168" t="s">
        <v>405</v>
      </c>
      <c r="E18" s="289">
        <v>126620</v>
      </c>
      <c r="F18" s="292" t="s">
        <v>406</v>
      </c>
      <c r="G18" s="171" t="s">
        <v>382</v>
      </c>
      <c r="H18" s="290">
        <v>43207</v>
      </c>
      <c r="I18" s="181" t="s">
        <v>383</v>
      </c>
      <c r="J18" s="291" t="s">
        <v>407</v>
      </c>
    </row>
    <row r="19" spans="1:10" ht="88.5" customHeight="1" x14ac:dyDescent="0.2">
      <c r="A19" s="297">
        <v>11</v>
      </c>
      <c r="B19" s="292" t="s">
        <v>378</v>
      </c>
      <c r="C19" s="292" t="s">
        <v>379</v>
      </c>
      <c r="D19" s="168" t="s">
        <v>408</v>
      </c>
      <c r="E19" s="289">
        <v>263589</v>
      </c>
      <c r="F19" s="292" t="s">
        <v>409</v>
      </c>
      <c r="G19" s="171" t="s">
        <v>382</v>
      </c>
      <c r="H19" s="290">
        <v>44092</v>
      </c>
      <c r="I19" s="181" t="s">
        <v>383</v>
      </c>
      <c r="J19" s="291" t="s">
        <v>384</v>
      </c>
    </row>
    <row r="20" spans="1:10" ht="36" x14ac:dyDescent="0.2">
      <c r="A20" s="297">
        <v>12</v>
      </c>
      <c r="B20" s="292" t="s">
        <v>378</v>
      </c>
      <c r="C20" s="292" t="s">
        <v>379</v>
      </c>
      <c r="D20" s="168" t="s">
        <v>410</v>
      </c>
      <c r="E20" s="289">
        <v>217000</v>
      </c>
      <c r="F20" s="292" t="s">
        <v>411</v>
      </c>
      <c r="G20" s="171" t="s">
        <v>382</v>
      </c>
      <c r="H20" s="290">
        <v>44158</v>
      </c>
      <c r="I20" s="181" t="s">
        <v>383</v>
      </c>
      <c r="J20" s="291" t="s">
        <v>384</v>
      </c>
    </row>
    <row r="21" spans="1:10" ht="36" x14ac:dyDescent="0.2">
      <c r="A21" s="297">
        <v>13</v>
      </c>
      <c r="B21" s="292" t="s">
        <v>378</v>
      </c>
      <c r="C21" s="292" t="s">
        <v>379</v>
      </c>
      <c r="D21" s="168" t="s">
        <v>380</v>
      </c>
      <c r="E21" s="289">
        <v>94860</v>
      </c>
      <c r="F21" s="168" t="s">
        <v>412</v>
      </c>
      <c r="G21" s="171" t="s">
        <v>382</v>
      </c>
      <c r="H21" s="290">
        <v>44307</v>
      </c>
      <c r="I21" s="181" t="s">
        <v>383</v>
      </c>
      <c r="J21" s="291" t="s">
        <v>384</v>
      </c>
    </row>
    <row r="22" spans="1:10" ht="48" x14ac:dyDescent="0.2">
      <c r="A22" s="297">
        <v>14</v>
      </c>
      <c r="B22" s="292" t="s">
        <v>378</v>
      </c>
      <c r="C22" s="292" t="s">
        <v>379</v>
      </c>
      <c r="D22" s="168" t="s">
        <v>388</v>
      </c>
      <c r="E22" s="289">
        <v>59069</v>
      </c>
      <c r="F22" s="292" t="s">
        <v>389</v>
      </c>
      <c r="G22" s="171" t="s">
        <v>382</v>
      </c>
      <c r="H22" s="290">
        <v>44490</v>
      </c>
      <c r="I22" s="181" t="s">
        <v>383</v>
      </c>
      <c r="J22" s="291" t="s">
        <v>390</v>
      </c>
    </row>
    <row r="23" spans="1:10" ht="60" x14ac:dyDescent="0.2">
      <c r="A23" s="297">
        <v>15</v>
      </c>
      <c r="B23" s="292" t="s">
        <v>378</v>
      </c>
      <c r="C23" s="292" t="s">
        <v>379</v>
      </c>
      <c r="D23" s="168" t="s">
        <v>391</v>
      </c>
      <c r="E23" s="289">
        <v>30040.09</v>
      </c>
      <c r="F23" s="292" t="s">
        <v>392</v>
      </c>
      <c r="G23" s="171" t="s">
        <v>382</v>
      </c>
      <c r="H23" s="290">
        <v>44494</v>
      </c>
      <c r="I23" s="290" t="s">
        <v>383</v>
      </c>
      <c r="J23" s="291" t="s">
        <v>393</v>
      </c>
    </row>
    <row r="24" spans="1:10" ht="48" x14ac:dyDescent="0.2">
      <c r="A24" s="297">
        <v>16</v>
      </c>
      <c r="B24" s="292" t="s">
        <v>398</v>
      </c>
      <c r="C24" s="292" t="s">
        <v>379</v>
      </c>
      <c r="D24" s="168" t="s">
        <v>413</v>
      </c>
      <c r="E24" s="289">
        <v>70560</v>
      </c>
      <c r="F24" s="292" t="s">
        <v>414</v>
      </c>
      <c r="G24" s="171" t="s">
        <v>382</v>
      </c>
      <c r="H24" s="290">
        <v>44635</v>
      </c>
      <c r="I24" s="290" t="s">
        <v>383</v>
      </c>
      <c r="J24" s="291" t="s">
        <v>415</v>
      </c>
    </row>
    <row r="25" spans="1:10" ht="48" x14ac:dyDescent="0.2">
      <c r="A25" s="297">
        <v>17</v>
      </c>
      <c r="B25" s="292" t="s">
        <v>378</v>
      </c>
      <c r="C25" s="292" t="s">
        <v>379</v>
      </c>
      <c r="D25" s="168" t="s">
        <v>416</v>
      </c>
      <c r="E25" s="289">
        <v>59580.36</v>
      </c>
      <c r="F25" s="292" t="s">
        <v>417</v>
      </c>
      <c r="G25" s="171" t="s">
        <v>382</v>
      </c>
      <c r="H25" s="290">
        <v>44739</v>
      </c>
      <c r="I25" s="290" t="s">
        <v>383</v>
      </c>
      <c r="J25" s="291" t="s">
        <v>415</v>
      </c>
    </row>
    <row r="26" spans="1:10" ht="48" x14ac:dyDescent="0.2">
      <c r="A26" s="297">
        <v>18</v>
      </c>
      <c r="B26" s="292" t="s">
        <v>418</v>
      </c>
      <c r="C26" s="292" t="s">
        <v>379</v>
      </c>
      <c r="D26" s="292" t="s">
        <v>419</v>
      </c>
      <c r="E26" s="289">
        <v>58160.85</v>
      </c>
      <c r="F26" s="292" t="s">
        <v>420</v>
      </c>
      <c r="G26" s="171" t="s">
        <v>382</v>
      </c>
      <c r="H26" s="298" t="s">
        <v>421</v>
      </c>
      <c r="I26" s="290" t="s">
        <v>383</v>
      </c>
      <c r="J26" s="291" t="s">
        <v>422</v>
      </c>
    </row>
    <row r="27" spans="1:10" ht="24" x14ac:dyDescent="0.2">
      <c r="A27" s="297">
        <v>19</v>
      </c>
      <c r="B27" s="292" t="s">
        <v>423</v>
      </c>
      <c r="C27" s="292" t="s">
        <v>379</v>
      </c>
      <c r="D27" s="292" t="s">
        <v>424</v>
      </c>
      <c r="E27" s="295"/>
      <c r="F27" s="295"/>
      <c r="G27" s="171" t="s">
        <v>425</v>
      </c>
      <c r="H27" s="296"/>
      <c r="I27" s="296"/>
      <c r="J27" s="291" t="s">
        <v>426</v>
      </c>
    </row>
    <row r="28" spans="1:10" ht="18" x14ac:dyDescent="0.2">
      <c r="A28" s="123" t="s">
        <v>218</v>
      </c>
      <c r="B28" s="124"/>
      <c r="C28" s="124"/>
      <c r="D28" s="124"/>
      <c r="E28" s="301">
        <f>SUM(E29:E31)</f>
        <v>288000</v>
      </c>
      <c r="F28" s="124"/>
      <c r="G28" s="125"/>
      <c r="H28" s="125"/>
      <c r="I28" s="125"/>
      <c r="J28" s="125"/>
    </row>
    <row r="29" spans="1:10" ht="115.5" customHeight="1" x14ac:dyDescent="0.2">
      <c r="A29" s="297">
        <v>20</v>
      </c>
      <c r="B29" s="292" t="s">
        <v>378</v>
      </c>
      <c r="C29" s="299" t="s">
        <v>427</v>
      </c>
      <c r="D29" s="295"/>
      <c r="E29" s="289">
        <v>150000</v>
      </c>
      <c r="F29" s="295"/>
      <c r="G29" s="181" t="s">
        <v>428</v>
      </c>
      <c r="H29" s="300">
        <v>45047</v>
      </c>
      <c r="I29" s="296"/>
      <c r="J29" s="171" t="s">
        <v>429</v>
      </c>
    </row>
    <row r="30" spans="1:10" ht="108" x14ac:dyDescent="0.2">
      <c r="A30" s="297">
        <v>21</v>
      </c>
      <c r="B30" s="292" t="s">
        <v>378</v>
      </c>
      <c r="C30" s="299" t="s">
        <v>430</v>
      </c>
      <c r="D30" s="295"/>
      <c r="E30" s="289">
        <v>48000</v>
      </c>
      <c r="F30" s="295"/>
      <c r="G30" s="181" t="s">
        <v>428</v>
      </c>
      <c r="H30" s="300">
        <v>45200</v>
      </c>
      <c r="I30" s="296"/>
      <c r="J30" s="171" t="s">
        <v>431</v>
      </c>
    </row>
    <row r="31" spans="1:10" ht="120.75" customHeight="1" x14ac:dyDescent="0.2">
      <c r="A31" s="297">
        <v>22</v>
      </c>
      <c r="B31" s="292" t="s">
        <v>378</v>
      </c>
      <c r="C31" s="299" t="s">
        <v>432</v>
      </c>
      <c r="D31" s="295"/>
      <c r="E31" s="289">
        <v>90000</v>
      </c>
      <c r="F31" s="295"/>
      <c r="G31" s="181" t="s">
        <v>428</v>
      </c>
      <c r="H31" s="300">
        <v>45047</v>
      </c>
      <c r="I31" s="296"/>
      <c r="J31" s="171" t="s">
        <v>431</v>
      </c>
    </row>
    <row r="32" spans="1:10" x14ac:dyDescent="0.2">
      <c r="A32" s="138" t="s">
        <v>29</v>
      </c>
      <c r="B32" s="139"/>
      <c r="C32" s="139"/>
      <c r="D32" s="139"/>
      <c r="E32" s="139"/>
      <c r="F32" s="139"/>
      <c r="G32" s="140"/>
      <c r="H32" s="140"/>
      <c r="I32" s="140"/>
      <c r="J32" s="140"/>
    </row>
    <row r="33" spans="1:10" ht="28.5" customHeight="1" x14ac:dyDescent="0.2">
      <c r="A33" s="132" t="s">
        <v>10</v>
      </c>
      <c r="B33" s="110"/>
      <c r="C33" s="110"/>
      <c r="D33" s="110"/>
      <c r="E33" s="302">
        <f>E8+E16+E28</f>
        <v>2010778.3900000001</v>
      </c>
      <c r="F33" s="110"/>
      <c r="G33" s="195"/>
      <c r="H33" s="195"/>
      <c r="I33" s="195"/>
      <c r="J33" s="195"/>
    </row>
    <row r="34" spans="1:10" x14ac:dyDescent="0.2">
      <c r="A34" s="164" t="s">
        <v>198</v>
      </c>
      <c r="B34" s="86"/>
      <c r="C34" s="86"/>
      <c r="D34" s="86"/>
      <c r="E34" s="86"/>
      <c r="F34" s="86"/>
      <c r="G34" s="52"/>
    </row>
    <row r="35" spans="1:10" x14ac:dyDescent="0.2">
      <c r="A35" s="85"/>
      <c r="B35" s="85"/>
      <c r="C35" s="85"/>
      <c r="D35" s="85"/>
      <c r="E35" s="85"/>
      <c r="F35" s="85"/>
      <c r="G35" s="52"/>
    </row>
    <row r="36" spans="1:10" x14ac:dyDescent="0.2">
      <c r="A36" s="85"/>
    </row>
    <row r="37" spans="1:10" x14ac:dyDescent="0.2">
      <c r="A37" s="85"/>
    </row>
    <row r="38" spans="1:10" x14ac:dyDescent="0.2">
      <c r="A38" s="85"/>
    </row>
  </sheetData>
  <mergeCells count="4">
    <mergeCell ref="A1:J1"/>
    <mergeCell ref="B3:J3"/>
    <mergeCell ref="A2:J2"/>
    <mergeCell ref="B4:J4"/>
  </mergeCells>
  <pageMargins left="0.7" right="0.7" top="0.75" bottom="0.75" header="0.3" footer="0.3"/>
  <pageSetup paperSize="9" scale="40" fitToHeight="0" orientation="portrait" r:id="rId1"/>
  <rowBreaks count="2" manualBreakCount="2">
    <brk id="15" max="9" man="1"/>
    <brk id="27" max="9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1"/>
  <sheetViews>
    <sheetView view="pageBreakPreview" zoomScale="60" zoomScaleNormal="100" workbookViewId="0">
      <selection activeCell="G30" sqref="G30"/>
    </sheetView>
  </sheetViews>
  <sheetFormatPr baseColWidth="10" defaultColWidth="11.42578125" defaultRowHeight="12" x14ac:dyDescent="0.2"/>
  <cols>
    <col min="1" max="1" width="35.7109375" style="51" customWidth="1"/>
    <col min="2" max="2" width="20.28515625" style="51" customWidth="1"/>
    <col min="3" max="3" width="17" style="51" customWidth="1"/>
    <col min="4" max="4" width="19.140625" style="51" customWidth="1"/>
    <col min="5" max="5" width="23.28515625" style="51" customWidth="1"/>
    <col min="6" max="6" width="22.28515625" style="51" customWidth="1"/>
    <col min="7" max="7" width="31.28515625" style="51" customWidth="1"/>
    <col min="8" max="8" width="39.5703125" style="51" customWidth="1"/>
    <col min="9" max="9" width="21.5703125" style="51" customWidth="1"/>
    <col min="10" max="16384" width="11.42578125" style="51"/>
  </cols>
  <sheetData>
    <row r="1" spans="1:24" ht="29.25" customHeight="1" x14ac:dyDescent="0.2">
      <c r="A1" s="361" t="s">
        <v>248</v>
      </c>
      <c r="B1" s="361"/>
      <c r="C1" s="361"/>
      <c r="D1" s="361"/>
      <c r="E1" s="361"/>
      <c r="F1" s="361"/>
      <c r="G1" s="361"/>
      <c r="H1" s="361"/>
      <c r="I1" s="361"/>
    </row>
    <row r="2" spans="1:24" ht="21" customHeight="1" x14ac:dyDescent="0.2">
      <c r="A2" s="133" t="s">
        <v>280</v>
      </c>
      <c r="B2" s="328" t="s">
        <v>281</v>
      </c>
      <c r="C2" s="328"/>
      <c r="D2" s="328"/>
      <c r="E2" s="328"/>
      <c r="F2" s="328"/>
      <c r="G2" s="328"/>
      <c r="H2" s="328"/>
      <c r="I2" s="328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21" customHeight="1" x14ac:dyDescent="0.2">
      <c r="A3" s="133" t="s">
        <v>276</v>
      </c>
      <c r="B3" s="328" t="s">
        <v>282</v>
      </c>
      <c r="C3" s="328"/>
      <c r="D3" s="328"/>
      <c r="E3" s="328"/>
      <c r="F3" s="328"/>
      <c r="G3" s="328"/>
      <c r="H3" s="328"/>
      <c r="I3" s="328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24.75" customHeight="1" x14ac:dyDescent="0.2">
      <c r="A4" s="374" t="s">
        <v>132</v>
      </c>
      <c r="B4" s="372" t="s">
        <v>219</v>
      </c>
      <c r="C4" s="372" t="s">
        <v>133</v>
      </c>
      <c r="D4" s="372" t="s">
        <v>223</v>
      </c>
      <c r="E4" s="134" t="s">
        <v>220</v>
      </c>
      <c r="F4" s="134" t="s">
        <v>221</v>
      </c>
      <c r="G4" s="110" t="s">
        <v>222</v>
      </c>
      <c r="H4" s="376" t="s">
        <v>225</v>
      </c>
      <c r="I4" s="376" t="s">
        <v>224</v>
      </c>
    </row>
    <row r="5" spans="1:24" ht="29.25" customHeight="1" x14ac:dyDescent="0.2">
      <c r="A5" s="375"/>
      <c r="B5" s="373"/>
      <c r="C5" s="373"/>
      <c r="D5" s="373"/>
      <c r="E5" s="177" t="s">
        <v>134</v>
      </c>
      <c r="F5" s="177" t="s">
        <v>134</v>
      </c>
      <c r="G5" s="177" t="s">
        <v>134</v>
      </c>
      <c r="H5" s="377"/>
      <c r="I5" s="377"/>
    </row>
    <row r="6" spans="1:24" s="126" customFormat="1" x14ac:dyDescent="0.2">
      <c r="A6" s="180"/>
      <c r="B6" s="180"/>
      <c r="C6" s="180"/>
      <c r="D6" s="180"/>
      <c r="E6" s="180"/>
      <c r="F6" s="180"/>
      <c r="G6" s="180"/>
      <c r="H6" s="180"/>
      <c r="I6" s="180"/>
    </row>
    <row r="7" spans="1:24" ht="12" customHeight="1" x14ac:dyDescent="0.2">
      <c r="A7" s="100">
        <v>1</v>
      </c>
      <c r="B7" s="100" t="s">
        <v>128</v>
      </c>
      <c r="C7" s="100" t="s">
        <v>128</v>
      </c>
      <c r="D7" s="100"/>
      <c r="E7" s="363" t="s">
        <v>433</v>
      </c>
      <c r="F7" s="366" t="s">
        <v>434</v>
      </c>
      <c r="G7" s="369" t="s">
        <v>435</v>
      </c>
      <c r="H7" s="99"/>
      <c r="I7" s="99"/>
    </row>
    <row r="8" spans="1:24" x14ac:dyDescent="0.2">
      <c r="A8" s="100">
        <v>2</v>
      </c>
      <c r="B8" s="100" t="s">
        <v>128</v>
      </c>
      <c r="C8" s="100" t="s">
        <v>128</v>
      </c>
      <c r="D8" s="100"/>
      <c r="E8" s="364"/>
      <c r="F8" s="367"/>
      <c r="G8" s="370"/>
      <c r="H8" s="99"/>
      <c r="I8" s="99"/>
    </row>
    <row r="9" spans="1:24" x14ac:dyDescent="0.2">
      <c r="A9" s="100">
        <v>3</v>
      </c>
      <c r="B9" s="100" t="s">
        <v>128</v>
      </c>
      <c r="C9" s="100" t="s">
        <v>128</v>
      </c>
      <c r="D9" s="100"/>
      <c r="E9" s="364"/>
      <c r="F9" s="367"/>
      <c r="G9" s="370"/>
      <c r="H9" s="99"/>
      <c r="I9" s="99"/>
    </row>
    <row r="10" spans="1:24" x14ac:dyDescent="0.2">
      <c r="A10" s="100">
        <v>4</v>
      </c>
      <c r="B10" s="100" t="s">
        <v>128</v>
      </c>
      <c r="C10" s="100" t="s">
        <v>128</v>
      </c>
      <c r="D10" s="100"/>
      <c r="E10" s="364"/>
      <c r="F10" s="367"/>
      <c r="G10" s="370"/>
      <c r="H10" s="99"/>
      <c r="I10" s="99"/>
    </row>
    <row r="11" spans="1:24" x14ac:dyDescent="0.2">
      <c r="A11" s="100">
        <v>5</v>
      </c>
      <c r="B11" s="100" t="s">
        <v>128</v>
      </c>
      <c r="C11" s="100" t="s">
        <v>128</v>
      </c>
      <c r="D11" s="100"/>
      <c r="E11" s="364"/>
      <c r="F11" s="367"/>
      <c r="G11" s="370"/>
      <c r="H11" s="99"/>
      <c r="I11" s="99"/>
    </row>
    <row r="12" spans="1:24" x14ac:dyDescent="0.2">
      <c r="A12" s="100">
        <v>6</v>
      </c>
      <c r="B12" s="100"/>
      <c r="C12" s="100"/>
      <c r="D12" s="100"/>
      <c r="E12" s="364"/>
      <c r="F12" s="367"/>
      <c r="G12" s="370"/>
      <c r="H12" s="99"/>
      <c r="I12" s="99"/>
    </row>
    <row r="13" spans="1:24" x14ac:dyDescent="0.2">
      <c r="A13" s="100">
        <v>7</v>
      </c>
      <c r="B13" s="100"/>
      <c r="C13" s="100"/>
      <c r="D13" s="100"/>
      <c r="E13" s="364"/>
      <c r="F13" s="367"/>
      <c r="G13" s="370"/>
      <c r="H13" s="99"/>
      <c r="I13" s="99"/>
    </row>
    <row r="14" spans="1:24" x14ac:dyDescent="0.2">
      <c r="A14" s="100">
        <v>8</v>
      </c>
      <c r="B14" s="100"/>
      <c r="C14" s="100"/>
      <c r="D14" s="100"/>
      <c r="E14" s="364"/>
      <c r="F14" s="367"/>
      <c r="G14" s="370"/>
      <c r="H14" s="99"/>
      <c r="I14" s="99"/>
    </row>
    <row r="15" spans="1:24" x14ac:dyDescent="0.2">
      <c r="A15" s="100">
        <v>9</v>
      </c>
      <c r="B15" s="100"/>
      <c r="C15" s="100"/>
      <c r="D15" s="100"/>
      <c r="E15" s="365"/>
      <c r="F15" s="368"/>
      <c r="G15" s="371"/>
      <c r="H15" s="99"/>
      <c r="I15" s="99"/>
    </row>
    <row r="16" spans="1:24" x14ac:dyDescent="0.2">
      <c r="A16" s="100"/>
      <c r="B16" s="100"/>
      <c r="C16" s="100"/>
      <c r="D16" s="100"/>
      <c r="E16" s="99"/>
      <c r="F16" s="99"/>
      <c r="G16" s="99"/>
      <c r="H16" s="99"/>
      <c r="I16" s="99"/>
    </row>
    <row r="17" spans="1:9" x14ac:dyDescent="0.2">
      <c r="A17" s="181"/>
      <c r="B17" s="181"/>
      <c r="C17" s="181"/>
      <c r="D17" s="181"/>
      <c r="E17" s="171"/>
      <c r="F17" s="171"/>
      <c r="G17" s="171"/>
      <c r="H17" s="171"/>
      <c r="I17" s="171"/>
    </row>
    <row r="18" spans="1:9" ht="21" customHeight="1" x14ac:dyDescent="0.2">
      <c r="A18" s="178" t="s">
        <v>135</v>
      </c>
      <c r="B18" s="178"/>
      <c r="C18" s="178"/>
      <c r="D18" s="178"/>
      <c r="E18" s="179"/>
      <c r="F18" s="179"/>
      <c r="G18" s="179"/>
      <c r="H18" s="179"/>
      <c r="I18" s="179"/>
    </row>
    <row r="19" spans="1:9" x14ac:dyDescent="0.2">
      <c r="A19" s="82" t="s">
        <v>198</v>
      </c>
      <c r="B19" s="86"/>
      <c r="C19" s="86"/>
      <c r="D19" s="86"/>
      <c r="E19" s="52"/>
      <c r="F19" s="52"/>
      <c r="G19" s="52"/>
    </row>
    <row r="20" spans="1:9" x14ac:dyDescent="0.2">
      <c r="A20" s="162" t="s">
        <v>226</v>
      </c>
      <c r="B20" s="85"/>
      <c r="C20" s="85"/>
      <c r="D20" s="85"/>
      <c r="E20" s="52"/>
      <c r="F20" s="52"/>
      <c r="G20" s="52"/>
    </row>
    <row r="21" spans="1:9" x14ac:dyDescent="0.2">
      <c r="A21" s="163" t="s">
        <v>227</v>
      </c>
      <c r="B21" s="83"/>
      <c r="C21" s="83"/>
      <c r="D21" s="83"/>
      <c r="E21" s="52"/>
      <c r="F21" s="52"/>
      <c r="G21" s="52"/>
    </row>
  </sheetData>
  <mergeCells count="12">
    <mergeCell ref="E7:E15"/>
    <mergeCell ref="F7:F15"/>
    <mergeCell ref="G7:G15"/>
    <mergeCell ref="A1:I1"/>
    <mergeCell ref="B2:I2"/>
    <mergeCell ref="D4:D5"/>
    <mergeCell ref="A4:A5"/>
    <mergeCell ref="B4:B5"/>
    <mergeCell ref="C4:C5"/>
    <mergeCell ref="H4:H5"/>
    <mergeCell ref="I4:I5"/>
    <mergeCell ref="B3:I3"/>
  </mergeCells>
  <pageMargins left="0.7" right="0.7" top="0.75" bottom="0.75" header="0.3" footer="0.3"/>
  <pageSetup paperSize="9"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0"/>
  <sheetViews>
    <sheetView view="pageBreakPreview" zoomScale="60" zoomScaleNormal="100" workbookViewId="0">
      <selection activeCell="F11" sqref="F11:J12"/>
    </sheetView>
  </sheetViews>
  <sheetFormatPr baseColWidth="10" defaultColWidth="11.42578125" defaultRowHeight="12" x14ac:dyDescent="0.2"/>
  <cols>
    <col min="1" max="1" width="18.7109375" style="51" customWidth="1"/>
    <col min="2" max="2" width="19.7109375" style="51" customWidth="1"/>
    <col min="3" max="6" width="18.7109375" style="51" customWidth="1"/>
    <col min="7" max="8" width="6.7109375" style="92" customWidth="1"/>
    <col min="9" max="9" width="6.7109375" style="51" customWidth="1"/>
    <col min="10" max="12" width="18.7109375" style="51" customWidth="1"/>
    <col min="13" max="13" width="18.28515625" style="51" customWidth="1"/>
    <col min="14" max="14" width="20.42578125" style="51" customWidth="1"/>
    <col min="15" max="15" width="21.140625" style="51" customWidth="1"/>
    <col min="16" max="16384" width="11.42578125" style="51"/>
  </cols>
  <sheetData>
    <row r="1" spans="1:19" s="82" customFormat="1" ht="20.25" customHeight="1" x14ac:dyDescent="0.2">
      <c r="A1" s="384" t="s">
        <v>249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9" ht="18" x14ac:dyDescent="0.2">
      <c r="A2" s="390" t="s">
        <v>283</v>
      </c>
      <c r="B2" s="390"/>
      <c r="C2" s="386" t="s">
        <v>281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52"/>
      <c r="Q2" s="52"/>
      <c r="R2" s="52"/>
      <c r="S2" s="52"/>
    </row>
    <row r="3" spans="1:19" ht="18" x14ac:dyDescent="0.2">
      <c r="A3" s="390" t="s">
        <v>276</v>
      </c>
      <c r="B3" s="390"/>
      <c r="C3" s="273" t="s">
        <v>282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52"/>
      <c r="Q3" s="52"/>
      <c r="R3" s="52"/>
      <c r="S3" s="52"/>
    </row>
    <row r="4" spans="1:19" s="93" customFormat="1" ht="20.25" customHeight="1" x14ac:dyDescent="0.2">
      <c r="A4" s="388" t="s">
        <v>158</v>
      </c>
      <c r="B4" s="388"/>
      <c r="C4" s="389" t="s">
        <v>159</v>
      </c>
      <c r="D4" s="316"/>
      <c r="E4" s="316" t="s">
        <v>160</v>
      </c>
      <c r="F4" s="316"/>
      <c r="G4" s="316"/>
      <c r="H4" s="316"/>
      <c r="I4" s="316"/>
      <c r="J4" s="316" t="s">
        <v>161</v>
      </c>
      <c r="K4" s="316"/>
      <c r="L4" s="316"/>
      <c r="M4" s="316" t="s">
        <v>237</v>
      </c>
      <c r="N4" s="316" t="s">
        <v>238</v>
      </c>
      <c r="O4" s="340" t="s">
        <v>179</v>
      </c>
    </row>
    <row r="5" spans="1:19" s="94" customFormat="1" ht="63.75" x14ac:dyDescent="0.25">
      <c r="A5" s="274" t="s">
        <v>6</v>
      </c>
      <c r="B5" s="274" t="s">
        <v>136</v>
      </c>
      <c r="C5" s="160" t="s">
        <v>162</v>
      </c>
      <c r="D5" s="160" t="s">
        <v>163</v>
      </c>
      <c r="E5" s="160" t="s">
        <v>164</v>
      </c>
      <c r="F5" s="160" t="s">
        <v>165</v>
      </c>
      <c r="G5" s="166" t="s">
        <v>166</v>
      </c>
      <c r="H5" s="166" t="s">
        <v>167</v>
      </c>
      <c r="I5" s="166" t="s">
        <v>168</v>
      </c>
      <c r="J5" s="160" t="s">
        <v>169</v>
      </c>
      <c r="K5" s="160" t="s">
        <v>170</v>
      </c>
      <c r="L5" s="160" t="s">
        <v>171</v>
      </c>
      <c r="M5" s="387"/>
      <c r="N5" s="387"/>
      <c r="O5" s="340"/>
    </row>
    <row r="6" spans="1:19" x14ac:dyDescent="0.2">
      <c r="A6" s="95"/>
      <c r="C6" s="168"/>
      <c r="D6" s="168"/>
      <c r="E6" s="62"/>
      <c r="F6" s="62"/>
      <c r="G6" s="62"/>
      <c r="H6" s="62"/>
      <c r="I6" s="62"/>
      <c r="J6" s="62"/>
      <c r="K6" s="168"/>
      <c r="L6" s="62"/>
      <c r="M6" s="62"/>
      <c r="N6" s="62"/>
      <c r="O6" s="77"/>
    </row>
    <row r="7" spans="1:19" x14ac:dyDescent="0.2">
      <c r="A7" s="95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9" x14ac:dyDescent="0.2">
      <c r="A8" s="95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9" x14ac:dyDescent="0.2">
      <c r="A9" s="95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9" x14ac:dyDescent="0.2">
      <c r="A10" s="95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9" x14ac:dyDescent="0.2">
      <c r="A11" s="95"/>
      <c r="C11" s="62"/>
      <c r="D11" s="62"/>
      <c r="E11" s="62"/>
      <c r="F11" s="378" t="s">
        <v>436</v>
      </c>
      <c r="G11" s="379"/>
      <c r="H11" s="379"/>
      <c r="I11" s="379"/>
      <c r="J11" s="380"/>
      <c r="K11" s="62"/>
      <c r="L11" s="62"/>
      <c r="M11" s="62"/>
      <c r="N11" s="62"/>
      <c r="O11" s="62"/>
    </row>
    <row r="12" spans="1:19" x14ac:dyDescent="0.2">
      <c r="A12" s="95"/>
      <c r="C12" s="62"/>
      <c r="D12" s="62"/>
      <c r="E12" s="62"/>
      <c r="F12" s="381"/>
      <c r="G12" s="382"/>
      <c r="H12" s="382"/>
      <c r="I12" s="382"/>
      <c r="J12" s="383"/>
      <c r="K12" s="62"/>
      <c r="L12" s="62"/>
      <c r="M12" s="62"/>
      <c r="N12" s="62"/>
      <c r="O12" s="62"/>
    </row>
    <row r="13" spans="1:19" x14ac:dyDescent="0.2">
      <c r="A13" s="95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9" x14ac:dyDescent="0.2">
      <c r="A14" s="95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9" x14ac:dyDescent="0.2">
      <c r="A15" s="95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9" x14ac:dyDescent="0.2">
      <c r="A16" s="95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">
      <c r="A17" s="95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.75" x14ac:dyDescent="0.25">
      <c r="A18" s="136" t="s">
        <v>37</v>
      </c>
      <c r="B18" s="13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9"/>
    </row>
    <row r="19" spans="1:15" x14ac:dyDescent="0.2">
      <c r="A19" s="82" t="s">
        <v>236</v>
      </c>
    </row>
    <row r="20" spans="1:15" x14ac:dyDescent="0.2">
      <c r="A20" s="82" t="s">
        <v>260</v>
      </c>
    </row>
  </sheetData>
  <mergeCells count="12">
    <mergeCell ref="F11:J12"/>
    <mergeCell ref="A1:O1"/>
    <mergeCell ref="C2:O2"/>
    <mergeCell ref="O4:O5"/>
    <mergeCell ref="N4:N5"/>
    <mergeCell ref="A4:B4"/>
    <mergeCell ref="C4:D4"/>
    <mergeCell ref="E4:I4"/>
    <mergeCell ref="J4:L4"/>
    <mergeCell ref="M4:M5"/>
    <mergeCell ref="A2:B2"/>
    <mergeCell ref="A3:B3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FMTO 01</vt:lpstr>
      <vt:lpstr>FMTO 02</vt:lpstr>
      <vt:lpstr>FMTO 03</vt:lpstr>
      <vt:lpstr>FMTO 04</vt:lpstr>
      <vt:lpstr>FMTO 05</vt:lpstr>
      <vt:lpstr>FMTO 06</vt:lpstr>
      <vt:lpstr>FMTO 07</vt:lpstr>
      <vt:lpstr>FMTO 08</vt:lpstr>
      <vt:lpstr>FMTO 09</vt:lpstr>
      <vt:lpstr>FMTO 10 </vt:lpstr>
      <vt:lpstr>FMTO 11</vt:lpstr>
      <vt:lpstr>FMTO 12</vt:lpstr>
      <vt:lpstr>'FMTO 01'!Área_de_impresión</vt:lpstr>
      <vt:lpstr>'FMTO 04'!Área_de_impresión</vt:lpstr>
      <vt:lpstr>'FMTO 07'!Área_de_impresión</vt:lpstr>
      <vt:lpstr>'FMTO 10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De Cordova Lopez Del Solar</dc:creator>
  <cp:lastModifiedBy>Luis Enrique Pineda Larzo</cp:lastModifiedBy>
  <cp:lastPrinted>2022-09-07T20:07:05Z</cp:lastPrinted>
  <dcterms:created xsi:type="dcterms:W3CDTF">2022-08-23T21:13:02Z</dcterms:created>
  <dcterms:modified xsi:type="dcterms:W3CDTF">2022-10-11T14:20:47Z</dcterms:modified>
</cp:coreProperties>
</file>