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codeName="ThisWorkbook"/>
  <mc:AlternateContent xmlns:mc="http://schemas.openxmlformats.org/markup-compatibility/2006">
    <mc:Choice Requires="x15">
      <x15ac:absPath xmlns:x15ac="http://schemas.microsoft.com/office/spreadsheetml/2010/11/ac" url="C:\Users\pined\Documents\DOCUMENTOS 2021\ACUÑA HECTOR PPTO 2022\Presentación de Formatos y Directivas\Sectores\Contraloria\"/>
    </mc:Choice>
  </mc:AlternateContent>
  <xr:revisionPtr revIDLastSave="0" documentId="8_{5AFE8386-F28B-4E57-A435-78AF72D9ECC3}" xr6:coauthVersionLast="47" xr6:coauthVersionMax="47" xr10:uidLastSave="{00000000-0000-0000-0000-000000000000}"/>
  <bookViews>
    <workbookView xWindow="-120" yWindow="-120" windowWidth="20730" windowHeight="11160" tabRatio="883" firstSheet="2" activeTab="2" xr2:uid="{00000000-000D-0000-FFFF-FFFF00000000}"/>
  </bookViews>
  <sheets>
    <sheet name="Índice" sheetId="55" r:id="rId1"/>
    <sheet name="F-01" sheetId="91" r:id="rId2"/>
    <sheet name="F-02" sheetId="92" r:id="rId3"/>
    <sheet name="F-03" sheetId="93" r:id="rId4"/>
    <sheet name="F-04" sheetId="94" r:id="rId5"/>
    <sheet name="F-05" sheetId="76" r:id="rId6"/>
    <sheet name="F-06" sheetId="57" r:id="rId7"/>
    <sheet name="F-07" sheetId="9" r:id="rId8"/>
    <sheet name="F-08" sheetId="21" r:id="rId9"/>
    <sheet name="F-09" sheetId="82" r:id="rId10"/>
    <sheet name="F-10" sheetId="83" r:id="rId11"/>
    <sheet name="F11" sheetId="84" r:id="rId12"/>
    <sheet name="F-12" sheetId="33" r:id="rId13"/>
    <sheet name="F-13" sheetId="50" r:id="rId14"/>
    <sheet name="F-14 (1)" sheetId="95" r:id="rId15"/>
    <sheet name="F-14 (2)" sheetId="86" r:id="rId16"/>
    <sheet name="F-15 (1)" sheetId="96" r:id="rId17"/>
    <sheet name="F-15 (2) " sheetId="90" r:id="rId18"/>
    <sheet name="F-16 " sheetId="89" r:id="rId19"/>
    <sheet name="F-17 (A)" sheetId="97" r:id="rId20"/>
    <sheet name="F-17 (P)" sheetId="85" r:id="rId21"/>
    <sheet name="F-17-UE002" sheetId="99" r:id="rId22"/>
    <sheet name="F-18" sheetId="98" r:id="rId23"/>
    <sheet name="Hoja1" sheetId="78" state="hidden" r:id="rId24"/>
  </sheets>
  <externalReferences>
    <externalReference r:id="rId25"/>
  </externalReferences>
  <definedNames>
    <definedName name="_xlnm._FilterDatabase" localSheetId="14" hidden="1">'F-14 (1)'!$A$5:$J$84</definedName>
    <definedName name="_xlnm._FilterDatabase" localSheetId="19" hidden="1">'F-17 (A)'!$A$6:$Q$1188</definedName>
    <definedName name="_xlnm._FilterDatabase" localSheetId="20" hidden="1">'F-17 (P)'!$A$6:$P$3558</definedName>
    <definedName name="_xlnm._FilterDatabase" localSheetId="21" hidden="1">'F-17-UE002'!$A$7:$R$63</definedName>
    <definedName name="_xlnm._FilterDatabase" localSheetId="22" hidden="1">'F-18'!$A$5:$S$23</definedName>
    <definedName name="_xlnm.Print_Area" localSheetId="1">'F-01'!$A$1:$O$25</definedName>
    <definedName name="_xlnm.Print_Area" localSheetId="2">'F-02'!$A$1:$D$134</definedName>
    <definedName name="_xlnm.Print_Area" localSheetId="3">'F-03'!$A$1:$D$324</definedName>
    <definedName name="_xlnm.Print_Area" localSheetId="6">'F-06'!$A$1:$N$51</definedName>
    <definedName name="_xlnm.Print_Area" localSheetId="7">'F-07'!$A$1:$Q$25</definedName>
    <definedName name="_xlnm.Print_Area" localSheetId="8">'F-08'!$A$1:$R$17</definedName>
    <definedName name="_xlnm.Print_Area" localSheetId="9">'F-09'!$A$1:$X$40</definedName>
    <definedName name="_xlnm.Print_Area" localSheetId="10">'F-10'!$A$1:$I$24</definedName>
    <definedName name="_xlnm.Print_Area" localSheetId="11">'F11'!$A$1:$AI$53</definedName>
    <definedName name="_xlnm.Print_Area" localSheetId="12">'F-12'!$A$1:$J$43</definedName>
    <definedName name="_xlnm.Print_Area" localSheetId="13">'F-13'!$A$1:$N$60</definedName>
    <definedName name="_xlnm.Print_Area" localSheetId="14">'F-14 (1)'!$A$1:$J$107</definedName>
    <definedName name="_xlnm.Print_Area" localSheetId="15">'F-14 (2)'!$A$1:$J$55</definedName>
    <definedName name="_xlnm.Print_Area" localSheetId="16">'F-15 (1)'!$A$1:$H$22</definedName>
    <definedName name="_xlnm.Print_Area" localSheetId="17">'F-15 (2) '!$A$1:$H$148</definedName>
    <definedName name="_xlnm.Print_Area" localSheetId="18">'F-16 '!$A$1:$H$66</definedName>
    <definedName name="_xlnm.Print_Area" localSheetId="19">'F-17 (A)'!$A$1:$P$1189</definedName>
    <definedName name="_xlnm.Print_Area" localSheetId="20">'F-17 (P)'!$A$1:$P$3563</definedName>
    <definedName name="_xlnm.Print_Area" localSheetId="21">'F-17-UE002'!$A$1:$P$116</definedName>
    <definedName name="_xlnm.Print_Area" localSheetId="22">'F-18'!$A$1:$N$54</definedName>
    <definedName name="_xlnm.Print_Area" localSheetId="0">Índice!$A$1:$E$35</definedName>
    <definedName name="dd" localSheetId="1">#REF!</definedName>
    <definedName name="dd" localSheetId="2">#REF!</definedName>
    <definedName name="dd" localSheetId="3">#REF!</definedName>
    <definedName name="dd" localSheetId="4">#REF!</definedName>
    <definedName name="dd" localSheetId="5">#REF!</definedName>
    <definedName name="dd" localSheetId="9">#REF!</definedName>
    <definedName name="dd" localSheetId="10">#REF!</definedName>
    <definedName name="dd" localSheetId="11">#REF!</definedName>
    <definedName name="dd" localSheetId="14">#REF!</definedName>
    <definedName name="dd" localSheetId="15">#REF!</definedName>
    <definedName name="dd" localSheetId="16">#REF!</definedName>
    <definedName name="dd" localSheetId="17">#REF!</definedName>
    <definedName name="dd" localSheetId="18">#REF!</definedName>
    <definedName name="dd" localSheetId="19">#REF!</definedName>
    <definedName name="dd" localSheetId="20">#REF!</definedName>
    <definedName name="dd" localSheetId="21">#REF!</definedName>
    <definedName name="dd" localSheetId="22">#REF!</definedName>
    <definedName name="dd">#REF!</definedName>
    <definedName name="DIRECREC" localSheetId="1">#REF!</definedName>
    <definedName name="DIRECREC" localSheetId="2">#REF!</definedName>
    <definedName name="DIRECREC" localSheetId="3">#REF!</definedName>
    <definedName name="DIRECREC" localSheetId="4">#REF!</definedName>
    <definedName name="DIRECREC" localSheetId="5">#REF!</definedName>
    <definedName name="DIRECREC" localSheetId="6">#REF!</definedName>
    <definedName name="DIRECREC" localSheetId="9">#REF!</definedName>
    <definedName name="DIRECREC" localSheetId="10">#REF!</definedName>
    <definedName name="DIRECREC" localSheetId="11">#REF!</definedName>
    <definedName name="DIRECREC" localSheetId="14">#REF!</definedName>
    <definedName name="DIRECREC" localSheetId="15">#REF!</definedName>
    <definedName name="DIRECREC" localSheetId="16">#REF!</definedName>
    <definedName name="DIRECREC" localSheetId="17">#REF!</definedName>
    <definedName name="DIRECREC" localSheetId="18">#REF!</definedName>
    <definedName name="DIRECREC" localSheetId="19">#REF!</definedName>
    <definedName name="DIRECREC" localSheetId="20">#REF!</definedName>
    <definedName name="DIRECREC" localSheetId="21">#REF!</definedName>
    <definedName name="DIRECREC" localSheetId="22">#REF!</definedName>
    <definedName name="DIRECREC">#REF!</definedName>
    <definedName name="DONAC" localSheetId="1">#REF!</definedName>
    <definedName name="DONAC" localSheetId="2">#REF!</definedName>
    <definedName name="DONAC" localSheetId="3">#REF!</definedName>
    <definedName name="DONAC" localSheetId="4">#REF!</definedName>
    <definedName name="DONAC" localSheetId="5">#REF!</definedName>
    <definedName name="DONAC" localSheetId="6">#REF!</definedName>
    <definedName name="DONAC" localSheetId="9">#REF!</definedName>
    <definedName name="DONAC" localSheetId="10">#REF!</definedName>
    <definedName name="DONAC" localSheetId="11">#REF!</definedName>
    <definedName name="DONAC" localSheetId="14">#REF!</definedName>
    <definedName name="DONAC" localSheetId="15">#REF!</definedName>
    <definedName name="DONAC" localSheetId="16">#REF!</definedName>
    <definedName name="DONAC" localSheetId="17">#REF!</definedName>
    <definedName name="DONAC" localSheetId="18">#REF!</definedName>
    <definedName name="DONAC" localSheetId="19">#REF!</definedName>
    <definedName name="DONAC" localSheetId="20">#REF!</definedName>
    <definedName name="DONAC" localSheetId="21">#REF!</definedName>
    <definedName name="DONAC" localSheetId="22">#REF!</definedName>
    <definedName name="DONAC">#REF!</definedName>
    <definedName name="EE" localSheetId="1">#REF!</definedName>
    <definedName name="EE" localSheetId="2">#REF!</definedName>
    <definedName name="EE" localSheetId="3">#REF!</definedName>
    <definedName name="EE" localSheetId="4">#REF!</definedName>
    <definedName name="EE" localSheetId="5">#REF!</definedName>
    <definedName name="EE" localSheetId="9">#REF!</definedName>
    <definedName name="EE" localSheetId="10">#REF!</definedName>
    <definedName name="EE" localSheetId="11">#REF!</definedName>
    <definedName name="EE" localSheetId="14">#REF!</definedName>
    <definedName name="EE" localSheetId="15">#REF!</definedName>
    <definedName name="EE" localSheetId="16">#REF!</definedName>
    <definedName name="EE" localSheetId="17">#REF!</definedName>
    <definedName name="EE" localSheetId="18">#REF!</definedName>
    <definedName name="EE" localSheetId="19">#REF!</definedName>
    <definedName name="EE" localSheetId="20">#REF!</definedName>
    <definedName name="EE" localSheetId="21">#REF!</definedName>
    <definedName name="EE" localSheetId="22">#REF!</definedName>
    <definedName name="EE">#REF!</definedName>
    <definedName name="er">#REF!</definedName>
    <definedName name="RECORD" localSheetId="1">#REF!</definedName>
    <definedName name="RECORD" localSheetId="2">#REF!</definedName>
    <definedName name="RECORD" localSheetId="3">#REF!</definedName>
    <definedName name="RECORD" localSheetId="4">#REF!</definedName>
    <definedName name="RECORD" localSheetId="5">#REF!</definedName>
    <definedName name="RECORD" localSheetId="6">#REF!</definedName>
    <definedName name="RECORD" localSheetId="9">#REF!</definedName>
    <definedName name="RECORD" localSheetId="10">#REF!</definedName>
    <definedName name="RECORD" localSheetId="11">#REF!</definedName>
    <definedName name="RECORD" localSheetId="14">#REF!</definedName>
    <definedName name="RECORD" localSheetId="15">#REF!</definedName>
    <definedName name="RECORD" localSheetId="16">#REF!</definedName>
    <definedName name="RECORD" localSheetId="17">#REF!</definedName>
    <definedName name="RECORD" localSheetId="18">#REF!</definedName>
    <definedName name="RECORD" localSheetId="19">#REF!</definedName>
    <definedName name="RECORD" localSheetId="20">#REF!</definedName>
    <definedName name="RECORD" localSheetId="21">#REF!</definedName>
    <definedName name="RECORD" localSheetId="22">#REF!</definedName>
    <definedName name="RECORD">#REF!</definedName>
    <definedName name="RECPUB" localSheetId="1">#REF!</definedName>
    <definedName name="RECPUB" localSheetId="2">#REF!</definedName>
    <definedName name="RECPUB" localSheetId="3">#REF!</definedName>
    <definedName name="RECPUB" localSheetId="4">#REF!</definedName>
    <definedName name="RECPUB" localSheetId="5">#REF!</definedName>
    <definedName name="RECPUB" localSheetId="6">#REF!</definedName>
    <definedName name="RECPUB" localSheetId="9">#REF!</definedName>
    <definedName name="RECPUB" localSheetId="10">#REF!</definedName>
    <definedName name="RECPUB" localSheetId="11">#REF!</definedName>
    <definedName name="RECPUB" localSheetId="14">#REF!</definedName>
    <definedName name="RECPUB" localSheetId="15">#REF!</definedName>
    <definedName name="RECPUB" localSheetId="16">#REF!</definedName>
    <definedName name="RECPUB" localSheetId="17">#REF!</definedName>
    <definedName name="RECPUB" localSheetId="18">#REF!</definedName>
    <definedName name="RECPUB" localSheetId="19">#REF!</definedName>
    <definedName name="RECPUB" localSheetId="20">#REF!</definedName>
    <definedName name="RECPUB" localSheetId="21">#REF!</definedName>
    <definedName name="RECPUB" localSheetId="22">#REF!</definedName>
    <definedName name="RECPUB">#REF!</definedName>
    <definedName name="seed">#REF!</definedName>
    <definedName name="_xlnm.Print_Titles" localSheetId="1">'F-01'!$10:$10</definedName>
    <definedName name="_xlnm.Print_Titles" localSheetId="14">'F-14 (1)'!$1:$5</definedName>
    <definedName name="_xlnm.Print_Titles" localSheetId="15">'F-14 (2)'!$1:$5</definedName>
    <definedName name="_xlnm.Print_Titles" localSheetId="17">'F-15 (2) '!$1:$7</definedName>
    <definedName name="_xlnm.Print_Titles" localSheetId="19">'F-17 (A)'!$1:$6</definedName>
    <definedName name="_xlnm.Print_Titles" localSheetId="20">'F-17 (P)'!$1:$6</definedName>
    <definedName name="_xlnm.Print_Titles" localSheetId="21">'F-17-UE002'!$1:$7</definedName>
    <definedName name="_xlnm.Print_Titles" localSheetId="22">'F-18'!$1:$5</definedName>
    <definedName name="_xlnm.Print_Titles" localSheetId="0">Índice!$1:$1</definedName>
    <definedName name="XPRINT" localSheetId="1">#REF!</definedName>
    <definedName name="XPRINT" localSheetId="2">#REF!</definedName>
    <definedName name="XPRINT" localSheetId="3">#REF!</definedName>
    <definedName name="XPRINT" localSheetId="4">#REF!</definedName>
    <definedName name="XPRINT" localSheetId="5">#REF!</definedName>
    <definedName name="XPRINT" localSheetId="6">#REF!</definedName>
    <definedName name="XPRINT" localSheetId="9">#REF!</definedName>
    <definedName name="XPRINT" localSheetId="10">#REF!</definedName>
    <definedName name="XPRINT" localSheetId="11">#REF!</definedName>
    <definedName name="XPRINT" localSheetId="14">#REF!</definedName>
    <definedName name="XPRINT" localSheetId="15">#REF!</definedName>
    <definedName name="XPRINT" localSheetId="16">#REF!</definedName>
    <definedName name="XPRINT" localSheetId="17">#REF!</definedName>
    <definedName name="XPRINT" localSheetId="18">#REF!</definedName>
    <definedName name="XPRINT" localSheetId="19">#REF!</definedName>
    <definedName name="XPRINT" localSheetId="20">#REF!</definedName>
    <definedName name="XPRINT" localSheetId="21">#REF!</definedName>
    <definedName name="XPRINT" localSheetId="22">#REF!</definedName>
    <definedName name="XPRINT">#REF!</definedName>
    <definedName name="XPRINT2" localSheetId="1">#REF!</definedName>
    <definedName name="XPRINT2" localSheetId="2">#REF!</definedName>
    <definedName name="XPRINT2" localSheetId="3">#REF!</definedName>
    <definedName name="XPRINT2" localSheetId="4">#REF!</definedName>
    <definedName name="XPRINT2" localSheetId="5">#REF!</definedName>
    <definedName name="XPRINT2" localSheetId="6">#REF!</definedName>
    <definedName name="XPRINT2" localSheetId="9">#REF!</definedName>
    <definedName name="XPRINT2" localSheetId="10">#REF!</definedName>
    <definedName name="XPRINT2" localSheetId="11">#REF!</definedName>
    <definedName name="XPRINT2" localSheetId="14">#REF!</definedName>
    <definedName name="XPRINT2" localSheetId="15">#REF!</definedName>
    <definedName name="XPRINT2" localSheetId="16">#REF!</definedName>
    <definedName name="XPRINT2" localSheetId="17">#REF!</definedName>
    <definedName name="XPRINT2" localSheetId="18">#REF!</definedName>
    <definedName name="XPRINT2" localSheetId="19">#REF!</definedName>
    <definedName name="XPRINT2" localSheetId="20">#REF!</definedName>
    <definedName name="XPRINT2" localSheetId="21">#REF!</definedName>
    <definedName name="XPRINT2" localSheetId="22">#REF!</definedName>
    <definedName name="XPRINT2">#REF!</definedName>
    <definedName name="XPRINT3" localSheetId="1">#REF!</definedName>
    <definedName name="XPRINT3" localSheetId="2">#REF!</definedName>
    <definedName name="XPRINT3" localSheetId="3">#REF!</definedName>
    <definedName name="XPRINT3" localSheetId="4">#REF!</definedName>
    <definedName name="XPRINT3" localSheetId="5">#REF!</definedName>
    <definedName name="XPRINT3" localSheetId="6">#REF!</definedName>
    <definedName name="XPRINT3" localSheetId="9">#REF!</definedName>
    <definedName name="XPRINT3" localSheetId="10">#REF!</definedName>
    <definedName name="XPRINT3" localSheetId="11">#REF!</definedName>
    <definedName name="XPRINT3" localSheetId="14">#REF!</definedName>
    <definedName name="XPRINT3" localSheetId="15">#REF!</definedName>
    <definedName name="XPRINT3" localSheetId="16">#REF!</definedName>
    <definedName name="XPRINT3" localSheetId="17">#REF!</definedName>
    <definedName name="XPRINT3" localSheetId="18">#REF!</definedName>
    <definedName name="XPRINT3" localSheetId="19">#REF!</definedName>
    <definedName name="XPRINT3" localSheetId="20">#REF!</definedName>
    <definedName name="XPRINT3" localSheetId="21">#REF!</definedName>
    <definedName name="XPRINT3" localSheetId="22">#REF!</definedName>
    <definedName name="XPRINT3">#REF!</definedName>
    <definedName name="XPRINT4" localSheetId="1">#REF!</definedName>
    <definedName name="XPRINT4" localSheetId="2">#REF!</definedName>
    <definedName name="XPRINT4" localSheetId="3">#REF!</definedName>
    <definedName name="XPRINT4" localSheetId="4">#REF!</definedName>
    <definedName name="XPRINT4" localSheetId="5">#REF!</definedName>
    <definedName name="XPRINT4" localSheetId="6">#REF!</definedName>
    <definedName name="XPRINT4" localSheetId="9">#REF!</definedName>
    <definedName name="XPRINT4" localSheetId="10">#REF!</definedName>
    <definedName name="XPRINT4" localSheetId="11">#REF!</definedName>
    <definedName name="XPRINT4" localSheetId="14">#REF!</definedName>
    <definedName name="XPRINT4" localSheetId="15">#REF!</definedName>
    <definedName name="XPRINT4" localSheetId="16">#REF!</definedName>
    <definedName name="XPRINT4" localSheetId="17">#REF!</definedName>
    <definedName name="XPRINT4" localSheetId="18">#REF!</definedName>
    <definedName name="XPRINT4" localSheetId="19">#REF!</definedName>
    <definedName name="XPRINT4" localSheetId="20">#REF!</definedName>
    <definedName name="XPRINT4" localSheetId="21">#REF!</definedName>
    <definedName name="XPRINT4" localSheetId="22">#REF!</definedName>
    <definedName name="XPRINT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92" l="1"/>
  <c r="C31" i="92"/>
  <c r="D31" i="92"/>
  <c r="C193" i="93"/>
  <c r="C33" i="93"/>
  <c r="C80" i="92"/>
  <c r="C13" i="92"/>
  <c r="C65" i="92" l="1"/>
  <c r="C43" i="92"/>
  <c r="C21" i="92"/>
  <c r="C132" i="92"/>
  <c r="D207" i="93" l="1"/>
  <c r="D214" i="93" s="1"/>
  <c r="D190" i="93"/>
  <c r="D197" i="93" s="1"/>
  <c r="D147" i="93"/>
  <c r="D161" i="93" s="1"/>
  <c r="D100" i="93"/>
  <c r="D93" i="93"/>
  <c r="D107" i="93" s="1"/>
  <c r="D83" i="93"/>
  <c r="D76" i="93"/>
  <c r="D90" i="93" s="1"/>
  <c r="C315" i="93"/>
  <c r="C308" i="93"/>
  <c r="C298" i="93"/>
  <c r="C291" i="93"/>
  <c r="C254" i="93"/>
  <c r="C268" i="93" s="1"/>
  <c r="C237" i="93"/>
  <c r="C251" i="93" s="1"/>
  <c r="C207" i="93"/>
  <c r="C214" i="93" s="1"/>
  <c r="C190" i="93"/>
  <c r="C197" i="93" s="1"/>
  <c r="C154" i="93"/>
  <c r="C147" i="93"/>
  <c r="C130" i="93"/>
  <c r="D130" i="93"/>
  <c r="D144" i="93" s="1"/>
  <c r="C137" i="93"/>
  <c r="C93" i="93"/>
  <c r="C100" i="93"/>
  <c r="C126" i="92"/>
  <c r="C110" i="92"/>
  <c r="C104" i="92"/>
  <c r="C88" i="92"/>
  <c r="C82" i="92"/>
  <c r="C59" i="92"/>
  <c r="C37" i="92"/>
  <c r="D80" i="92"/>
  <c r="D86" i="92" s="1"/>
  <c r="D88" i="92" s="1"/>
  <c r="D43" i="92"/>
  <c r="D37" i="92"/>
  <c r="D21" i="92"/>
  <c r="D15" i="92"/>
  <c r="E114" i="99"/>
  <c r="E113" i="99"/>
  <c r="E112" i="99"/>
  <c r="E111" i="99"/>
  <c r="E110" i="99"/>
  <c r="E109" i="99"/>
  <c r="E108" i="99"/>
  <c r="E107" i="99"/>
  <c r="E106" i="99"/>
  <c r="E105" i="99"/>
  <c r="E104" i="99"/>
  <c r="E103" i="99"/>
  <c r="E102" i="99"/>
  <c r="E101" i="99"/>
  <c r="E100" i="99"/>
  <c r="E99" i="99"/>
  <c r="E98" i="99"/>
  <c r="E97" i="99"/>
  <c r="E96" i="99"/>
  <c r="E95" i="99"/>
  <c r="E94" i="99"/>
  <c r="E93" i="99"/>
  <c r="E92" i="99"/>
  <c r="E91" i="99"/>
  <c r="E90" i="99"/>
  <c r="E89" i="99"/>
  <c r="E88" i="99"/>
  <c r="E87" i="99"/>
  <c r="E86" i="99"/>
  <c r="E85" i="99"/>
  <c r="E84" i="99"/>
  <c r="E83" i="99"/>
  <c r="E82" i="99"/>
  <c r="E81" i="99"/>
  <c r="E80" i="99"/>
  <c r="E79" i="99"/>
  <c r="E78" i="99"/>
  <c r="E77" i="99"/>
  <c r="E76" i="99"/>
  <c r="E75" i="99"/>
  <c r="E74" i="99"/>
  <c r="E73" i="99"/>
  <c r="E72" i="99"/>
  <c r="E71" i="99"/>
  <c r="E70" i="99"/>
  <c r="E69" i="99"/>
  <c r="E68" i="99"/>
  <c r="E67" i="99"/>
  <c r="E66" i="99"/>
  <c r="E65" i="99"/>
  <c r="E64" i="99"/>
  <c r="E63" i="99"/>
  <c r="E62" i="99"/>
  <c r="E61" i="99"/>
  <c r="E60" i="99"/>
  <c r="E59" i="99"/>
  <c r="E58" i="99"/>
  <c r="E57" i="99"/>
  <c r="E56" i="99"/>
  <c r="E55" i="99"/>
  <c r="E54" i="99"/>
  <c r="E53" i="99"/>
  <c r="E52" i="99"/>
  <c r="E51" i="99"/>
  <c r="E50" i="99"/>
  <c r="E49" i="99"/>
  <c r="E48" i="99"/>
  <c r="E47" i="99"/>
  <c r="E46" i="99"/>
  <c r="E45" i="99"/>
  <c r="E44" i="99"/>
  <c r="E43" i="99"/>
  <c r="E42" i="99"/>
  <c r="E41" i="99"/>
  <c r="E40" i="99"/>
  <c r="E39" i="99"/>
  <c r="E38" i="99"/>
  <c r="E37" i="99"/>
  <c r="E36" i="99"/>
  <c r="E35" i="99"/>
  <c r="E34" i="99"/>
  <c r="E33" i="99"/>
  <c r="E32" i="99"/>
  <c r="E31" i="99"/>
  <c r="E30" i="99"/>
  <c r="E29" i="99"/>
  <c r="E28" i="99"/>
  <c r="E27" i="99"/>
  <c r="E26" i="99"/>
  <c r="E25" i="99"/>
  <c r="E24" i="99"/>
  <c r="E23" i="99"/>
  <c r="E22" i="99"/>
  <c r="E21" i="99"/>
  <c r="E20" i="99"/>
  <c r="E19" i="99"/>
  <c r="E18" i="99"/>
  <c r="E17" i="99"/>
  <c r="E16" i="99"/>
  <c r="E15" i="99"/>
  <c r="E14" i="99"/>
  <c r="E13" i="99"/>
  <c r="E12" i="99"/>
  <c r="E11" i="99"/>
  <c r="E10" i="99"/>
  <c r="E9" i="99"/>
  <c r="E8" i="99"/>
  <c r="C107" i="93" l="1"/>
  <c r="C305" i="93"/>
  <c r="C322" i="93"/>
  <c r="C144" i="93"/>
  <c r="D82" i="92"/>
  <c r="C161" i="93"/>
  <c r="Q1183" i="97"/>
  <c r="L10" i="94" l="1"/>
  <c r="H10" i="94"/>
  <c r="G10" i="94"/>
  <c r="F10" i="94"/>
  <c r="E10" i="94"/>
  <c r="D10" i="94"/>
  <c r="N8" i="94"/>
  <c r="I8" i="94"/>
  <c r="Q8" i="94" s="1"/>
  <c r="N7" i="94"/>
  <c r="I7" i="94"/>
  <c r="I10" i="94" s="1"/>
  <c r="B308" i="93"/>
  <c r="B322" i="93" s="1"/>
  <c r="B291" i="93"/>
  <c r="B305" i="93" s="1"/>
  <c r="B254" i="93"/>
  <c r="B268" i="93" s="1"/>
  <c r="B237" i="93"/>
  <c r="B251" i="93" s="1"/>
  <c r="B207" i="93"/>
  <c r="B200" i="93"/>
  <c r="B190" i="93"/>
  <c r="B183" i="93"/>
  <c r="D180" i="93"/>
  <c r="C173" i="93"/>
  <c r="C180" i="93" s="1"/>
  <c r="B173" i="93"/>
  <c r="B180" i="93" s="1"/>
  <c r="B154" i="93"/>
  <c r="B147" i="93"/>
  <c r="B137" i="93"/>
  <c r="B130" i="93"/>
  <c r="B144" i="93" s="1"/>
  <c r="D113" i="93"/>
  <c r="D127" i="93" s="1"/>
  <c r="C113" i="93"/>
  <c r="C127" i="93" s="1"/>
  <c r="B113" i="93"/>
  <c r="B127" i="93" s="1"/>
  <c r="B100" i="93"/>
  <c r="B93" i="93"/>
  <c r="C83" i="93"/>
  <c r="B83" i="93"/>
  <c r="C76" i="93"/>
  <c r="B76" i="93"/>
  <c r="D66" i="93"/>
  <c r="C66" i="93"/>
  <c r="B66" i="93"/>
  <c r="D59" i="93"/>
  <c r="C59" i="93"/>
  <c r="B59" i="93"/>
  <c r="D47" i="93"/>
  <c r="C47" i="93"/>
  <c r="B47" i="93"/>
  <c r="D40" i="93"/>
  <c r="C40" i="93"/>
  <c r="B40" i="93"/>
  <c r="D30" i="93"/>
  <c r="C30" i="93"/>
  <c r="B30" i="93"/>
  <c r="D23" i="93"/>
  <c r="C23" i="93"/>
  <c r="B23" i="93"/>
  <c r="D13" i="93"/>
  <c r="C13" i="93"/>
  <c r="B13" i="93"/>
  <c r="D6" i="93"/>
  <c r="D20" i="93" s="1"/>
  <c r="C6" i="93"/>
  <c r="B6" i="93"/>
  <c r="B20" i="93" s="1"/>
  <c r="B132" i="92"/>
  <c r="B126" i="92"/>
  <c r="B110" i="92"/>
  <c r="B104" i="92"/>
  <c r="B88" i="92"/>
  <c r="B82" i="92"/>
  <c r="D76" i="92"/>
  <c r="C76" i="92"/>
  <c r="B76" i="92"/>
  <c r="B65" i="92"/>
  <c r="B59" i="92"/>
  <c r="D53" i="92"/>
  <c r="D59" i="92" s="1"/>
  <c r="D65" i="92" s="1"/>
  <c r="C53" i="92"/>
  <c r="B53" i="92"/>
  <c r="B43" i="92"/>
  <c r="B37" i="92"/>
  <c r="B21" i="92"/>
  <c r="C15" i="92"/>
  <c r="B15" i="92"/>
  <c r="D9" i="92"/>
  <c r="C9" i="92"/>
  <c r="B9" i="92"/>
  <c r="D144" i="90"/>
  <c r="E98" i="90"/>
  <c r="E144" i="90" s="1"/>
  <c r="I6" i="33"/>
  <c r="J6" i="33" s="1"/>
  <c r="H10" i="83"/>
  <c r="H6" i="83"/>
  <c r="I6" i="83"/>
  <c r="Q8" i="21"/>
  <c r="E12" i="21"/>
  <c r="H33" i="89"/>
  <c r="G33" i="89"/>
  <c r="H63" i="89"/>
  <c r="G63" i="89"/>
  <c r="B37" i="93" l="1"/>
  <c r="B54" i="93"/>
  <c r="D54" i="93"/>
  <c r="B214" i="93"/>
  <c r="B197" i="93"/>
  <c r="B73" i="93"/>
  <c r="C20" i="93"/>
  <c r="C54" i="93"/>
  <c r="B90" i="93"/>
  <c r="D73" i="93"/>
  <c r="N10" i="94"/>
  <c r="Q10" i="94" s="1"/>
  <c r="R8" i="94" s="1"/>
  <c r="Q7" i="94"/>
  <c r="C73" i="93"/>
  <c r="D37" i="93"/>
  <c r="C90" i="93"/>
  <c r="C37" i="93"/>
  <c r="B161" i="93"/>
  <c r="B107" i="93"/>
  <c r="R7" i="94"/>
  <c r="I10" i="83"/>
  <c r="P3558" i="85"/>
  <c r="E3475" i="85"/>
  <c r="E3438" i="85"/>
  <c r="E3424" i="85"/>
  <c r="E3401" i="85"/>
  <c r="E3303" i="85"/>
  <c r="E3257" i="85"/>
  <c r="E3200" i="85"/>
  <c r="E3034" i="85"/>
  <c r="E2997" i="85"/>
  <c r="E2978" i="85"/>
  <c r="E2897" i="85"/>
  <c r="E2865" i="85"/>
  <c r="E2844" i="85"/>
  <c r="E2824" i="85"/>
  <c r="E2822" i="85"/>
  <c r="E2745" i="85"/>
  <c r="E2718" i="85"/>
  <c r="E2711" i="85"/>
  <c r="E2696" i="85"/>
  <c r="E2599" i="85"/>
  <c r="E2588" i="85"/>
  <c r="E2582" i="85"/>
  <c r="E2545" i="85"/>
  <c r="E2525" i="85"/>
  <c r="E2507" i="85"/>
  <c r="E2107" i="85"/>
  <c r="E2011" i="85"/>
  <c r="E2004" i="85"/>
  <c r="E1986" i="85"/>
  <c r="E1977" i="85"/>
  <c r="E1965" i="85"/>
  <c r="E1956" i="85"/>
  <c r="E1947" i="85"/>
  <c r="M1890" i="85"/>
  <c r="M3558" i="85" s="1"/>
  <c r="AH31" i="84"/>
  <c r="AC31" i="84"/>
  <c r="AD31" i="84" s="1"/>
  <c r="N31" i="84"/>
  <c r="O31" i="84" s="1"/>
  <c r="P31" i="84" s="1"/>
  <c r="AH30" i="84"/>
  <c r="AC30" i="84"/>
  <c r="AD30" i="84" s="1"/>
  <c r="N30" i="84"/>
  <c r="O30" i="84" s="1"/>
  <c r="P30" i="84" s="1"/>
  <c r="AH29" i="84"/>
  <c r="AC29" i="84"/>
  <c r="AD29" i="84" s="1"/>
  <c r="N29" i="84"/>
  <c r="O29" i="84" s="1"/>
  <c r="P29" i="84" s="1"/>
  <c r="AH28" i="84"/>
  <c r="AC28" i="84"/>
  <c r="AD28" i="84" s="1"/>
  <c r="N28" i="84"/>
  <c r="O28" i="84" s="1"/>
  <c r="P28" i="84" s="1"/>
  <c r="AH27" i="84"/>
  <c r="AC27" i="84"/>
  <c r="AD27" i="84" s="1"/>
  <c r="N27" i="84"/>
  <c r="O27" i="84" s="1"/>
  <c r="P27" i="84" s="1"/>
  <c r="AH26" i="84"/>
  <c r="AC26" i="84"/>
  <c r="AD26" i="84" s="1"/>
  <c r="N26" i="84"/>
  <c r="O26" i="84" s="1"/>
  <c r="AB25" i="84"/>
  <c r="AA25" i="84"/>
  <c r="Z25" i="84"/>
  <c r="R25" i="84"/>
  <c r="Q25" i="84"/>
  <c r="M25" i="84"/>
  <c r="L25" i="84"/>
  <c r="K25" i="84"/>
  <c r="C25" i="84"/>
  <c r="B25" i="84"/>
  <c r="AH24" i="84"/>
  <c r="AC24" i="84"/>
  <c r="AD24" i="84" s="1"/>
  <c r="N24" i="84"/>
  <c r="O24" i="84" s="1"/>
  <c r="P24" i="84" s="1"/>
  <c r="AH23" i="84"/>
  <c r="AC23" i="84"/>
  <c r="AD23" i="84" s="1"/>
  <c r="N23" i="84"/>
  <c r="O23" i="84" s="1"/>
  <c r="P23" i="84" s="1"/>
  <c r="AH22" i="84"/>
  <c r="AC22" i="84"/>
  <c r="AD22" i="84" s="1"/>
  <c r="N22" i="84"/>
  <c r="O22" i="84" s="1"/>
  <c r="P22" i="84" s="1"/>
  <c r="AH21" i="84"/>
  <c r="AC21" i="84"/>
  <c r="AD21" i="84" s="1"/>
  <c r="N21" i="84"/>
  <c r="O21" i="84" s="1"/>
  <c r="P21" i="84" s="1"/>
  <c r="AH20" i="84"/>
  <c r="AC20" i="84"/>
  <c r="AD20" i="84" s="1"/>
  <c r="N20" i="84"/>
  <c r="O20" i="84" s="1"/>
  <c r="P20" i="84" s="1"/>
  <c r="AH19" i="84"/>
  <c r="AC19" i="84"/>
  <c r="AD19" i="84" s="1"/>
  <c r="N19" i="84"/>
  <c r="O19" i="84" s="1"/>
  <c r="P19" i="84" s="1"/>
  <c r="AH18" i="84"/>
  <c r="AC18" i="84"/>
  <c r="AD18" i="84" s="1"/>
  <c r="N18" i="84"/>
  <c r="O18" i="84" s="1"/>
  <c r="P18" i="84" s="1"/>
  <c r="AH17" i="84"/>
  <c r="AC17" i="84"/>
  <c r="N17" i="84"/>
  <c r="O17" i="84" s="1"/>
  <c r="AB16" i="84"/>
  <c r="AA16" i="84"/>
  <c r="Z16" i="84"/>
  <c r="R16" i="84"/>
  <c r="Q16" i="84"/>
  <c r="M16" i="84"/>
  <c r="L16" i="84"/>
  <c r="K16" i="84"/>
  <c r="C16" i="84"/>
  <c r="B16" i="84"/>
  <c r="AH15" i="84"/>
  <c r="AC15" i="84"/>
  <c r="AD15" i="84" s="1"/>
  <c r="N15" i="84"/>
  <c r="O15" i="84" s="1"/>
  <c r="P15" i="84" s="1"/>
  <c r="AH14" i="84"/>
  <c r="AC14" i="84"/>
  <c r="AD14" i="84" s="1"/>
  <c r="N14" i="84"/>
  <c r="O14" i="84" s="1"/>
  <c r="P14" i="84" s="1"/>
  <c r="AH13" i="84"/>
  <c r="AC13" i="84"/>
  <c r="AD13" i="84" s="1"/>
  <c r="N13" i="84"/>
  <c r="O13" i="84" s="1"/>
  <c r="P13" i="84" s="1"/>
  <c r="AH12" i="84"/>
  <c r="AC12" i="84"/>
  <c r="AD12" i="84" s="1"/>
  <c r="N12" i="84"/>
  <c r="O12" i="84" s="1"/>
  <c r="P12" i="84" s="1"/>
  <c r="AH11" i="84"/>
  <c r="AC11" i="84"/>
  <c r="AD11" i="84" s="1"/>
  <c r="N11" i="84"/>
  <c r="O11" i="84" s="1"/>
  <c r="P11" i="84" s="1"/>
  <c r="AH10" i="84"/>
  <c r="AC10" i="84"/>
  <c r="AD10" i="84" s="1"/>
  <c r="N10" i="84"/>
  <c r="O10" i="84" s="1"/>
  <c r="P10" i="84" s="1"/>
  <c r="AH9" i="84"/>
  <c r="AH8" i="84" s="1"/>
  <c r="AC9" i="84"/>
  <c r="AD9" i="84" s="1"/>
  <c r="N9" i="84"/>
  <c r="O9" i="84" s="1"/>
  <c r="AB8" i="84"/>
  <c r="AA8" i="84"/>
  <c r="Z8" i="84"/>
  <c r="R8" i="84"/>
  <c r="Q8" i="84"/>
  <c r="Q32" i="84" s="1"/>
  <c r="M8" i="84"/>
  <c r="L8" i="84"/>
  <c r="L32" i="84" s="1"/>
  <c r="K8" i="84"/>
  <c r="K32" i="84" s="1"/>
  <c r="C8" i="84"/>
  <c r="C32" i="84" s="1"/>
  <c r="B8" i="84"/>
  <c r="G22" i="83"/>
  <c r="F22" i="83"/>
  <c r="E22" i="83"/>
  <c r="D22" i="83"/>
  <c r="C22" i="83"/>
  <c r="B22" i="83"/>
  <c r="I21" i="83"/>
  <c r="H21" i="83"/>
  <c r="H22" i="83" s="1"/>
  <c r="I20" i="83"/>
  <c r="H20" i="83"/>
  <c r="I16" i="83"/>
  <c r="H16" i="83"/>
  <c r="I15" i="83"/>
  <c r="H15" i="83"/>
  <c r="I13" i="83"/>
  <c r="H13" i="83"/>
  <c r="I11" i="83"/>
  <c r="H11" i="83"/>
  <c r="L36" i="82"/>
  <c r="K36" i="82"/>
  <c r="J36" i="82"/>
  <c r="D36" i="82"/>
  <c r="C36" i="82"/>
  <c r="W35" i="82"/>
  <c r="W34" i="82"/>
  <c r="W33" i="82"/>
  <c r="W32" i="82"/>
  <c r="V32" i="82"/>
  <c r="U32" i="82"/>
  <c r="U36" i="82" s="1"/>
  <c r="O32" i="82"/>
  <c r="O36" i="82" s="1"/>
  <c r="W31" i="82"/>
  <c r="W30" i="82"/>
  <c r="W29" i="82"/>
  <c r="W28" i="82"/>
  <c r="W27" i="82"/>
  <c r="W26" i="82"/>
  <c r="V25" i="82"/>
  <c r="N25" i="82"/>
  <c r="W24" i="82"/>
  <c r="W23" i="82"/>
  <c r="W22" i="82"/>
  <c r="W21" i="82"/>
  <c r="W20" i="82"/>
  <c r="W19" i="82"/>
  <c r="W18" i="82"/>
  <c r="W17" i="82"/>
  <c r="V16" i="82"/>
  <c r="N16" i="82"/>
  <c r="W15" i="82"/>
  <c r="W14" i="82"/>
  <c r="W13" i="82"/>
  <c r="W12" i="82"/>
  <c r="W11" i="82"/>
  <c r="W10" i="82"/>
  <c r="W9" i="82"/>
  <c r="V8" i="82"/>
  <c r="N8" i="82"/>
  <c r="W8" i="82" l="1"/>
  <c r="AF15" i="84"/>
  <c r="AC16" i="84"/>
  <c r="AD17" i="84"/>
  <c r="AF18" i="84"/>
  <c r="AF19" i="84"/>
  <c r="AF22" i="84"/>
  <c r="AF29" i="84"/>
  <c r="R32" i="84"/>
  <c r="N36" i="82"/>
  <c r="B32" i="84"/>
  <c r="AA32" i="84"/>
  <c r="AF28" i="84"/>
  <c r="I22" i="83"/>
  <c r="R10" i="94"/>
  <c r="W25" i="82"/>
  <c r="M32" i="84"/>
  <c r="AH25" i="84"/>
  <c r="W16" i="82"/>
  <c r="W36" i="82" s="1"/>
  <c r="V36" i="82"/>
  <c r="AH16" i="84"/>
  <c r="AH32" i="84" s="1"/>
  <c r="Z32" i="84"/>
  <c r="AB32" i="84"/>
  <c r="AE20" i="84"/>
  <c r="AF20" i="84"/>
  <c r="AF14" i="84"/>
  <c r="AF10" i="84"/>
  <c r="AF12" i="84"/>
  <c r="P17" i="84"/>
  <c r="P16" i="84" s="1"/>
  <c r="O16" i="84"/>
  <c r="P26" i="84"/>
  <c r="P25" i="84" s="1"/>
  <c r="O25" i="84"/>
  <c r="AF30" i="84"/>
  <c r="AE30" i="84"/>
  <c r="AF21" i="84"/>
  <c r="AF23" i="84"/>
  <c r="AF26" i="84"/>
  <c r="AE26" i="84"/>
  <c r="AD25" i="84"/>
  <c r="AD16" i="84"/>
  <c r="P9" i="84"/>
  <c r="P8" i="84" s="1"/>
  <c r="O8" i="84"/>
  <c r="AE13" i="84"/>
  <c r="AF13" i="84"/>
  <c r="AE31" i="84"/>
  <c r="AF31" i="84"/>
  <c r="AE9" i="84"/>
  <c r="AF9" i="84"/>
  <c r="AD8" i="84"/>
  <c r="AF11" i="84"/>
  <c r="AE24" i="84"/>
  <c r="AF24" i="84"/>
  <c r="AE27" i="84"/>
  <c r="AF27" i="84"/>
  <c r="AE10" i="84"/>
  <c r="AE14" i="84"/>
  <c r="AE17" i="84"/>
  <c r="AE21" i="84"/>
  <c r="N25" i="84"/>
  <c r="AC25" i="84"/>
  <c r="AE28" i="84"/>
  <c r="AF17" i="84"/>
  <c r="N8" i="84"/>
  <c r="AC8" i="84"/>
  <c r="AE11" i="84"/>
  <c r="AE15" i="84"/>
  <c r="AE18" i="84"/>
  <c r="AE22" i="84"/>
  <c r="AE29" i="84"/>
  <c r="AE12" i="84"/>
  <c r="N16" i="84"/>
  <c r="AE19" i="84"/>
  <c r="AE23" i="84"/>
  <c r="N32" i="84" l="1"/>
  <c r="AF16" i="84"/>
  <c r="AF25" i="84"/>
  <c r="AE8" i="84"/>
  <c r="AI9" i="84"/>
  <c r="AG9" i="84"/>
  <c r="AG12" i="84"/>
  <c r="AI12" i="84"/>
  <c r="AG26" i="84"/>
  <c r="AE25" i="84"/>
  <c r="AI26" i="84"/>
  <c r="AI10" i="84"/>
  <c r="AG10" i="84"/>
  <c r="AI29" i="84"/>
  <c r="AG29" i="84"/>
  <c r="AI22" i="84"/>
  <c r="AG22" i="84"/>
  <c r="AI27" i="84"/>
  <c r="AG27" i="84"/>
  <c r="AI24" i="84"/>
  <c r="AG24" i="84"/>
  <c r="AI13" i="84"/>
  <c r="AG13" i="84"/>
  <c r="AI28" i="84"/>
  <c r="AG28" i="84"/>
  <c r="AI31" i="84"/>
  <c r="AG31" i="84"/>
  <c r="AI18" i="84"/>
  <c r="AG18" i="84"/>
  <c r="AI15" i="84"/>
  <c r="AG15" i="84"/>
  <c r="AI21" i="84"/>
  <c r="AG21" i="84"/>
  <c r="O32" i="84"/>
  <c r="AG30" i="84"/>
  <c r="AI30" i="84"/>
  <c r="AD32" i="84"/>
  <c r="AG23" i="84"/>
  <c r="AI23" i="84"/>
  <c r="AI11" i="84"/>
  <c r="AG11" i="84"/>
  <c r="AE16" i="84"/>
  <c r="AI17" i="84"/>
  <c r="AG17" i="84"/>
  <c r="P32" i="84"/>
  <c r="AG19" i="84"/>
  <c r="AI19" i="84"/>
  <c r="AC32" i="84"/>
  <c r="AI14" i="84"/>
  <c r="AG14" i="84"/>
  <c r="AF8" i="84"/>
  <c r="AI20" i="84"/>
  <c r="AG20" i="84"/>
  <c r="AF32" i="84" l="1"/>
  <c r="AI16" i="84"/>
  <c r="AI25" i="84"/>
  <c r="AG25" i="84"/>
  <c r="AG8" i="84"/>
  <c r="AI8" i="84"/>
  <c r="AI32" i="84" s="1"/>
  <c r="AG16" i="84"/>
  <c r="AE32" i="84"/>
  <c r="AG32" i="84" l="1"/>
  <c r="F40" i="33" l="1"/>
  <c r="E40" i="33"/>
  <c r="D40" i="33"/>
  <c r="C40" i="33"/>
  <c r="B40" i="33"/>
  <c r="I37" i="33"/>
  <c r="J37" i="33" s="1"/>
  <c r="G37" i="33"/>
  <c r="H37" i="33" s="1"/>
  <c r="I34" i="33"/>
  <c r="G34" i="33"/>
  <c r="H34" i="33" s="1"/>
  <c r="I33" i="33"/>
  <c r="G33" i="33"/>
  <c r="H33" i="33" s="1"/>
  <c r="I32" i="33"/>
  <c r="J32" i="33" s="1"/>
  <c r="G32" i="33"/>
  <c r="H32" i="33" s="1"/>
  <c r="I30" i="33"/>
  <c r="J30" i="33" s="1"/>
  <c r="G30" i="33"/>
  <c r="H30" i="33" s="1"/>
  <c r="I29" i="33"/>
  <c r="J29" i="33" s="1"/>
  <c r="G29" i="33"/>
  <c r="H29" i="33" s="1"/>
  <c r="I28" i="33"/>
  <c r="J28" i="33" s="1"/>
  <c r="G28" i="33"/>
  <c r="H28" i="33" s="1"/>
  <c r="I27" i="33"/>
  <c r="G27" i="33"/>
  <c r="H27" i="33" s="1"/>
  <c r="I24" i="33"/>
  <c r="J24" i="33" s="1"/>
  <c r="G24" i="33"/>
  <c r="H24" i="33" s="1"/>
  <c r="I19" i="33"/>
  <c r="G19" i="33"/>
  <c r="H19" i="33" s="1"/>
  <c r="I18" i="33"/>
  <c r="J18" i="33" s="1"/>
  <c r="G18" i="33"/>
  <c r="H18" i="33" s="1"/>
  <c r="I17" i="33"/>
  <c r="J17" i="33" s="1"/>
  <c r="I16" i="33"/>
  <c r="G16" i="33"/>
  <c r="H16" i="33" s="1"/>
  <c r="I15" i="33"/>
  <c r="J15" i="33" s="1"/>
  <c r="G15" i="33"/>
  <c r="H15" i="33" s="1"/>
  <c r="I13" i="33"/>
  <c r="J13" i="33" s="1"/>
  <c r="G13" i="33"/>
  <c r="H13" i="33" s="1"/>
  <c r="I12" i="33"/>
  <c r="J12" i="33" s="1"/>
  <c r="G12" i="33"/>
  <c r="H12" i="33" s="1"/>
  <c r="I8" i="33"/>
  <c r="G8" i="33"/>
  <c r="H8" i="33" s="1"/>
  <c r="I7" i="33"/>
  <c r="J7" i="33" s="1"/>
  <c r="G7" i="33"/>
  <c r="H7" i="33" s="1"/>
  <c r="G6" i="33"/>
  <c r="H6" i="33" s="1"/>
  <c r="Q15" i="21"/>
  <c r="N15" i="21"/>
  <c r="L15" i="21"/>
  <c r="I15" i="21"/>
  <c r="H15" i="21"/>
  <c r="G15" i="21"/>
  <c r="F15" i="21"/>
  <c r="E15" i="21"/>
  <c r="D15" i="21"/>
  <c r="Q14" i="21"/>
  <c r="N14" i="21"/>
  <c r="N16" i="21" s="1"/>
  <c r="L14" i="21"/>
  <c r="I14" i="21"/>
  <c r="H14" i="21"/>
  <c r="G14" i="21"/>
  <c r="G16" i="21" s="1"/>
  <c r="F14" i="21"/>
  <c r="E14" i="21"/>
  <c r="D14" i="21"/>
  <c r="Q13" i="21"/>
  <c r="N13" i="21"/>
  <c r="L13" i="21"/>
  <c r="I13" i="21"/>
  <c r="H13" i="21"/>
  <c r="G13" i="21"/>
  <c r="F13" i="21"/>
  <c r="E13" i="21"/>
  <c r="D13" i="21"/>
  <c r="Q12" i="21"/>
  <c r="I12" i="21"/>
  <c r="N8" i="21"/>
  <c r="L8" i="21"/>
  <c r="I8" i="21"/>
  <c r="H8" i="21"/>
  <c r="G8" i="21"/>
  <c r="F8" i="21"/>
  <c r="E8" i="21"/>
  <c r="D8" i="21"/>
  <c r="O24" i="9"/>
  <c r="N24" i="9"/>
  <c r="L24" i="9"/>
  <c r="K24" i="9"/>
  <c r="J24" i="9"/>
  <c r="I24" i="9"/>
  <c r="G24" i="9"/>
  <c r="F24" i="9"/>
  <c r="E24" i="9"/>
  <c r="D24" i="9"/>
  <c r="C24" i="9"/>
  <c r="D16" i="21" l="1"/>
  <c r="E16" i="21"/>
  <c r="F16" i="21"/>
  <c r="H16" i="21"/>
  <c r="I16" i="21"/>
  <c r="L16" i="21"/>
  <c r="Q16" i="21"/>
  <c r="G40" i="33"/>
  <c r="H40" i="33" s="1"/>
  <c r="I40" i="33"/>
  <c r="J40" i="33" s="1"/>
  <c r="M11" i="9"/>
  <c r="P11" i="9" s="1"/>
  <c r="H8" i="9"/>
  <c r="P8" i="9" s="1"/>
  <c r="M6" i="9"/>
  <c r="M24" i="9" s="1"/>
  <c r="H6" i="9"/>
  <c r="P6" i="9" s="1"/>
  <c r="H24" i="9" l="1"/>
  <c r="P24" i="9" l="1"/>
  <c r="Q6" i="9" s="1"/>
  <c r="Q11" i="9" l="1"/>
  <c r="Q8" i="9"/>
  <c r="Q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5" authorId="0" shapeId="0" xr:uid="{654B7A36-AAC1-4256-B9CF-9C793B6E7BD3}">
      <text>
        <r>
          <rPr>
            <sz val="8"/>
            <color indexed="81"/>
            <rFont val="Tahoma"/>
            <family val="2"/>
          </rPr>
          <t xml:space="preserve">
Nombre del Indicador</t>
        </r>
      </text>
    </comment>
    <comment ref="D10" authorId="0" shapeId="0" xr:uid="{B8949DBF-F600-4503-B31C-9A6A04212CC7}">
      <text>
        <r>
          <rPr>
            <sz val="8"/>
            <color indexed="81"/>
            <rFont val="Tahoma"/>
            <family val="2"/>
          </rPr>
          <t xml:space="preserve">
Nombre del Indicador</t>
        </r>
      </text>
    </comment>
  </commentList>
</comments>
</file>

<file path=xl/sharedStrings.xml><?xml version="1.0" encoding="utf-8"?>
<sst xmlns="http://schemas.openxmlformats.org/spreadsheetml/2006/main" count="46791" uniqueCount="9053">
  <si>
    <t>ÍNDICE DE FORMATOS</t>
  </si>
  <si>
    <t>INDICADORES INSTITUCIONALES</t>
  </si>
  <si>
    <t>FORMATO Nº 1:</t>
  </si>
  <si>
    <t>INDICADORES DE GESTIÓN SEGÚN OBJETIVOS ESTRATÉGICOS INSTITUCIONALES AL 2022</t>
  </si>
  <si>
    <t>DISTRIBUCIÓN DEL GASTO</t>
  </si>
  <si>
    <t>FORMATO Nº 2:</t>
  </si>
  <si>
    <t>DISTRIBUCIÓN DEL PRESUPUESTO POR CATEGORÍA PRESUPUESTAL 2020, 2021 Y PROYECTO 2022</t>
  </si>
  <si>
    <t>FORMATO Nº 3:</t>
  </si>
  <si>
    <t>DISTRIBUCIÓN DEL PRESUPUESTO POR FUENTE DE FINANCIAMIENTO 2020, 2021 Y PROYECTO 2022</t>
  </si>
  <si>
    <t>FORMATO Nº 4:</t>
  </si>
  <si>
    <t>DISTRIBUCIÓN DEL GASTO POR UNIDADES EJECUTORAS / ENTIDAD PÚBLICA Y FUENTES DE FINANCIAMIENTO - PROYECTO 2022</t>
  </si>
  <si>
    <t>FORMATO Nº 5:</t>
  </si>
  <si>
    <t>DISTRIBUCIÓN DEL PRESUPUESTO POR PROGRAMA PRESUPUESTAL 2020, 2021 Y 2022</t>
  </si>
  <si>
    <t>FORMATO Nº 6:</t>
  </si>
  <si>
    <t>PROGRAMAS SOCIALES PRIORIZADOS SEGÚN EL CICLO DE VIDA POR FUENTE DE FINANCIAMIENTO 2020, 2021 Y PROYECTO 2022</t>
  </si>
  <si>
    <t>FORMATO Nº 7:</t>
  </si>
  <si>
    <t>RESUMEN POR GRUPO GENÉRICO Y FUENTES DE FINANCIAMIENTO PROYECTO 2022</t>
  </si>
  <si>
    <t>FORMATO Nº 8:</t>
  </si>
  <si>
    <t>RESUMEN DE PRESUPUESTO POR FUNCIONES PIA 2020, 2021 Y PROYECTO 2022</t>
  </si>
  <si>
    <t>GASTOS DE PERSONAL</t>
  </si>
  <si>
    <t>FORMATO Nº 9:</t>
  </si>
  <si>
    <t>COMPARATIVO DEL NÚMERO DE PLAZAS EN EL PRESUPUESTO 2020, 2021 Y PROYECTO 2022</t>
  </si>
  <si>
    <t>FORMATO Nº 10:</t>
  </si>
  <si>
    <t>INFORMACIÓN DE REMUNERACIONES Y NÚMERO DE PLAZAS - PRESUPUESTO 2020, 2021 Y PROYECTO 2022</t>
  </si>
  <si>
    <t>FORMATO Nº 11:</t>
  </si>
  <si>
    <t>INGRESOS MENSUALES POR PERIODO DEL PERSONAL ACTIVO -  COMPARATIVO PRESUPUESTO 2020, 2021 Y PROYECTO 2022</t>
  </si>
  <si>
    <t>GASTOS EN BIENES Y SERVICIOS</t>
  </si>
  <si>
    <t>FORMATO Nº 12:</t>
  </si>
  <si>
    <t>ASIGNACIÓN DE BIENES Y SERVICIOS - COMPARATIVO PRESUPUESTO 2020, 2021 Y PROYECTO 2022</t>
  </si>
  <si>
    <t>FORMATO Nº 13:</t>
  </si>
  <si>
    <t>CONTRATOS DE OBRAS SUSCRITOS EN LOS AÑOS 2020 Y 2021</t>
  </si>
  <si>
    <t>FORMATO Nº 14:</t>
  </si>
  <si>
    <t>PRINCIPALES ADQUISICIONES DE BIENES Y SERVICIOS - PRESUPUESTO 2020, 2021 Y PROYECTO 2022</t>
  </si>
  <si>
    <t>FORMATO Nº 15:</t>
  </si>
  <si>
    <t>DETALLE DE CONSULTORIAS PERSONAS JURÍDICAS Y NATURALES - PRESUPUESTO 2020, 2021 Y PROYECTO 2022</t>
  </si>
  <si>
    <t>FORMATO Nº 16:</t>
  </si>
  <si>
    <t>TESORERIA - RESUMEN POR GRUPO GENERICO Y FUENTES DE FINANCIAMIENTO 2020 Y 2021</t>
  </si>
  <si>
    <t>OTROS</t>
  </si>
  <si>
    <t>FORMATO Nº 17:</t>
  </si>
  <si>
    <t>NOMBRES E INGRESOS MENSUALES DEL PERSONAL CONTRATADO FUERA DEL PAP EN LOS AÑOS FISCALES 2020 Y 2021</t>
  </si>
  <si>
    <t>FORMATO Nº 18:</t>
  </si>
  <si>
    <t>ALQUILER DE INMUEBLES EN LOS AÑOS FISCALES 2020 Y 2021</t>
  </si>
  <si>
    <t>FORMATO 01: INDICADORES DE GESTIÓN SEGÚN OBJETIVOS ESTRATÉGICOS INSTITUCIONALES AL AÑO 2022</t>
  </si>
  <si>
    <t>SECTOR 19: CONTRALORÍA GENERAL</t>
  </si>
  <si>
    <t>PLIEGO 19: CONTRALORÍA GENERAL</t>
  </si>
  <si>
    <t>PLIEGO O ENTIDAD DEL SECTOR</t>
  </si>
  <si>
    <t>Objetivo Estrategico Sectorial
(Código)</t>
  </si>
  <si>
    <t>Objetivo Estrategico Institucional
(Código y Enunciado)</t>
  </si>
  <si>
    <t>Nombre del Indicador</t>
  </si>
  <si>
    <t>Linea Base</t>
  </si>
  <si>
    <t>Meta 2021</t>
  </si>
  <si>
    <t>Fuente de Información</t>
  </si>
  <si>
    <t>Responsable</t>
  </si>
  <si>
    <t>Meta</t>
  </si>
  <si>
    <t>Resultado</t>
  </si>
  <si>
    <t>Proyectado</t>
  </si>
  <si>
    <t>M. DE SALUD</t>
  </si>
  <si>
    <t>OES.01</t>
  </si>
  <si>
    <t>OES.01.01 Mejorar la salud
de la población.</t>
  </si>
  <si>
    <t>Razón de años de vida saludables perdidos (AVISA)</t>
  </si>
  <si>
    <t>192,5 años por mil habitantes (2012)</t>
  </si>
  <si>
    <t>172,54 por mil habitantes</t>
  </si>
  <si>
    <t>MINSA</t>
  </si>
  <si>
    <t>191,71</t>
  </si>
  <si>
    <t>Meta 2022</t>
  </si>
  <si>
    <t>CONTRALORÍA GENERAL DE LA REPÚBLICA</t>
  </si>
  <si>
    <t>OES.01 Contribuir a la reducción de la inconducta funcional y la corrupción en las entidades públicas.</t>
  </si>
  <si>
    <t>OES.01.01 Contribuir a la reducción de la inconducta funcional y la corrupción en las entidades públicas. (a)</t>
  </si>
  <si>
    <t>Porcentaje de administrados con sanción en primera instancia.</t>
  </si>
  <si>
    <t>Subgerencia de Órganos Sancionadores</t>
  </si>
  <si>
    <t>Gerencia de Responsablidades</t>
  </si>
  <si>
    <t>NA</t>
  </si>
  <si>
    <t>Porcentaje de administrados con sanción consentida o confirmada.</t>
  </si>
  <si>
    <t>Porcentaje de administrados con sanción confirmada por el Tribunal Superior de Responsabilidad Administrativa (TSRA).</t>
  </si>
  <si>
    <t>Secretaría Técnica del TSRA</t>
  </si>
  <si>
    <t>OES.02 Contribuir a la gestión eficiente y eficaz de los recursos públicos en beneficio de la población.</t>
  </si>
  <si>
    <t>OES.02.01 Contribuir a la gestión eficiente y eficaz de los recursos públicos en beneficio de la población. (b)</t>
  </si>
  <si>
    <t>Porcentaje de recomendaciones de mejora de gestión de las entidades emitidos en los últimos 2 años implementadas.</t>
  </si>
  <si>
    <t>N/D</t>
  </si>
  <si>
    <t>Sistema de Control Gubernamental</t>
  </si>
  <si>
    <t>Subgerencia de Seguimiento y Evaluación del SNC</t>
  </si>
  <si>
    <t>Porcentaje de cobertura de acciones de control concurrente en el gasto público de bienes y servicios e inversión.</t>
  </si>
  <si>
    <t>Base de datos Gerencia Control de Megaproyectos</t>
  </si>
  <si>
    <t>Gerencia de Control de Megaproyectos</t>
  </si>
  <si>
    <t>OES.03 Promover la participación ciudadana en el control social.</t>
  </si>
  <si>
    <t>OES.03.01 Promover la participación ciudadana en el control social. (c)</t>
  </si>
  <si>
    <t>Porcentaje de denuncias  procedentes de los mecanismos de participación ciudadana.</t>
  </si>
  <si>
    <t>Base de datos Subgerencia de Participación Ciudadana</t>
  </si>
  <si>
    <t>Subgerencia de Participación Ciudadana</t>
  </si>
  <si>
    <t>OES.04 Fortalecer la gestión del Sistema Nacional de Control.</t>
  </si>
  <si>
    <t>OES.04.01 Fortalecer la gestión del Sistema Nacional de Control. (d)</t>
  </si>
  <si>
    <t>Porcentaje de procesos misionales de la CGR alineados al nuevo modelo de gestión.</t>
  </si>
  <si>
    <t>Reporte Sub Gerencia de Modernzación</t>
  </si>
  <si>
    <t>Subgerencia de Modernización</t>
  </si>
  <si>
    <t>NOTA.- La información corresponde al Plan Estratégico Institucional Modificado 2019 - 2024 vigente, considerando los objetivos estratégicos misionales aprobados. Los resultados de los años 2019 y 2020 constan en los Informes de Evaluación del PEI correspondientes a ambos períodos, en lo aplicable.</t>
  </si>
  <si>
    <t>(a) La proyección de metas a ser logradas por la aplicación de sanción administrativa funcional al 31.12.2021 supone el restablecimiento de la capacidad del órgano sancionador (1ra instancia) en el IV trimestre, luego que el Tribunal Constitucional sentenciara sin efecto dicha facultad en abril de 2018.</t>
  </si>
  <si>
    <t xml:space="preserve">      Mediante Ley N° 31288 del 16.07.2021 se modificaron diversos artículos y la Novena disposición final de la Ley 27785, por la cual se tipificó las conductas infractoras en materia de responsabilidad administrativa funcional y se establecieron medidas para el ejercicio de la potestad de sanción de la CGR. </t>
  </si>
  <si>
    <t>(b) El porcentaje de cobertura del control concurrente sobre el gasto público en bienes, servicios e inversión, se vió afectado por la emergencia sanitaria y prioridad de atención del control concurrente a los servicios de salud, mitigación de efectos económicos y medidas de contención ante la emergencia.</t>
  </si>
  <si>
    <t>(c) El valor porcentual de las denuncias participativas se ha estimado en función a las recibidas por los mecanismos de Audiencias Públicas y Monitores Ciudadanos, habiendo influido positivamente la realización de Audiencias Públicas virtuales.</t>
  </si>
  <si>
    <t>(d) En cuanto al porcentaje de procesos misionales alineados al NMG, los criterios empleados para proyectar la meta a ser lograda al 31.12.2021 consideran: Procesos con certiificación ISO 9001, procesos documentados, con diagnóstico, capacitación y gestión de riesgos implementado..</t>
  </si>
  <si>
    <t>FORMATO 02: DISTRIBUCIÓN DEL PRESUPUESTO POR CATEGORÍA PRESUPUESTAL 2020, 2021 Y PROYECTO 2022</t>
  </si>
  <si>
    <t>SECTOR : 019 CONTRALORIA GENERAL</t>
  </si>
  <si>
    <t>Toda Fuente de Financiamiento</t>
  </si>
  <si>
    <t>PIA
POR CATEGORIA PRESUPUESTAL</t>
  </si>
  <si>
    <t>1: Acciones Centrales (AC)</t>
  </si>
  <si>
    <t>2: Asignaciones Presupuestarias que No Resultan en Productos (APNP)</t>
  </si>
  <si>
    <t>3: Programas Presupuestales</t>
  </si>
  <si>
    <t>PIA TOTAL S/</t>
  </si>
  <si>
    <t>PIM
POR CATEGORIA PRESUPUESTAL</t>
  </si>
  <si>
    <t>2021 (*)</t>
  </si>
  <si>
    <t>2022 (**)</t>
  </si>
  <si>
    <t>PIM TOTAL S/</t>
  </si>
  <si>
    <t>EJECUCIÓN
POR CATEGORIA PRESUPUESTAL</t>
  </si>
  <si>
    <t>EJECUCIÓN TOTAL S/</t>
  </si>
  <si>
    <t>(*) Proyección al 31/12/2021</t>
  </si>
  <si>
    <t>(**) Proyecto 2022</t>
  </si>
  <si>
    <t>Fuente de Financiamiento: 1 Recursos Ordinarios</t>
  </si>
  <si>
    <t>Fuente de Financiamiento: 2 Recursos Directamente Recaudados</t>
  </si>
  <si>
    <t>Fuente de Financiamiento: 3 Recursos por Operaciones Oficiales de Crédito</t>
  </si>
  <si>
    <t>Fuente de Financiamiento: 4 Donaciones y Transferencias</t>
  </si>
  <si>
    <t>Fuente de Financiamiento: 5 Recursos Determinados</t>
  </si>
  <si>
    <t>FORMATO 03: DISTRIBUCIÓN DEL PRESUPUESTO POR FUENTE DE FINANCIAMIENTO 2020, 2021 Y PROYECTO 2022</t>
  </si>
  <si>
    <t>PIA 
POR FUENTE DE FINANCIAMIENTO</t>
  </si>
  <si>
    <t>GASTOS CORRIENTES</t>
  </si>
  <si>
    <t>1: Reserva de Contingencia</t>
  </si>
  <si>
    <t>2: Personal y Obligaciones Sociales</t>
  </si>
  <si>
    <t>3: Pensiones y Prestaciones Sociales</t>
  </si>
  <si>
    <t>4: Bienes y Servicios</t>
  </si>
  <si>
    <t>5: Donaciones y Transferencias (corrientes)</t>
  </si>
  <si>
    <t>6: Otros Gastos (corrientes)</t>
  </si>
  <si>
    <t>GASTOS DE CAPITAL</t>
  </si>
  <si>
    <t>7: Donaciones y Transferencias (de capital)</t>
  </si>
  <si>
    <t>8: Otros Gastos (de capital)</t>
  </si>
  <si>
    <t>9: Adquisiciones de Activos No Financieros</t>
  </si>
  <si>
    <t>10: Adquisiciones de Activos Financieros</t>
  </si>
  <si>
    <t>SERVICIO DE DEUDA</t>
  </si>
  <si>
    <t>11: Servicio de la Deuda</t>
  </si>
  <si>
    <t>PIM 
POR FUENTE DE FINANCIAMIENTO</t>
  </si>
  <si>
    <t>EJECUCIÓN 
POR FUENTE DE FINANCIAMIENTO</t>
  </si>
  <si>
    <t>FORMATO 04: DISTRIBUCIÓN DEL GASTO POR UNIDADES EJECUTORAS / ENTIDAD PÚBLICA Y FUENTES DE FINANCIAMIENTO - PROYECTO 2022</t>
  </si>
  <si>
    <t>SECTOR : 019 CONTRALORÍA GENERAL</t>
  </si>
  <si>
    <t>TODA FUENTE DE FINANCIAMIENTO</t>
  </si>
  <si>
    <t>PLIEGOS DEL SECTOR O GOBIERNO REGIONAL</t>
  </si>
  <si>
    <t>UNIDADES EJECUTORAS O ENTIDADES PÚBLICAS ADSCRITAS AL SECTOR</t>
  </si>
  <si>
    <t>TOTAL</t>
  </si>
  <si>
    <t>5: Donaciones y Transferencias</t>
  </si>
  <si>
    <t>6: Otros Gastos</t>
  </si>
  <si>
    <t>SUB TOTAL GASTOS CORRIENTES</t>
  </si>
  <si>
    <t>7: Donaciones y Transferencias</t>
  </si>
  <si>
    <t>8: Otros Gastos</t>
  </si>
  <si>
    <t>SUB TOTAL GASTOS DE CAPITAL</t>
  </si>
  <si>
    <t>SUB TOTAL SERVICIO DE DEUDA</t>
  </si>
  <si>
    <t>TOTAL GASTOS UNIDAD EJECUTORA / ENTIDAD PÚBLICA</t>
  </si>
  <si>
    <t>PART. %</t>
  </si>
  <si>
    <t>19: CONTRALORIA GENERAL</t>
  </si>
  <si>
    <t>001 CONTRALORIA GENERAL</t>
  </si>
  <si>
    <t>002 GESTIÓN DE PROYECTOS Y FORTALECIMIENTO DE CAPACIDADES</t>
  </si>
  <si>
    <t>TOTAL SECTOR</t>
  </si>
  <si>
    <t>FORMATO 05: DISTRIBUCIÓN DEL PRESUPUESTO POR PROGRAMA PRESUPUESTAL 2020, 2021 Y 2022</t>
  </si>
  <si>
    <t>SECTOR  o GOB. REGIONAL: (EJEMPLO SECTOR SALUD)</t>
  </si>
  <si>
    <t>PIA
POR PROGRAMA PRESUPUESTAL</t>
  </si>
  <si>
    <t>0001: Programa Articulado Nutricional</t>
  </si>
  <si>
    <t>0002: Salud Materno Neonatal</t>
  </si>
  <si>
    <t>0016: Tbc-Vih/Sida</t>
  </si>
  <si>
    <t>0017: Enfermedades Metaxenicas Y Zoonosis</t>
  </si>
  <si>
    <t>0018: Enfermedades No Transmisibles</t>
  </si>
  <si>
    <t>0024: Prevencion Y Control Del Cancer</t>
  </si>
  <si>
    <t>0030: Reduccion De Delitos Y Faltas Que Afectan La Seguridad Ciudadana</t>
  </si>
  <si>
    <t>(…)</t>
  </si>
  <si>
    <t>0145: Mejora De La Calidad Del Servicio Electrico</t>
  </si>
  <si>
    <t>0146: Acceso De Las Familias A Vivienda Y Entorno Urbano Adecuado</t>
  </si>
  <si>
    <t>0147: Fortalecimiento De La Educacion Superior Tecnologica</t>
  </si>
  <si>
    <t>0148: Reduccion Del Tiempo, Inseguridad Y Costo Ambiental En El Transporte Urbano</t>
  </si>
  <si>
    <t>0149: Mejora Del Desempeño En Las Contrataciones Publicas</t>
  </si>
  <si>
    <t>PIM
POR PROGRAMA PRESUPUESTAL</t>
  </si>
  <si>
    <t>EJECUCIÓN
POR PROGRAMA PRESUPUESTAL</t>
  </si>
  <si>
    <t>FORMATO 06: PROGRAMAS SOCIALES PRIORIZADOS SEGÚN EL CICLO DE VIDA POR FUENTE DE FINANCIAMIENTO 2020, 2021 Y PROYECTO 2022</t>
  </si>
  <si>
    <t>SECTOR O GOB. REGIONAL:</t>
  </si>
  <si>
    <t>PROGRAMAS SOCIALES</t>
  </si>
  <si>
    <t>PRESUPUESTO PIA</t>
  </si>
  <si>
    <t>PRESUPUESTO PIM</t>
  </si>
  <si>
    <t>BENEFICIARIOS</t>
  </si>
  <si>
    <t>DIferencia 
(2020-2021)</t>
  </si>
  <si>
    <t>Proyecto 2022</t>
  </si>
  <si>
    <t>Estimado 2021 (**)</t>
  </si>
  <si>
    <t>DIferencia 
(2021-2022)</t>
  </si>
  <si>
    <t>I.  DE GESTANTES A NIÑOS DE HASTA 14 AÑOS</t>
  </si>
  <si>
    <t>JUNTOS</t>
  </si>
  <si>
    <t>II.  GESTACIÓN</t>
  </si>
  <si>
    <t>SAMU</t>
  </si>
  <si>
    <t>SMN</t>
  </si>
  <si>
    <t>Mortalidad Materna</t>
  </si>
  <si>
    <t>Mortalidad Neonatal</t>
  </si>
  <si>
    <t>III.  De 0 a 2 AÑOS</t>
  </si>
  <si>
    <t>PAN</t>
  </si>
  <si>
    <t>CUNA MAS</t>
  </si>
  <si>
    <t>Desnutrición Cronica</t>
  </si>
  <si>
    <t>Mortalidad Infantil</t>
  </si>
  <si>
    <t>Desarrollo cognitivo, lenguaje, socioemocional y motor</t>
  </si>
  <si>
    <t>IV. DE 3 A 5 AÑOS</t>
  </si>
  <si>
    <t>PELA</t>
  </si>
  <si>
    <t>Logros de aprendizaje</t>
  </si>
  <si>
    <t>Cobertura escolar</t>
  </si>
  <si>
    <t>V. DE 6 A 12 AÑOS</t>
  </si>
  <si>
    <t>PELA Primaria</t>
  </si>
  <si>
    <t>VI. DE 13 A 17 AÑOS</t>
  </si>
  <si>
    <t>PELA Secundaria</t>
  </si>
  <si>
    <t>Logros de aprindizaje</t>
  </si>
  <si>
    <t>Deserción escolar</t>
  </si>
  <si>
    <t>VII. DE 17 A 24 AÑOS</t>
  </si>
  <si>
    <t>Jovenes a la obra</t>
  </si>
  <si>
    <t>Beca 18</t>
  </si>
  <si>
    <t>Acceso a la educación superior de calidad</t>
  </si>
  <si>
    <t>Educacion pertienente para el mercado laboral</t>
  </si>
  <si>
    <t>VIII. DE 65 A MAS</t>
  </si>
  <si>
    <t>Pensión 65</t>
  </si>
  <si>
    <t>Asegurar las condiciones básicas para la subsistencia</t>
  </si>
  <si>
    <t>Est. %</t>
  </si>
  <si>
    <t>(*) Al 30 de junio de 2021</t>
  </si>
  <si>
    <t>(**) Estimado al 31 de diciembre de 2021</t>
  </si>
  <si>
    <t>FORMATO 07: RESUMEN POR GRUPO GENÉRICO Y FUENTES DE FINANCIAMIENTO PROYECTO 2022</t>
  </si>
  <si>
    <t>SECTOR: 19 CONTRALORÍA GENERAL</t>
  </si>
  <si>
    <t>RECURSOS PUBLICOS</t>
  </si>
  <si>
    <t>GASTO CORRIENTE 2022</t>
  </si>
  <si>
    <t>GASTO CAPITAL 2022</t>
  </si>
  <si>
    <t>SERVICIO DE DEUDA 2022</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</si>
  <si>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</si>
  <si>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</si>
  <si>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</si>
  <si>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</si>
  <si>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</si>
  <si>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</si>
  <si>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</si>
  <si>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</si>
  <si>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</si>
  <si>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</si>
  <si>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</si>
  <si>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</si>
  <si>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</si>
  <si>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S/.</t>
  </si>
  <si>
    <t>EST. %</t>
  </si>
  <si>
    <t>1. RECURSOS ORDINARIOS</t>
  </si>
  <si>
    <t>2. RECURSOS DIRECTAM. RECAUD.</t>
  </si>
  <si>
    <t>3.- RECURSOS OPERACIONES</t>
  </si>
  <si>
    <t xml:space="preserve">       OFICIALES DE CREDITO</t>
  </si>
  <si>
    <t>4. DONACIONES Y TRANSFERENCIAS</t>
  </si>
  <si>
    <t>5. RECURSOS DETERMINADOS</t>
  </si>
  <si>
    <t xml:space="preserve">    - CANON  Y  SOBRECANON, REGALIAS</t>
  </si>
  <si>
    <t xml:space="preserve">       Y PARTICIPACIONES</t>
  </si>
  <si>
    <t xml:space="preserve">    - CONTRIBUCIONES A FONDOS</t>
  </si>
  <si>
    <t xml:space="preserve">    - FONDO DE COMPENCIÓN MUNICIPAL</t>
  </si>
  <si>
    <t xml:space="preserve">    - IMPUESTOS MUNICIPALES</t>
  </si>
  <si>
    <t xml:space="preserve">    - OTROS (ESPECIFICAR)</t>
  </si>
  <si>
    <t>FORMATO 08: RESUMEN DE PRESUPUESTO POR FUNCIONES PIA 2020, 2021 Y PROYECTO 2022</t>
  </si>
  <si>
    <t>FUNCIONES</t>
  </si>
  <si>
    <t>PPTO (PIA)</t>
  </si>
  <si>
    <t>GASTOS CORRIENTES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</si>
  <si>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</si>
  <si>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</si>
  <si>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</si>
  <si>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</si>
  <si>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</si>
  <si>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</si>
  <si>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</si>
  <si>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</si>
  <si>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</si>
  <si>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NUEVOS SOLES</t>
  </si>
  <si>
    <t>3 Planeam. Gestión y Reserva</t>
  </si>
  <si>
    <t>Var. % (2021-2022)</t>
  </si>
  <si>
    <t>24 Previsión Social</t>
  </si>
  <si>
    <t>FORMATO 09: COMPARATIVO DEL NÚMERO DE PLAZAS EN EL PRESUPUESTO  2021 Y PROYECTO 2022</t>
  </si>
  <si>
    <t>PLIEGO: 019 CONTRALORÍA GENERAL</t>
  </si>
  <si>
    <t>CATEGORIA</t>
  </si>
  <si>
    <t>2021 (JUNIO)</t>
  </si>
  <si>
    <t>PROYECCIÓN 2022 (JUNIO)</t>
  </si>
  <si>
    <t xml:space="preserve"> REMUNERATIVA</t>
  </si>
  <si>
    <t>Decreto Legislativo 276 (Regimen Público)</t>
  </si>
  <si>
    <t>Decreto Legislativo 728 (Regimen Privado)</t>
  </si>
  <si>
    <t>Decreto Legislativo 1057 (Contrato Administrativo de Servicios</t>
  </si>
  <si>
    <t>Ley 30057 
(Ley del Servicio Civil)</t>
  </si>
  <si>
    <t>Decreto Legislativo 1024 (Gerentes Públicos) (**)</t>
  </si>
  <si>
    <t>Ley 25650 (Fondo de Apoyo Generencial) (**)</t>
  </si>
  <si>
    <t>Ley 29806 (Personal Altamente Calificado) (**)</t>
  </si>
  <si>
    <t>Practicantes (***)</t>
  </si>
  <si>
    <t>Otros Servidores (especificar) (**) (***)</t>
  </si>
  <si>
    <t xml:space="preserve">Total </t>
  </si>
  <si>
    <t>S/ Anual (****)</t>
  </si>
  <si>
    <t>S/ (****)</t>
  </si>
  <si>
    <t>DIRECTIVOS/FUNCIONARIOS</t>
  </si>
  <si>
    <t>Directivo I</t>
  </si>
  <si>
    <t>Directivo II</t>
  </si>
  <si>
    <t>Directivo III</t>
  </si>
  <si>
    <t>Ejecutivo I</t>
  </si>
  <si>
    <t>Ejecutivo II</t>
  </si>
  <si>
    <t>Ejecutivo III</t>
  </si>
  <si>
    <t>Ejecutivo IV</t>
  </si>
  <si>
    <t>PROFESIONALES</t>
  </si>
  <si>
    <t>Especialista I</t>
  </si>
  <si>
    <t>Especialista II</t>
  </si>
  <si>
    <t>Especialista III</t>
  </si>
  <si>
    <t>Especialista IV</t>
  </si>
  <si>
    <t>Especialista V</t>
  </si>
  <si>
    <t>Especialista VI</t>
  </si>
  <si>
    <t>Especialista VII</t>
  </si>
  <si>
    <t>Especialista VIII</t>
  </si>
  <si>
    <t>TECNICOS</t>
  </si>
  <si>
    <t>Apoyo I</t>
  </si>
  <si>
    <t>Apoyo II</t>
  </si>
  <si>
    <t>Apoyo III</t>
  </si>
  <si>
    <t>Apoyo IV</t>
  </si>
  <si>
    <t>Apoyo V</t>
  </si>
  <si>
    <t>Apoyo VI</t>
  </si>
  <si>
    <t>CAS</t>
  </si>
  <si>
    <t>Pensionistas</t>
  </si>
  <si>
    <t>Vocales</t>
  </si>
  <si>
    <t>TOTAL (A)</t>
  </si>
  <si>
    <t>(*) Incluye GRATIFICACIONES, CAFAE, PNUD, BONOS, PRODUCTIVIDAD, HORAS EXTRAS, GUARDIAS, AETAS, etc.</t>
  </si>
  <si>
    <t>(**) Incluye el monto pagado por otras entidades al personal que presta servidos en el Sector o Gobierno Regional</t>
  </si>
  <si>
    <t xml:space="preserve">(***) Detallar el marco legal </t>
  </si>
  <si>
    <t>(****) Proyectado</t>
  </si>
  <si>
    <t>FORMATO Nº 10: INFORMACIÓN DE REMUNERACIONES Y NÚMERO DE PLAZAS - PRESUPUESTO 2020, 2021 Y PROYECTO 2022</t>
  </si>
  <si>
    <t>2020 (PIA)</t>
  </si>
  <si>
    <t>2021 (PIA)</t>
  </si>
  <si>
    <t>2022  (PROYECTO)</t>
  </si>
  <si>
    <t>VARIACION 2021-2022</t>
  </si>
  <si>
    <t>PEA / Beneficiarios</t>
  </si>
  <si>
    <t>COSTO ANUAL</t>
  </si>
  <si>
    <t>COSTO TOTAL EN PLANILLAS (*)</t>
  </si>
  <si>
    <t>BONIFICACIÓN EXTRAORDINARIA (INACEPTACIÓN DE GRATIFICACIONES)</t>
  </si>
  <si>
    <t>BONOS POR FUNCION JURIDICCIONAL Y FISCAL</t>
  </si>
  <si>
    <t>DIETA DE DIRECTORIO</t>
  </si>
  <si>
    <t>DIETAS</t>
  </si>
  <si>
    <t>ESCOLARIDAD, AGUINALDO Y GRATIFICACIONES</t>
  </si>
  <si>
    <t>GASTOS POR ESTACIONAMIENTO DE VEHICULOS</t>
  </si>
  <si>
    <t>GASTOS VARIABLES Y OCASIONALES</t>
  </si>
  <si>
    <t>MOVILIDAD PARA TRASLADO DE TRABAJADORES</t>
  </si>
  <si>
    <t>OBLIGACIONES DEL EMPLEADOR (CARGAS SOCIALES)</t>
  </si>
  <si>
    <t>PRODUCTIVIDAD</t>
  </si>
  <si>
    <t>RETRIBUCIONES EN BIENES</t>
  </si>
  <si>
    <t>SEGUROS (ESPECIFICAR)</t>
  </si>
  <si>
    <t>TRANSFERENCIAS CAFAE</t>
  </si>
  <si>
    <t>VESTUARIO</t>
  </si>
  <si>
    <t xml:space="preserve">OTROS (ESPECIFICAR) (**) </t>
  </si>
  <si>
    <t>TOTAL    (*)</t>
  </si>
  <si>
    <t>(*) DEBE COINCIDIR CON LOS MONTOS ASIGNADOS EN LA GENERICA 1. PERSONAL Y OBLIGACIONES SOCIALES CONSIDERADAS EN EL PRESUPUESTO</t>
  </si>
  <si>
    <t>(**) Otros gastos de personal, Otras ocasionales, Otras contribuciones del empleador</t>
  </si>
  <si>
    <t>FORMATO 11: INGRESOS MENSUALES POR PERIODO DEL PERSONAL ACTIVO -  COMPARATIVO PRESUPUESTO 2020, 2021 Y PROYECTO 2022</t>
  </si>
  <si>
    <r>
      <t xml:space="preserve">PLIEGO: </t>
    </r>
    <r>
      <rPr>
        <sz val="9"/>
        <rFont val="Arial"/>
        <family val="2"/>
      </rPr>
      <t>019 CONTRALORÍA GENERAL</t>
    </r>
  </si>
  <si>
    <t>NIVELES REMUNERATIVOS</t>
  </si>
  <si>
    <t>INGRESOS PERSONAL PRESUPUESTO 2020</t>
  </si>
  <si>
    <t>INGRESOS PERSONAL PRESUPUESTO 2021</t>
  </si>
  <si>
    <t>DIFERENCIA 
(2020 -2021)</t>
  </si>
  <si>
    <t>PROYECTO 2022 *</t>
  </si>
  <si>
    <t>PEA</t>
  </si>
  <si>
    <t>REMUNERACION MENSUAL (cada persona)</t>
  </si>
  <si>
    <t>CAFAE MENSUAL (cada persona)</t>
  </si>
  <si>
    <t>AETA MENSUAL (cada persona)</t>
  </si>
  <si>
    <t>INCENTIVOS O PRODUCTIVIDAD (cada persona)</t>
  </si>
  <si>
    <t>MOVILIDAD</t>
  </si>
  <si>
    <t>RACIONAMIENTO</t>
  </si>
  <si>
    <t>BONOS</t>
  </si>
  <si>
    <t>OTROS INGRESOS MENSUAL (cada persona)</t>
  </si>
  <si>
    <t>SUB TOTAL INGRESOS MENSUALES (cada persona)</t>
  </si>
  <si>
    <t>AGUINALDOS, GRAFICACIONES Y ESCOLARIDAD (anual cada persona)</t>
  </si>
  <si>
    <t>OTROS INGRESOS NO MENSUALES 
(anual cada personal)</t>
  </si>
  <si>
    <t>SUB TOTAL OTROS BENEFICIOS ... (no, mensuales, monto anual)</t>
  </si>
  <si>
    <t>TOTAL INGRESOS ANUAL POR PERSONA</t>
  </si>
  <si>
    <t>TOTAL INGRESO ANUAL PEA</t>
  </si>
  <si>
    <t>CAFAE MENSUL (cada persona)</t>
  </si>
  <si>
    <t>TOTAL INGRESO ANUAL PEA (Proyección al 31 de diciembre de  2021)</t>
  </si>
  <si>
    <t xml:space="preserve">DIFERENCIA INGRESO ANUAL POR PERSONAL </t>
  </si>
  <si>
    <t>DIFERENCIA INGRESO ANUAL PEA</t>
  </si>
  <si>
    <t>TOTAL INGRESO ANUAL PEA (Proyección al 31 de diciembre de 2022)</t>
  </si>
  <si>
    <t>(1)</t>
  </si>
  <si>
    <t>(2)</t>
  </si>
  <si>
    <t>(3)</t>
  </si>
  <si>
    <t>(4)</t>
  </si>
  <si>
    <t>(5)</t>
  </si>
  <si>
    <t>(6)</t>
  </si>
  <si>
    <t>(7)</t>
  </si>
  <si>
    <t>(8)</t>
  </si>
  <si>
    <t>(9)</t>
  </si>
  <si>
    <t>(10)</t>
  </si>
  <si>
    <t>(11)</t>
  </si>
  <si>
    <t>(12)</t>
  </si>
  <si>
    <t>(13)</t>
  </si>
  <si>
    <t>(14)</t>
  </si>
  <si>
    <t>(15)</t>
  </si>
  <si>
    <t>NOTAS</t>
  </si>
  <si>
    <t xml:space="preserve">(1) PEA: </t>
  </si>
  <si>
    <t>SE CONSIGNARA EL NUMERO TOTAL DE PERSONAL ACTIVO ( NOMBRADO Y CONTRATADO) SEGÚN EL PRESUPUESTO ANILITOCO DE PERSONAL (PAP) APROBADO</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</si>
  <si>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</si>
  <si>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</si>
  <si>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</si>
  <si>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</si>
  <si>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</si>
  <si>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</si>
  <si>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</si>
  <si>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</si>
  <si>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</si>
  <si>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</si>
  <si>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</si>
  <si>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</si>
  <si>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(10) SUB TOTAL</t>
  </si>
  <si>
    <t>SUMATORIA DE LAS COLUMNAS (2), (3), (4), (5), (6), (7), (8), (9)</t>
  </si>
  <si>
    <t>(11) AGUINALDOS, GRAFICACIONES Y ESCOLARIDAD</t>
  </si>
  <si>
    <t>MONTO ANUAL</t>
  </si>
  <si>
    <t>(12) OTROS BENEFICIOS - ASIGNACION ANUAL</t>
  </si>
  <si>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</si>
  <si>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TRIMESTRAL , CUATRIMENSUAL  O SIN PERIODICIDAD)</t>
  </si>
  <si>
    <t>(13) SUB TOTAL OTROS BENEFICIOS</t>
  </si>
  <si>
    <t>SUMATORIA DE LAS COLUMNAS (11) Y (12)</t>
  </si>
  <si>
    <t>(14) TOTAL INGRESOS ANUAL POR PERSONA</t>
  </si>
  <si>
    <t xml:space="preserve">MULTIMPLACIÓN DE LA COLUMNA (10) POR 12 (MESES) Y AL RESULTADO SE SUMA LA COLUMNA (13) </t>
  </si>
  <si>
    <t>(15) TOTAL ANUAL PEA</t>
  </si>
  <si>
    <t>MULTIPLICACIÓN DEL A COMUNTA (1) POR LA COLUMNA (14)</t>
  </si>
  <si>
    <t>* Se considera información al 31.12.2021</t>
  </si>
  <si>
    <t>FORMATO 12: ASIGNACIÓN DE BIENES Y SERVICIOS - COMPARATIVO PRESUPUESTO 2020, 2021 Y PROYECTO 2022</t>
  </si>
  <si>
    <t>RUBROS</t>
  </si>
  <si>
    <t>PPTO 2020
(PIA)</t>
  </si>
  <si>
    <t>PPTO 2021 (PIM)</t>
  </si>
  <si>
    <t>PPTO 2021 
(PIA)</t>
  </si>
  <si>
    <t>PPTO 2021
(PIM 30 JUNIO)</t>
  </si>
  <si>
    <t>PPTO 2022 (PROYECTO)</t>
  </si>
  <si>
    <t>Diferencia PIA (2020-2021)</t>
  </si>
  <si>
    <t>Variación % (2020-2021)</t>
  </si>
  <si>
    <t>Diferencia PIA (2021-2022)</t>
  </si>
  <si>
    <t>ALIMENTOS DE PERSONAS</t>
  </si>
  <si>
    <t>ALQUILERES DE MUEBLES E INMUEBLES</t>
  </si>
  <si>
    <t>VESTUARIOS Y TEXTILES</t>
  </si>
  <si>
    <t>BIENES DE CONSUMO</t>
  </si>
  <si>
    <t>BIENES DISTRIBUCION GRATUITA</t>
  </si>
  <si>
    <t>COMBUSTIBLE Y LUBRICANTES</t>
  </si>
  <si>
    <t>COMBUSTIBLE, CARBURANTES, LUBRICANTES Y AFINES</t>
  </si>
  <si>
    <t>COMPRA DE OTROS BIENES</t>
  </si>
  <si>
    <t>CONTRATACION CON EMPRESAS DE SERVICIOS</t>
  </si>
  <si>
    <t>CONTRATO ADMINISTRATIVO DE SERVICIOS</t>
  </si>
  <si>
    <t>ENSERES</t>
  </si>
  <si>
    <t>LOCACIÓN DE SERVICIOS RELACIONADAS AL ROL DE LA ENTIDAD</t>
  </si>
  <si>
    <t>MATERIALES Y UTILES</t>
  </si>
  <si>
    <t>MATERIALES Y UTILES DE ENSEÑANZA</t>
  </si>
  <si>
    <t>OTROS (DETALLAR)</t>
  </si>
  <si>
    <t>OTROS SERVICIOS DE TERCEROS</t>
  </si>
  <si>
    <t>PASAJES Y GASTOS DE TRANSPORTE</t>
  </si>
  <si>
    <t>PROPINAS</t>
  </si>
  <si>
    <t>REPUESTOS Y ACCESORIOS</t>
  </si>
  <si>
    <t>SEGUROS</t>
  </si>
  <si>
    <t xml:space="preserve">SERVICIO DE CONSULTORIA </t>
  </si>
  <si>
    <t>SERVICIO DE MANTENIMIENTO, ACONDICIONAMIENTO Y REPARA</t>
  </si>
  <si>
    <t>SERVICIOS ADMINISTRATIVOS, FINANCIEROS Y DE SEGUROS</t>
  </si>
  <si>
    <t>SERVICIOS BASICOS, COMUNICACIONES, PUBLICIDAD Y DIFUSION</t>
  </si>
  <si>
    <t>SERVICIOS DE LIMPIEZA, SEGURIDAD Y VIGILANCIA</t>
  </si>
  <si>
    <t>SERVICIOS NO PERSONALES</t>
  </si>
  <si>
    <t>SERVICIOS PROFESIONALES Y TECNICOS</t>
  </si>
  <si>
    <t>SUMINISTROS MEDICOS</t>
  </si>
  <si>
    <t>SUMINISTROS PARA MANTENIMIENTO Y REPARACION</t>
  </si>
  <si>
    <t>SUMINISTROS PARA USO AGROPECUARIO, FORESTAL Y VETERIN</t>
  </si>
  <si>
    <t>TARIFAS DE SERVICIOS GENERALES</t>
  </si>
  <si>
    <t>VIAJES</t>
  </si>
  <si>
    <t>VIATICOS Y ASIGNACIONES</t>
  </si>
  <si>
    <t>(PIA) = Presupuesto Institucional de Apertura</t>
  </si>
  <si>
    <t>(*) DEBE COINCIDIR CON LOS MONTOS ASIGNADOS EN LA GENERICA 3. BIENES Y SERVICIOS CONSIDERADAS EN EL PRESUPUESTO 2018 - 2019 - 2020</t>
  </si>
  <si>
    <t>(**) Recursos Públicos / Recursos Ordinarios / Recursos Directamente Recaudados / Donaciones  y  Transferencias / Operaciones Oficiales de Crédito/ Recursos Determinados</t>
  </si>
  <si>
    <t>FORMATO 13: CONTRATOS DE OBRAS SUSCRITOS EN LOS AÑOS 2020 Y 2021</t>
  </si>
  <si>
    <t>UE: 001-196: CONTRALORIA GENERAL</t>
  </si>
  <si>
    <t>ADQUISICIONES/CONTRATACIONES/OBRAS</t>
  </si>
  <si>
    <t>PROYECTO</t>
  </si>
  <si>
    <t>CODIGO SNIP</t>
  </si>
  <si>
    <t>TIPO DE PROCESO DE SELECCIÓN</t>
  </si>
  <si>
    <t>MODALIDAD</t>
  </si>
  <si>
    <t>NUMERO DEL PROCESO</t>
  </si>
  <si>
    <t>MONTO PRESUPUESTADO (*)</t>
  </si>
  <si>
    <t>FECHA DE SUSCRIPCION DEL CONTRATO</t>
  </si>
  <si>
    <t>CONTRATISTA (RUC y Denominacion)</t>
  </si>
  <si>
    <t>PLAZO DE EJEUCION DE OBRAS</t>
  </si>
  <si>
    <t>FECHA DE VENCIMIENTO DEL PLAZO</t>
  </si>
  <si>
    <t>AMPLIACION DE PLAZO</t>
  </si>
  <si>
    <t>FECHA DE VENCIMIENTO DE PLAZO</t>
  </si>
  <si>
    <t>FECHA DE ENTREGA</t>
  </si>
  <si>
    <t>FECHA DE CONFORMIDAD DE OBRA</t>
  </si>
  <si>
    <t>…</t>
  </si>
  <si>
    <t>(*) Una línea por cada año fiscal, consignado en monto presupuestado por cada año presupuestal</t>
  </si>
  <si>
    <t xml:space="preserve"> UE: 002-1698: CONTRALORIA GENERAL - GESTION DE PROYECTOS Y FORTALECIMIENTO DE CAPACIDADES - BID3</t>
  </si>
  <si>
    <t>FORMATO 14: PRINCIPALES ADQUISICIONES DE BIENES Y SERVICIOS - PRESUPUESTO 2020, 2021 Y PROYECTO 2022</t>
  </si>
  <si>
    <t>UE 001 CONTRALORIA GENERAL</t>
  </si>
  <si>
    <t>FECHA PROG. CONV.</t>
  </si>
  <si>
    <t>ADQUISICIÓN</t>
  </si>
  <si>
    <t>MONTO</t>
  </si>
  <si>
    <t>ESTADO DEL PROCESO</t>
  </si>
  <si>
    <t>OBSERVACIONES</t>
  </si>
  <si>
    <t>SERVICIO DE SOPORTE Y MANTENIMIENTO DE LICENCIAS ORACLE</t>
  </si>
  <si>
    <t>CONTRATACIÓN DIRECTA</t>
  </si>
  <si>
    <t>PROCEDIMIENTO</t>
  </si>
  <si>
    <t>DIRECTA-PROC-1-2020-C.G.R.-1</t>
  </si>
  <si>
    <t>20182246078-SISTEMAS ORACLE DEL PERU S.R.L</t>
  </si>
  <si>
    <t>CONTRATADO</t>
  </si>
  <si>
    <t>SERVICIO DE SOPORTE Y MANTENIMIENTO DE LAS LICENCIAS DE SOFTWARE DBTWICE</t>
  </si>
  <si>
    <t>ADJUDICACIÓN SIMPLIFICADA</t>
  </si>
  <si>
    <t>SIN MODALIDAD</t>
  </si>
  <si>
    <t>AS-SM-4-2020-C.G.R.-1</t>
  </si>
  <si>
    <t>20525075371-REDPARTNER PERU S.A.C</t>
  </si>
  <si>
    <t>SERVICIO DE RENOVACION DE LICENCIAS, SOPORTE Y MANTENIMIENTO DE LA PLATAFORMA VIRTUALIZADA VMWARE</t>
  </si>
  <si>
    <t>AS-SM-3-2020-C.G.R.-1</t>
  </si>
  <si>
    <t>20261898706-ADEXUS PERU SA</t>
  </si>
  <si>
    <t>SERVICIO DE MANTENIMIENTO PREVENTIVO Y CORRECTIVO DE LOS SERVIDORES POWER SYSTEM 740 Y SWITCH SAN</t>
  </si>
  <si>
    <t>AS-SM-17-2020-C.G.R.-1</t>
  </si>
  <si>
    <t>20466261255 - GRUPO SYPSA S.A.C.</t>
  </si>
  <si>
    <t>SERVICIO DE SOPORTE Y GARANTIA EXTENDIDA DEL EQUIPAMIENTO DE SEGURIDAD PERIMETRAL</t>
  </si>
  <si>
    <t>CONCURSO PÚBLICO</t>
  </si>
  <si>
    <t>CP-SM-5-2020-C.G.R.-1</t>
  </si>
  <si>
    <t>20516530686 - GRUPO ELECTRODATA S.A.C.</t>
  </si>
  <si>
    <t>SERVICIO DE SOPORTE Y MANTENIMIENTO DE LICENCIAS LASERFICE RIO</t>
  </si>
  <si>
    <t>AS-SM-21-2020-C.G.R.-1</t>
  </si>
  <si>
    <t>20431995281 - POLYSISTEMAS CORP SOCIEDAD ANONIMA CERRADA</t>
  </si>
  <si>
    <t>SERVICIO DE SOPORTE Y MANTENIMIENTO DE LICENCIAS DE SOFTWARE DE EQUIPOS FORTIMAIL</t>
  </si>
  <si>
    <t>AS-SM-5-2020-C.G.R.-1</t>
  </si>
  <si>
    <t>20550126959 - REDES Y SERVICIOS S.A.C.</t>
  </si>
  <si>
    <t>SERVICIO DE TELEFONIA MOVIL PARA LA CONTRALORIA GENERAL DE LA REPUBLICA</t>
  </si>
  <si>
    <t>CP-SM-2-2020-C.G.R.-1</t>
  </si>
  <si>
    <t>20100017491-TELEFONICA DEL PERU SAA</t>
  </si>
  <si>
    <t>SERVICIO DE LIMPIEZA, FUMIGACION, GASFITERIA, JARDINERIA Y CERRAJERIA PARA LA CONTRALORIA GENERAL DE LA REPUBLICA</t>
  </si>
  <si>
    <t>CP-SM-4-2020-C.G.R.-1</t>
  </si>
  <si>
    <t>20605159398 - NEGOCIOS DE LIMPIEZA Y AFINES SOCIEDAD COMERCIAL DE RESPONSABILIDAD LIMITADA</t>
  </si>
  <si>
    <t>SERVICIO DE SEGUROS PATRIMONIALES Y PERSONALES</t>
  </si>
  <si>
    <t>CP-SM-1-2020-C.G.R.-1</t>
  </si>
  <si>
    <t>20100041953-CONSORCIO RIMAC SEGUROS Y REASEGUROS - RIMAC S.A. ENTIDAD PRESTADORA DE SALUD</t>
  </si>
  <si>
    <t>SERVICIO DE TRANSPORTE DE CARGA A NIVEL NACIONAL</t>
  </si>
  <si>
    <t>AS-SM-7-2020-C.G.R.-1</t>
  </si>
  <si>
    <t>20601288444-PALOMINO TRAVEL SOCIEDAD ANONIMA CERRADAPALOMINO TRAVEL S.A.C.</t>
  </si>
  <si>
    <t>ADQUISICION DE PAPEL BOND PARA LAS DIFERENTES UNIDADES ORGANICAS DE LA CGR</t>
  </si>
  <si>
    <t>COMPRAS POR CATÁLOGO (ACUERDO MARCO)</t>
  </si>
  <si>
    <t>ACUERDO MARCO</t>
  </si>
  <si>
    <t xml:space="preserve">20511358907 CORPORACION DE INDUSTRIAS STANFORD </t>
  </si>
  <si>
    <t>SERVICIO DE ETHICAL HACKING</t>
  </si>
  <si>
    <t>AS-SM-20-2020-C.G.R.-1</t>
  </si>
  <si>
    <t>20562742787 - STRATEGOS Y ASOCIADOS S.A.C.</t>
  </si>
  <si>
    <t>ADQUISICIÓN DE MASCARILLAS DE TRES PLIEGUES, GUANTES DE LATEX Y ALCOHOL EN GEL PARA PERSONAL DE LA CGR</t>
  </si>
  <si>
    <t>DIRECTA-PROC-2-2020-C.G.R.-1</t>
  </si>
  <si>
    <t>20475106947-MEGA MEDICAL S.A.C</t>
  </si>
  <si>
    <t>SERVICIO DE SEGURIDAD Y VIGILANCIA - ZONA SUR</t>
  </si>
  <si>
    <t>AS-SM-2-2020-C.G.R.-1</t>
  </si>
  <si>
    <t>20100162076-EMPRESA DE SEGURIDAD,VIGILANCIA Y CONTROL S.A.C</t>
  </si>
  <si>
    <t>DIRECTA-PROC-4-2020-C.G.R.-1</t>
  </si>
  <si>
    <t>20100041953-RIMAC SEGUROS Y REASEGUROS - RIMAC S.A. ENTIDAD PRESTADORA DE SALUD</t>
  </si>
  <si>
    <t>SERVICIO DE LIMPIEZA, FUMIGACIÓN Y DESINFECCIÓN PARA LAS ZONAS NORTE Y CENTRO DE LA CGR</t>
  </si>
  <si>
    <t>DIRECTA-PROC-5-2020-C.G.R.-1</t>
  </si>
  <si>
    <t>20605159398-NEGOCIOS DE LIMPIEZA Y AFINES SOCIEDAD COMERCIAL DE RESPONSABILIDAD LIMITADA - NEGLIAF S.R.L.
20605159398-NEGOCIOS DE LIMPIEZA Y AFINES SOCIEDAD COMERCIAL DE RESPONSABILIDAD LIMITADA - NEGLIAF S.R.L.</t>
  </si>
  <si>
    <t>ADQUISICIÓN DE EQUIPOS DE PROTECCIÓN PERSONAL PARA LOS COLABORADORES DE LA CGR</t>
  </si>
  <si>
    <t>DIRECTA-PROC-6-2020-C.G.R.-</t>
  </si>
  <si>
    <t>20543046095-ECO CLEAN PERU S.R.L
20600137094-GEOSATELITAL PERU E.I.R.L. - GEOSATELITAL E.I.R.L</t>
  </si>
  <si>
    <t>ADQUISICION DE 200 COMPUTADORAS PORTÁTILES PARA EL PERSONAL DE LA CONTRALORÍA GENERAL DE LA REPÚBLICA</t>
  </si>
  <si>
    <t>20601032415 CLOUDSTORE EIRL</t>
  </si>
  <si>
    <t>SERVICIO DE ALQUILER DE INMUEBLE PARA LA GRC JUNÍN</t>
  </si>
  <si>
    <t>DIRECTA-PROC-8-2020-C.G.R.-1</t>
  </si>
  <si>
    <t>10073933116-CARVO BRAVO CARMEN INES SARA</t>
  </si>
  <si>
    <t>ADQUISICIÓN DE MASCARILLAS DE TRES (03) PLIEGUES</t>
  </si>
  <si>
    <t>20539297881 VJK S.A.C.</t>
  </si>
  <si>
    <t>SERVICIO DE TOMA DE PRUEBAS RAPIDAS PARA DESCARTE DE COVID-19 PARA COLABORADORES DE LA CONTRALORIA GENERAL DE LA REPUBLICA</t>
  </si>
  <si>
    <t>DIRECTA-PROC-7-2020-C.G.R.-1</t>
  </si>
  <si>
    <t>20536408186-ORGANIZACION IBEROAMERICANA DE SALUD OCUPACIONAL S.A.C.</t>
  </si>
  <si>
    <t xml:space="preserve">ADQUISICIÓN DE ALCOHOL EN GEL </t>
  </si>
  <si>
    <t>20523370201CORPORACION MEDICAL BERTH'S S.A.C.</t>
  </si>
  <si>
    <t>ADQUISICIÓN DE GUANTES DE LÁTEX</t>
  </si>
  <si>
    <t>20506248036 ALKHOFAR SOCIEDAD ANONIMA CERRADA</t>
  </si>
  <si>
    <t xml:space="preserve">ADQUISICIÓN DE COMPUTADORAS PERSONALES PORTÁTILES PARA LAS GERENCIAS REGIONALES DE CONTROL Y UNIDADES ORGÁNICAS DE LA SEDE CENTRAL DE LA CONTRALORÍA GENERAL DE LA REPUBLICA EN EL MARCO DE LA LEY 31016 </t>
  </si>
  <si>
    <t>20601032415 CLOUDSTORE E.I.R.L.</t>
  </si>
  <si>
    <t>ADQUISICIÓN DE IMPRESORAS MULTIFUNCIONALES LÁSER MONOCROMÁTICAS PARA LAS GERENCIAS REGIONALES DE CONTROL Y UNIDADES ORGÁNICAS DE LA SEDE CENTRAL DE LA CONTRALORÍA GENERAL DE LA REPUBLICA EN EL MARCO DE LA LEY 31016</t>
  </si>
  <si>
    <t>20427497888 COMERCIAL DENIA S.A.C</t>
  </si>
  <si>
    <t>ADQUISICIÓN DE IMPRESORAS MULTIFUNCIONALES LÁSER MONOCROMÁTICAS DE ALTA GAMA PARA LAS GERENCIAS REGIONALES DE CONTROL Y UNIDADES ORGÁNICAS DE LA SEDE CENTRAL DE LA CONTRALORÍA GENERAL DE LA REPÚBLICA EN EL MARCO DE LA LEY 31016</t>
  </si>
  <si>
    <t>20193696920 MAQUINARIAS JAAM S.A.</t>
  </si>
  <si>
    <t xml:space="preserve">ADQUISICIÓN DE IMPRESORAS MULTIFUNCIONALES A COLOR PARA LAS GERENCIAS REGIONALES DE CONTROL Y UNIDADES ORGÁNICAS DE LA SEDE CENTRAL DE LA CONTRALORÍA GENERAL DE LA REPUBLICA EN EL MARCO DE LA LEY 31016 </t>
  </si>
  <si>
    <t>ADQUISICIÓN DE ESCÁNERES PORTÁTILES PARA LAS GERENCIAS REGIONALES DE CONTROL Y UNIDADES ORGÁNICAS DE LA SEDE CENTRAL DE LA CONTRALORÍA GENERAL DE LA REPÚBLICA EN EL MARCO DE LA LEY 31016</t>
  </si>
  <si>
    <t>20553450749 GRUPO VENTURA PERU S.A.C.</t>
  </si>
  <si>
    <t>ADQUISICIÓN DE ESCÁNERES DE ALTA GAMA PARA LAS GERENCIAS REGIONALES DE CONTROL Y UNIDADES ORGÁNICAS DE LA SEDE CENTRAL DE LA CONTRALORÍA GENERAL DE LA REPUBLICA EN EL MARCO DE LA LEY 31016</t>
  </si>
  <si>
    <t>20509131989 JL BUSINESS AND SERVICE S.A.C.</t>
  </si>
  <si>
    <t>SERVICIO DE ALQUILER DE INMUEBLE PARA LA GERENCIA REGIONAL DE CONTROL HUANCAVELICA</t>
  </si>
  <si>
    <t>DIRECTA-PROC-9-2020-C.G.R.-1</t>
  </si>
  <si>
    <t>10232044018-PAUCAR CONDORI DOMING</t>
  </si>
  <si>
    <t xml:space="preserve">ADQUISICION DE PLOTTERS PARA LAS GERENCIAS REGIONALES DE CONTROL </t>
  </si>
  <si>
    <t xml:space="preserve">20600890418   BL COMPUTADORAS S.A.C.  </t>
  </si>
  <si>
    <t>ADQUISICIÓN DE PROTECTORES FACIALES PARA COLABORADORES DE LA CONTRALORIA GENERAL DE LA REPÚBLICA/</t>
  </si>
  <si>
    <t>AS-SM-6-2020-C.G.R.-1</t>
  </si>
  <si>
    <t>20549196978-COMAPORD S.A.C</t>
  </si>
  <si>
    <t>SERVICIO DE SOPORTE Y GARANTÍA EXTENDIDA DE DOS SISTEMAS DE ALMACENAMIENTO</t>
  </si>
  <si>
    <t>CP-SM-3-2020-C.G.R.-1</t>
  </si>
  <si>
    <t>ADQUISICION DE PINTURAS PARA LOS TRABAJOS DE MANTENIMIENTO EN LAS SEDES DE LA CONTRALORIA GENERAL DE LA REPUBLICA</t>
  </si>
  <si>
    <t>20601151121 LEAG EMPRESA INDIVIDUAL DE RESPONSABILIDAD LIMITADA - LEAG E.I.R.L.</t>
  </si>
  <si>
    <t>ADQUISICION DE PAPEL TOALLA PARA LOS SERVICIOS HIGIENICOS DE LA CONTRALORIA GENERAL DE LA REPUBLICA</t>
  </si>
  <si>
    <t>20552630191 LINKWORKS S.A.C</t>
  </si>
  <si>
    <t>ADQUISICION DE SOLUCION DE SOFTWARE DE SEGURIDAD INFORMÁTICA PARA LA PROTECCION DE LOS DISPOSITIVOS DE LA CONTRALORIA GENERAL DE LA REPUBLICA</t>
  </si>
  <si>
    <t>AS-SM-8-2020-C.G.R.-1</t>
  </si>
  <si>
    <t>20545751811 - SMART GLOBAL SOCIEDAD ANONIMA CERRADA
20552075341 - IMPERIA SOLUCIONES TECNOLOGICAS S.A.C.</t>
  </si>
  <si>
    <t>SERVICIO DE IMPLEMENTACION DE LA COCINA DEL COMEDOR DE LA SEDE CENTRAL DE LA CONTRALORIA GENERAL DE LA REPUBLICA</t>
  </si>
  <si>
    <t>AS-SM-9-2020-C.G.R.-1</t>
  </si>
  <si>
    <t>20302061425 - CONSTRUCTORA CUSA S.A.C. CONTRATISTAS GE NERALES</t>
  </si>
  <si>
    <t>09/11/2020</t>
  </si>
  <si>
    <t>11/12/2020</t>
  </si>
  <si>
    <t>INSTALACION DE UN NUEVO SISTEMA DE VENTANAS PARA LA FACHADA EXTERIOR E INTERIOR DEL EDIFICIO ARENALES DE LA SEDE CENTRAL DE LA CONTRALORIA GENERAL DE LA REPUBLICA DEL PERU</t>
  </si>
  <si>
    <t>AS-SM-10-2020-C.G.R.-1</t>
  </si>
  <si>
    <t>10461355477 - SOTO QUILCA PEDRO</t>
  </si>
  <si>
    <t>23/11/2020</t>
  </si>
  <si>
    <t>28/12/2020</t>
  </si>
  <si>
    <t>ADQUISICIÓN E INSTALACIÓN DE ESTANTERÍA METÁLICA PARA EL ACONDICIONAMIENTO Y AMPLIACIÓN DEL ARCHIVO CENTRAL DE LA CONTRALORÍA GENERAL DE LA REPÚBLICA</t>
  </si>
  <si>
    <t>AS-SM-12-2020-C.G.R.-1</t>
  </si>
  <si>
    <t>20511102775 - PROYECTOS ESPECIALES CAT SOCIEDAD ANONIMA CERRADA</t>
  </si>
  <si>
    <t>15/12/2020</t>
  </si>
  <si>
    <t>CONTRATACION DEL SERVICIO DE ESTUDIO DE MECANICA DE SUELOS, EXTRACCION Y ENSAYO DE MUESTRAS DE BICAPA, BASE GRANULAR, SUBBASE GRANULAR Y SUBRASANTE DE LA OBRA MEJORAMIENTO A NIVEL DE ASFALTO-BICAPA DE LA CARRETERA CA-507 EMP. PE-5N SAN IGNACIO RUMIPITE TRAMO I CRUCE TAMBORAPA LA COIPA, DISTRITO DE LA COIPA-SAN IGNACIO-CAJAMARCA PARA LA AUDITORIA DE CUMPLIMIENTO A LA MUNICIPALIDAD DISTRITAL DE LA COIPA, PROVINCIA DE SAN IGNACIO, DEPARTAMENTO DE CAJAMARCA</t>
  </si>
  <si>
    <t>AS-SM-13-2020-C.G.R.-1</t>
  </si>
  <si>
    <t>10283085223 - NARVAEZ LOPEZ ROBERTO</t>
  </si>
  <si>
    <t>09/12/2020</t>
  </si>
  <si>
    <t>31/01/2021</t>
  </si>
  <si>
    <t>SERVICIO DE ALQUILER DE EQUIPOS TECNOLÓGICOS IP PARA LAS GERENCIAS REGIONALES DE CONTROL Y UNIDADES ORGÁNICAS DE LA SEDE CENTRAL DE LA CONTRALORÍA GENERAL DE LA REPUBLICA</t>
  </si>
  <si>
    <t>AS-SM-19-2020-C.G.R.-1</t>
  </si>
  <si>
    <t>20502657225 - MYL COMUNICACIONES S.R.L.</t>
  </si>
  <si>
    <t>19/01/2021</t>
  </si>
  <si>
    <t>28/02/2021</t>
  </si>
  <si>
    <t>SERVICIO DE ACONDICIONAMIENTO DE LA NUEVA SEDE PARA LA GERENCIA REGIONAL DE CONTROL CUSCO DE LA CONTRALORIA GENERAL DE LA REPUBLICA</t>
  </si>
  <si>
    <t>AS-SM-16-2020-C.G.R.-1</t>
  </si>
  <si>
    <t>20603686200 - LCONST CONTRATISTAS GENERALES E.I.R.L.</t>
  </si>
  <si>
    <t>29/03/2021</t>
  </si>
  <si>
    <t>31/05/2021</t>
  </si>
  <si>
    <t xml:space="preserve">SERVICIO DE IMPLEMENTACION DE SOLUCION DE ENLACE DE FIBRA OPTICA ENTRE LOS LOCALES SEDE PRINCIPAL Y LA ESCUELA NACIONAL DE CONTROL </t>
  </si>
  <si>
    <t>AS-SM-14-2020-C.G.R.-1</t>
  </si>
  <si>
    <t>20518777646 - LELITV EIRL</t>
  </si>
  <si>
    <t>29/12/2020</t>
  </si>
  <si>
    <t>15/02/2023</t>
  </si>
  <si>
    <t>SERVICIO DE IMPLEMENTACION DE SOLUCION DE ENLACE DE FIBRA OPTICA ENTRE LOS LOCALES CONTRALORIA GENERAL DE LA REPUBLICA Y OSCE</t>
  </si>
  <si>
    <t>AS-SM-15-2020-C.G.R.-1</t>
  </si>
  <si>
    <t>20100017491 - TELEFONICA DEL PERU SAA</t>
  </si>
  <si>
    <t>31/03/2023</t>
  </si>
  <si>
    <t>SERVICIO DE SOPORTE PLATAFORMA WEBSPHERE PORTAL</t>
  </si>
  <si>
    <t>CP-SM-6-2020-C.G.R.-1</t>
  </si>
  <si>
    <t>20536740032 - EKNOWIT SOCIEDAD ANONIMA CERRADA</t>
  </si>
  <si>
    <t>16/02/2021</t>
  </si>
  <si>
    <t>17/02/2022</t>
  </si>
  <si>
    <t>SERVICIO DE ALQUILER DE SOLUCIÓN DE CONTINGENCIA PARA EL SWITCH CORE DE LA CONTRALORÍA GENERAL DE LA REPÚBLICA</t>
  </si>
  <si>
    <t>AS-SM-18-2020-C.G.R.-1</t>
  </si>
  <si>
    <t>02/03/2021</t>
  </si>
  <si>
    <t>03/03/2022</t>
  </si>
  <si>
    <t>ADQUISICIÓN DE EQUIPOS DE PROTECCIÓN PERSONAL KIT 2 Y KIT 3 PARA LOS COLABORADORES DE LA CGR</t>
  </si>
  <si>
    <t>AS-SM-22-2020-C.G.R.-1</t>
  </si>
  <si>
    <t>20545792177 - CHAPOLAB SAC</t>
  </si>
  <si>
    <t>12/02/2021</t>
  </si>
  <si>
    <t>ADQUISICIÓN DE EQUIPAMIENTO PARA AMPLIAR LA CAPACIDAD DEL SISTEMA DE ALMACENAMIENTO DE LA CONTRALORÍA GENERAL DE LA REPÚBLICA</t>
  </si>
  <si>
    <t>LICITACIÓN PÚBLICA</t>
  </si>
  <si>
    <t>LP-SM-1-2020-C.G.R.-1</t>
  </si>
  <si>
    <t>20505120451 - IT STORAGE E.I.R.L.</t>
  </si>
  <si>
    <t>01/07/2021</t>
  </si>
  <si>
    <t>CONTRATACION DEL SERVICIO DE TELEVISION POR CABLE PARA LA CGR</t>
  </si>
  <si>
    <t>AS-SM-1-2021-C.G.R.-1</t>
  </si>
  <si>
    <t>SERVICIO DE ARRENDAMIENTO DE BIEN INMUEBLE PARA LA MACRO REGION CENTRO</t>
  </si>
  <si>
    <t>DIRECTA-PROC-1-2021-C.G.R.-1</t>
  </si>
  <si>
    <t>10198227159 - NIETO VILLENA RICHARD RODRIGO</t>
  </si>
  <si>
    <t>SUMINISTRO DE AGUA POTABLE PARA EL CIAR CUSIPATA</t>
  </si>
  <si>
    <t>AS-SM-8-2021-C.G.R.-1</t>
  </si>
  <si>
    <t>10460404253 - NEGRETE CHOGAS LEYDY ERMELINDA</t>
  </si>
  <si>
    <t>SUMINISTRO DE COMBUSTIBLE DIESEL B5 S-50 PARA LA FLOTA VEHICULAR DE LA CONTRALORÍA GENERAL DE LA REPÚBLICA</t>
  </si>
  <si>
    <t>SUBASTA INVERSA ELECTRÓNICA</t>
  </si>
  <si>
    <t>AS-SM-4-2021-C.G.R.-1</t>
  </si>
  <si>
    <t>20511995028 - TERPEL PERU S.A.C.</t>
  </si>
  <si>
    <t>SERVICIO DE TELEFONIA FIJA PARA LA CONTRALORIA GENERAL DE LA REPUBLICA</t>
  </si>
  <si>
    <t>CP-SM-3-2021-C.G.R.-1</t>
  </si>
  <si>
    <t>CONVOCADO</t>
  </si>
  <si>
    <t>SERVICIO DE MANTENIMIENTO DE SOFTWARE PARA MESA DE SERVICIO</t>
  </si>
  <si>
    <t>AS-SM-5-2021-C.G.R.-2</t>
  </si>
  <si>
    <t>20556436798   ESPIRAL MICROSISTEMAS SUCURSAL DEL PERU</t>
  </si>
  <si>
    <t>SERVICIO DE SOPORTE Y MANTENIMIENTO DE LAS LICENCIAS DE LA PLATAFORMA VIRTUALIZADA - VMWARE</t>
  </si>
  <si>
    <t>AS-SM-3-2021-C.G.R.-1</t>
  </si>
  <si>
    <t>20261898706 - ADEXUS PERU SA</t>
  </si>
  <si>
    <t xml:space="preserve">CONTRATACION DE SEGUROS DE VIDA, SEGUROS  PERSONALES Y PATRIMONIALES </t>
  </si>
  <si>
    <t>CP-SM-2-2021-C.G.R.-1</t>
  </si>
  <si>
    <t>SERVICIO DE SOPORTE Y MANTENIMIENTO DE LAS LICENCIAS ORACLE</t>
  </si>
  <si>
    <t>DIRECTA-PROC-2-2021-C.G.R.-1</t>
  </si>
  <si>
    <t>20182246078 - SISTEMAS ORACLE DEL PERU S.R.L.</t>
  </si>
  <si>
    <t>SERVICIO DE TOMA DE PRUEBAS DE DIAGNOSTICO Y PARA LA VIGILANCIA DE LA INFECCION POR SARS COV-2 (COVID 19) PARA COLABORADORES DE LA CONTRALORÍA GENERAL DE LA REPUBLICA - SEDE LIMA</t>
  </si>
  <si>
    <t>DIRECTA-PROC-3-2021-C.G.R.-1</t>
  </si>
  <si>
    <t>20554454276-LABORATORIOS CLINICOS MULTIPLES S.A.C.</t>
  </si>
  <si>
    <t>SUMINISTRO DE COMBUSTIBLE DIÉSEL B5 S50 PARA LA FLOTA VEHICULAR DE LA GERENCIA REGIONAL DE CONTROL DE PIURA</t>
  </si>
  <si>
    <t>AS-SM-2-2021-C.G.R.-2</t>
  </si>
  <si>
    <t>20347237028 - ESTACION BOLOGNESI S.R.LTDA</t>
  </si>
  <si>
    <t>ADQUISICION DE COMPUTADORA DE ESCRITORIO (SIN PANTALLA) Y ESCANER PORTATIL EN EL MARCO DE LA IOARR DE CODIGO  N° 2400379</t>
  </si>
  <si>
    <t>20600963989   IMPACTO DIGITAL PERU S.A.C.
20606010886   CORPORACION JAE SOLUTIONS E.I.R.L.</t>
  </si>
  <si>
    <t>SERVICIO DE SOPORTE Y MANTENIMIENTO DE HERRAMIENTA DE MONITOREO APPDYNAMICS</t>
  </si>
  <si>
    <t>AS-SM-6-2021-C.G.R.-1</t>
  </si>
  <si>
    <t>15/07/2021</t>
  </si>
  <si>
    <t>31/08/2024</t>
  </si>
  <si>
    <t xml:space="preserve">SUMINISTRO DE COMBUSTIBLE DIESEL B5 S50 PARA LA FLOTA VEHICULAR DE LA GERENCIA REGIONAL DE CONTROL DE JUNÍN </t>
  </si>
  <si>
    <t>SIE-SIE-3-2021-C.G.R.-2</t>
  </si>
  <si>
    <t>20318791245-CONSORCIO COMERCIAL SUDAMERICANA S.R.LDA</t>
  </si>
  <si>
    <t>20/07/2021</t>
  </si>
  <si>
    <t xml:space="preserve">SUMINISTRO DE COMBUSTIBLE DIESEL B5 S50 PARA LA FLOTA VEHICULAR DE LA GERENCIA REGIONAL DE CONTROL DE PUNO </t>
  </si>
  <si>
    <t>SIE-SIE-4-2021-C.G.R.-1</t>
  </si>
  <si>
    <t>20145496170 - UNIVERSIDAD NACIONAL DEL ALTIPLANO PUNO</t>
  </si>
  <si>
    <t>01/07/2022</t>
  </si>
  <si>
    <t>ADQUISICION DE ALCOHOL EN GEL PARA LOS COLABORADORES DE LA CONTRALORIA GENERAL DE LA REPUBLICA</t>
  </si>
  <si>
    <t>20605400150   JL VENTAS Y SERVICIOS S.A.C.</t>
  </si>
  <si>
    <t>SERVICIO DE MANTENIMIENTO PREVENTIVO PARA LA FLOTA VEHICULAR VOLKSWAGEN AMAROK DE LA SEDE CENTRAL Y LA SEDE LIMA PROVINCIAS</t>
  </si>
  <si>
    <t>AS-SM-7-2021-C.G.R.-3</t>
  </si>
  <si>
    <t>20349065488 - EUROSHOP S.A.</t>
  </si>
  <si>
    <t>CONSENTIMIENTO</t>
  </si>
  <si>
    <t>ADQUISICION DE COMPUTADORA PERSONAL PORTATIL PARA LA CONTRALORIA GENERAL DE LA REPUBLICA EN EL MARCO DEL IOARR DE CODIGO UNICO 2400379</t>
  </si>
  <si>
    <t xml:space="preserve">20481682721   REDCOM SAC </t>
  </si>
  <si>
    <t>ADQUISICION DE COMPUTADORA PERSONAL PORTATIL PARA LA CONTRALORIA GENERAL DE LA REPUBLICA</t>
  </si>
  <si>
    <t xml:space="preserve">1-20438509039   COMPURED S.A.C   </t>
  </si>
  <si>
    <t>ADQUISICION DE ESTACION DE TRABAJO PORTATIL (WORKSTATION) PARA LA CONTRALORIA GENERAL DE LA REPUBLICA EN EL MARCO DE LA IOARR DE CODIGO UNICO N°2400379</t>
  </si>
  <si>
    <t xml:space="preserve">1-20438509039   COMPURED S.A.C </t>
  </si>
  <si>
    <t xml:space="preserve">SERVICIO DE ENSAYOS DE LABORATORIO EN CONTROL DE CALIDAD DE MECÁNICA DE SUELOS Y LEVANTAMIENTO TOPOGRÁFICO PARA LA GERENCIA REGIONAL DE CONTROL DE UCAYALI </t>
  </si>
  <si>
    <t>AS-SM-9-2021-C.G.R.-1</t>
  </si>
  <si>
    <t>20494253683 - GEOINGENIERIA E.I.R.L.</t>
  </si>
  <si>
    <t>BUENA PRO</t>
  </si>
  <si>
    <t xml:space="preserve">CONTRATACIÓN DEL SERVICIO DE PRUEBAS DE INSPECCIÓN DE ESPESOR DE PINTURA E INSPECCIÓN DE SOLDADURA EN ESTRUCTURAS METÁLICAS DE LAS UNIDADES DE PROCESO Y DE LAS UNIDADES AUXILIARES DEL PROYECTO MODERNIZACIÓN REFINERÍA TALARA (PMRT) </t>
  </si>
  <si>
    <t>AS-SM-10-2021-C.G.R.-2</t>
  </si>
  <si>
    <t>ADQUISICIÓN DE COMPUTADORAS PERSONALES PORTÁTILES PARA LA OPERACIÓN DE LOS SERVICIOS DE CONTROL GUBERNAMENTAL DE LA CONTRALORÍA GENERAL DE LA REPÚBLICA</t>
  </si>
  <si>
    <t xml:space="preserve">20481682721   REDCOM SAC    </t>
  </si>
  <si>
    <t>12/07/2021</t>
  </si>
  <si>
    <t xml:space="preserve">ADQUISICIÓN DE RESPIRADORES N95, FFP2 O EQUIVALENTES PARA LOS COLABORADORES DE LA CGR </t>
  </si>
  <si>
    <t>AS-SM-12-2021-C.G.R.-1</t>
  </si>
  <si>
    <t>10430059659 - JARA GUERREROS GRIMM DANNY</t>
  </si>
  <si>
    <t xml:space="preserve">ADQUISICION DE MANDILONES DESCARTABLES PARA LOS COLABORADORES DE LA CGR </t>
  </si>
  <si>
    <t>LP-SM-1-2021-C.G.R.-1</t>
  </si>
  <si>
    <t>20518663985 - RAMMES SAC</t>
  </si>
  <si>
    <t xml:space="preserve">SERVICIO DE CONSULTORÍA PARA EL ACOMPAÑAMIENTO EN LA IMPLEMENTACIÓN DE LA NORMA ISO 37001 – SISTEMA DE GESTIÓN ANTISOBORNO EN LA CONTRALORÍA GENERAL DE LA REPÚBLICA (CGR) </t>
  </si>
  <si>
    <t>AS-SM-15-2021-C.G.R.-1</t>
  </si>
  <si>
    <t>SERVICIO DE SOPORTE Y MANTENIMIENTO DE LAS LICENCIAS DEL SOFTWARE DBTWICE</t>
  </si>
  <si>
    <t>AS-SM-14-2021-C.G.R.-1</t>
  </si>
  <si>
    <t>20525075371 - REDPARTNER PERU S.A.C.</t>
  </si>
  <si>
    <t>SERVICIO DE TRANSPORTE DE CARGA (BIENES PATRIMONIALES Y SUMINISTROS) A NIVEL NACIONAL</t>
  </si>
  <si>
    <t>CP-SM-1-2021-C.G.R.-1</t>
  </si>
  <si>
    <t>SERVICIO DE SOPORTE Y GARANTÍA EXTENDIDA PARA LOS SERVIDORES DE VIRTUALIZACIÓN</t>
  </si>
  <si>
    <t>AS-SM-17-2021-C.G.R.-1</t>
  </si>
  <si>
    <t xml:space="preserve"> SERVICIO DE MEDICIÓN DE RESISTIVIDAD ELÉCTRICA DEL SÍSTEMA DE PUESTAS A TIERRA (SPAT)</t>
  </si>
  <si>
    <t>AS-SM-16-2021-C.G.R.-1</t>
  </si>
  <si>
    <t>SERVICIO DE SOPORTE Y MANTENIMIENTO DE LAS LICENCIAS DE WINDOWS SERVER DATACENTER</t>
  </si>
  <si>
    <t>SERVICIO DE MANTENIMIENTO PREVENTIVO Y CORRECTIVO DEL SISTEMA DE DETECCIÓN Y EXTINCIÓN DEL CENTRO DE DATOS DEL EDIFICIO CARRILLO</t>
  </si>
  <si>
    <t>ADQUISICION Y SUMINISTRO DE COMBUSTIBLE GASOHOL 97 PLUS PARA LA FLOTA VEHICULAR DE LA CGR</t>
  </si>
  <si>
    <t>CONTRATACIÓN DEL SERVICIO DE SEGURIDAD Y VIGILANCIA ZONA CENTRO</t>
  </si>
  <si>
    <t>CONTRATACIÓN DEL SERVICIO DE SEGURIDAD Y VIGILANCIA ZONA SUR</t>
  </si>
  <si>
    <t>CONTRATACIÓN DEL SERVICIO DE SEGURIDAD Y VIGILANCIA PARA LAS SEDES INSTITUCIONALES A NIVEL NACIONAL – ÍTEM N° 01 SEDE CENTRAL LIMA</t>
  </si>
  <si>
    <t>CONTRATACIÓN DEL SERVICIO DE SEGURIDAD Y VIGILANCIA PARA LAS SEDES INSTITUCIONALES A NIVEL NACIONAL – ÍTEM N° 02 ZONA NORTE</t>
  </si>
  <si>
    <t>CONTRATACIÓN DEL SERVICIO DE SEGURIDAD Y VIGILANCIA PARA LAS SEDES INSTITUCIONALES A NIVEL NACIONAL – ÍTEM N° 05 ZONA SELVA</t>
  </si>
  <si>
    <t>CONTRATACIÓN DEL SERVICIO DE SEGUROS PATRIMONIALES Y PERSONALES</t>
  </si>
  <si>
    <t>SERVICIO DE SOPORTE Y GARANTÍA EXTENDIDA DEL EQUIPO ANTISPAM DE LA MARCA FORTINET DE LA CONTRALORÍA GENERAL DE LA REPÚBLICA</t>
  </si>
  <si>
    <t xml:space="preserve">“SERVICIO DE LIMPIEZA, FUMIGACIÓN Y DESINFECCIÓN PARA LAS SEDES DE LA ZONA NORTE Y CENTRO DE LA CONTRALORÍA GENERAL DE LA REPÚBLICA” ITEM 01: ZONA NORTE </t>
  </si>
  <si>
    <t xml:space="preserve">“SERVICIO DE LIMPIEZA, FUMIGACIÓN Y DESINFECCIÓN PARA LAS SEDES DE LA ZONA NORTE Y CENTRO DE LA CONTRALORÍA GENERAL DE LA REPÚBLICA” ITEM 02: ZONA CENTRO  </t>
  </si>
  <si>
    <t>CONTRATACIÓN DEL SERVICIO DE SOPORTE Y MANTENIMIENTO DE LAS LICENCIAS DE LASERFICHE RIO}</t>
  </si>
  <si>
    <t>CONTRATACIÓN DEL SERVICIO DE SOPORTE Y GARANTÍA EXTENDIDA DEL EQUIPAMIENTO DE SEGURIDAD PERIMETRAL</t>
  </si>
  <si>
    <t>CONTRATACIÓN DEL SERVICIO DE PLATAFORMA WEBSPHERE PORTAL</t>
  </si>
  <si>
    <t>CONTRATACIÓN DEL SERVICIO DE SOPORTE Y GARANTÍA EXTENDIDA PARA SERVIDORES SYSTEM POWER T SWITCH SAN</t>
  </si>
  <si>
    <t xml:space="preserve">SERVICIO DE LIMPIEZA, FUMIGACIÓN, GASFITERÍA, JARDINERÍA Y CERRAJERÍA PARA LA CONTRALORÍA GENERAL DE LA REPÚBLICA
ÍTEM N° 02: ZONA SUR </t>
  </si>
  <si>
    <t>CONTRATACIÓN DEL SERVICIO DE SOPORTE Y MANTENIMIENTO DE LAS LICENCIAS DE LA PLATAFORMA VIRTUALIZADA - VMWARE</t>
  </si>
  <si>
    <t>ADQUISICIÓN DE LAS SOLUCIONES DE COMUNICACIONES DE REDES Y DE COMUNICACIONES UNIFICADAS (SOLUCIÓN HÍBRIDA)</t>
  </si>
  <si>
    <t>LICITACION PUBLICA INTERNACIONAL</t>
  </si>
  <si>
    <t>PROCEDIMIENTO DE SELECCIÓN</t>
  </si>
  <si>
    <t>LPI Nª01-2020-CG-UE002/BID3</t>
  </si>
  <si>
    <t>TELEFONICA DEL PERU SAA - 20100017491</t>
  </si>
  <si>
    <t>EN EJECUCION</t>
  </si>
  <si>
    <t>ADQUISICIÓN E IMPLEMENTACIÓN DE LA SOLUCIÓN DE EQUIPAMIENTO Y ACONDICIONAMIENTO PARA EL MEJORAMIENTO DE LOS CENTROS DE DATOS SEDE PRINCIPAL Y SECUNDARIO</t>
  </si>
  <si>
    <t>LPI Nª02-2020-CG-UE002/BID3</t>
  </si>
  <si>
    <t>“IMPLEMENTACIÓN DE UNA HERRAMIENTA PARA LA SOLUCIÓN DE CORREO ELECTRÓNICO EN LA NUBE PARA LA CONTRALORÍA GENERAL DE LA REPÚBLICA”.</t>
  </si>
  <si>
    <t>LPI Nª03-2020-CG-UE002/BID3</t>
  </si>
  <si>
    <t>SOFTWAREONE PERU SAC - 20546801471</t>
  </si>
  <si>
    <t>ADQUISICION DE SERVICIO PARA LA ELABORACION DE LINEAMIENTOS DE LA ESTANDARIZACION DE INFRAESTRUCTURA Y MOBILIARIO DE LA CONTRALORIA GENERAL DE LA REPUBLICA</t>
  </si>
  <si>
    <t>COMPARACION DE PRECIOS</t>
  </si>
  <si>
    <t>CPI Nª01-2020-CG-UE002/BID3</t>
  </si>
  <si>
    <t>CARDENAS ALANYA CARDENAS - 10097513860</t>
  </si>
  <si>
    <t>EJECUTADO</t>
  </si>
  <si>
    <t>CONTRATACIÓN DEL SERVICIO DE VIRTUALIZACIÓN DE LOS CONTENIDOS DEL CURSO E-LEARNING (VIRTUAL AUTOINSTRUCTIVO) EN CONTROL CONCURRENTE</t>
  </si>
  <si>
    <t>CP Nª02-2020-CG-UE002/BID3</t>
  </si>
  <si>
    <t>ATYPAX TRAINING SAC - 20602587666</t>
  </si>
  <si>
    <t>CONTRATACIÓN DEL SERVICIO DE CONSULTORÍA PARA LA ELABORACIÓN DE UNA METODOLOGÍA DE CÁLCULO DEL DAÑO PATRIMONIAL Y EXTRAPATRIMONIAL DE LA CORRUPCIÓN EN EL PERÚ, VALIDADA Y APLICADA A LA ESTIMACIÓN DEL COSTO DE LA CORRUPCIÓN PARA EL AÑO FISCAL 2020</t>
  </si>
  <si>
    <t>SCC - CONSULTORIA DE FIRMA BASADA EN CALIFICACION DE CONSULTORES</t>
  </si>
  <si>
    <t>SCC Nª01-2020-CG-UE002/BID3</t>
  </si>
  <si>
    <t>GRADE  - 20111446165</t>
  </si>
  <si>
    <t>EJECUCION</t>
  </si>
  <si>
    <t>SERVICIO DE PUBLICACION DE AVISOS (firmas consultoras)</t>
  </si>
  <si>
    <t>SELECCION DIRECTA</t>
  </si>
  <si>
    <t>SD</t>
  </si>
  <si>
    <t>SD SERVICIOS N° 01-2021-CGR-BID3</t>
  </si>
  <si>
    <t>PRODUCCIONES GENESIS S.A.C. - 20293877964</t>
  </si>
  <si>
    <t>SERVICIO DE PUBLICACION DE AVISOS (Adquisicion de terrenos)</t>
  </si>
  <si>
    <t>SD SERVICIOS N° 02-2021-CGR-BID3</t>
  </si>
  <si>
    <t>SERVICIO DE PUBLICACION DE AVISOS (Consultor individual Experto Nacional)</t>
  </si>
  <si>
    <t>SD SERVICIOS N° 03-2021-CGR-BID3</t>
  </si>
  <si>
    <t>MULTIAVISA - 20340084692</t>
  </si>
  <si>
    <t>SD SERVICIOS N° 04-2021-CGR-BID3</t>
  </si>
  <si>
    <t>SERVICIO DE PUBLICACION DE AVISOS (Firma consultora)</t>
  </si>
  <si>
    <t>SD SERVICIOS N° 05-2021-CGR-BID3</t>
  </si>
  <si>
    <t>ADQUISICION DE CERTIFICADO DIGITAL DE FIRMA DE CODIGO</t>
  </si>
  <si>
    <t>ASP</t>
  </si>
  <si>
    <t>o/c  Nº 7-2020</t>
  </si>
  <si>
    <t>FIRMUZ DIGITAL SAC</t>
  </si>
  <si>
    <t>ADQUISICION DE DISPOSITIVOS PARA VERIFICACION BIOMETRICA</t>
  </si>
  <si>
    <t>CP N°01-2020-CG-UE002/BID2</t>
  </si>
  <si>
    <t>ZYTRUST S.A - 20512321357</t>
  </si>
  <si>
    <t>SERVICIO DE EMISION DE BOLETOS AEREOS</t>
  </si>
  <si>
    <t>O/S 43</t>
  </si>
  <si>
    <t>LATAM AIRLINES PERU SA-20341841357</t>
  </si>
  <si>
    <t>SERVICIO DE EMISION DE BOLETOS AEREOS PARA LA ENC</t>
  </si>
  <si>
    <t>O/S 110</t>
  </si>
  <si>
    <t>O/S 115</t>
  </si>
  <si>
    <t>VIVA AIRLINES PERU S.A.C-20601237211</t>
  </si>
  <si>
    <t>O/S 114</t>
  </si>
  <si>
    <t>O/S 143</t>
  </si>
  <si>
    <t>O/S 142</t>
  </si>
  <si>
    <t>O/S 141</t>
  </si>
  <si>
    <t>SKY AIRLINE PERU S.A.C.-20603446543</t>
  </si>
  <si>
    <t>ADQUISICION DE BATERIAS 9V PARA LA ENC A TRAVES DE LOS CATALOGOS ELECTRONICOS DE ACUERDO MARCO</t>
  </si>
  <si>
    <t>O/C 11</t>
  </si>
  <si>
    <t>TRADING SERVICE M&amp;A SRLTDA-20107903951</t>
  </si>
  <si>
    <t>ADQUISICION DE PAPEL BOND PARA LA ENC A TRAVES DE LOS CATALOGOS ELECTRONICOS DE ACUERDO MARCO</t>
  </si>
  <si>
    <t>O/C 12</t>
  </si>
  <si>
    <t>CORPORACION DE INDUSTRIAS STANDFORD SOCIEDAD ANONIMA CERRADA-20511358907</t>
  </si>
  <si>
    <t>ADQUISICION DE PILAS AA PARA LA ENC A TRAVES DE LOS CATALOGOS ELECTRONICOS DE ACUERDO MARCO</t>
  </si>
  <si>
    <t>O/C 09</t>
  </si>
  <si>
    <t>ADQUISICION DE PILAS AAA PARA LA ENC A TRAVES DE LOS CATALOGOS ELECTRONICOS DE ACUERDO MARCO</t>
  </si>
  <si>
    <t>O/C 10</t>
  </si>
  <si>
    <t>ADQUISICION DE UTILES DE OFICINA PARA LA ENC A TRAVES DE LOS CATALOGOS ELECTRONICOS DE ACUERDO MARCO</t>
  </si>
  <si>
    <t>O/C 13</t>
  </si>
  <si>
    <t>LINKWORKS S.A.C-20552630191</t>
  </si>
  <si>
    <t>ADQUISICION DE TONERS DE IMPRESORAS PARA LA SUBDIRECCION ADMINISTRATIVA DE LA ENC-ACUERDO MARCO</t>
  </si>
  <si>
    <t>O/C 14</t>
  </si>
  <si>
    <t>O/C 15</t>
  </si>
  <si>
    <t>COMPUPLAZA COMPUTADORAS E.I.R.L.-20600775376</t>
  </si>
  <si>
    <t>O/C 19</t>
  </si>
  <si>
    <t>CORPORATION GADEX E.I.R.L.-20605909362</t>
  </si>
  <si>
    <t>O/C 26</t>
  </si>
  <si>
    <t>CORPORACION COPYMAX S.A.C-20511283974</t>
  </si>
  <si>
    <t>O/C 16</t>
  </si>
  <si>
    <t>JUNIOR COLOR CORPORATION E.I.R.L-20600015801</t>
  </si>
  <si>
    <t>O/C 25</t>
  </si>
  <si>
    <t>COMPUDISA S.A.C.-20553282005</t>
  </si>
  <si>
    <t>O/C 24</t>
  </si>
  <si>
    <t>JC CONSORCIO Y SERVICIOS GENERALES SOCIEDAD COMERCIAL DE RESPONSABILIDAD LIMITADA-20603622902</t>
  </si>
  <si>
    <t>O/C 17</t>
  </si>
  <si>
    <t>DISTRIBUIDORA TONER PRINT E.I.R.L.-20601750563</t>
  </si>
  <si>
    <t>O/C 23</t>
  </si>
  <si>
    <t>INCA GN TRONIK E.I.R.L-20543966275</t>
  </si>
  <si>
    <t>O/C 18</t>
  </si>
  <si>
    <t>UNIVERSO INFORMATICO S.A.C.-20538267172</t>
  </si>
  <si>
    <t>O/C 21</t>
  </si>
  <si>
    <t>SUMINISTRO INFORMATICO JEAN SOCIEDAD ANONIMA CERRADA - SUMINISTRO INFORMATICO JEAN S.A.C.-20602841325</t>
  </si>
  <si>
    <t>O/C 27</t>
  </si>
  <si>
    <t>MARCA TUMI E.I.R.L.-20605861114</t>
  </si>
  <si>
    <t>ADQUISICION DE IMPRESORA MULTIFUNCIONAL A COLOR  PARA LA ENC POR ACUERDO MARCO</t>
  </si>
  <si>
    <t>O/C 33</t>
  </si>
  <si>
    <t>PARTNERS TECHNOLOGY S.A.C.-20556739693</t>
  </si>
  <si>
    <t>ADQUISICION DE REPUESTOS PARA LAS IMPRESORAS DE LA ENC POR ACUERDO MARCO-DS 187(RSG 078)</t>
  </si>
  <si>
    <t>O/C 38</t>
  </si>
  <si>
    <t>COMERCIALIZADORA DE PRODUCTOS EN GENERAL SRL - COPEGER SRL-20100868254</t>
  </si>
  <si>
    <t>O/C 39</t>
  </si>
  <si>
    <t>ADQUISICION DE ESCANER PARA EL AREA DE ADMINISTRACION Y FINANZAS DE LA UE 002 - ACUERDO MARCO</t>
  </si>
  <si>
    <t>O/C 43</t>
  </si>
  <si>
    <t>GRUPO VENTURA PERU S.A.C.-20553450749</t>
  </si>
  <si>
    <t>ADQUISICION DE TONERS PARA IMPRESORAS POR ACUERDO MARCO</t>
  </si>
  <si>
    <t>O/C 03</t>
  </si>
  <si>
    <t>O/C 02</t>
  </si>
  <si>
    <t>VISUAL AMERICA DATA E.I.R.L-20545678633</t>
  </si>
  <si>
    <t>O/C 01</t>
  </si>
  <si>
    <t>MAQUINARIAS JAAM S.A.-20193696920</t>
  </si>
  <si>
    <t>ADQUISICION DE UN PROYECTOR PARA LA SUBDIRECCION ADMINISTRATIVA DE LA ENC POR ACUERDO MARCO</t>
  </si>
  <si>
    <t>O/C 05</t>
  </si>
  <si>
    <t>PROYECTOS MULTIMEDIA S.A.C.-20507498192</t>
  </si>
  <si>
    <t>ADQUISICION DE 02 COMPUTADORAS PORTATILES (LAPTOP) PARA LA ENC POR ACUERDO MARCO</t>
  </si>
  <si>
    <t>O/C 06</t>
  </si>
  <si>
    <t>PROYECTEC E.I.R.L.-20600257286</t>
  </si>
  <si>
    <t>ADQUISICION DE 05 IMPRESORAS MONOCROMATICAS PARA LA ENC POR ACUERDO MARCO</t>
  </si>
  <si>
    <t>JL SUPPORT AND SERVICES S.A.C- JL SERVICES S.A.C-20512406425</t>
  </si>
  <si>
    <t>ADQUISICION DE 02 PANTALLAS INTERACTIVAS TACTIL PARA LA ESCUELA NACIONAL DE CONTROL A TRAVES DE LOS CATALOGOS ELECTRONICOS DE ACUERDO MARCO</t>
  </si>
  <si>
    <t>O/C 20</t>
  </si>
  <si>
    <t>TECNOLOGIA Y CREATIVIDAD S.A.C.-20518446372</t>
  </si>
  <si>
    <t>ADQUISICION DE 02 IMPRESORAS A COLOR PARA LA ENC A TRAVES DE LOS CATALOGOS ELECTRONICOS DE  ACUERDO MARCO</t>
  </si>
  <si>
    <t>O/C 22</t>
  </si>
  <si>
    <t>CORPORACION SUTESA S.A.C.-20600889347</t>
  </si>
  <si>
    <t>FORMATO 15: DETALLE DE CONSULTORIAS PERSONAS JURÍDICAS Y NATURALES - PRESUPUESTO 2020 Y 2021</t>
  </si>
  <si>
    <t>CONSULTORIAS</t>
  </si>
  <si>
    <t>PERSONA JURIDICA (RUC)</t>
  </si>
  <si>
    <t>PERSONA NATURAL (DNI)</t>
  </si>
  <si>
    <t>PPTO 2020 (AL 31/12)</t>
  </si>
  <si>
    <t>PPTO 2021 (AL 30/06)</t>
  </si>
  <si>
    <t>PPTO 2022 (PROYECCI{ON 31/12)</t>
  </si>
  <si>
    <t>TIPO DE ESTUDIO Y/O INFORME (*)</t>
  </si>
  <si>
    <t>ESPECIALIDAD (**)</t>
  </si>
  <si>
    <t>EJECUCIÓN S/</t>
  </si>
  <si>
    <t xml:space="preserve">CONSULTORIA PARA LA ELABORACION DE UN INFORME SOBRE EL GASTO SOCIAL EN EL QUE INCLUYA INFORMACION DEL ANALISIS DE LA EVOLUCION DEL GASTO SOCIAL Y LOS RESULTADOS DE LOS INDICADORES SOCIALES.                                   </t>
  </si>
  <si>
    <t>20549803459</t>
  </si>
  <si>
    <t>INFORME</t>
  </si>
  <si>
    <t>03 PLANEAMIENTO, GESTION Y RESERVA DE CONTINGENCIA</t>
  </si>
  <si>
    <t xml:space="preserve">CONSULTORIA PARA LA ELABORACION DE UN INFORME SOBRE LOS RESULTADOS DEL GASTO EJECUTADO MEDIANTE EL PRESUPUESTO POR RESULTADOS(PpR) EN EL A?O 2019 IDENTIFICANDO EL AVANCE LOGRADO EN MATERIA DE RESULTADOS PRODUCTOS Y OTROS NIVELES DE LAS CADENAS DE VALOR CON INFORMACION DISPONIBLE DE LOS PROGRAMAS PRESUPUESTALES Y LAS ENTIDADES  QUE PARTICIPAN EN SU EJECUCION                                                                                                                                         </t>
  </si>
  <si>
    <t xml:space="preserve">CONSULTORIA PARA LA ELABORACION DE INFORME CONSOLIDADO DE ANALISIS DE LA INVERSION PUBLICA EN EL PERU AÑO 2019                                                                                                   </t>
  </si>
  <si>
    <t xml:space="preserve">CONSULTORIA PARA LA ELABORACION DE UN INFORME CONSOLIDADO DE ANALISIS DE LA EVOLUCION Y LOS RESULTADOS DE LOS INDICADORES MACROECONOMICOS Y LAS ESTADISTICAS DE LAS FINANZAS PUBLICAS ,DERIVADAS DE LA POLITICA ECONOMICA,FISCAL , MONETARIA  Y  TRIBUTARIA DEL PERU                                                                                                                              </t>
  </si>
  <si>
    <t>20101025617</t>
  </si>
  <si>
    <t xml:space="preserve">CONSULTORIA PARA LA GERENCIA DE CONTROL DE MEGAPROYECTOS EN LA APLICACION DE MODELOS DE CONSTRUCCION FIDIC                                                                                                                       </t>
  </si>
  <si>
    <t>20294066421</t>
  </si>
  <si>
    <t xml:space="preserve">COMSULTORIA PARA EL ESTUDIO DE MECÁNICA DE SUELOS, EXTRACCIÓN Y ENSAYO DE MUESTRAS DE DIAMANTINAS DE CONCRETO DE LA OBRA 'CONST. DE LA VÍA CANAL EN LA RUTA DEP. CARRETERA EMP.PE-1N (KM. 789+850), GRC LAMBAYEQUE        </t>
  </si>
  <si>
    <t>20517697088</t>
  </si>
  <si>
    <t>ESTUDIO</t>
  </si>
  <si>
    <t xml:space="preserve">SERVICIO DE CONSULTORÍA PARA LA ELABORACIÓN DE INFORME CONSOLIDADO DE ANÁLISIS DE LA INVERSIÓN EN EL PERU AÑO 2020                                                                                                                                               </t>
  </si>
  <si>
    <t>20512685391</t>
  </si>
  <si>
    <t xml:space="preserve">SERVICIO DE VALOR CON INFORMACIÓN DISPONIBLE DE LOS PROGRAMAS PRESUPUESTALES Y LAS ENTIDADES QUE PARTICIPAN EN SU EJECUCIÓN                                                                                                                                     </t>
  </si>
  <si>
    <t>20260496281</t>
  </si>
  <si>
    <t xml:space="preserve">CONSULTORÍA PARA LA ELABORACIÓN DE UN INFORME CONSOLIDADO DE ANÁLISIS DE LA EVOLUCIÓN Y LOS RESULTADOS DE LOS INDICADORES MACROECONÓMICOS Y LAS ESTADÍSTICAS DE LAS FINANZAS PÚBLICAS, DERIVADAS DE LA POLÍTICA ECONÓMICA, FISCAL, MONETARIA Y TRIBUTARIA DEL PERÚ.                                                                                                             </t>
  </si>
  <si>
    <t>20550189446</t>
  </si>
  <si>
    <t xml:space="preserve">CONSULTORÍA ESPECIALIZADA EN DERECHO CONSTITUCIONAL PARA IDENTIFICAR Y DE SER EL CASO, FORTALECER LAS MATERIAS QUE REQUIERAN SER DESARROLLADAS EN EL PROYECTO DE REGLAMENTO DEL PROCEDIMIENTO ADMINISTRATIVO SANCIONADOR POR RESPONSABILIDAD ADMINISTRATIVA FUNCIONAL                                                                                 </t>
  </si>
  <si>
    <t>20124163693</t>
  </si>
  <si>
    <t xml:space="preserve">CONSULTORIA PARA LA ELABORACION DE UN INFORME SOBRE EL GASTO SOCIAL EN EL QUE SE INCLUYA INFORMACIÓN DEL ANLISIS DE LA EVOLUCIÓN DEL GASTO SOCIAL Y LOS RESULTADOS DE LOS INDICADORES SOCIALES (POBREZA,POBREZA EXTREMA NUTRICION ,SALUD ,EDUCACION, BIENESTAR DEL HOGAR,EMPLEO, INDICE DE DESARROLLO HUMANO, ENTRE OTROS ), CONSIDERADOS POR EL MEF  PARA LA CUENTA GENERAL DE LA REPUBLICA                                                                                     </t>
  </si>
  <si>
    <t xml:space="preserve">TOTAL </t>
  </si>
  <si>
    <t>(*) EL PRODUCTO QUE SE ADQUIERE</t>
  </si>
  <si>
    <t>(**) LA ESPECIALIDAD TOMANDO ENCUENTA HACIENDO REFERENCIA UNA O MAS DE LAS 25 FUNCIONES DEL CLASIFICADOR FUNCIONAL PROGRAMATICO</t>
  </si>
  <si>
    <t xml:space="preserve"> UE: 002-1698: CONTRALORIA GENERAL - GESTION DE PROYECTOS Y FORTALECIMIENTO DE CAPACIDADES</t>
  </si>
  <si>
    <t>1. CONSULTORIA INDIVIDUAL PARA EL SERVICIO DE REVISIÓN, DEPURACIÓN Y PROCESAMIENTO DE INFORMACIÓN DE LÍNEA DE BASE</t>
  </si>
  <si>
    <t>CINDY ROJAS ALVARADO - 73198701</t>
  </si>
  <si>
    <t>GESTION DE PROYECTOS MONITOREO, EVALUACIÓN Y AUDITORÍA</t>
  </si>
  <si>
    <t>2. CONSULTORIA INDIVIDUAL PARA EL SERVICIO DE REVISIÓN, DEPURACIÓN Y PROCESAMIENTO DE INFORMACIÓN DE LÍNEA DE BASE</t>
  </si>
  <si>
    <t>JOSE LUIS HERRERA HINOJOSA -73175418</t>
  </si>
  <si>
    <t>3. CONSULTORIA INDIVIDUAL PARA EL SERVICIO DE REVISIÓN, DEPURACIÓN Y PROCESAMIENTO DE INFORMACIÓN DE LÍNEA DE BASE</t>
  </si>
  <si>
    <t>RONNY MARTIN CONDOR ITURRIZAGA - 71467952</t>
  </si>
  <si>
    <t>4. SERVICIO DE CONSULTORÍA PARA LA ABSOLUCIÓN DE CONSULTAS Y/U OBSERVACIONES Y ACTUALIZACIÓN DE LAS "ESPECIFICACIONES TÉCNICAS PARA LA ADQUISICIÓN E IMPLEMENTACIÓN DE LA SOLUCIÓN DE EQUIPAMIENTO Y ACONDICIONAMIENTO PARA EL MEJORAMIENTO DE LOS CENTROS DE DATOS SEDE CENTRAL Y ESCUELA NACIONAL DE CONTROL</t>
  </si>
  <si>
    <t>RAM &amp; MAR INGENIEROS S.A.C - 20602471277</t>
  </si>
  <si>
    <t>MEJORAMIENTO DE LOS CENTROS DE DATOS</t>
  </si>
  <si>
    <t>5. CONTRATACION DE UN CONSULTOR PARA ASISTENCIA TECNICA ESPECIALIZADA EN INSTALACIONES  ELECTRICAS PARA LA IMPLEMENTACION DE EQUIPAMIENTO DEL AUDITORIO DE LA ESCUELA NACIONAL DE CONTROL</t>
  </si>
  <si>
    <t>GUSTAVO NESTOR SALAZAR HUAMANI - 09730989</t>
  </si>
  <si>
    <t>IMPLEMENTACION DE EQUIPAMIENTO DEL AUDITORIO ENC</t>
  </si>
  <si>
    <t>6. CONTRATACION DE UN CONSULTOR PARA ASISTENCIA TECNICA ESPECIALIZADA EN ESTRUCTURAS DE EDIFICACIONES PARA LA IMPLEMENTACION DE EQUIPAMIENTO DEL AUDITORIO DE LA ESCUELA NACIONAL DE CONTROL</t>
  </si>
  <si>
    <t>PEDRO JOSE GUERRERO ESCOBAR - 42008435</t>
  </si>
  <si>
    <t>7. CONTRATACIÓN DE UN CONSULTOR PARA ASISTENCIA TÉCNICA ESPECIALIZADAEN LUMINOTECNIA PARA LA IMPLEMENTACIÓN DEL EQUIPAMIENTO DE ILUMINACIÓN DEL AUDITORIO DE LA ESCUELA NACIONALDE CONTROL</t>
  </si>
  <si>
    <t>RUBER CHANCAFE ANGELES - 16789455</t>
  </si>
  <si>
    <t>8. CONSULTOR PARA LA VERIFICACION DEL SANEAMIENTO FISICO LEGAL Y ASESORIA  EN EL PROCESO DE COMPRA DE TERRENOS</t>
  </si>
  <si>
    <t>ALBERTO DELGADO PINO - 29638443</t>
  </si>
  <si>
    <t>MEJORAMIENTO DE 16 EDIFICACIONES DE LAS GRC</t>
  </si>
  <si>
    <t>9. CONSULTORIA INDIVIDUAL PARA EL SERVICIO DE REVISIÓN, DEPURACIÓN Y PROCESAMIENTO DE INFORMACIÓN DE LÍNEA DE BASE</t>
  </si>
  <si>
    <t>DALMA NEREA VILLANUEVA QUINTANA</t>
  </si>
  <si>
    <t>10. CONSULTORIA INDIVIDUAL PARA EL SERVICIO DE REVISIÓN, DEPURACIÓN Y PROCESAMIENTO DE INFORMACIÓN DE LÍNEA DE BASE</t>
  </si>
  <si>
    <t>RUTH SANCHEZ ALVARADO</t>
  </si>
  <si>
    <t>11. CONTRATACION DE CONSULTOR PARA QUE REALICE EL ANALISIS, DISEÑO, DESARROLLO E IMPLEMENTACION DE UNA PLATAFORMA DE INTELIGENCIA DE NEGOCIOS Y MINERIA DE DATOS PARA LA SUBGERENCIA DE CONTROL DE MEGAPROYECTOS</t>
  </si>
  <si>
    <t>CARLOS VLADIMIR LANDAURO SAENZ - 09613168</t>
  </si>
  <si>
    <t>ANALISIS, DISEÑO, DESARROLLO E IMPLEMENTACION DE UNA PLATAFORMA DE INTELIGENCIA DE NEGOCIOS Y MINERIA DE DATOS PARA LA SUBGERENCIA DE CONTROL DE MEGAPROYECTOS</t>
  </si>
  <si>
    <t>12. CONTRATACION  DE UN CONSULTOR ESPECIALIZADO EN LA GESTION DE PROYECTOS</t>
  </si>
  <si>
    <t>CARLOS FRANCISCO  VALENZUELA MARTINEZ - 09551957</t>
  </si>
  <si>
    <t>ADMINISTRACION DEL PROYECTO</t>
  </si>
  <si>
    <t>13. ESPECIALISTA EN GESTION DE INFRAESTRUCTURA</t>
  </si>
  <si>
    <t>NELLY ROSALINDA VILA SOTO - 21464718</t>
  </si>
  <si>
    <t>14. ESPECIALISTA EN MONITOREO Y EVALUACION</t>
  </si>
  <si>
    <t>GERMAN LOPEZ HERENCIA - 08365245</t>
  </si>
  <si>
    <t>15. ESPECIALISTA EN GESTION DE TECNOLOGIAS DE LA INFORMACION Y COMUNICACIONES</t>
  </si>
  <si>
    <t xml:space="preserve"> JADDY SILVANA FERNANDEZ IPARRAGUIRRE - 40793966 </t>
  </si>
  <si>
    <t>16. ANALISTA DE CONTRATACIONES</t>
  </si>
  <si>
    <t>WALTER WILFREDO ROBLES VEGA - 09903623</t>
  </si>
  <si>
    <t>17. ESPECIALISTA EN ADQUISICIONES Y CONTRATACIONES</t>
  </si>
  <si>
    <t>MARIA ANGELA LUNA TORRES - 40813815</t>
  </si>
  <si>
    <t>18. ESPECIALISTA EN GESTION DE INFRAESTRUCTURA</t>
  </si>
  <si>
    <t>JORGE CORDOVA VENEGAS - 10162621</t>
  </si>
  <si>
    <t>19. ESPECIALISTA EN GESTION DE PROYECTOS GENERALISTA</t>
  </si>
  <si>
    <t>LUIS TAPIA PAREDES - 09593871</t>
  </si>
  <si>
    <t>20. ASESOR LEGAL PARA EL SANEAMIENTO FISICO LEGAL</t>
  </si>
  <si>
    <t>21. CONTRATACION DE ARQUITECTO</t>
  </si>
  <si>
    <t>ELBERT ESPEZUA PAREDES - 29652293</t>
  </si>
  <si>
    <t>MEJORAMIENTO DE LAS GRC</t>
  </si>
  <si>
    <t>22. CONTRATACION DE ING. CIVIL (COSTOS Y PRESUPUESTOS)</t>
  </si>
  <si>
    <t>ADRIAN LINARES HEREDIA - 09952345</t>
  </si>
  <si>
    <t>23. CONTRATACION DE ING. CIVIL (ESTRUCTURAS)</t>
  </si>
  <si>
    <t>CARLOS LOPEZ CHAMORRO 07757379</t>
  </si>
  <si>
    <t>24. CONTRATACIOJN DE ING. CIVIL (ESTRUCTURAS)</t>
  </si>
  <si>
    <t>LUIS GUILLERMO LOVERA MARTINEZ - 25819697</t>
  </si>
  <si>
    <t>25. COORDINADOR DE GESTIÓN DE PROYECTOS</t>
  </si>
  <si>
    <t>26. ANALISTA DE CONTRATACIONES BID</t>
  </si>
  <si>
    <t>SONIA LOPEZ CAMONES -  09798659</t>
  </si>
  <si>
    <t>27. CONTRATACIÓN DE CONSULTOR INDIVIDUAL PARA EL DESARROLLO DEL MODELO CONCEPTUAL, LA ESTIMACIÓN DE LA BRECHA DEL ECOSISTEMA DIGITAL REQUERIDO Y LA ELABORACIÓN DEL FLUJO ANALÍTICO DE PROCESOS DE GESTIÓN DEL “LABORATORIO DE CONTROL PARA INNOVAR LOS SERVICIOS DE CONTROL GUBERNAMENTAL PARA UN CONTROL EFECTIVO, PREVENTIVO Y FACILITADOR DE LA GESTIÓN PÚBLICA”</t>
  </si>
  <si>
    <t>RODOLFO FIERRO NAQUICHE - 06700886</t>
  </si>
  <si>
    <t>LABORATORIO DE CONTROL PARA INNOVAR LOS SERVICIOS DE CONTROL GUBERNAMENTAL</t>
  </si>
  <si>
    <t>28. VERFICADOR DE DOCUMENTACION REGISTRAL DE LOS TERRENOS PROPUESTOS PARA LAS SEDES DE LA GERENCIA REGIONAL DE CONTROL DE APURIMAC</t>
  </si>
  <si>
    <t>RAÚL TORRES MALLIZA  - 42790284</t>
  </si>
  <si>
    <t>29. VERFICADOR DE DOCUMENTACION REGISTRAL DE LOS TERRENOS PROPUESTOS PARA LAS SEDES DE LA GERENCIA REGIONAL DE CONTROL DE JUNIN</t>
  </si>
  <si>
    <t>MICHAEL RAÚL CHUQUIMANTARI VILLAR - 41116889</t>
  </si>
  <si>
    <t>30. VERFICADOR DE DOCUMENTACION REGISTRAL DE LOS TERRENOS PROPUESTOS PARA LAS SEDES DE LA GERENCIA REGIONAL DE CONTROL DE HUACHO LIMA</t>
  </si>
  <si>
    <t>LUIS FERNANDO PURIZAGA IZQUIERDO - 08502815</t>
  </si>
  <si>
    <t>31. VERFICADOR DE DOCUMENTACION REGISTRAL DE LOS TERRENOS PROPUESTOS PARA LAS SEDES DE LA GERENCIA REGIONAL DE CONTROL DE PUNO</t>
  </si>
  <si>
    <t>HENRY WILSON CALLACONDO PÉREZ  - 41648417</t>
  </si>
  <si>
    <t>32. VERFICADOR DE DOCUMENTACION REGISTRAL DE LOS TERRENOS PROPUESTOS PARA LAS SEDES DE LA GERENCIA REGIONAL DE CONTROL DE CUSCO</t>
  </si>
  <si>
    <t>ANTONIO PUMA PAUCCARA - 41648417</t>
  </si>
  <si>
    <t>33. CONTRATACIÓN DE UN CONSULTOR INDIVIDUAL PARA QUE REALICE LOS TÉRMINOS DE REFERENCIA PARA LA ELABORACIÓN Y SUPERVISIÓN DE LOS EXPEDIENTES TÉCNICOS DEL PROYECTO “MEJORAMIENTO INTEGRAL DE LAS GERENCIAS REGIONALES DE CONTROL EN LAS REGIONES PIURA Y LA LIBERTAD” CON EL USO DE LA METODOLOGÍA BIM – BID3</t>
  </si>
  <si>
    <t>JAIME EXEQUIEL ESPINOZA ROSADO  - 42022166</t>
  </si>
  <si>
    <t>34. SERVICIO DE ANALISTA PROGRAMADOR 1,2,3,4,5,6,7 PARA LA IMPLEMENTACIONDEL EXPEDIENTE DIGITAL PAS</t>
  </si>
  <si>
    <t>JOSUE MARCIAL ADRIANO FLORES - 43905695</t>
  </si>
  <si>
    <t>REDISEÑO Y OPTIMIZACION DEL PROCESO ADMINISTRATIVO SANCIONADOR</t>
  </si>
  <si>
    <t>35. SERVICIO DE ANALISTA PROGRAMADOR 1,2,3,4,5,6,7 PARA LA IMPLEMENTACIONDEL EXPEDIENTE DIGITAL PAS</t>
  </si>
  <si>
    <t>ONAN NAGAI TANCO PAREDES - 70430034</t>
  </si>
  <si>
    <t>36. SERVICIO DE ANALISTA PROGRAMADOR 1,2,3,4,5,6,7 PARA LA IMPLEMENTACIONDEL EXPEDIENTE DIGITAL PAS</t>
  </si>
  <si>
    <t>RORICK PAUL NAPA PAREDES - 42197915</t>
  </si>
  <si>
    <t>37. SERVICIO DE ANALISTA PROGRAMADOR 1,2,3,4,5,6,7 PARA LA IMPLEMENTACIONDEL EXPEDIENTE DIGITAL PAS</t>
  </si>
  <si>
    <t>RENZO RAFAEL ANCCANA LLAMOCCA - 41205831</t>
  </si>
  <si>
    <t>38. SERVICIO DE ANALISTA PROGRAMADOR 1,2,3,4,5,6,7 PARA LA IMPLEMENTACIONDEL EXPEDIENTE DIGITAL PAS</t>
  </si>
  <si>
    <t>MARTIN VALENTIN PÉREZ LÓPEZ - 45049685</t>
  </si>
  <si>
    <t>39. SERVICIO DE ANALISTA PROGRAMADOR 1,2,3,4,5,6,7 PARA LA IMPLEMENTACIONDEL EXPEDIENTE DIGITAL PAS</t>
  </si>
  <si>
    <t>CRISTIAN  WALTER QUISPE GARDELLA - 41675731</t>
  </si>
  <si>
    <t>40. SERVICIO DE ANALISTA PROGRAMADOR 1,2,3,4,5,6,7 PARA LA IMPLEMENTACIONDEL EXPEDIENTE DIGITAL PAS</t>
  </si>
  <si>
    <t>LUIS ABAD CATACORA MURILLO - 44319564</t>
  </si>
  <si>
    <t>41. SERVICIO DE ANALISTA PROGRAMADOR BACKENT  DEL SISTEMA DE NOTIFICACIONES Y CASILLA ELECTRONICAS PARA LA INTEGRACION CON EL APLICATIVO INFORMATICO EXPEDIENTE DIGITAL PAS</t>
  </si>
  <si>
    <t>VLADIMIR SUNCIÓN CESPEDES - 42366823</t>
  </si>
  <si>
    <t>42. SERVICIO DE ANALISTA PROGRAMADOR DE COMPONENTES Y SERVICIOS DEL SISTEMA DE NOTIFICACIONES Y CASILLA ELECTRONICAS PARA LA INTEGRACION CON EL APLICATIVO INFORMATICO EXPEDIENTE DIGITAL PAS</t>
  </si>
  <si>
    <t>BERTHA MARCEL ESPINOZA PEJERREY - 42366823</t>
  </si>
  <si>
    <t>43. SERVICIO DE ANALISTA PROGRAMADOR FRONKED  DEL SISTEMA DE NOTIFICACIONES Y CASILLA ELECTRONICAS PARA LA INTEGRACION CON EL APLICATIVO INFORMATICO EXPEDIENTE DIGITAL PAS</t>
  </si>
  <si>
    <t>EDWIN LEÓN VILCA - 42545882</t>
  </si>
  <si>
    <t>44. ESPECIALISTA EN GESTION DE TECNOLOGIAS DE LA INFORMACIÓN Y COMUNICACIONES</t>
  </si>
  <si>
    <t>NILTON CÉSAR ULLOA PELÁEZ - 16718790</t>
  </si>
  <si>
    <t>45. VERFICADOR DE DOCUMENTACION REGISTRAL DE LOS TERRENOS PROPUESTOS PARA LAS SEDES DE LA GERENCIA REGIONAL DE CONTROL DE MOQUEGUA</t>
  </si>
  <si>
    <t>OMAR FLORES GÓMEZ - 01343136</t>
  </si>
  <si>
    <t>46. VERFICADOR DE DOCUMENTACION REGISTRAL DE LOS TERRENOS PROPUESTOS PARA LAS SEDES DE LA GERENCIA REGIONAL DE CONTROL DE HUANUCO</t>
  </si>
  <si>
    <t>RONALD DAVID ISMAEL PAZ GARCÍA - 29618235</t>
  </si>
  <si>
    <t>47. VERFICADOR DE DOCUMENTACION REGISTRAL DE LOS TERRENOS PROPUESTOS PARA LAS SEDES DE LA GERENCIA REGIONAL DE CONTROL DE AMAZONAS</t>
  </si>
  <si>
    <t>HELIO GERMÁN MUJICA DELGADO  - 08514952</t>
  </si>
  <si>
    <t>48. VERFICADOR DE DOCUMENTACION REGISTRAL DE LOS TERRENOS PROPUESTOS PARA LAS SEDES DE LA GERENCIA REGIONAL DE CONTROL DE ANCASH</t>
  </si>
  <si>
    <t>RAFAEL AUGUSTO FALCON RODRIGUEZ - 31665045</t>
  </si>
  <si>
    <t>49. VERFICADOR DE DOCUMENTACION REGISTRAL DE LOS TERRENOS PROPUESTOS PARA LAS SEDES DE LA GERENCIA REGIONAL DE CONTROL DE PASCO</t>
  </si>
  <si>
    <t>ENCARNACIÓN ALCÁNTARA POPI - 04055907</t>
  </si>
  <si>
    <t>50. VERFICADOR DE DOCUMENTACION REGISTRAL DE LOS TERRENOS PROPUESTOS PARA LAS SEDES DE LA GERENCIA REGIONAL DE CONTROL DE TUMBES</t>
  </si>
  <si>
    <t>DENIS ROMAN ARTEAGA VALDIVIA - 42187494</t>
  </si>
  <si>
    <t>51. CONTRATACION DEL ESPECIALISTA  CONTABLE Y FINANCIERO</t>
  </si>
  <si>
    <t>LUCIA FÁTIMA CECILIA NORIEGA ULFE - 07727512</t>
  </si>
  <si>
    <t>52. CONTRATACION DEL ESPECIALISTA  EN INVERSIONES</t>
  </si>
  <si>
    <t>CARLOS MOINA CHOQUE- 10011860</t>
  </si>
  <si>
    <t>53. CONSULTOR ESPECIALIZADIO EN  SISTEMAS DE SEGURISAS ELECTRONICA PARA LA ESCUELA NACIONAL DE CONTROL</t>
  </si>
  <si>
    <t>JORGE EDUARDO LOPEZ MAZZOTTI - 09300416</t>
  </si>
  <si>
    <t>54. CONSULTOR ESPECIALISTA LEGAL PARA PROPUESTA DE NUEVA DIRECTIVA DE CONTROL SOCIAL CON ADECUACIONES Y ALCANCE PAA  MONITORES CIUDADANOS EN LOS SEVICIOS DE CONTROL</t>
  </si>
  <si>
    <t>KARLA MENESES CASTAÑEDA - 40038838</t>
  </si>
  <si>
    <t>Directiva de control social con adecuaciones y alcance paa  monitores ciudadanos en los sevicios de control</t>
  </si>
  <si>
    <t>55. CONSULTOR IINDIVIDUAL  ESPECIALISTA EN MONITOREO Y EVALUACION</t>
  </si>
  <si>
    <t>LUIS GUILLERMO DÍAZ MIRANDA - 40038838</t>
  </si>
  <si>
    <t>56. CONTRATACION DEL ESPECIALISTA  CONTABLE Y FINANCIERO</t>
  </si>
  <si>
    <t>BETTY DORIS ESPINOZA VILLANUEVA - 06597021</t>
  </si>
  <si>
    <t>57. CONTRATACION DE UN CONSULTOR INDIVIDUAL ESPECIALISTA EN GESTION DE INFRAESTRUCTURA</t>
  </si>
  <si>
    <t>MARIALENA PEREDA ROMERO - 09757643</t>
  </si>
  <si>
    <t>58. CONTRATACION DE UN CONSULTOR INDIVIDUAL ESPECIALISTA PARA LA VERIFICACION FISICA DE LA DOCUMENTACION REGISTRAL DE LOS TERRENOS PROPUESTOS PARA LA SEDE DE LA GERENCIA REGIONAL DE CONTROL DE TUMBES DE LA CGRP</t>
  </si>
  <si>
    <t>DENIS ROMAN ARTEAGA - 42187494</t>
  </si>
  <si>
    <t>MEJORAMIENTO DE EDIFICACIONES DE LAS GRC</t>
  </si>
  <si>
    <t>59. CONTRATACION DE UN CONSULTOR INDIVIDUAL PARA LA BUSQUEDA DE TERENOS, VERIFICACION DEL SANEAMIENTO FISICO LEGAL Y ASESORIA EN EL PROCESO DE COMPRA DE TERRENOS</t>
  </si>
  <si>
    <t>60. CONTRATACION DE SERVICIO DE UN ESPECIALISTA EN ARQUITECTURA DE CENTRO DE DATOS</t>
  </si>
  <si>
    <t>JOSE ANTONIO CONDOR PATILONGO - 21261169</t>
  </si>
  <si>
    <t>ARQUITECTURA DE CENTRO DE DATOS</t>
  </si>
  <si>
    <t>61. CONTRATACION  DE SERVICIO DE UN ESPECIALISTA EN ARQUITECTURA DE TELECOMUNICACIONES PARA LA SOLUCION DE COMUNICACIONES DE REDES Y COMUNICACIONES UNIFICADAS</t>
  </si>
  <si>
    <t>JUAN MANUEL  ALBARRAN RUIZ - 09822971</t>
  </si>
  <si>
    <t>SOLUCION DE COMUNICACIONES DE REDES Y COMUNICACIONES UNIFICADAS</t>
  </si>
  <si>
    <t>62. CONTRATACION  DE SERVICIO DE UN ESPECIALISTA EN  EN COORDINACION, SEGUIMIENTO Y MONITOREO DE LAS ADQUISICIONES TECNOLOGICAS</t>
  </si>
  <si>
    <t>INGRID CECILIA VILLAVICENCIO PEIRANO - 07757557</t>
  </si>
  <si>
    <t>63. CONTRATACION DE UN CONSULTOR INDIVIDUAL PROFESIONAL EN INGENIERIA CIVIL (ESPECIALIDAD EN  COSTOS Y PRESUPUESTOS) PARA INTEGRAR EL EQUIPO REVISOR DE LA ELABORACION DE LOS EXPEDIENTES TECNICOS DE MEJORAMIENTO INTEGRAL DE LAS GERENCIAS  REGIONALES DE CONTROL DE  AREQUIPA, LAMBAYEQUE Y LORETO.</t>
  </si>
  <si>
    <t>MARIO ROSALINO TRUJILLO ARGANDOÑA - 22527213</t>
  </si>
  <si>
    <t>MEJORAMIENTO INTEGRAL DE LAS GERENCIAS  REGIONALES DE CONTROL DE  AREQUIPA, LAMBAYEQUE Y LORETO</t>
  </si>
  <si>
    <t>64. CONTRATACION DE UN CONSULTOR INDIVIDUAL PARA EL SERVICIO DE  REVISION Y OPINION TECNICA DE LOS ENTREGABLES PENDIENTES DE  LA FIRMA CONSULTORA GRADE, EN EL MARCO DE LA CONSULTORIA PARA LA ELABORACION DE UNA METODOLOGIA DE CALCULO DEL DAÑO PATRIMONIAL Y EXTRAPATRIMONIAL DE LA CORRUPCION EN EL PERU, VALIDADA Y APLICADA A LA ESTIMACION DEL COSTO DE LA CORRUPCION PARA EL AÑO FISCAL 2020</t>
  </si>
  <si>
    <t>ALFREDO MIGUEL ARAGAKI VILELA -22527213</t>
  </si>
  <si>
    <t>INFORME DE REVISION Y OPINION TECNICA DE LOS ENTREGABLE</t>
  </si>
  <si>
    <t>65. SERVICIO DE ANALISTA PROGRAMADOR 1 PARA LA IMPLEMENTACION DEL SISTEMA DE RENDICION DE CUENTAS</t>
  </si>
  <si>
    <t>ALEX JAVIER TOMAYLLA CASTILLO - 41417780</t>
  </si>
  <si>
    <t>IMPLEMENTACION DEL SISTEMA DE RENDICION DE CUENTAS</t>
  </si>
  <si>
    <t>66. SERVICIO DE ANALISTA PROGRAMADOR 2 PARA LA IMPLEMENTACION DEL SISTEMA DE RENDICION DE CUENTAS</t>
  </si>
  <si>
    <t>EDISON MAMANI RAMIREZ - 47390056</t>
  </si>
  <si>
    <t>67. SERVICIO DE ANALISTA PROGRAMADOR 3 PARA LA IMPLEMENTACION DEL SISTEMA DE RENDICION DE CUENTAS</t>
  </si>
  <si>
    <t>ELMER RAMIRO CHUPA QUISPE - 46250784</t>
  </si>
  <si>
    <t>68. SERVICIO DE ANALISTA PROGRAMADOR 4 PARA LA IMPLEMENTACION DEL SISTEMA DE RENDICION DE CUENTAS</t>
  </si>
  <si>
    <t>LUIS GUILLERMO ORDINOLA MESIA - 43825866</t>
  </si>
  <si>
    <t>69. SERVICIO DE INTEGRADOR TECNICO PARA LA IMPLEMENTACION DEL SISTEMA DE RENDICION DE CUENTAS</t>
  </si>
  <si>
    <t>DIEGO ENRIQUE DANIEL HIDALGO GARRIDO - 46207442</t>
  </si>
  <si>
    <t>70. SERVICIO DE ESPECIALISTA LEGAL PARA LA POLITICA DE CONTROL SOCIAL DE LA ENTIDAD FISCALIZADORA SUPERIOR DEL PERU</t>
  </si>
  <si>
    <t>JIM FRANZ CHEVARRIA MONTESINOS - 40752948</t>
  </si>
  <si>
    <t>71. CONSULTOR INDIVIDUAL PARA QUE REALICE EL DIAGNOSTICO, EL ALCANCE Y EL PLANTEAMIENTO TECNICO DEL PRODUCTO 2.2 INSTRUMENTOS DE GESTION DE RECURSOS HUMANOS CORRESPONDIENTE AL PROYECTO MEJORAMIENTO DE LOS SERVICIOS DE CONTROL GUBERNAMENTAL PARA UN CONTROL  EFECTIVO, PREVENTIVO Y FACILITADOR DE LA GESTION PUBLICA - bid 3</t>
  </si>
  <si>
    <t>MARIBEL ALEJANDRA VALDEZ MAKINAGA - 44023102</t>
  </si>
  <si>
    <t xml:space="preserve"> INFORME DE DIAGNOSTICO, EL ALCANCE Y EL PLANTEAMIENTO TECNICO DEL PRODUCTO 2.2 </t>
  </si>
  <si>
    <t>72. CONSULTOR ESPECIALISTA EN EL SISTEMA  NACIONAL DE PROGRAMACION MULTIANUAL Y GESTION DE  INVERSIONES (IVIERTE P)</t>
  </si>
  <si>
    <t>RONALD NILTON SILVA GIL - 44023102</t>
  </si>
  <si>
    <t>73. CONTRATACION DE UN ESPECIALISTA PARA LA VERIFICACION FISICA DE LA DOCUMENTACION REGISTRAL DE LOS TERRENOS PROPUESTOS PARA LA SEDE DE LA GERENCIA REGIONAL DE CONTRO DE PUNO DE LA CGR</t>
  </si>
  <si>
    <t>HENRY WILSON CALLACONDO PÉREZ - 41648417</t>
  </si>
  <si>
    <t>74. CONTRATACION DE UN ESPECIALISTA PARA LA VERIFICACION FISICA DE LA DOCUMENTACION REGISTRAL DE LOS TERRENOS PROPUESTOS PARA LA SEDE DE LA GERENCIA REGIONAL DE CONTRO DE MOQUEGUA DE LA CGR</t>
  </si>
  <si>
    <t>75. CONTRATACION DE UN ESPECIALISTA PARA LA VERIFICACION FISICA DE LA DOCUMENTACION REGISTRAL DE LOS TERRENOS PROPUESTOS PARA LA SEDE DE LA GERENCIA REGIONAL DE CONTRO DE HUANUCO DE LA CGR</t>
  </si>
  <si>
    <t>RONALD DAVID ISMAEL PAZ GARCÍA - 01343136</t>
  </si>
  <si>
    <t>76. CONTRATACION DE PARA EL SERVICIO DE COORDINACION Y ANALISIS DE INFORMACION DE LINEA BASE</t>
  </si>
  <si>
    <t>MARCIA GIANELLA RUIZ PULGAR - 01343136</t>
  </si>
  <si>
    <t>77. CONTRATACIÓN DE UN CONSULTOR INDIVIDUAL PROFESIONAL EN ARQUITECTURA (ESPECIALIDAD EN METODOLOGÍA BIM) EN DESARROLLO DE PROYECTO INTERNO MEJORAMIENTO DE 16 EDIFICACIONES DE LAS GERENCIAS REGIONALES DE CONTROL (13 NUEVAS EDIFICACIONES)</t>
  </si>
  <si>
    <t>VANIA GLADYS SALAZAR MONACA - 44520892</t>
  </si>
  <si>
    <t>78. CONTRATACIÓN DE UN CONSULTOR INDIVIDUAL PROFESIONAL EN INGENIERÍA CIVIL PARA INTEGRAR EQUIPO REVISOR DE LA ELABORACIÓN DEL EXPEDIENTE TÉCNICO DE MEJORAMIENTO INTEGRAL DE LAS 3 SEDES REGIONALES DE LA GRCs</t>
  </si>
  <si>
    <t>CARLOS ALBERTO TORRES GAVIDIA - 45386445</t>
  </si>
  <si>
    <t>79. CONTRATACIÓN DE UN CONSULTOR INDIVIDUAL PROFESIONAL EN INGENIERÍA CIVIL (ESPECIALIDAD EN DISEÑO ESTRUCTURAL) PARA INTEGRAR EQUIPO REVISOR DE LA ELABORACIÓN DEL EXPEDIENTE TÉCNICO DE MEJORAMIENTO INTEGRAL DE LAS 3 SEDES REGIONALES DE LA GRC</t>
  </si>
  <si>
    <t>MARIO ZEVALLOS ESQUIVEL - 45386445</t>
  </si>
  <si>
    <t>80. CONTRATACIÓN DE UN CONSULTOR INDIVIDUAL PROFESIONAL EN ARQUITECTURA PARA INTEGRAR EQUIPO REVISOR DE LA ELABORACIÓN DEL EXPEDIENTE TÉCNICO DE MEJORAMIENTO INTEGRAL DE LAS 3 SEDES REGIONALES DE LA GRCs</t>
  </si>
  <si>
    <t>PEDRO FRANK DURAND ROJAS  - 45386445</t>
  </si>
  <si>
    <t>81. CONTRATACIÓN DE UN CONSULTOR INDIVIDUAL PROFESIONAL EN INGENIERÍA SANITARIA PARA INTEGRAR EQUIPO REVISOR DE LA ELABORACIÓN DEL EXPEDIENTE TÉCNICO DE MEJORAMIENTO INTEGRAL DE LAS 3 SEDES REGIONALES DE LA GRC</t>
  </si>
  <si>
    <t>LUIS SILVER CHAGUA HUAYNATE - 10876069</t>
  </si>
  <si>
    <t>82. CONTRATACIÓN DE UN CONSULTOR INDIVIDUAL PROFESIONAL EN INGENIERÍA ELÉCTRICA PARA INTEGRAR EQUIPO REVISOR DE LA ELABORACIÓN DEL EXPEDIENTE TÉCNICO DE MEJORAMIENTO INTEGRAL DE LAS 3 SEDES REGIONALES DE LA GRCs</t>
  </si>
  <si>
    <t>LUIS ALBERTO GAMBOA MARTOS - 10876069</t>
  </si>
  <si>
    <t>83. CONTRATACIÓN DE UN CONSULTOR INDIVIDUAL PROFESIONAL EN INGENIERÍA MECÁNICA ELÉCTRICA PARA INTEGRAR EQUIPO REVISOR DE LA ELABORACIÓN DEL EXPEDIENTE TÉCNICO DE MEJORAMIENTO INTEGRAL DE LAS 3 SEDES REGIONALES DE LA GRC</t>
  </si>
  <si>
    <t>VLADIMIR CASIA ORELLANA - 10876069</t>
  </si>
  <si>
    <t>84. CONTRATACIÓN DE UN CONSULTOR INDIVIDUAL PARA QUE REALICE EL DIAGNÓSTICO, EL ALCANCE Y EL PLANTEAMIENTO TÉCNICO DEL PRODUCTO: 1.6 “METODOLOGÍAS PARA AUDITORÍA E INNOVACIÓN DE PROCESOS CON ASISTENCIA TÉCNICA PARA SU IMPLEMENTACIÓN” CORRESPONDIENTE AL PROYECTO “MEJORAMIENTO DE LOS SERVICIOS DE CONTROL GUBERNAMENTAL PARA UN CONTROL EFECTIVO, PREVENTIVO Y FACILITADOR DE LA GESTIÓN PÚBLICA” – BID3</t>
  </si>
  <si>
    <t>ESTEBAN MANUEL GERKES MOLFINO - 10876069</t>
  </si>
  <si>
    <t>METODOLOGÍAS PARA AUDITORÍA E INNOVACIÓN DE PROCESOS CON ASISTENCIA TÉCNICA PARA SU IMPLEMENTACIÓN” CORRESPONDIENTE</t>
  </si>
  <si>
    <t>85. TÉRMINOS DE REFERENCIA PARA LA CONTRATACIÓN DE UN CONSULTOR ESPECIALIZADO EN LA DIRECCIÓN DE PROYECTOS PARA LA ETAPA INICIAL DE PLANIFICACIÓN DEL PROYECTO INTERNO “IMPLEMENTACIÓN DE LA GESTIÓN DEL CAMBIO PARA EL MEJORAMIENTO DE LOS SERVICIOS DE CONTROL GUBERNAMENTAL".</t>
  </si>
  <si>
    <t>CARLOS FRANCISCO VALENZUELA MARTINEZ - 09551957</t>
  </si>
  <si>
    <t>IMPLEMENTACIÓN DE LA GESTIÓN DEL CAMBIO PARA EL MEJORAMIENTO DE LOS SERVICIOS DE CONTROL GUBERNAMENTAL</t>
  </si>
  <si>
    <t>86. CONTRATACIÓN DE UN CONSULTOR ESPECIALISTA PARA EL DIAGNÓSTICO Y DISEÑO DE FUNCIONALIDADES DEL SISTEMA INFORMÁTICO DE MONITORES CIUDADANOS</t>
  </si>
  <si>
    <t>VÍCTOR GILBERTO DÍAZ CANCHAY - 09551957</t>
  </si>
  <si>
    <t xml:space="preserve"> DISEÑO DE FUNCIONALIDADES DEL SISTEMA INFORMÁTICO DE MONITORES CIUDADANOS</t>
  </si>
  <si>
    <t>87.SERVICIO DE UN ANALISTA EN ARQUITECTURA DE HARDWARE Y SOFTWARE PARA LA SOLUCIÓN DE ADQUISICIÓN DE SERVIDORES Y ALMACENAMIENTO</t>
  </si>
  <si>
    <t>RAUL OCTAVIO CONTRERAS CAPCHA - 09551957</t>
  </si>
  <si>
    <t>EETT. ADQUISICIÓN DE SERVIDORES Y ALMACENAMIENTO</t>
  </si>
  <si>
    <t>88. CONTRATACIÓN DE UN CONSULTOR INDIVIDUAL PARA QUE REALICE EL DIAGNÓSTICO, EL
ALCANCE Y EL PLANTEAMIENTO TÉCNICO DEL SISTEMA DE GESTIÓN EDUCATIVA DE LA ENC DEL PROYECTO INTERNO 2.1.1 EN EL MARCO DEL PRODUCTO 2.1 PROGRAMAS DE FORMACIÓN EN TEMAS PRIORIZADOS, PILOTOS, PASANTÍAS, CAPACITACIÓN GERENCIAL E INTERCAMBIO DE CONOCIMIENTO</t>
  </si>
  <si>
    <t>YARUL MASSIASS DONAYRE - 41838213</t>
  </si>
  <si>
    <t>PROGRAMAS DE FORMACIÓN EN TEMAS PRIORIZADOS, PILOTOS, PASANTÍAS, CAPACITACIÓN GERENCIAL E INTERCAMBIO DE CONOCIMIENTO</t>
  </si>
  <si>
    <t>89. CONSULTORIA INDIVIDUAL PARA EL SERVICIO DE REVISIÓN, DEPURACIÓN Y PROCESAMIENTO DE INFORMACIÓN DE LÍNEA DE BASE</t>
  </si>
  <si>
    <t>DALMA NEREA VILLANUEVA QUINTANA - 77696129</t>
  </si>
  <si>
    <t>90. CONSULTORIA INDIVIDUAL PARA EL SERVICIO DE REVISIÓN, DEPURACIÓN Y PROCESAMIENTO DE INFORMACIÓN DE LÍNEA DE BASE</t>
  </si>
  <si>
    <t>RUTH SANCHEZ ALVARADO - 72173840</t>
  </si>
  <si>
    <t>91. SERVICIO DE ANALISTA PROGRAMADOR 1 PARA LA IMPLEMENTACIÓN DEL EXPEDIENTE DIGITAL PAS (E-PAS) – ETAPA 1</t>
  </si>
  <si>
    <t>ADRIANO FLORES, JOSUE MARCIAL - 43905695</t>
  </si>
  <si>
    <t>IMPLEMENTACIÓN DEL EXPEDIENTE DIGITAL PAS (E-PAS) – ETAPA 1</t>
  </si>
  <si>
    <t>92. SERVICIO DE ANALISTA PROGRAMADOR 2 PARA LA IMPLEMENTACIÓN DEL EXPEDIENTE DIGITAL PAS (E-PAS) – ETAPA 1</t>
  </si>
  <si>
    <t>TANCO PAREDES ONAN NAGAI - 70430034</t>
  </si>
  <si>
    <t>93. SERVICIO DE ANALISTA PROGRAMADOR 3 PARA LA IMPLEMENTACIÓN DEL EXPEDIENTE DIGITAL PAS (E-PAS) – ETAPA 1</t>
  </si>
  <si>
    <t>NAPA PAREDES, RORICK PAUL - 42197915</t>
  </si>
  <si>
    <t>94. SERVICIO DE ANALISTA PROGRAMADOR 4 PARA LA IMPLEMENTACIÓN DEL EXPEDIENTE DIGITAL PAS (E-PAS) – ETAPA 1</t>
  </si>
  <si>
    <t>95. SERVICIO DE ANALISTA PROGRAMADOR 5 PARA LA IMPLEMENTACIÓN DEL EXPEDIENTE DIGITAL PAS (E-PAS) – ETAPA 1</t>
  </si>
  <si>
    <t>MARTIN VALENTIN PEREZ LOPEZ - 45049685</t>
  </si>
  <si>
    <t>96. SERVICIO DE ANALISTA PROGRAMADOR 7 PARA LA IMPLEMENTACIÓN DEL EXPEDIENTE DIGITAL PAS (E-PAS) – ETAPA 1</t>
  </si>
  <si>
    <t>97. SERVICIO DE ANALISTA PROGRAMADOR BACKEND PARA INTEGRACIONES DEL APLICATIVO EXPEDIENTE DIGITAL PAS (E-PAS) – ETAPA 1</t>
  </si>
  <si>
    <t>VLADIMIR SUNCION CESPEDES - 42366823</t>
  </si>
  <si>
    <t>INTEGRACIONES DEL APLICATIVO EXPEDIENTE DIGITAL PAS (E-PAS) – ETAPA 1</t>
  </si>
  <si>
    <t>98. SERVICIO DE ANALISTA PROGRAMADOR DE COMPONENTES Y SERVICIOS PARA INTEGRACIONES DEL APLICATIVO EXPEDIENTE DIGITAL PAS (E-PAS) – ETAPA 1</t>
  </si>
  <si>
    <t>99. SERVICIO DE ANALISTA PROGRAMADOR FRONTEND PARA INTEGRACIONES DEL APLICATIVO EXPEDIENTE DIGITAL PAS (E-PAS) – ETAPA 1</t>
  </si>
  <si>
    <t>EDWIN LEON VILCA - 42545882</t>
  </si>
  <si>
    <t>100. CONTRATACIÓN DE UN CONSULTOR INDIVIDUAL PARA QUE REALICE EL DIAGNÓSTICO, EL ALCANCE Y EL PLANTEAMIENTO TÉCNICO DEL PROYECTO INTERNO 2.1.2 EN EL MARCO DEL PRODUCTO 2.1 PROGRAMAS DE FORMACIÓN EN TEMAS PRIORIZADOS, PILOTOS, PASANTÍAS, CAPACITACIÓN GERENCIAL E INTERCAMBIO DE CONOCIMIENTO</t>
  </si>
  <si>
    <t>101. CONTRATACIÓN DE UN CONSULTOR INDIVIDUAL PARA QUE REALICE EL DIAGNÓSTICO, EL ALCANCE Y EL PLANTEAMIENTO TÉCNICO EN TEMAS DE ACREDITACIÓN PARA EL PROYECTO INTERNO 2.6.1 EN EL MARCO DEL PRODUCTO 2.6 SISTEMA DE CAPACITACIÓN Y DIFUSIÓN EN LÍNEA</t>
  </si>
  <si>
    <t>CAROLL YULY BEJARANO RODRÍGUEZ - 29675392</t>
  </si>
  <si>
    <t>SISTEMA DE CAPACITACIÓN Y DIFUSIÓN EN LÍNEA</t>
  </si>
  <si>
    <t>102. CONTRATACIÓN DE UN CONSULTOR INDIVIDUAL PARA QUE REALICE EL DIAGNÓSTICO, EL ALCANCE Y EL PLANTEAMIENTO TÉCNICO DEL SISTEMA DE CAPACITACIÓN EN LÍNEA DEL PROYECTO INTERNO 2.6.1 EN EL MARCO DEL PRODUCTO 2.6 SISTEMA DE CAPACITACIÓN Y DIFUSIÓN EN LÍNEA</t>
  </si>
  <si>
    <t>Roberto, ESTEBAN MUNAYCO - 41965647</t>
  </si>
  <si>
    <t>103. CONTRATACIÓN DE UN (01) CONSULTOR EXPERTO INTERNACIONAL PARA DEFINIR LA ARQUITECTURA DE INFRAESTRUCTURA TECNOLÓGICA INFORMÁTICA (SERVIDORES Y ALMACENAMIENTO)</t>
  </si>
  <si>
    <t>IVAN GOMOLINSKY REYES - 30603769265</t>
  </si>
  <si>
    <t>104. CONTRATACIÓN DE UN CONSULTOR INDIVIDUAL MODELADOR ESPECIALISTA BIM PARA LOS EXPEDIENTES TECNICOS DE OBRA DEL PROYECTO INTERNO "MEJORAMIENTO DE 16 EDIFICACIONES DE LAS GERENCIAS REGIONALES DE CONTROL (3 EDIFICACIONES MEJORADAS Y 13 NUEVAS EDIFICACIONES)</t>
  </si>
  <si>
    <t>PAUL VLADIMIR ALCÁNTARA ROJAS - 44822010</t>
  </si>
  <si>
    <t>105. TÉRMINOS DE REFERENCIA PARA LA CONTRATACIÓN DE UN (01) CONSULTOR  INDIVIDUAL PARA EL SERVICIO DE LIMPIEZA Y ANÁLISIS DE DATOS  ADMINISTRATIVOS Y DE ENCUESTAS</t>
  </si>
  <si>
    <t>MARCO ANTONIO GUITERREZ CHÁVEZ - 76766212</t>
  </si>
  <si>
    <t>ANÁLISIS DE DATOS  ADMINISTRATIVOS Y DE ENCUESTAS</t>
  </si>
  <si>
    <t>106. TÉRMINOS DE REFERENCIA PARA LA CONTRATACIÓN DE UN (01) CONSULTOR INDIVIDUAL PARA EL SERVICIO DE DESARROLLO DE ALGORITMOS PREDICTIVOS Y APLICACIONES DE CIENCIA DE DATOS</t>
  </si>
  <si>
    <t>MIRKO DAVID DAGA ACEVEDO - 70840897</t>
  </si>
  <si>
    <t>DESARROLLO DE ALGORITMOS PREDICTIVOS Y APLICACIONES DE CIENCIA DE DATOS</t>
  </si>
  <si>
    <t>107. ESPECIALISTA EN ADQUISICIONES Y CONTRATACIONES</t>
  </si>
  <si>
    <t>CARLO MARIO LAINES MORALES -29733905</t>
  </si>
  <si>
    <t>108. ESPECIALISTA LEGAL PARA LA PROPUESTA DE ADOPCION DE MEDIDAS PREVENTIVAS Y CORRECTIVAS EN EL MARCO DEL CONTROL SOCIAL QUE COADYUVE AL CONTROL GUBERNAMENTAL</t>
  </si>
  <si>
    <t>MARTHA PATRICIA CACERES LOPEZ - 07826490</t>
  </si>
  <si>
    <t xml:space="preserve">109. CONTRATACION DE UN ESPECIALISTA CONTABLE Y FINANCIERO </t>
  </si>
  <si>
    <t>LUIS ALBERTO ESPINOZA LEÓN - 08268666</t>
  </si>
  <si>
    <t>110. CONTRATACION DE UN CONSULTOR INDIVIDUAL ESPECIALISTA EN GESTION DE DTECNOLOGIAS DE  DE LA NFORMACION Y COMUNICACIONES</t>
  </si>
  <si>
    <t>SILVIA CECILIA JIMENEZ DELGADO - 07579608</t>
  </si>
  <si>
    <t>111. CONTRATACION DE UN CONSULTOR INDIVIDUAL ESPECIALISTA EN INFRAESTRUCTURA</t>
  </si>
  <si>
    <t>MONICA ELIZABETH VALDIVIA CHACALTANA - 40816165</t>
  </si>
  <si>
    <t>112. CONTRATACION DE ESPECIALISTA  EN ARQUITECTURA Y CENTRO DE DATOS</t>
  </si>
  <si>
    <t>TECNOLOGIAS DE LA INFORMACION</t>
  </si>
  <si>
    <t>113. CONTRATACIÓN DE UN EXPERTO NACIONAL PARA LA ACTUALIZACIÓN DE LA ESPECIFICACION TÉCNICA DE LA INFRAESTRUCTURA TECNOLÓGICA INFORMÁTICA SERVIDORES Y ALMACENAMIENTO"</t>
  </si>
  <si>
    <t>ANGEL ALEJANDRO SANCHEZ RAMOS - 40826430</t>
  </si>
  <si>
    <t>114. ESPECIALISTA EN ARQUITECTURA DE TELECOMUNICACIONES PARA LA SOLUCIÓN DE COMUNICACIONES DE REDES Y COMUNICACIONES UNIFICADAS"</t>
  </si>
  <si>
    <t>JUAN MANUEL ALBARRAN RUIZ - 09822971</t>
  </si>
  <si>
    <t>115. ESPECIALISTA EN COORDINACIÓN, SEGUIMIENTO, CONTROL Y MONITOREO DE LAS ADQUISICIONES TECNOLÓGICAS"</t>
  </si>
  <si>
    <t>116.CONTRATACION DE UN ESPCIALISTA EN GESTION DE MAPEO DE PROCESOS PARA EL REDISEÑO, ACTUALIZACION E IDENTIFICACION DE MEJORAS Y PROCEDIMIENTOS PARA EL PROCESO DE ARCHIVO BASADOS EN  EL MODELO DE GESTION DOCUMENTAL MGD</t>
  </si>
  <si>
    <t>SERGIO VICTOR LINARES QUILCA - 20051276</t>
  </si>
  <si>
    <t>REDISEÑO, ACTUALIZACION E IDENTIFICACION DE MEJORAS Y PROCEDIMIENTOS PARA EL PROCESO DE ARCHIVO BASADOS EN  EL MODELO DE GESTION DOCUMENTAL MGD</t>
  </si>
  <si>
    <t>117. CONTRATACION DE UN ESPECIALISTA EN GESTION DE MAPEO DE PROCESOS PARA EL REDISEÑO, ACTUALIZACION E IDENTIFICACION DE MEJORAS Y PROCEDIMIENTOS PARA LOS PROCESOS DE RECEPCION, EMISION Y DESPACHO (MENSAJERIA) BASADOS EN  EL MODELO DE GESTION DOCUMENTAL MGD</t>
  </si>
  <si>
    <t>GUILLERMO RAFAEL CARDENAS AREVALO - 09620074</t>
  </si>
  <si>
    <t xml:space="preserve"> REDISEÑO, ACTUALIZACION E IDENTIFICACION DE MEJORAS Y PROCEDIMIENTOS PARA LOS PROCESOS DE RECEPCION, EMISION Y DESPACHO (MENSAJERIA) BASADOS EN  EL MODELO DE GESTION DOCUMENTAL MGD</t>
  </si>
  <si>
    <t>118. CONTRATACIÓN DEL SERVICIO DE CONSULTORÍA PARA LA ELABORACIÓN DE UNA METODOLOGÍA DE CÁLCULO DEL DAÑO PATRIMONIAL Y EXTRAPATRIMONIAL DE LA CORRUPCIÓN EN EL PERÚ, VALIDADA Y APLICADA A LA ESTIMACIÓN DEL COSTO DE LA CORRUPCIÓN PARA EL AÑO FISCAL 2020</t>
  </si>
  <si>
    <t>METODOLOGÍA DE CÁLCULO DEL DAÑO PATRIMONIAL Y EXTRAPATRIMONIAL DE LA CORRUPCIÓN EN EL PERÚ, VALIDADA Y APLICADA A LA ESTIMACIÓN DEL COSTO DE LA CORRUPCIÓN PARA EL AÑO FISCAL 2020</t>
  </si>
  <si>
    <t>119. CONSULTOR INDIVIDUAL ESPECIALISTA EN CONTRATACIONES DEL ESTADO BID 2</t>
  </si>
  <si>
    <t>MARCO ANTONIO GONZALES ALIAGA  - 07471716</t>
  </si>
  <si>
    <t>120. CONSULTOR INDIVIDUAL ESPECIALISTA CONTABLE FINANCIERO BID 2</t>
  </si>
  <si>
    <t>ALBERTO DEMETRIO JARA BARRUTIA - 08603454</t>
  </si>
  <si>
    <t>121. CONSULTOR ANALISTA PROGRAMADOR 6 PARA EL SISTEMA DE NOTIFICACIONES Y CASILLAS ELECTRONICAS</t>
  </si>
  <si>
    <t>MAMANI CONDORI JOSE WALTER - 42434613</t>
  </si>
  <si>
    <t>SISTEMA DE NOTIFICACIONES Y CASILLAS ELECTRONICAS</t>
  </si>
  <si>
    <t>122. CONTRATACION DE UN CONSULTOR ANALISTA PROGRAMADOR DE  BASE SE DATOS PARA EL INFOBRAS</t>
  </si>
  <si>
    <t>RUIZ RENGIFO ESTRELLA DEL PILAR - 07224162</t>
  </si>
  <si>
    <t xml:space="preserve"> DATOS PARA EL INFOBRAS</t>
  </si>
  <si>
    <t>123. CONSULTOR ESPECIALISTA EN RECTIFICACION DE UBICACIÓN DE OBRAS PUBLICAS PRIORIZADAS PARA EL INFOBRAS</t>
  </si>
  <si>
    <t>SANCHEZ VILA WILBER ALEXANDER - 20118933</t>
  </si>
  <si>
    <t>124. CONSULTOR INDIVIDUAL ANALISTA PROGRAMADOR 4 PARA EL SISTEMA DE RECURSOS HUMANOS</t>
  </si>
  <si>
    <t>ESCUDERO SIANCAS ORLANDO ABAD - 45922496</t>
  </si>
  <si>
    <t>PROGRAMADOR 4 PARA EL SISTEMA DE RECURSOS HUMANOS</t>
  </si>
  <si>
    <t>125. ANALISTA PROGRAMADOR 7 PARA EL SISTEMA DE NOTIFICACIONES Y CASILLAS ELECTRONICAS</t>
  </si>
  <si>
    <t>LEON VILCA EDWIN - 045922496</t>
  </si>
  <si>
    <t>126. ANALISTA PROGRAMADOR 8 PARA EL SISTEMA DE NOTIFICACIONES Y CASILLAS ELECTRONICAS</t>
  </si>
  <si>
    <t>QUISPE PACCOHUANCA OSCAR EDMIT - 70274304</t>
  </si>
  <si>
    <t>127. ANALISTA PROGRAMADOR 9 PARA EL SISTEMA DE NOTIFICACIONES Y CASILLAS ELECTRONICAS</t>
  </si>
  <si>
    <t>128. CONTRATACION DE UN CONSULTOR INDIVIDUAL PARA EL SERVICIO DE EVALUACION FINAL DEL PROYECTO MEJORAMIOENTO DEL SISTEMA NACIONAL DE CONTROL PARA UNA GESTION PUBLICA EFICAZ E INTEGRA</t>
  </si>
  <si>
    <t>MIGUEL ENRIQUE PRIALE UGAS - 09751386</t>
  </si>
  <si>
    <t>129. CONTRATACIÓN DE UN CONSULTOR INDIVIDUAL PARA COORDINACIÓN DE LA OBRA GERENCIA REGIONAL DE CONTROL DE HUANCAVELICA</t>
  </si>
  <si>
    <t>VALDIVIA CHACALTANA MÓNICA ELIZABETH - 40816165</t>
  </si>
  <si>
    <t>COORDINACIÓN DE LA OBRA GERENCIA REGIONAL DE CONTROL DE HUANCAVELICA</t>
  </si>
  <si>
    <t>130. CONTRATACIÓN DE UN CONSULTOR INDIVIDUAL PARA COORDINACIÓN DE LA OBRA GERENCIA REGIONAL DE CONTROL DE AYACUCHO</t>
  </si>
  <si>
    <t>TINEO ALARCON PAVEL - 41039168</t>
  </si>
  <si>
    <t>COORDINACIÓN DE LA OBRA GERENCIA REGIONAL DE CONTROL DE AYACUCHO</t>
  </si>
  <si>
    <t>131. CONTRATACIÓN DE UN CONSULTOR INDIVIDUAL PARA MIEMBRO DEL COMITÉ DE RECEPCIÓN (ESPECIALIDAD DE ARQUITECTURA) LA OBRA GERENCIA REGIONAL DE CONTROL DE HUANCAVELICA</t>
  </si>
  <si>
    <t>SALAZAR MONARCA VANIA</t>
  </si>
  <si>
    <t>RECEPCION DE OBRA GERENCIA REGIONAL DE CONTROL DE HUANCAVELICA</t>
  </si>
  <si>
    <t>132. CONTRATACIÓN DE UN CONSULTOR INDIVIDUAL PARA MIEMBRO DEL COMITÉ DE RECEPCIÓN (ESPECIALIDAD DE INGENIERÍA CIVIL - ESTRUCTURAS) LA OBRA GERENCIA REGIONAL DE CONTROL DE HUANCAVELICA</t>
  </si>
  <si>
    <t xml:space="preserve">TORRES GAVIDIA CARLOS ALBERTO - </t>
  </si>
  <si>
    <t>133. CONTRATACIÓN DE UN CONSULTOR INDIVIDUAL PARA MIEMBRO DEL COMITÉ DE RECEPCIÓN (ESPECIALIDAD DE INSTALACIONES ELÉCTRICAS) LA OBRA GERENCIA REGIONAL DE CONTROL DE HUANCAVELICA</t>
  </si>
  <si>
    <t>GAMBOA MARTOS LUIS ALBERTO - 10876069</t>
  </si>
  <si>
    <t>134. CONTRATACIÓN DE UN CONSULTOR INDIVIDUAL PARA MIEMBRO DEL COMITÉ DE RECEPCIÓN (ESPECIALIDAD DE INSTALACIONES SANITARIAS) DE LA OBRA GERENCIA REGIONAL DE CONTROL DE HUANCAVELICA</t>
  </si>
  <si>
    <t>CHAGUA HUAYNATE LUIS SILVER - 10876069</t>
  </si>
  <si>
    <t>135. CONTRATACIÓN DE UN CONSULTOR INDIVIDUAL PROFESIONAL EN INGENIERÍA CIVIL COMO COORDINADOR DE LA ETAPA DE LIQUIDACIÓN DE LA OBRA GRC DE AYACUCHO</t>
  </si>
  <si>
    <t>COORDINADOR DE LA ETAPA DE LIQUIDACIÓN DE LA OBRA GRC DE AYACUCHO</t>
  </si>
  <si>
    <t>136. CONTRATACIÓN DE UN CONSULTOR INDIVIDUAL PROFESIONAL EN INGENIERÍA CIVIL COMO COORDINADOR DE LA ETAPA DE LIQUIDACIÓN DE LA OBRA GRC DE HUANCAVELICA</t>
  </si>
  <si>
    <t>COORDINADOR DE LA ETAPA DE LIQUIDACIÓN DE LA OBRA GRC DE HUANCAVELICA</t>
  </si>
  <si>
    <t>FORMATO 16: TESORERIA - RESUMEN POR GRUPO GENERICO Y FUENTES DE FINANCIAMIENTO 2020 Y 2021</t>
  </si>
  <si>
    <t>ESPECIFICACIONES RECURSOS PUBLICOS</t>
  </si>
  <si>
    <t>UNIDAD EJECUTORA</t>
  </si>
  <si>
    <t>CUENTAS BANCARIAS</t>
  </si>
  <si>
    <t>BANCO / INSTITUCIÓN FINANCIERA</t>
  </si>
  <si>
    <t>CUENTA</t>
  </si>
  <si>
    <t>FECHA DE APERTURA</t>
  </si>
  <si>
    <t>MONEDA</t>
  </si>
  <si>
    <t>SALDO 2020 (*)</t>
  </si>
  <si>
    <t>SALDO 2021 (**)</t>
  </si>
  <si>
    <t>TESORO PUBLICO</t>
  </si>
  <si>
    <t>00000300802 - 00</t>
  </si>
  <si>
    <t>SOLES</t>
  </si>
  <si>
    <t>00000300802 - 17</t>
  </si>
  <si>
    <t>00000300802 - 14</t>
  </si>
  <si>
    <t>BANCO DE LA NACION</t>
  </si>
  <si>
    <t>00000282758</t>
  </si>
  <si>
    <t>00000300802 - 07</t>
  </si>
  <si>
    <t xml:space="preserve">       OFICIALES DE CRED. EXTERNO</t>
  </si>
  <si>
    <t>00000300802 - 18</t>
  </si>
  <si>
    <t>00000300802 - 23</t>
  </si>
  <si>
    <t>00068380235</t>
  </si>
  <si>
    <t>TESORO PUBLICO - DONACIONES</t>
  </si>
  <si>
    <t>00000300802 - 21</t>
  </si>
  <si>
    <t>BANCO DE LA NACION - DONACIONES</t>
  </si>
  <si>
    <t>0068385059</t>
  </si>
  <si>
    <t>00000300802 - 24</t>
  </si>
  <si>
    <t xml:space="preserve">    - OTROS (ESPECIFIQUE)</t>
  </si>
  <si>
    <t>(*) Saldo al 31 de Diciembre de 2020</t>
  </si>
  <si>
    <t>(**) Saldo al 30 de Junio de 2021</t>
  </si>
  <si>
    <t>UE 001698</t>
  </si>
  <si>
    <t>00068379148</t>
  </si>
  <si>
    <t>S/</t>
  </si>
  <si>
    <t>00068379121</t>
  </si>
  <si>
    <t>06068001909</t>
  </si>
  <si>
    <t>USD</t>
  </si>
  <si>
    <t>00068379156</t>
  </si>
  <si>
    <t>06068002212</t>
  </si>
  <si>
    <t>00068381827</t>
  </si>
  <si>
    <t>FORMATO 17: NOMBRES E INGRESOS MENSUALES DEL PERSONAL CONTRATADO FUERA DEL PAP EN LOS AÑOS FISCALES 2020 Y 2021</t>
  </si>
  <si>
    <t>CONTRATANTE</t>
  </si>
  <si>
    <t>AÑO FISCAL 2020</t>
  </si>
  <si>
    <t>AÑO FISCAL 2021 (*)</t>
  </si>
  <si>
    <t>FUENTE DE FINANCIAMIENTO</t>
  </si>
  <si>
    <t>TIPO DE CONTRATO</t>
  </si>
  <si>
    <t>FUNCIÓN DESEMPEÑADA</t>
  </si>
  <si>
    <t xml:space="preserve">CONTRAPRESTACIÓN MENSUAL </t>
  </si>
  <si>
    <t>DNI</t>
  </si>
  <si>
    <t>Apellidos y Nombres</t>
  </si>
  <si>
    <t>Profesión</t>
  </si>
  <si>
    <t>Grado Academico</t>
  </si>
  <si>
    <t>Titulo Profesióonal, Técncio o Capacitación Ocupacional</t>
  </si>
  <si>
    <t>Numero de contratos o renovaciones</t>
  </si>
  <si>
    <t>Meses Ejecutados</t>
  </si>
  <si>
    <t>Monto Ejecutado</t>
  </si>
  <si>
    <t xml:space="preserve"> UE 001 - 196: CONTRALORIA GENERAL</t>
  </si>
  <si>
    <t>RECURSOS ORDINARIOS</t>
  </si>
  <si>
    <t>LOCADOR DE SERVICIO</t>
  </si>
  <si>
    <t>CONTRATAR EL SERVICIO DE UN PERSONAL PARA BRINDAR EL SERVICIO DE CONDUCTOR DE VEHICULO INSTITUCIONAL DE PLACA EGZ-690 EN LA GERENCIA REGIONAL DE UCAYALI.</t>
  </si>
  <si>
    <t>00166401</t>
  </si>
  <si>
    <t>BARBARAN LA TORRE SHUBERT ABEL</t>
  </si>
  <si>
    <t>CHOFER</t>
  </si>
  <si>
    <t>NO</t>
  </si>
  <si>
    <t>CONTRATACIÓN DE LOS SERVICIOS DE UN PROFESIONAL (INTEGRANTE DE COMISIÓN) EN CONTABILIDAD, ECONOMÍA O ADMINISTRACIÓN, PARA LABORES DE SERVICIOS DE CONTROL POSTERIOR EN EL ÓRGANO DE CONTROL INSTITUCIONAL DEL GOBIERNO REGIONAL DE TUMBES, QUE SE ENCUENTREN EN EL MARCO DE LOS ESTABLECIDO EN EL DECRETO SUPREMO N° 117-2020-PCM, EN RELACIÓN A LA REACTIVACIÓN DE LAS OBRAS DE LA RECONSTRUCCIÓN CON CAMBIOS, U OTRAS RELACIONADAS A LA EJECUCIÓN DEL GASTO PÚBLICO RELACIONADO AL MEJORAMIENTO DE LA RUTA DEPARTAMENTAL TU- 111 TRAYECTORIA EMP. PE - 1N (OVALO ZARUMILLA)- PTE. ZARUMILLA - DV. EL BENDITO - PTE. PIEDRITAS - PTE. BOLSICO DE LOS DISTRITOS DE ZARUMILLA - AGUAS VERDES, PROVINCIA DE ZARUMILLA Y REGIÓN TUMBES.</t>
  </si>
  <si>
    <t>00254023</t>
  </si>
  <si>
    <t>CARRILLO BENITES CARMEN EMERITA</t>
  </si>
  <si>
    <t>CONTABILIDAD</t>
  </si>
  <si>
    <t>TITULADO</t>
  </si>
  <si>
    <t>SI</t>
  </si>
  <si>
    <t>SERVICIO PROFESIONAL DE UN CONTADOR, PARA LABORES DE SERVICIOS DE CONTROL SIMULTANEO Y POSTERIOR  DE LOS PROYECTOS QUE SE DETALLAN EN EL NUMERAL 3, EN MARCO DE LOS ESTABLECIDO EN EL DECRETO SUPREMO N°117-2020-PCM.</t>
  </si>
  <si>
    <t>00256320</t>
  </si>
  <si>
    <t>PRECIADO OBREGON SOFIA MIREYA</t>
  </si>
  <si>
    <t>CONTADOR</t>
  </si>
  <si>
    <t>SERVICIO DE UN (01) PROFESIONAL EN TRABAJO SOCIAL CON EL PROPOSITO DE EJECUTAR ACCIONES CORRESPONDIENTES A BIENESTAR BAJO EL CONTEXTO DE LA EMERGENCIA SANITARIA DECLARADA POR EL MINISTERIO DE SALUD DEBIDO A LA EXISTENCIA DEL COVID 19, EN LA OFICINA DE ENLACE DE LA GERENCIA REGIONAL DE CONTROL DE TACNA DE LA CONTRALORIA GENERAL DE LA REPUBLICA.</t>
  </si>
  <si>
    <t>00483652</t>
  </si>
  <si>
    <t>ARIAS SANTANA MARIA ALEXANDRA</t>
  </si>
  <si>
    <t>TRABAJO SOCIAL</t>
  </si>
  <si>
    <t>LICENCIADO</t>
  </si>
  <si>
    <t xml:space="preserve">SERVICIO  DE UN  PROFESIONAL EN  INGENIERIA CIVIL PARA REALIZAR EL SERVICIO DE EJECUCION DE ACTIVIDADES VINCULADAS A  LOS  SERVICIOS DE CONTROL  POSTERIOR EN LA MODALIDAD DE SERVICIOS DE CONTROL ESPECIFICO A HECHOS CON  PRESUNTA IRREGULARIDAD, CONFORME  A LOS PROCEDIMIENTOS  Y ESTRATEGIAS ESTABLECIDAS, A FIN DE EMITIR LOS PRODUCTOS DE SERVICIOS DE CONTROL CORRESPONDIENTES. </t>
  </si>
  <si>
    <t>01047181</t>
  </si>
  <si>
    <t>FLORES MELENDEZ JANICE</t>
  </si>
  <si>
    <t>INGENIERA CIVIL</t>
  </si>
  <si>
    <t>COLEGIADA</t>
  </si>
  <si>
    <t>SERVICIOS DE PROFESIONAL EN INGENIERIA CIVIL, PARA LA EJECUCION DE VISITA DE CONTROL EN LA GERENCIA REGIONAL DE CONTROL DE CUSCO, EN EL MARCO DE LA EMERGENCIA SANITARIA POR EL COVID-19</t>
  </si>
  <si>
    <t>01292343</t>
  </si>
  <si>
    <t>ESPINOZA RAMIREZ CARLOS MARTIN</t>
  </si>
  <si>
    <t>INGENIERIA CIVIL</t>
  </si>
  <si>
    <t>SERVICIO DE UN EXPERTO INGENIERO SANITARIO PARA EVALUACIÓN TÉCNICA DE LA OBRA: "INSTALACIÓN DEL SISTEMA DE AGUA POTABLE, ALCANTARILLADO ...." PARA LA GRC DE MOQUEGUA</t>
  </si>
  <si>
    <t>01332328</t>
  </si>
  <si>
    <t>ITURRY CASTRO ROGELIO</t>
  </si>
  <si>
    <t>INGENIERO SANITARIO</t>
  </si>
  <si>
    <t>SERVICIO DE UN PROFESIONAL EN ARQUITECTURA PARA QUE PRESTE SUS SERVICIOS EN LA EJECUCION DE CONTROLES SIMULTANEOS EN LA MODALIDAD DE CONTROL CONCURRENTE PARA LAS LABORES DE LA GERENCIA REGIONAL DE CONTROL DE CUSCO, EN EL MARCO DE EMERGENCIA NACIONAL SANITARIA POR EL COVID-19</t>
  </si>
  <si>
    <t>01332946</t>
  </si>
  <si>
    <t>FLORES FLORES EDSON</t>
  </si>
  <si>
    <t>ARQUITECTURA</t>
  </si>
  <si>
    <t>ARQUITECTO</t>
  </si>
  <si>
    <t xml:space="preserve">SERVICIO DE ESPECIALISTA REGIONAL DE MONITORES CIUDADANOS PARA QUE BRINDE APOYO Y ASISTENCIA EN EL DESARROLLO DE LAS ACTIVIDADES DE MONITORES CIUDADANOS DE CONTROL DE ACUERDO A LAS NORMAS, DIRECTIVAS Y PROCEDIMIENTOS ESTABLECIDOS POR LA ENTIDAD. </t>
  </si>
  <si>
    <t>01698623</t>
  </si>
  <si>
    <t>MERMA MERMA JUAN LUIS</t>
  </si>
  <si>
    <t>INGENIERO CIVIL</t>
  </si>
  <si>
    <t>SERVICIOS DE UN CONTADOR PARA EL OCI DE LA GERENCIA REGIONAL DE EDUCACION DE AREQUIPA EN MARCO DE LA EMERGENCIA SANITARIA POR EL COVID-19</t>
  </si>
  <si>
    <t>02419944</t>
  </si>
  <si>
    <t>COARITE GUTIERREZ MARLENY</t>
  </si>
  <si>
    <t>SERVICIO DE UN INGENIERO ELECTROMECANICO PARA REALIZAR SERVICIO DE CONTROL GUBERNAMENTAL -COVID-19</t>
  </si>
  <si>
    <t>02425381</t>
  </si>
  <si>
    <t>VILCA ZAPATA HUGO ARNALDO</t>
  </si>
  <si>
    <t>INGENIERO ELECTRÓNICO</t>
  </si>
  <si>
    <t>CONTRATAR EL SERVICIO DE UN PROFESIONAL EN DERECHO PARA QUE PRESTE SUS SERVICIOS EN LE EJECUCIÓN DEL SERVICIO DE CONTROL POSTERIOR EN LA MODALIDAD DE SERVICIO DE CONTROL ESPECÍFICO A HECHOS CON PRESUNTA IRREGULARIDAD DE LA MUNICIPALIDAD PROVINCIAL DE ANTA, EN EL MARCO DE LA EMERGENCIA NACIONAL SANITARIA POR EL COVID-19</t>
  </si>
  <si>
    <t>02448915</t>
  </si>
  <si>
    <t>SALAS GOMEZ JAVIER ARTURO</t>
  </si>
  <si>
    <t>DERECHO</t>
  </si>
  <si>
    <t>ABOGADO</t>
  </si>
  <si>
    <t>SERVICIO DE UN (1) PROFESIONAL COMUNICADOR QUE EJECUTE LA LABOR PERIODÍSTICA Y COMUNICACIONAL EN LA REGIÓN SAN MARTÍN.</t>
  </si>
  <si>
    <t>02776794</t>
  </si>
  <si>
    <t>SANDOVAL BAYONA WILFREDO ARNALDO</t>
  </si>
  <si>
    <t>CIENCIAS DE LA COMUNICACION</t>
  </si>
  <si>
    <t xml:space="preserve">CONTRATAR LOS SERVICIOS PROFESIONALES DE UN (1) INGENIERO INFORMÁTICO PARA QUE BRINDE APOYO EN LA AUDITORIA DE CUMPLIMIENTO A LA UNIDAD DE GESTIÓN EDUCATIVA LOCAL SULLANA, EN ADELANTE UGEL SULLANA, QUE SERÁ EFECTUADA POR EL ÓRGANO DE CONTROL INSTITUCIONAL DE LA DIRECCIÓN REGIONAL DE EDUCACIÓN DE PIURA, ESTAMENTO QUE SE ENCUENTRA BAJO EL ÁMBITO DE LA GERENCIA REGIONAL DE CONTROL DE PIURA, GASTO PARA CONTROL GUBERNAMENTAL EN EL MARCO DE LA ACTUAL COYUNTURA. </t>
  </si>
  <si>
    <t>02873553</t>
  </si>
  <si>
    <t>CORREA GARCIA CARLOS AUGUSTO</t>
  </si>
  <si>
    <t>ADMINISTRACION</t>
  </si>
  <si>
    <t>TECNICO</t>
  </si>
  <si>
    <t>SERVICIO DE UN (01) CHOFER DE VEHICULO- GERENCIA REGIONAL DE CONTROL DE SAN MARTIN</t>
  </si>
  <si>
    <t>03700657</t>
  </si>
  <si>
    <t>MIRES ACUÑA FAUSTO</t>
  </si>
  <si>
    <t xml:space="preserve">SERVICIOS DE UN PROFESIONAL (INTEGRANTE DE  COMISION) PARA LA  REALIZACIÓN DE SERVICIOS DE CONTROL CONCURRENTE  Y  POSTERIOR EN EL  MARCO DE LAS INTERVENCIONES DE LA RECONSTRUCCIÓN CON CAMBIOS Y LAS  METAS ESTABLECIDAS EN EL APENDICE NRO 4 DEL PLAN ANUAL DE CONTROL APROBADA CON RC  N° 26-2021-CGR, EN DIVERSOS PROYECTOS </t>
  </si>
  <si>
    <t>03898654</t>
  </si>
  <si>
    <t>HURTADO PALOMINO VERONICA HISSET</t>
  </si>
  <si>
    <t>SERVICIO DE CONDUCTOR DE VEHICULO PARA LA GERENCIA REGIONAL DE CONTROL DE TACNA</t>
  </si>
  <si>
    <t>04417430</t>
  </si>
  <si>
    <t>VARGAS MANCHEGO LUIS ALBERTO</t>
  </si>
  <si>
    <t>SERVICIOS DE UN CONTADOR O CARRERAS AFINES PARA REALIZAR SERVICIOS DE CONTROL VINCULADOS A LA EMERGENCIA SANITARIA POR EL COVID-19 EN EL OCI DE LA MUNICIPALIDAD PROVINCIAL DE MARISCAL NIETO</t>
  </si>
  <si>
    <t>04436706</t>
  </si>
  <si>
    <t>YUNGANINA GILAHUANCCO CELIA</t>
  </si>
  <si>
    <t>SERVICIOS DE UN PROFESIONAL PARA QUE REALICE LABORES DE SERVICIO DE CONTROL VINCULADOS PARA LA GERENCIA REGIONAL DE CONTROL DE MOQUEGUA</t>
  </si>
  <si>
    <t>04438393</t>
  </si>
  <si>
    <t>HUANCA CHOQUESA ANDREA MAGDALENA</t>
  </si>
  <si>
    <t>CONTRATAR EL SERVICIO DE UN PROFESIONAL EN CONTABILIDAD PARA QUE BRINDEN APOYO EN LA REALIZACIÓN DE LOS DIVERSOS SERVICIOS DE CONTROL VINCULADOS CON EL GASTO PARA CONTROL GUBERNAMENTAL EN EL MARCO DE LA ACTUAL COYUNTURA ECONÓMICA QUE EJECUTARÁ EL ÓRGANO DE CONTROL INSTITUCIONAL DE LA MUNICIPALIDAD PROVINCIAL DE MARISCAL NIETO DE MOQUEGUA.</t>
  </si>
  <si>
    <t>04438448</t>
  </si>
  <si>
    <t>APAZA VENEGAS MARILU ZULEMA</t>
  </si>
  <si>
    <t>SERVICIO DE (01) PROFESIONAL EN INGENIERIA DE SISTEMAS PARA PARTICIPAR COMO INTEGRANTE DE COMISION DE AUDITORIA FINANCIERA PARA EL INSTITUTO CATASTRAL DE LIMA.</t>
  </si>
  <si>
    <t>04645552</t>
  </si>
  <si>
    <t>AMESQUITA VILLANUEVA CAROL TEREZA</t>
  </si>
  <si>
    <t>INGENIERO DE SISTEMAS</t>
  </si>
  <si>
    <t>PROFESIONAL EN PSICOLOGIA PARA  APOYO EN LABORES DE RECLUTAMIENTO Y SELECCION DE PERSONAL</t>
  </si>
  <si>
    <t>04648672</t>
  </si>
  <si>
    <t>DELGADO RUIZ YOLANDA JUANA</t>
  </si>
  <si>
    <t>PSICOLOGIA</t>
  </si>
  <si>
    <t>LICENCIADO EN PSICOLOGÍA</t>
  </si>
  <si>
    <t>SERVICIOS DE UN PROFESIONAL PARA REALIZAR EL SERVICIO DE CONTROL GUBERNAMENTAL SOBRE LA EMERGENCIA SANITARIA POR EL COVID-19, PARA EL ÓRGANO DE CONTROL INSTITUCIONAL DE LA MUNICIPALIDAD PROVINCIAL DE DATEM DEL MARAÑÓN, BAJO EL ÁMBITO DE LA GERENCIA REGIONAL DE CONTROL DE LORETO.</t>
  </si>
  <si>
    <t>05323776</t>
  </si>
  <si>
    <t>REYNA DEL AGUILA FERNANDO</t>
  </si>
  <si>
    <t>SERVICIOS DE UN MEDICO CIRUJANO PARA REALIZAR EL SERVICIO DE CONTROL GUBERNAMENTAL SOBRE  LA EMERGENCIA SANITARIA POR EL COVID-19 PARA LA GERENCIA REGIONAL DE CONTROL DE LORETO</t>
  </si>
  <si>
    <t>05359536</t>
  </si>
  <si>
    <t>ROMERO OCHOA ROGER JOSE</t>
  </si>
  <si>
    <t>MEDICINA</t>
  </si>
  <si>
    <t>CONDUCTOR UNIDAD VEHICULAR ASIGNADO A LA GERENCIA REGIONAL DE LORETO.</t>
  </si>
  <si>
    <t>05413751</t>
  </si>
  <si>
    <t>FLORES GONZALES WILLIAN</t>
  </si>
  <si>
    <t>SERVICIOS PARA CONDUCIR LA UNIDAD VEHICULAR ASIGNADO A LA GERENCIA REGIONAL DE CONTROL DE LORETO</t>
  </si>
  <si>
    <t>05414302</t>
  </si>
  <si>
    <t>PANDURO ROMAYNA JUAN LUIS</t>
  </si>
  <si>
    <t>SERVICIO DE UN PROFESIONAL ANALISTA CONTABLE PARA EL AREA DE CONTROL PATRIMONIAL</t>
  </si>
  <si>
    <t>06103379</t>
  </si>
  <si>
    <t>MUNOZ GAMARRA NICANOR</t>
  </si>
  <si>
    <t>CONTAR CON EL SERVICIO DE (01) PROFESIONAL EN CONTABILIDAD, ECONOMÍA Y/O ADMINISTRACIÓN PARA PARTICIPAR COMO INTEGRANTE EN LA EJECUCIÓN DE SERVICIOS DE CONTROL POSTERIOR DEL OCI DE LA MUNICIPALIDAD DISTRITAL DE CARMEN DE LA LEGUA REYNOSO, COMO CONSECUENCIA DE LOS PROCESOS O ACTIVIDADES EJECUTADAS POR LA MUNICIPALIDAD DISTRITAL DE CARMEN DE LA LEGUA REYNOSO, EN EL MARCO DEL CONTROL GUBERNAMENTAL DADA LA ACTUAL COYUNTURA ECONÓMICA Y SERVICIOS DE CONTROL QUE SE PRESENTEN EN EL PERIODO DE CONTRATACIÓN.</t>
  </si>
  <si>
    <t>06208759</t>
  </si>
  <si>
    <t>CABALLERO INFANTE TORIBIO ALFONSO</t>
  </si>
  <si>
    <t>SERVICIO DE UN OPERARIO EN INSTALACIONES ELÉCTRICAS PARA EL ÁREA DE MANTENIMIENTO DE LA SUBGERENCIA DE ABASTECIMIENTO DE LA CONTRALORÍA GENERAL DE LA REPÚBLICA DEL PERÚ, EL CUAL BRINDE SERVICIO TÉCNICO A LOS LOCALES DE PABLO BERMÚDEZ, MEGAPROYECTOS, CUSIPATA, JAVIER PRADO Y ESCUELA NACIONAL DE CONTROL, ASÍ COMO ATENCIONES EN SEDES REGIONALES DE CONTROL.</t>
  </si>
  <si>
    <t>06281023</t>
  </si>
  <si>
    <t>POMA MUSAJA ALCIDES</t>
  </si>
  <si>
    <t>INGENIERIA MECANICA ELECTRICISTA</t>
  </si>
  <si>
    <t>INGENIERO</t>
  </si>
  <si>
    <t>SERVICIOS DE UN PERSONAL ADMINISTRATIVO PARA QUE BRINDE APOYO EN EL PROCESAMIENTO DE LOS SISTEMAS ADMINISTRATIVOS</t>
  </si>
  <si>
    <t>06662873</t>
  </si>
  <si>
    <t>ANDRADE CARDENAS CECILIA BENILDA</t>
  </si>
  <si>
    <t>INGENIERIA DE SISTEMA</t>
  </si>
  <si>
    <t>ING.SISTEMAS</t>
  </si>
  <si>
    <t>CONTAR CON EL SERVICIO DE (01) PROFESIONAL EN CONTABILIDAD, ECONOMÍA Y/O ADMINISTRACIÓN PARA PARTICIPAR COMO INTEGRANTE EN LA EJECUCIÓ DE SERVICIOS DE CONTROL POSTERIOR DEL OCI DE LA MUNICIPALIDAD DISTRITAL DE PUEBLO LIBRE, COMO CONSECUENCIA DE LOS PROCESOS O ACTIVIDADES EJECUTADAS POR LA MUNICIPALIDAD DISTRITAL DE PUEBLO LIBRE, EN EL MARCO DEL CONTROL GUBERNAMENTAL DADA LA ACTUAL COYUNTURA ECONÓMICA Y SERVICIOS DE CONTROL QUE SE PRESENTEN EN EL PERIODO DE CONTRATACIÓN.</t>
  </si>
  <si>
    <t>06698234</t>
  </si>
  <si>
    <t>CABELLO NEYRA ROSARIO IRENE</t>
  </si>
  <si>
    <t>SERVICIO DE UN OPERADOR DE SEGURIDAD PARA EL SERVICIO DE CONTROL DE BIOSEGURIDAD EN TRANSPORTE DE PERSONAL DE LA CGR, CON EL FIN DE PREVENIR Y PROTEGER AL PERSONA DE LA CONTRALORIA DE LOS SINTOMAS DE CORONAVIRUS DE LA RUTA CALLAO.</t>
  </si>
  <si>
    <t>06768918</t>
  </si>
  <si>
    <t>TORRES RIVADENEIRA MIGUEL ANGEL</t>
  </si>
  <si>
    <t>SERVICIO DE UN TECNICO EN SEGURIDAD PARA EL CONTROL DE INGRESO Y SALIDA DE LOCAL DE MEGAPROYECTOS</t>
  </si>
  <si>
    <t>06773913</t>
  </si>
  <si>
    <t>NAVARRO OCHOA MARCO ANTONIO</t>
  </si>
  <si>
    <t>TÉCNICO EN SEGURIDAD</t>
  </si>
  <si>
    <t>SERVICIO DE REVISION Y ANALISIS DE LOS DOCUMENTOS DE GESTION RELACIONADOS CON RECURSOS HUMANOS PARA LA GERENCIA DE CAPITAL HUMANO, EN EL MARCO DE LA EMERGENCIA SANITARIA NACIONAL POR EL COVID-19.</t>
  </si>
  <si>
    <t>06788615</t>
  </si>
  <si>
    <t>ASTE NUÑEZ MIGUEL MARTIN</t>
  </si>
  <si>
    <t>LICENCIADA</t>
  </si>
  <si>
    <t xml:space="preserve">CONTRATACION DE ESPECIALISTA EN TELECOMUNICACIONES PARA REALIZAR FUNCIONES DE SUPERVISOR DURANTE LAS ETAPAS DEL SERVICIO DE CONTROL SIMULTANEO CON ENFASIS EN EL CONTROL CONCURRENTE DE LOS MEGAPROYECTOS DE INVERSIONES QUE SE EJECUTAN BAJO LA MODALIDAD DE OBRA PUBLICA CON COMPONENTES DE INFRAESTRUCTURA DE TELECOMUNICACIONES EN EL MARCO DE LA LEY 30970 PARA LA CONTRALORIA GENERAL DE LA REPUBLICA </t>
  </si>
  <si>
    <t>06792468</t>
  </si>
  <si>
    <t>NARVAEZ ROJAS WILMER RUBEN</t>
  </si>
  <si>
    <t>ING.ELECTRONICA</t>
  </si>
  <si>
    <t>SERVICIO PROFESIONAL DE 1 ABOGADO PARA EL ANALISIS JURIDICO DE EXPEDIENTES RECIBIDOS DE LOS OCI EN MARCO DE LA EMERGENCIA SANITARIA POR EL COVID-19</t>
  </si>
  <si>
    <t>06798275</t>
  </si>
  <si>
    <t>ARGUEDAS CORNEJO YSELLA</t>
  </si>
  <si>
    <t>CONTRATACION DEL SERVICIO DE UN ARQUEOLOGO, SUBGERENCIA DE CONTROL DE MEGAPROYECTOS</t>
  </si>
  <si>
    <t>06805352</t>
  </si>
  <si>
    <t>PACHECO MARTINEZ JORGE LUIS</t>
  </si>
  <si>
    <t>ARQUEOLOGIA</t>
  </si>
  <si>
    <t>CONTAR CON EL SERVICIO DE UN (01) PROFESIONAL PARA EJECUTAR ACCIONES DE SERVICIOS DE CONTROL DEL PLAN NACIONAL DE CONTROL 2020 DE LA GERENCIA REGIONAL DE CONTROL DE LIMA PROVINCIAS, A REALIZARSE EN EL ÓRGANO DE CONTROL INSTITUCIONAL DE LA MUNICIPALIDAD PROVINCIAL DE CAÑETE, EN EL MARCO DE LA RECONSTRUCCIÓN CON CAMBIOS.</t>
  </si>
  <si>
    <t>06812433</t>
  </si>
  <si>
    <t>BELLIDO CHIPANA SILVIA DEOLINDA</t>
  </si>
  <si>
    <t>SERVICIOS DE ASISTENTE PARA EL DESARROLLO DE COMUNICACION INTERNA Y CLIMA LABORAL DE LA CGR EN EL MARCO DE LA EMERGENCIA SANITARIA POR EL COVID-19</t>
  </si>
  <si>
    <t>07192961</t>
  </si>
  <si>
    <t>OBREGON ROSSI MAX RODOLFO</t>
  </si>
  <si>
    <t>SERVICIO DE UN PROFESIONAL PARA APOYAR Y ASISTIR EN EL DESARROLLO DE LAS ACTIVIDADES DE AUDIENCIAS PUBLICAS PARA LA GERENCIA REGIONAL DE UCAYALI</t>
  </si>
  <si>
    <t>07241062</t>
  </si>
  <si>
    <t>SANTILLAN TUESTA MILAGROS MERCEDES</t>
  </si>
  <si>
    <t>SERVICIO DE UN (01) PROFESIONAL EN CONTABILIDAD PARA PARTICIPAR COMO JEFE DE COMISION DE AUDITORIA FINANCIERA PARA EL INSTITUTO CATASTRAL DE LIMA.</t>
  </si>
  <si>
    <t>07244528</t>
  </si>
  <si>
    <t>URBANO CACERES BEATRIZ ELENA</t>
  </si>
  <si>
    <t>CONTRATACION DE SERVICIO DE UN (1) INGENIERO CIVIL PARA EL ORGANO DE CONTROL INSTITUCIONAL DE LA MUNICIPALIDAD PROVINCIAL DE SATIPO PARA LA REALIZACION DE LOS SERVICIOS DE CONTROL SIMULTANEO Y CONTROL POSTERIOR EN EL MARCO DE LA EMERGENCIA NACIONAL DECLARADA POR EL ESTADO PERUANO ANTE LA PRESENCIA DEL COVID-19 DE ACUERDO A LAS NORMAS DE CONTROL GUBERNAMENTAL, DOCUMENTOS TECNICOS O DE GESTION APLICABLES Y OTROS REQUERIMIENTOS DEL AMBITO SECTORIAL CORRESPONDIENTE</t>
  </si>
  <si>
    <t>07295004</t>
  </si>
  <si>
    <t>ESPINOZA ROBLES GUSTAVO ADOLFO</t>
  </si>
  <si>
    <t>SOLICITUD DE CONTRATACION DE UN (01) PROFESIONAL EN INGENIERIA FORESTAL O INGENIERIA AGRICOLA</t>
  </si>
  <si>
    <t>07326868</t>
  </si>
  <si>
    <t>ORTIZ MELENDEZ ALFREDO MIGUEL</t>
  </si>
  <si>
    <t>INGENIERO FORESTAL</t>
  </si>
  <si>
    <t xml:space="preserve">CONTRATACION DEL SERVICIO DE PROFESIONAL EN CONTABILIDAD, PARA PARTICIPAR COMO SUPERVISOR EN LA AUDITORIA FINANCIERA GUBERNAMENTAL - AFG , DEL PLIEGO MINISTERIO DE ECONOMIA Y FINANZAS, UNIDADES EJECUTORAS Y DIRECCION GENERAL DE CONTABILIDAD PUBLICA DEL MINISTERIO DE ECONOMIA Y FINANZAS, EJERCICIO 2019. </t>
  </si>
  <si>
    <t>07362709</t>
  </si>
  <si>
    <t>PEREZ PINZON JOSE VICTOR</t>
  </si>
  <si>
    <t>CONTADOR PÚBLICO</t>
  </si>
  <si>
    <t>CONTRATACION DE UN PROFESIONAL DE TECNICA VOCAL PARA INSTRUIR AL CORO DE LA CGR.</t>
  </si>
  <si>
    <t>07384930</t>
  </si>
  <si>
    <t>ALVAREZ DURAND EDGAR TEODORO</t>
  </si>
  <si>
    <t>EDUCACION</t>
  </si>
  <si>
    <t>EGRESADO</t>
  </si>
  <si>
    <t xml:space="preserve"> SERVICIO COMO OPERADOR EN LA IMPLEMENTACIÓN DEL SISTEMA DE DEFENSA CIVIL Y COMUNICACIÓN VIRTUAL.</t>
  </si>
  <si>
    <t>07424584</t>
  </si>
  <si>
    <t>ACOSTA OSORIO ANTONIO SEBASTIAN</t>
  </si>
  <si>
    <t>BACH. CIENCIAS DE LA COMUNICACIÓN</t>
  </si>
  <si>
    <t xml:space="preserve">SERVICIO DE UN PROFESIONAL PARA EL APOYO EN LA ELABORACION DE DOCUMENTOS NORMATIVOS </t>
  </si>
  <si>
    <t>07449724</t>
  </si>
  <si>
    <t>MUNOZ SANTIVANEZ MILTON CLARK</t>
  </si>
  <si>
    <t>ECONOMIA</t>
  </si>
  <si>
    <t>SERVICIO DE UN ABOGADO QUE BRINDE EL SERVICIO ESPECIALIZADO EN MATERIA LEGAL A LA SUBGERENCIA DE ABASTECIMIENTO.</t>
  </si>
  <si>
    <t>07452740</t>
  </si>
  <si>
    <t>CORTEZ TORRES ALBERTO JOSE DE JESUS</t>
  </si>
  <si>
    <t>SERVICIO DE LEVANTAMIENTO DE INFORMACION Y BUSQUEDA DE BIENES FALTANTES DEL PROCESO DE INVENTARIO 2019 PARA EL AREA DE CONTROL PATRIMONIAL</t>
  </si>
  <si>
    <t>07460129</t>
  </si>
  <si>
    <t>BELTRAN ANICAMA PEDRO JESUS</t>
  </si>
  <si>
    <t>ESTUDIANTE DE INGENIERIA ELECTRONICA</t>
  </si>
  <si>
    <t xml:space="preserve"> CONTRATACION DE SERVICIO EN ESPECIALISTA EN GESTION DE PROYECTOS PARA PARTICIPAR COMO INTEGRANTE INTEGRANTE EN LA COMISION DE SERVICIOS DE CONTROL CONCURRENTE DE LOS MEGAPROYECTOS CON COMPONENTES  DE INFRAESTRUCTURA DE TELECOMUNICACIONES EN EL MARCO DE LA LEY 30970 PARA LA CONTRALORIA GENERAL DE LA REPUBLICA </t>
  </si>
  <si>
    <t>07500734</t>
  </si>
  <si>
    <t>CALDERON CALIENES EDWARD</t>
  </si>
  <si>
    <t>SERVICIO DE UNA PERSONA NATURAL QUE BRINDE LOS SERVICIOS DE APOYO EN GESTIONES ADMINISTRATIVAS EN ABASTECIMIENTO RESPECTO A LA DOCUMENTACIÓN REMITIDA POR LOS ÓRGANOS CONFORMANTES DE LA SUBGERENCIA DE ABASTECIMIENTO</t>
  </si>
  <si>
    <t>07523072</t>
  </si>
  <si>
    <t>CASTRO BRICENO CLAUDIA JANET</t>
  </si>
  <si>
    <t>COMPUTACION E INFORMATICA</t>
  </si>
  <si>
    <t>SERVICIO DE APOYO EN LA TOMA DE INVENTARIO DE BIENES PATRIMONIALES UBICADOS EN LAS GERENCIAS REGIONALES DE CONTROL DE LA CONTRALORÍA GENERAL DE LA REPÚBLICA AL 31 DE DICIEMBRE DE 2020, PARA LA COORDINACIÓN DE CONTROL PATRIMONIAL DE LA SUBGERENCIA DE ABASTECIMIENTO.</t>
  </si>
  <si>
    <t>07524355</t>
  </si>
  <si>
    <t>ROMERO ARANGO JORGE AMADEO</t>
  </si>
  <si>
    <t xml:space="preserve">ADMINISTRATIVO </t>
  </si>
  <si>
    <t>SERVICIO DE UNA PERSONA NATURAL PARA REALIZAR LA FUNCIÓN DE ASISTENTE LEGAL PARA LA SUBGERENCIA DE GESTIÓN DOCUMENTARIA</t>
  </si>
  <si>
    <t>07558355</t>
  </si>
  <si>
    <t>SUAREZ MARQUINA HENRY ARMANDO</t>
  </si>
  <si>
    <t xml:space="preserve">CONTRATACION DEL SERVICIO DE PROFESIONAL INGENIERO ELECTRONICO PARA LA SUBGERENCIA DE MEGAPROYECTOS PARA PARTICIPAR COMO INTEGRANTE EN LA COMISION DE SERVICIOS DE CONTROL CONCURRENTE DE LOS MEGAPROYECTOS CON COMPONENTES DE INFRAESTRUCTURA DE TELECOMUNICACIONES EN EL MARCO DE LA LEY 30970 PARA LA CONTRALORIA GENERAL DE LA REPUBLICA </t>
  </si>
  <si>
    <t>07775699</t>
  </si>
  <si>
    <t>GUERRA CARRASCO HECTOR FRANCISCO</t>
  </si>
  <si>
    <t>SERVICIO DE UN TECNICO ESPECIALISTA EN SEGURIDAD INTEGRAL Y PREVENCION DE EMERGENCIA</t>
  </si>
  <si>
    <t>07812701</t>
  </si>
  <si>
    <t>BRYCE GORDILLO PETER VINCE</t>
  </si>
  <si>
    <t>SECUNDARIA</t>
  </si>
  <si>
    <t>SERVICIO DE UNA PERSONA NATURAL PARA EL SERVICIO DE APOYO EN GESTIONES ADMINISTRATIVAS, EL PAGO DE COMPROMISOS CONTRACTUALES Y EL ORDENAMIENTO DE ARCHIVO EN EL ÁREA DE LA SUBGERENCIA DE  ABASTECIMIENTO</t>
  </si>
  <si>
    <t>07901917</t>
  </si>
  <si>
    <t>PERALES GARRO ROXANA DEL PILAR</t>
  </si>
  <si>
    <t>TEC.ADMINIST.EM</t>
  </si>
  <si>
    <t>SERVICIO DE OPERADOR PARA EL CONTROL DE CALIDAD DE DOCUMENTOS DIGITALIZADOS DE LA CGR PARA LA LÍNEA DE PRODUCCIÓN DE MICROFORMAS DE LA SUBGERENCIA DE GESTIÓN DOCUMENTARIA EN LA SEDE CENTRAL DE LA CONTRALORÍA GENERAL DE LA REPUBLICA</t>
  </si>
  <si>
    <t>07932328</t>
  </si>
  <si>
    <t>RIOS BERMUDEZ ANA LUCRECIA</t>
  </si>
  <si>
    <t>AUXILIAR</t>
  </si>
  <si>
    <t>SERVICIO DE UN PROFESIONAL PARA REALIZAR ANALISIS DE DDJJ DE INGRESOS, BIENES Y RENTAS DE INTERESES</t>
  </si>
  <si>
    <t>08137560</t>
  </si>
  <si>
    <t>HOSTOS CHUMPITAZI VICTOR ANDRES</t>
  </si>
  <si>
    <t>SERVICIO DE UN OPERADOR DE SEGURIDAD PARA EL SERVICIO DE CONTROL DE BIOSEGURIDAD EN TRANSPORTE DE PERSONAL DE LA CGR, CON EL FIN DE PREVENIR Y PROTEGER AL PERSONA DE LA CONTRALORIA DE LOS SINTOMAS DE CORONAVIRUS DE LA RUTA OESTE.</t>
  </si>
  <si>
    <t>08144386</t>
  </si>
  <si>
    <t>PACHECO HURTADO SANDRO LORENZO</t>
  </si>
  <si>
    <t>SERVICIO DE UN PROFESIONAL EN DERECHO PARA LA COORDINACIÓN DE CONTROL PATRIMONIAL DE LA SUBGERENCIA DE ABASTECIMIENTO.</t>
  </si>
  <si>
    <t>08159049</t>
  </si>
  <si>
    <t>GONZALES BURGA RAFAEL</t>
  </si>
  <si>
    <t>SERVICIO DE UN PROFESIONAL EN PSICOLOGIA PARA EJECUTAR ACCIONES DE DETECCION Y MONITOREO DE CASOS DE COLABORADORES DE LA CONTRALORIA GENERAL DE LA REPUBLICA, AFECTADOS POR LA PANDEMIA COVID 19.</t>
  </si>
  <si>
    <t>08194600</t>
  </si>
  <si>
    <t>BARDELLI CORIGLIANO MARIA GINA</t>
  </si>
  <si>
    <t>CONTRATACION DE UN ESPECIALISTA EN MANTENIMIENTO DE EDIFICACIONES PARA LA SUBDIRECCION ADMINISTRATIVA</t>
  </si>
  <si>
    <t>08386030</t>
  </si>
  <si>
    <t>MORENO ZAVALETA WALTER AURELIO</t>
  </si>
  <si>
    <t>CONTRATAR EL SERVICIO DE UNA PERSONAL NATURAL CON CONOCIMIENTOS CIVILES PARA LA SUPERVISION Y SEGUIMIENTO</t>
  </si>
  <si>
    <t>08416962</t>
  </si>
  <si>
    <t>CAMBA BABETON JULIO CESAR</t>
  </si>
  <si>
    <t>SERVICIO DE UN PROFESIONAL EN DERECHO PARA DESARROLLAR SERVICIOS DE CONTROL POSTERIOR EN EL OCI DEL GOBIERNO REGIONAL DEL CALLAO.</t>
  </si>
  <si>
    <t>08441365</t>
  </si>
  <si>
    <t>GRADOS ALIAGA WILFREDO</t>
  </si>
  <si>
    <t>SERVICIOS DE UN PROFESIONAL PARA SUPERVISION DE ACTIVIDADES VINCULADAS A LOS SERVICIOS DE CONTROL DE SAN MARTIN EN MARCO DE LA EMERGENCIA SANITARIA POR EL COVID-19</t>
  </si>
  <si>
    <t>08567340</t>
  </si>
  <si>
    <t>RUIZ DAVILA JORGE</t>
  </si>
  <si>
    <t>CONTRATACIÓN DEL SERVICIO DE UN (01) PROFESIONAL EN INGENIERÍA MECÁNICA PARA REALIZAR EL SERVICIO DE AUDITORIA DE CUMPLIMIENTO AL HOSPITAL II-2 TARAPOTO EN EL ÁMBITO DE LA GERENCIA REGIONAL DE CONTROL DE SAN MARTÍN CONFORME A LOS PROCEDIMIENTOS Y ESTRATEGIAS ESTABLECIDAS A FIN DE EMITIR PRODUCTOS DE CALIDAD, EN EL MARCO DE LA EMERGENCIA SANITARIA COVID-19, DEL PLAN NACIONAL DE CONTROL 2020 - MODIFICADO, Y DE LA ACTUAL COYUNTURA ECONÓMICA.</t>
  </si>
  <si>
    <t>08671540</t>
  </si>
  <si>
    <t>PORTELLA QUINONES MANUEL JHON</t>
  </si>
  <si>
    <t>INGENIERO MECANICO</t>
  </si>
  <si>
    <t>SERVICIO DE UNA PERSONA NATURAL PARA QUE NOTIFIQUE LAS COMUNICACIONES A LOS ADMINISTRADOS, ASÍ COMO A LAS ENTIDADES PÚBLICAS Y PRIVADAS, EN LA JURISDICCIÓN DE LIMA METROPOLITANA Y CALLAO, PARA LA DOCUMENTACIÓN GENERADA DE LOS SERVICIOS DE CONTROL GUBERNAMENTAL DE LA CONTRALORÍA GENERAL REPÚBLICA</t>
  </si>
  <si>
    <t>08826354</t>
  </si>
  <si>
    <t>SUAREZ ÑAUPARI MARTIN FERNANDO</t>
  </si>
  <si>
    <t>SERVICIOS DE UN PROFESIONAL EN INGENIERIA CIVIL PARA REALIZAR EL SERVICIO DE CONTROL DE PROYECTOS</t>
  </si>
  <si>
    <t>08890234</t>
  </si>
  <si>
    <t>ZAMBRANO ESCALANTE JANET CELIA</t>
  </si>
  <si>
    <t>SERVICIO DE UN ABOGADO ESPECIALISTA EN PROCEDIMIENTOS DE SELECCI?N EN LA ETAPA DE EJECUCION CONTRACTUAL EN MARCO DEL CONTROL GUBERNAMENTAL</t>
  </si>
  <si>
    <t>08891828</t>
  </si>
  <si>
    <t>LA MATTA CASTRO SERGIO RICARDO</t>
  </si>
  <si>
    <t>CONTRATAR EL SERVICIO DE UNA PERSONAL NATURAL DE PROFESION ABOGADO CON CONOCIMIENTOS EN PROCESO JUDICIALES</t>
  </si>
  <si>
    <t>09080811</t>
  </si>
  <si>
    <t>HUAMANCAYO BERNEDO JOSE ANTONIO</t>
  </si>
  <si>
    <t>CONTRATACIÓN DE UN PROFESIONAL EN CONTABILIDAD, PARA EFECTUAR LA REVISIÓN Y CONTROL DE CALIDAD DE LAS CARPETAS DE SERVICIO Y EL SEGUIMIENTO AL CUMPLIMIENTO DE LOS PLAZOS DE LOS INFORMES RESULTANTES DE LOS SERVICIOS DE CONTROL POSTERIOR Y SIMULTANEO A CARGO DE LAS SUBGERENCIAS Y LOS OCI  DEL AMBITO DE LA GERENCIA DE CONTROL POLITICO INSTITUCIONAL Y ECONÓMICO - GPOIN  DE ACUERDO A LA NORMATIVA APLICABLE.</t>
  </si>
  <si>
    <t>09148784</t>
  </si>
  <si>
    <t>BRETONECHE MONTOYA CARLOS ALBERTO</t>
  </si>
  <si>
    <t>SERVICIO DE ASISTENCIA TÉCNICO LEGAL PARA LA GESTIÓN DE LOS PROCESOS EN MATERIA DE CONTRATACIÓN PÚBLICA A CARGO DE LA SUBGERENCIA DE ABASTECIMIENTO</t>
  </si>
  <si>
    <t>09344806</t>
  </si>
  <si>
    <t>APONTE LECTOR ALBERTO SANTIAGO</t>
  </si>
  <si>
    <t>CONTRATACIÓN DEL SERVICIO DE UN ESPECIALISTA TEMÁTICO EN GESTIÓN DE EDUCACIÓN BÁSICA REGULAR PARA EL DESARROLLO DE AUDITORÍAS DE DESEMPEÑO, EN EL MARCO DE LA EMERGENCIA SANITARIA Y LA REACTIVACIÓN ECONÓMICA.</t>
  </si>
  <si>
    <t>09369359</t>
  </si>
  <si>
    <t>ARMAS CUEVAS EDGAR LUIS</t>
  </si>
  <si>
    <t>SERVICIOS DE UN ABOGADO CON CONOCIMIENTOS EN PROCESOS JUDICIALES CON INCIDENCIA EN MATERIA CIVIL EN MARCO DE LA EMERGENCIA SANITARIA POR EL COVID-19</t>
  </si>
  <si>
    <t>09433664</t>
  </si>
  <si>
    <t>BRAVO AMES MARILU GIOVANNA</t>
  </si>
  <si>
    <t>SERVICIO DE UNA PERSONA NATURAL PARA QUE PRESTE EL SERVICIO DE CONDUCCIÓN DE UN VEHÍCULO INSTITUCIONAL DE PLACA EGR-379 PARA EL DESARROLLO DE OPERATIVOS EN EL MARCO DEL CONTROL PREVIO PARA LA SUBGERENCIA DE ABASTECIMIENTO</t>
  </si>
  <si>
    <t>09442073</t>
  </si>
  <si>
    <t>CHAVARRY ESPINAL ELIO MODESTO</t>
  </si>
  <si>
    <t>CONTRATACIÓN DEL SERVICIO DE UN APOYO EN ACTIVIDADES DE ARCHIVO, PARA FUNCIONES DE BÚSQUEDA, CLASIFICACIÓN, DESCRIPCIÓN Y DISTRIBUCIÓN DE LA DOCUMENTACIÓN GENERADA EN LOS DIVERSOS PROCESOS DE SELECCIÓN DE LOS ÚLTIMOS 10 AÑOS, LLEVADOS A CABO POR LA SUBGERENCIA DE POLÍTICAS Y DESARROLLO HUMANO, EN EL MARCO DEL CONTROL GUBERNAMENTAL DADA LA COYUNTURA ECONÓMICA ACTUAL.</t>
  </si>
  <si>
    <t>09449507</t>
  </si>
  <si>
    <t>WONG GARCIA JESUS INOCENTE</t>
  </si>
  <si>
    <t>EGR.TEC.ADMINIST.Y SISTEMAS</t>
  </si>
  <si>
    <t>SERVICIO TEMPORAL DE UN CONDUCTOR DE VEHICULO DE PLACA EAA-913 PARA COMISIONES DE CONTROLES SIMULTÁNEOS</t>
  </si>
  <si>
    <t>09457383</t>
  </si>
  <si>
    <t>ROMERO MUÑOZ MARCO ANTONIO</t>
  </si>
  <si>
    <t>SERVICIO DE UN ESPECIALISTA EN MATERIA DE COSTOS ORIENTADO A FORTALECER LA GESTIÓN OPERATIVA Y EL ENFOQUE DE GESTIÓN POR CENTROS DE COSTOS PARA SUBGERENCIA DE PLANEAMIENTO, PRESUPUESTO Y PROGRAMACIÓN</t>
  </si>
  <si>
    <t>09470657</t>
  </si>
  <si>
    <t>MORALES LOPEZ JORGE OSWALDO</t>
  </si>
  <si>
    <t>INGENIERIA INDUSTRIAL</t>
  </si>
  <si>
    <t>SERVICIO DE UN PROFESIONAL EN CONTABILIDAD PARA EL CONTROL, REVISIÓN DE LOS EXPEDIENTES DE GASTOS POR BIENES Y SERVICIOS QUE EMITE LA SUBGERENCIA DE ABASTECIMIENTO Y PLANILLA DE HABERES DEL PERSONAL CAP Y CAS, REGISTRO EN EL SIGA -SIAF, CONTABILIZAR Y ANALIZAR OPERACIONES DE GASTOS CON LA FINALIDAD DE ASEGURAR EL CONTROL DE LOS MISMOS EN LA UNIDAD DE CONTABILIDAD DE LA GERENCIA DE ADMINISTRACIÓN DE LA CONTRALORÍA GENERAL DE LA REPÚBLICA</t>
  </si>
  <si>
    <t>09499114</t>
  </si>
  <si>
    <t>MAURICIO SARAVIA JULIO CESAR</t>
  </si>
  <si>
    <t>SERVICIO DE UN PROFESIONAL PARA BRINDAR SOPORTE TECNICO EN LA GESTION DE PROYECTOS EN MARCO DEL CONTROL GUBERNAMENTAL</t>
  </si>
  <si>
    <t>09551957</t>
  </si>
  <si>
    <t>VALENZUELA MARTINEZ CARLOS FRANCISCO</t>
  </si>
  <si>
    <t>SERVICIO DE UN PROFESIONAL EN INGENIERIA PARA EL AREA DE CONTROL PATRIMONIAL DE LA SUBGERENCIA DE ABASTECIMIENTO</t>
  </si>
  <si>
    <t>09600265</t>
  </si>
  <si>
    <t>CACERES TORRES DANIEL ENRIQUE</t>
  </si>
  <si>
    <t>09602472</t>
  </si>
  <si>
    <t>VELIZ TREJO OSCAR HUGO</t>
  </si>
  <si>
    <t>SERVICIO DE UN OPERADOR DE SEGURIDAD PARA EL SERVICIO DE CONTROL DE BIOSEGURIDAD EN TRANSPORTE DE PERSONAL DE LA CGR, CON EL FIN DE PREVENIR Y PROTEGER AL PERSONA DE LA CONTRALORIA DE LOS SÍNTOMAS DE CORONAVIRUS DE LA RUTA NORTE.</t>
  </si>
  <si>
    <t>09612508</t>
  </si>
  <si>
    <t>VELIZ TREJO RAUL FIDEL</t>
  </si>
  <si>
    <t xml:space="preserve">SERVICIO DE UN PROFESIONAL EN CONTABILIDAD, ECONOMIA Y/O ADMINISTRACION PARA PARTICIPAR COMO INTEGRANTE EN LA EJECUCION DE SERVICIOS DE CONTROL POSTERIOR DEL OCI DE LA MD DE CARABAYLLO EN EL MARCO DE LA EMERGENCIA SANITARIA </t>
  </si>
  <si>
    <t>09621385</t>
  </si>
  <si>
    <t>RAVELO VALLEJOS CESAR AUGUSTO</t>
  </si>
  <si>
    <t>SERVICIO DE (01) PROFESIONAL EN INGENIERIA CIVIL PARA DESARROLLAR SERVICIOS DE CONTROL POSTERIOR Y ELABORACION DE INFORMES DE CONTROL EN EL OCI DE LA MD SAN ISIDRO EN EL MARCO DE LA EMERGENCIA SANITARIA</t>
  </si>
  <si>
    <t>09636134</t>
  </si>
  <si>
    <t>PERNIA ANAZGO PEDRO MIGUEL</t>
  </si>
  <si>
    <t xml:space="preserve">CONTRATACION DE UNA (1) PERSONA NATURAL PARA REALIZAR ACTIVIDADES DE ATENCION Y DERIVACION DE LAS NOTIFICACIONES </t>
  </si>
  <si>
    <t>09637022</t>
  </si>
  <si>
    <t>FELIX SALGUERO MILENA</t>
  </si>
  <si>
    <t>SECRETARIA</t>
  </si>
  <si>
    <t>SERVICIOS DE UN CONTADOR O CARRERAS AFINES PARA QUE REALICE LABORES DE SERVICIO DE CONTROL VINCULADOS A LA EMERGENCIA SANITARIA POR EL COVID-19 EN EL OCI DE LA MUNICIPALIDAD PROVINCIAL DE ILO</t>
  </si>
  <si>
    <t>09669242</t>
  </si>
  <si>
    <t>FLORES GONZALES CHRISTIAN FERNANDO</t>
  </si>
  <si>
    <t>SERVICIO DE UN MEDICO CIRUJANO PARA REALIZAR EL SERVICIO DE CONTROL GUBERNAMENTAL SOBRE LA EMERGENCIA SANITARIA POR EL COVID-19, PARA OCI DEL HOSPITAL DE APOYO MARIA AUXILIADORA.</t>
  </si>
  <si>
    <t>09674283</t>
  </si>
  <si>
    <t>BERNAL GALVEZ CHRISTIAN EDUARDO</t>
  </si>
  <si>
    <t>MEDICO</t>
  </si>
  <si>
    <t xml:space="preserve">CONTRATAR EL SERVICIO DE UN CONDUCTOR PARA UN VEHICULO INSTITUCIONAL DE PLACA EGS-025. </t>
  </si>
  <si>
    <t>09715774</t>
  </si>
  <si>
    <t>AZALDE ROMAN PAUL</t>
  </si>
  <si>
    <t>SERVICIOS DE UN INGENIERO SANITARIO PARA AUDITORIA DE CUMPLIMIENTO EN LA MUNICIPALIDAD PROVINCIAL DE CAJAMARCA - GRC DE CAJAMARCA</t>
  </si>
  <si>
    <t>09768345</t>
  </si>
  <si>
    <t>CACERES VERA NESTOR</t>
  </si>
  <si>
    <t>SERVICIO DE UN PSICOLOGO PARA EJECUTAR ACCIONES DE APOYO EN EL MARCO DE LA EMERGENCIA SANITARIA POR EL COVID 19, Y ASISTENCIA PSICOLOGICA A LOS COLABORADORES DE LA GRCICA</t>
  </si>
  <si>
    <t>09775779</t>
  </si>
  <si>
    <t>VILCA JABO JESUS ERNESTO</t>
  </si>
  <si>
    <t>CONTRATACIÓN DE UN (01) CONDUCTOR PARA CONDUCIR EL VEHÍCULO QUE ESTÁ ASIGNADO A LA GERENCIA REGIONAL DE CONTROL DE HUANUCO</t>
  </si>
  <si>
    <t>09805383</t>
  </si>
  <si>
    <t>PALACIOS FIRMA RICHARD LUIS</t>
  </si>
  <si>
    <t>SERVICIOS DE UN PROFESIONAL ESPECIALISTA EN CONTRATACIONES PUBLICAS</t>
  </si>
  <si>
    <t>09857911</t>
  </si>
  <si>
    <t>SALCEDO ESPINOZA VERONICA</t>
  </si>
  <si>
    <t>SERVICIO DE UN PROFESIONAL QUE REALICE EL MONITOREO DE INFORMACION DE LA PLATAFORMA TECNOLOGICA, ELABORAR EL DIAGRAMA DE LA PLATAFORMA, APOYAR EN EL PLAN DE MIGRACION DE LA PLATAFORMA TECNOLOGICA ALOJADA EN LOS CENTROS DE DATOS DE LA CGR</t>
  </si>
  <si>
    <t>09859555</t>
  </si>
  <si>
    <t>GUEVARA JORDAN RAFAEL</t>
  </si>
  <si>
    <t>CONTRATAR LOS SERVICIOS DE UNA PERSONA NATURAL CON EXPERIENCIA EN IMPLEMENTACIONA, PUESTA EN OPERACIÓN, CERTIFIFCACION DE IDONEIDAD TECNICA Y GESTION DE LINEAS DE PRODUCCION DE MICROFIBRAS.</t>
  </si>
  <si>
    <t>09869297</t>
  </si>
  <si>
    <t>CIEZA MEDINA YURI MARTIN</t>
  </si>
  <si>
    <t>ING. SISTEMAS</t>
  </si>
  <si>
    <t>BACHUILLER</t>
  </si>
  <si>
    <t>SERVICIO DE UN PROFESIONAL EN DERECHO PARA DESARROLLAR SERVICIOS DE CONTROL POSTERIOR EN EL OCI DE LA MUNICIPALIDAD DISTRITAL DE VILLA MARIA DEL TRIUNFO.</t>
  </si>
  <si>
    <t>09870210</t>
  </si>
  <si>
    <t>ROJAS TABOADA MILAGROS REGINA</t>
  </si>
  <si>
    <t>SERVICIO DE UN PROFESIONAL EN CONCILIACIÓN DE SALDOS DE LAS CUENTAS CONTABLES RELACIONADAS A LA GESTIÓN DE LOS BIENES MUEBLES PATRIMONIALES PARA LA COORDINACIÓN DE CONTROL PATRIMONIAL DE LA SUBGERENCIA DE ABASTECIMIENTO.</t>
  </si>
  <si>
    <t>09900335</t>
  </si>
  <si>
    <t>GAMBOA MORALES YORGOS TORIBIO</t>
  </si>
  <si>
    <t xml:space="preserve">SERVICIO DE UN PROFESIONAL DE LA CARRERA DE INGENIERA SANITARIA PARA SERVICIOS DE CONTROL POSTERIOR Y SIMULTANEO </t>
  </si>
  <si>
    <t>09900466</t>
  </si>
  <si>
    <t>DELGADO GRANADOS ROSARIO DEL CARMEN</t>
  </si>
  <si>
    <t>INGENIERIA SANITARIA</t>
  </si>
  <si>
    <t>SERVICIO DE UN PROFESIONAL PARA GESTIONAR LA ADQUISICIÓN DE BIENES Y CONTRATACIÓN DE SERVICIOS MENORES O IGUALES A 8 UIT DE LA SUBGERENCIA DE ABASTECIMIENTO</t>
  </si>
  <si>
    <t>09914492</t>
  </si>
  <si>
    <t>GOMEZ BALBOA JESSICA</t>
  </si>
  <si>
    <t>SERVICIO ESPECIALIZADO PARA EL ANÁLISIS JURÍDICO DE LA AUTONOMÍA ECONÓMICA Y PRESUPUESTARIA</t>
  </si>
  <si>
    <t>09928094</t>
  </si>
  <si>
    <t>GUTIERREZ TICSE LUIS GUSTAVO</t>
  </si>
  <si>
    <t xml:space="preserve">DESARROLLO  DE ACTIVIDADES RELACIONADAS  A LOS  SERVICIOS DE CONTROL A EJCUTARSE  EN EL  ORGANO DE CONTROL INSTITUCIONAL DE LA DIRECCION REGIONAL DE EDUCACION DE HUANUCO EN EL MARCO DE LA EMERGENCIA  SANITARIA  COVID  19  </t>
  </si>
  <si>
    <t>09952193</t>
  </si>
  <si>
    <t>GARCIA COTRINA JOSE ALBERTO</t>
  </si>
  <si>
    <t>SERVICIO DE UN ESPECIALISTA EN PROCEDIMIENTOS DE SELECCIÓN EN LAS ETAPAS DE ACTOS PREPARATORIOS Y SELECCIÓN, ASÍ COMO EL CONTROL DE LA EJECUCIÓN DE LOS CONTRATOS ADMINISTRADOS EN MARCO DE LA LEY DE CONTRATACIONES DEL ESTADO PARA LA SUBGERENCIA DE ABASTECIMIENTO</t>
  </si>
  <si>
    <t>09993696</t>
  </si>
  <si>
    <t>MENDIOLA PUMA FERNANDO JAVIER</t>
  </si>
  <si>
    <t>SERVICIOS DE UN PROFESIONAL EN CONTABILIDAD PARA EL CONTROL DE LAS PLANILLAS DE HABERES Y ANTICIPOS MEDIANTE EL ANÁLISIS, REGISTRO, EVALUACIÓN Y VERIFICACIÓN DE OPERACIONES</t>
  </si>
  <si>
    <t>09996601</t>
  </si>
  <si>
    <t>LIZANA AUQUI SERGIO</t>
  </si>
  <si>
    <t xml:space="preserve">SERVICIO DE UN CONTADOR PUBLICO PARA REALIZAR EL SERVICIO DE ATENCION DE DENUNCIAS Y DEMAS SERVICIOS DE CONTROL GUBERNAMENTAL </t>
  </si>
  <si>
    <t>10003734</t>
  </si>
  <si>
    <t>FERNANDEZ OSORIO SANDRA</t>
  </si>
  <si>
    <t>SERVICIO DE REGISTRO, DESIGNACION Y DE CONTRATACIONES DE LAS SOAS EN MARCO DE LA EMERGENCIA SANITARIA Y REACTIVACION ECONOMICA</t>
  </si>
  <si>
    <t>10004544</t>
  </si>
  <si>
    <t>CAVERO CASTRO JORGE ARTURO</t>
  </si>
  <si>
    <t>SERVICIO DE PROFESIONAL PARA REALIZAR CRUCE DE INFORMACION ENTRE LAS DJI QUE PRESENTAN LOS OBLIGADOS</t>
  </si>
  <si>
    <t>10050040</t>
  </si>
  <si>
    <t>HUILLCA AYZA VICKY</t>
  </si>
  <si>
    <t xml:space="preserve">SERVICIO DE UN PROFESIONAL ESPECIALIZADO EN REMUNERACIONES Y COMPENSACIONES PARA LA REVISION, DIAGNOSTICO Y CONTROL DE LOS PROCESOS DE PAGO DE PLANILLAS Y LIQUIDACIONES DE PERSONAL </t>
  </si>
  <si>
    <t>10127330</t>
  </si>
  <si>
    <t>FLORES LEON MOISES DANILO</t>
  </si>
  <si>
    <t>PROFESIONAL QUE EJECUTE LAS ACCIONES CORRESPONDIENTES A LA ETAPA EVALUATIVA Y CURRICULAR</t>
  </si>
  <si>
    <t>10154831</t>
  </si>
  <si>
    <t>RODRIGUEZ FERNANDEZ ROSA MARIA</t>
  </si>
  <si>
    <t>SERVICIOS DE UN PROFESIONAL (INTEGRANTE DE  COMISION) PARA LA  REALIZACIÓN DE SERVICIOS DE CONTROL CONCURRENTE  Y  POSTERIOR EN EL  MARCO DE LAS INTERVENCIONES DE LA RECONSTRUCCIÓN CON CAMBIOS Y LAS  METAS ESTABLECIDAS EN EL APENDICE NRO 4 DEL PLAN ANUAL DE CONTROL APROBADA CON RC  N° 26-2021-CGR, EN DIVERSOS PROYECTOS.</t>
  </si>
  <si>
    <t>10159431</t>
  </si>
  <si>
    <t>HUASUPOMA VILLANUEVA JOSE LUIS</t>
  </si>
  <si>
    <t>CONTRATACIÓN DEL SERVICIO DE UN PROFESIONAL PARA APOYAR EN EL ANÁLISIS DE REPORTES DE INFORMACIÓN Y CRUCE DE BASE DATOS CON RELACIÓN A LA EJECUCIÓN DE SERVICIOS DE CONTROL RELACIONADOS AL COVID 19 Y DE LA FISCALIZACIÓN DE DECLARACIONES JURADAS.</t>
  </si>
  <si>
    <t>10173432</t>
  </si>
  <si>
    <t>CHIRE HERNANDEZ EMELSON ALEX</t>
  </si>
  <si>
    <t>CONTRATACION DEL SERICIO DE UN PROFESIONAL ESPECIALIADO PARA LA IMPLEMENTACION DE DATOS ABIERTOS EN LASEFS, QUE PROMUEVAN EL GOBIERNO ABIERTO HACIA EL LOGRO DE LOS ODS Y LA AGENDA 2030, CONFORME A LAS ATRIBUCIONES YFUNCIAONES DE LACOMISION DE APRTICIPACION CIUDADANA CPC DE OLACEFS Y LA SUBGERENCIADE PARTICIPACION CIUDADANA</t>
  </si>
  <si>
    <t>10223732</t>
  </si>
  <si>
    <t>NAPANGA DIAZ ABDEL ABRAHAM</t>
  </si>
  <si>
    <t>SERVICIOS DE UN CONDUCTOR DE UN VEHICULO INSTITUCIONAL DE PLACA EGJ-379</t>
  </si>
  <si>
    <t>10226129</t>
  </si>
  <si>
    <t>RAMOS EYZAGUIRRE JHONNY NERI</t>
  </si>
  <si>
    <t>SERVICIO DE UN OPERARIO INSTALACIONES SANITARIAS, INSTALACIONES ELÉCTRICAS Y SOLDADURA DE ARCO ELÉCTRICO PARA EL ÁREA DE MANTENIMIENTO DE LA SUBGERENCIA DE ABASTECIMIENTO DE LA CONTRALORÍA GENERAL DE LA REPÚBLICA DEL PERÚ, EL CUAL BRINDE SERVICIO TÉCNICO A LOS LOCALES DE LA ENTIDAD. PABLO BERMÚDEZ, MEGAPROYECTOS, CUSIPATA, JAVIER PRADO Y ESCUELA NACIONAL DE CONTROL, ASÍ COMO ATENCIONES EN SEDES REGIONALES DE CONTROL.</t>
  </si>
  <si>
    <t>10229343</t>
  </si>
  <si>
    <t>CUCHO ROBLES OMAR ERNESTO</t>
  </si>
  <si>
    <t>OPERARIO</t>
  </si>
  <si>
    <t>SERVICIO PARA REALIZAR ACTIVIDADES DE APOYO EN LOS SERVICIOS DE CONTROL SIMULTÁNEO BAJO LA MODALIDAD DE CONTROL CONCURRENTE, RELACIONADOS A LAS INTERVENCIONES QUE SE EJECUTAN EN EL MARCO DEL CONTRATO DE ESTADO A ESTADO SUSCRITO ENTRE LA AUTORIDAD PARA LA RECONSTRUCCIÓN CON CAMBIOS Y EL GOBIERNO DE REINO UNIDO.</t>
  </si>
  <si>
    <t>10252846</t>
  </si>
  <si>
    <t>SANCHEZ CASABONA GLENDA FIORELLA</t>
  </si>
  <si>
    <t xml:space="preserve"> CONTRATACION DEL SERVICIO DE UN MEDICO CIRUJANO PARA  REALIZAR EL SERVICIO DE CONTROL GUBERNAMENTAL SOBRE LA EMERGENCIA SANITARIA POR EL COVID-19 - SUBGERENCIA DE CONTROL DEL SECTOR SALUD DE LA CONTRALORIA GENERAL DE LA REPUBLICA</t>
  </si>
  <si>
    <t>10269728</t>
  </si>
  <si>
    <t>LAVADO BALAREZO MELINA</t>
  </si>
  <si>
    <t>SERVICIO DE UNA PERSONA NATURAL, PARA EL MANEJO, DISTRIBUCION Y CUSTODIA DE LOS DOCUMENTOS Y EXPEDIENTES</t>
  </si>
  <si>
    <t>10325050</t>
  </si>
  <si>
    <t>MELGAR CRUZADO JORGE LUIS</t>
  </si>
  <si>
    <t>CONTRATACION DEL  SERVICIO DE UN INGENIERO SANITARIO PARA PARTICIPAR COMO EXPERTO EN EL SERVICIO DE CONTROL POSTERIOR EN LAS OBRAS: 'CREACION DEL SERVICIO DE AGUA POTABLE Y AMPLIACION DEL SERVICIO DE ALCANTARILLADO SANITARIO DEL BARRIO URUBAMBA SECTOR 20, PROVINCIA DE CAJAMARCA-CAJAMARCA", " MEJORAMIENTO DEL SERVICIO DE AGUA POTABLE Y SANEAMIENTO CON ALCANTARILLADO EN MATARA, DISTRITO DE MATARA- CAJAMARCA- CAJAMARCA' Y RECOPILACION DE INFORMACION, PLANIFICACION, CONTROL POSTERIOR EN LA OBRA "MEJORAMIENTO Y AMPLIACION DEL SERVICIO DE AGUA POTABLE Y SANEAMIENTO RURAL CON ARRASTRE HIDRAULICO EN LAS COMUNIDADES LA GRANJA, LA IRACA, MARAY, AYURAN, ET SAUCE, EL OBRAJE, EL PORVENIR, CHECOS, Y SHANQUIHUA, DISTRITO DE QUEROCOTO. CHOTA, CAJAMARCA".</t>
  </si>
  <si>
    <t>10339215</t>
  </si>
  <si>
    <t>FERNANDEZ LOYOLA CARLOS ELOY</t>
  </si>
  <si>
    <t>SERVICIO DE APOYO EN EL ARCHIVO DE LA DOCUMENTACIÓN DE LA CONTRALORÍA GENERAL DE LA REPÚBLICA EN EL ARCHIVO CENTRAL DE LA SUBGERENCIA DE GESTIÓN DOCUMENTARIA.</t>
  </si>
  <si>
    <t>10354057</t>
  </si>
  <si>
    <t>HUAMAN VILCHEZ ANTONIO FREDY</t>
  </si>
  <si>
    <t>ESTUDIANTE</t>
  </si>
  <si>
    <t>EL OBJETO DE LA PRESENTE CONTRATACIÓN ES CONTAR CON UNA (01) PERSONA NATURAL PARA EL SERVICIO DE DESINFECCIÓN EN LAS UNIDADES INSTALACIONES DE LA SEDE CIAR CUSIPATA, JAVIER PRADO, ESCUELA NACIONAL DE CONTROL Y AV. AREQUIPA Nº 1593,TRANSPORTE QUE PERMITA ASEGURAR LA OPERATIVIDAD Y SALUBRIDAD DE LOS COLABORADORES EN EL TRASLADO DE LOS COLABORADPORES DEN LA CONTRALORÍA GENERAL DE LA REPÚBLICA.</t>
  </si>
  <si>
    <t>10449345</t>
  </si>
  <si>
    <t>ENRIQUEZ PAREJAS ANA MARIZO</t>
  </si>
  <si>
    <t>SECUNDARIA COMÚN</t>
  </si>
  <si>
    <t>SERVICIO DE UN ESPECIALISTA PARA LA REVISIÓN Y ANÁLISIS DE LA IMPLEMENTACIÓN DE LA GESTIÓN</t>
  </si>
  <si>
    <t>10473153</t>
  </si>
  <si>
    <t>PEÑALOZA VASALLO ANA KARINA</t>
  </si>
  <si>
    <t>10505750</t>
  </si>
  <si>
    <t>CALLUPE GASPAR JORGE LUIS</t>
  </si>
  <si>
    <t>SERVICIO DE UN TECNICO EN SEGURIDAD PARA EL CONTROL DE INGRESO Y SALIDA LOCAL PABLO BERMUDEZ</t>
  </si>
  <si>
    <t>10513769</t>
  </si>
  <si>
    <t>HUAMAN CCARHUAS ALCIDES</t>
  </si>
  <si>
    <t>10547166</t>
  </si>
  <si>
    <t>VASQUEZ CHAVEZ CALEB</t>
  </si>
  <si>
    <t>CONTAR CON EL SERVICIO DE UN (01) PROFESIONAL EN DERECHO PARA DESARROLLAR SERVICIOS DE CONTROL POSTERIOR Y ELABORACIÓN DE INFORMES DE CONTROL EN EL OCI DE LA MUNICIPALIDAD PROVINCIAL DEL CALLAO, COMO CONSECUENCIA DE LOS PROCESOS O ACTIVIDADES EJECUTADAS POR EL MUNICIPALIDAD PROVINCIAL DEL CALLAO, EN EL MARCO DEL CONTROL GUBERNAMENTAL DADA LA ACTUAL COYUNTURA ECONÓMICA Y SERVICIOS DE CONTROL QUE SE PRESENTEN EN EL PERIODO DE CONTRATACION.</t>
  </si>
  <si>
    <t>10553112</t>
  </si>
  <si>
    <t>FLORES PAREDES JORGE LUIS</t>
  </si>
  <si>
    <t>SERVICIO DE UNA PERSONA NATURAL PARA QUE PRESTE EL SERVICIO DE CONDUCCIÓN DE UN VEHÍCULO INSTITUCIONAL DE PLACA EGR-371 PARA EL EL DESARROLLO DE OPERATIVOS EN EL MARCO DEL CONTROL POSTERIOR DE LA CGR PARA LA SUBGERENCIA DE ABASTECIMIENTO</t>
  </si>
  <si>
    <t>10577134</t>
  </si>
  <si>
    <t>CHAVEZ CAMPOS OSCAR ALBERTO</t>
  </si>
  <si>
    <t>CONTRATACION DEL SERVICIO PROFESIONAL EN DERECHO PARA APOYO EN LA IDENTIFICACION DE LOS CRITERIOS O NORMATIVA</t>
  </si>
  <si>
    <t>10619143</t>
  </si>
  <si>
    <t>NAVARRO GONZALES PATRICIA HARLETH</t>
  </si>
  <si>
    <t>SERVICIOS DE UN PROFESIONAL EN DERECHO PARA DESARROLLAR SERVICIOS DE CONTROL POSTERIOR Y ELABORACION DE INFORMES DE CONTROL EN EL OCI DE LA MD CARMEN DE LA LEGUA REYNOSO EN MARCO DE LA EMERGENCIA SANITARIA DADA LA ACTUAL COYUNTURA ECONOMICA</t>
  </si>
  <si>
    <t>10625135</t>
  </si>
  <si>
    <t>QUISPE MARTINEZ JUAN ALCIDES</t>
  </si>
  <si>
    <t>CONTRATACION DEL SERVICIO  TEMPORAL DE UN (1) CHOFER DE UN VEHICULO INSTITUCIONAL CON PLACA N EAA 915, LA CUAL ESTARA ASIGNADA PARA EL TRANSPORTE EXCLUSIVO DE LOS COLABORADORES DE LA GERENCIA REGIONAL DE CONTROL DE JUNIN, QUIENES ESTARAN A CARGO DE LOS CONTROLES SIMULTANEOS</t>
  </si>
  <si>
    <t>10638483</t>
  </si>
  <si>
    <t>BUEN DIA LOZANO JAMES MICHEL</t>
  </si>
  <si>
    <t>PROFESIONAL PARA QUE REALICE LABORES DE COORDINACION PARA LOS PROCESOS DE SELECCION CAS</t>
  </si>
  <si>
    <t>10662358</t>
  </si>
  <si>
    <t>CRUZ CAMONES CRISTI CECILIA</t>
  </si>
  <si>
    <t>SERVICIO DE SOPORTE TÉCNICO ESPECIALIZADO EN LA FASE DE FORMULACIÓN Y EVALUACIÓN DE INVERSIONES U OTROS RELACIONADOS, EN MATERIA DE TECNOLOGÍAS DE LA INFORMACIÓN, QUE RECIBA LA SUBGERENCIA DE FORMULACIÓN DE INVERSIONES</t>
  </si>
  <si>
    <t>10697040</t>
  </si>
  <si>
    <t>ALAYO SALAZAR LUIS JOSE</t>
  </si>
  <si>
    <t>ING. INFORMATICO Y DE SISTEMAS</t>
  </si>
  <si>
    <t xml:space="preserve">SERVICIOS DE UN ABOGADO PARA EL ANALISIS DE LA DOCUMENTACION RELACIONADA CON PAD EN MARCO DEL CONTROL GUBERNAMENTAL </t>
  </si>
  <si>
    <t>10726465</t>
  </si>
  <si>
    <t>TEJADA FERNANDEZ AISSA VANESSA</t>
  </si>
  <si>
    <t>10735986</t>
  </si>
  <si>
    <t>ALVA VILCHEZ HUGO</t>
  </si>
  <si>
    <t xml:space="preserve">CONTRATACION DEL SERVICIO DE UN ESPECIALISTA COMO ANALISTA PROGRAMADOR RESPONSABLE DE REALIZAR EL MANTENIMIENTO E IMPLEMENTACION DE MEJORAS EN COMPONENTES DE FIRMA DIGITAL USADOS POR SISTEMAS QUE BRINDAN EL SOPORTE PARALAS COMUNICACIONES DE LA CGR, QUE SON NECESARIAS DURANTE EL ESTADO DE EMERGENCIA SANITARIA POR EL COVID-19.  </t>
  </si>
  <si>
    <t>10745022</t>
  </si>
  <si>
    <t>GUEVARA SALINAS WALTER HUMBERTO</t>
  </si>
  <si>
    <t>BACHILLER</t>
  </si>
  <si>
    <t>SERVICIO DE OPERADOR PARA LA RECEPCIÓN Y PREPARACIÓN DE DOCUMENTOS INTERNOS PARA LA LÍNEA DE PRODUCCIÓN DE MICROFORMAS DE LA SUBGERENCIA DE GESTIÓN DOCUMENTARIA EN LA SEDE CENTRAL DE LA CONTRALORÍA GENERAL DE LA REPUBLICA</t>
  </si>
  <si>
    <t>10746249</t>
  </si>
  <si>
    <t>RUIZ PURIZACA ALICIA MARIELA</t>
  </si>
  <si>
    <t>DISEÑADOR GRÁFICO WEB QUE DESARROLLARÁ ACTIVIDADES DE APOYO PARA EL MANTENIMIENTO Y ACTUALIZACIÓN DEL PORTAL WEB DE LA CGR, GOB.PE Y WEBS INSTITUCIONALES.</t>
  </si>
  <si>
    <t>10762142</t>
  </si>
  <si>
    <t>VILLANUEVA ACHA MIGUEL ANGEL</t>
  </si>
  <si>
    <t>ESPECIALIDAD DE DISEÑO GRAFICO - PUBLICITARIO</t>
  </si>
  <si>
    <t>DISEÑADOR GRAFICO</t>
  </si>
  <si>
    <t>SERVICIO DE UN PROFESIONAL PERIODISTA COMO CONDUCTOR TV Y PRODUCTOR PERIODISTICO DEL PROGRAMA CONTRALORIA TV</t>
  </si>
  <si>
    <t>10797543</t>
  </si>
  <si>
    <t>BECERRA VILLAR LIZA MIRELLA</t>
  </si>
  <si>
    <t>SERVICIO DE UN ABOGADO PARA BRINDAR ASISTENCIA TÉCNICA EN TEMAS SOBRE TRAMITACIÓN DE LA DEFENSA Y/O ASESORÍA PARA SERVIDORES Y EX SERVIDORES DE LA CGR EN EL MARCO DE LA DIRECTIVA N°011-2020-CG/AJ, ASÍ COMO LA EVALUACIÓN Y/O IMPULSO SOBRE LA TRAMITACIÓN DE EXPEDIENTES EN MATERIA DISCIPLINARIA PARA LA SUBGERENCIA DE ABASTECIMIENTO</t>
  </si>
  <si>
    <t>10803672</t>
  </si>
  <si>
    <t>DIAZ CARO NELSON ARMANDO</t>
  </si>
  <si>
    <t>SERVICIO DE UN (01) PROFESIONAL EN TRABAJO SOCIAL PARA DESARROLLAR ACTIVIDADES DE APOYO, MONITOREO Y CONTROL EN EL MARCO DE LA EMERGENCIA SANITARIA DECLARADA POR EL MINISTERIO DE SALUD DEBIDO AL COVID-19 A FAVOR DE LOS COLABORADORES DE LA GERENCIA REGIONAL DE CONTROL DE AMAZONAS DE CONTRALORÍA GENERAL DE LA REPÚBLICA.</t>
  </si>
  <si>
    <t>10812436</t>
  </si>
  <si>
    <t>CULQUI QUISPE SANDRA VICTORIA</t>
  </si>
  <si>
    <t>SERVICIO DE UN PROFESIONAL EN INGENIERÍA SANITARIA PARA LA SUBGERENCIA DE ABASTECIMIENTO</t>
  </si>
  <si>
    <t>10876069</t>
  </si>
  <si>
    <t>CHAGUA HUAYNATE LUIS SILVER</t>
  </si>
  <si>
    <t>EJECUCION DE SERVICIOS  DE CONTROL SIMULTANEO, POSTERIOR Y RELACIONADOS </t>
  </si>
  <si>
    <t>15861954</t>
  </si>
  <si>
    <t>TALLEDO MARROQUIN MIRTHA LUZ</t>
  </si>
  <si>
    <t>CONTRATACION DE ABOGADO PARA LA OFICINA DE ENLACE DE CHIMBOTE - OCI NUEVO CHIMBOTE PARA LA EMERGENCIA SANITARIA EN EL MARCO DE LA ACTUAL COYUNTURA ECONOMICA.</t>
  </si>
  <si>
    <t>15865358</t>
  </si>
  <si>
    <t>RAMOS GOMEZ RAY RAYMUNDO</t>
  </si>
  <si>
    <t>SERVICIOS DE UN ENCARGADO DE SEGURIDAD PARA LA SUPERVISION DE LOS COLABORADORES DE LA CGR</t>
  </si>
  <si>
    <t>16178041</t>
  </si>
  <si>
    <t>MACAZANA SALAS BENITO DARWIN</t>
  </si>
  <si>
    <t>POLICIA NACIONAL</t>
  </si>
  <si>
    <t xml:space="preserve">CONTRATACIÓN DEL SERVICIO DE UN (1) PROFESIONAL DE LA CARRERA DE INGENIERÍA
CIVIL PARA PARTICIPAR COMO INTEGRANTE, EN EL DESARROLLO DEL SERVICIO DE
CONTROL SIMULTÁNEO DE LA OBRA: "MEJORAMIENTO DE LA TRANSITABILIDAD VEHICULAR
Y PEATONAL DE LA AVENIDA A. B. LEGUÍA ENTRE LA AVENIDA TACNA Y SALIDA A
MAMAPE, AV. TAKAHASHI ENTRE CALLE NICANOR CARMONA Y AVENIDA TACNA, AVENIDA
TAKAHASHI ENTRE AVENIDA VÍCTOR MURO Y CALLE SAN MARTIN, AVENIDA TACNA ENTRE
CALLE CHANCAY Y CALLE EL TRIUNFO Y LA AVENIDA BATANGRANDE ENTRE AVENIDA VILLA
MERCEDES Y LA INTERSECCIÓN DE LA AVENIDA SAN JUAN DEL DISTRITO DE
FERREÑAFE-PROVINCIA DE FERREÑAFE-LAMBAYEQUE", A CARGO DEL OCI DE LA
MUNICIPALIDAD PROVINCIAL DE FERREÑAFE, EN EL MARCO DE LA RECONSTRUCCIÓN CON
CAMBIOS
</t>
  </si>
  <si>
    <t>16400371</t>
  </si>
  <si>
    <t>SOLIS LLONTOP JUAN FRANCISCO</t>
  </si>
  <si>
    <t xml:space="preserve">CONTRATACIÓN DE LOS SERVICIOS DE UN PROFESIONAL (INTEGRANTE DE COMISIÓN) EN CONTABILIDAD, ECONOMÍA O ADMINISTRACIÓN, PARA LABORES DE SERVICIOS DE CONTROL POSTERIOR EN LA GERENCIA REGIONAL DE CONTROL DE TUMBES, QUE SE ENCUENTREN EN EL MARCO DE LOS ESTABLECIDO EN EL DECRETO SUPREMO N° 117-2020-PCM, EN RELACIÓN A LA REACTIVACIÓN DE LAS OBRAS DE LA RECONSTRUCCIÓN CON CAMBIOS, U OTRAS RELACIONADAS A LA EJECUCIÓN DEL GASTO PÚBLICO EN LA ACTIVIDAD PROYECTO "PROCEDIMIENTO DE SELECCIÓN ADJUDICACIÓN SIMPLIFICADA N° 026-2018/GRT-CS-1 (PRIMERA CONVOCATORIA) PARA LA CONTRATACIÓN DE LA EJECUCIÓN DE SALDO DE OBRA: MEJORAMIENTO DEL SERVICIO DE EDUCACIÓN EN LA INSTITUCIÓN EDUCATIVA JULIO OLIVERA PAREDES DEL DISTRITO DE TUMBES, PROVINCIA DE TUMBES - REGIÓN TUMBES" </t>
  </si>
  <si>
    <t>16578069</t>
  </si>
  <si>
    <t>FERNANDEZ RIOJA LUIS ALBERTO</t>
  </si>
  <si>
    <t>CONTRATACIÓN DEL SERVICIO DE UN SERVICIO PROFESIONAL EN INGENIERÍA MECÁNICA Y ELÉCTRICA; PARA LA ELABORACIÓN DE INFORMES TÉCNICOS PARA LOS PROYECTOS: “REEMPLAZO DE 10 PUENTES EN LOS CORREDORES VIALES NACIONALES: SULLANA - AGUAS VERDES KM. 221+000 - KM. 273+800 Y SULLANA - EL ALAMOR KM. 0+000 - KM. 59+200.”, Y “SERVICIO DE GESTIÓN, MEJORAMIENTO Y CONSERVACIÓN VIAL POR NIVELES DE SERVICIO DEL CORREDOR VIAL: EMP. PE 3N (LAGUNA SAUSACOCHA) - PUENTE PALLAR - CHAGUAL - TAYABAMBA - PUENTE HUACRACHUCO Y LOS RAMALES PUENTE PALLAR - CALEMAR Y TAYABAMBA - QUICHES - EMP. PE-12A (DV. SIHUAS)”; PARA LAS COMISIONES DE CONTROL CONCURRENTE, A CARGO DE LA SUBGERENCIA DE CONTROL DEL SECTOR TRANSPORTES Y COMUNICACIONES, EN EL MARCO DE LA LEY 30737 – “LEY QUE ASEGURA EL PAGO INMEDIATO DE LA REPARACIÓN CIVIL A FAVOR DEL ESTADO PERUANO EN CASOS DE CORRUPCIÓN Y DELITOS CONEXOS”, Y DEL DECRETO SUPREMO N° 076-2021-EF QUE PERMITE LA OPORTUNA REALIZACIÓN DE LOS SERVICIOS DE CONTROL EN EL MARCO DE EMERGENCIA SANITARIA Y LA REACTIVACIÓN ECONÓMICA.</t>
  </si>
  <si>
    <t>16678429</t>
  </si>
  <si>
    <t>CUBAS CARRANZA OSCAR OMAR</t>
  </si>
  <si>
    <t>ING. MECANICO ELECTRICISTA</t>
  </si>
  <si>
    <t>CONTRATACIÓN DEL SERVICIO DE UN SERVICIO PROFESIONAL EN INGENIERÍA MECÁNICA Y ELÉCTRICA PARA LA ELABORACIÓN DE INFORMES TÉCNICOS PARA LOS PROYECTOS: “SERVICIO DE CONSERVACIÓN PARA LA RECUPERACIÓN Y/O REPOSICIÓN DE LA INFRAESTRUCTURA VIAL: PAQUETE 9: LIMA - CHOSICA - PUENTE RICARDO PALMA - MALA - CALANGO - LA CAPILLA - EMP PE-22 (RIO BLANCO)”, Y ELABORACIÓN DE EXPEDIENTE TÉCNICO Y EJECUCIÓN DE LA OBRA “REHABILITACIÓN DE PUENTES - PAQUETE 5: HUANCAVELICA, AYACUCHO Y AREQUIPA 2 (OBRA 1: PUENTE WAÑUDA VADO Y ACCESOS, PUENTE CCELLOHUAYCO Y ACCESOS Y PUENTE QUICHUA Y ACCESOS), (OBRA 2: PUENTE MATADERO Y ACCESOS, PUENTE SAJARHUA Y ACCESOS Y PUENTE BETANCURT Y ACCESOS)”; PARA LAS COMISIONES DE CONTROL CONCURRENTE, A CARGO DE LA SUBGERENCIA DE CONTROL DEL SECTOR TRANSPORTES Y COMUNICACIONES, EN EL MARCO DE LA LEY N° 30556 “LEY QUE APRUEBA DISPOSICIONES DE CARÁCTER EXTRAORDINARIO PARA LAS INTERVENCIONES DEL GOBIERNO NACIONAL FRENTE A DESASTRES Y QUE DISPONE LA CREACIÓN DE LA AUTORIDAD PARA LA RECONSTRUCCIÓN CON CAMBIOS”.</t>
  </si>
  <si>
    <t>16681338</t>
  </si>
  <si>
    <t>CHAPOÑÁN MEL GERMAN WALTER</t>
  </si>
  <si>
    <t xml:space="preserve">REQUERIMIENTO DE CONTRATACION DE UN PROFESIONAL EN LA ESPECIALIDAD DE INGENIERIA CIVIL </t>
  </si>
  <si>
    <t>16721791</t>
  </si>
  <si>
    <t>DIEZ YUNIS LUIS SEBASTIAN</t>
  </si>
  <si>
    <t>SERVICIO EN INGENIERIA PARA EL DESARROLLO DE LAS ACTIVIDADES DE AUDIENCIAS PUBLICAS QUE PERMITA FORTALECER EL CONTROL, SOCIAL Y CONTRIBUIR AL CONTROL GUBERNAMENTAL A TRAVÉS DE LA PARTICIPACIÓN CIUDADANA EN EL AMBITO DE LA GERENCIA REGIONAL DE CONTROL DE MADRE DE DIOS.</t>
  </si>
  <si>
    <t>16744041</t>
  </si>
  <si>
    <t>GALAN SANTISTEBAN JUAN RAFAEL</t>
  </si>
  <si>
    <t>CONTRATACION DEL SERVICIO DE UN INGENIERO MECANICO O ELECTRONICO PARA PARTICIPAR COMO PERITO EVALUADOR O TASADOR EN EL SERVICIO DE CONTROL ESPECIFICO A LA EJECUCION DE LA OBRA: "MEJORAMIENTO DE LA PRESTACION DEL SERVICIO DE SALUD DEL DISTRITO DE CHIGUIRIP - CHOTA - CAJAMARCA".</t>
  </si>
  <si>
    <t>16762909</t>
  </si>
  <si>
    <t>VEGA OROZCO NORBIL JOSE</t>
  </si>
  <si>
    <t>INGENIERIA MECANICA</t>
  </si>
  <si>
    <t>SERVICIOS DE UN APOYO TEMPORAL DE UN PROFESIONAL PARA REALIZAR LA REVISIÓN Y PROPUESTA DE MEJORA DE LOS CONTROLES INTERNOS DE LA GERENCIA DE ADMINISTRACIÓN ESPECIFICAMENTE EN LO REFERIDO A SOCIEDADES DE AUDITORIA Y EL FORTALECIMIENTO DE LA GESTIÓN NORMATIVA.</t>
  </si>
  <si>
    <t>16779147</t>
  </si>
  <si>
    <t>COCI OTOYA DIANA MARIELA</t>
  </si>
  <si>
    <t>CONTRATACION DE UN PROFESIONAL EN LA CARRERA DE DERECHO PARA PARTICIPAR COMO INTEGRANTE O ESPECIALISTA EN LA OBRA "RECUPERACION DEL SERVICIO DE EDUCACION PRIMARIA IE N°11236 EN EL CASERIO SAN CARLOS"</t>
  </si>
  <si>
    <t>16790689</t>
  </si>
  <si>
    <t>RAMIREZ SANDOVAL LUZ VICTORIA</t>
  </si>
  <si>
    <t>SERVICIO DE UN (1) PROFESIONAL EN DERECHO PARA PARTICIPAR COMO INTEGRANTE ABOGADO EN EL PLANEAMIENTO Y DESARROLLO DEL SERVICIO DE CONTROL ESPECÍFICO A HECHOS CON PRESUNTA IRREGULARIDAD AL PROCEDIMIENTO DE CONTRATACIÓN PÚBLICA ESPECIAL PARA LA RECONSTRUCCIÓN CON CAMBIOS PEC-NCPD- PROC-1-2020-MDP/CS-3 "REHABILITACIÓN DE LA INSTITUCIÓN EDUCATIVA PRIMARIA Nº 11265 NUESTRA SEÑORA DEL CARMEN DEL PROGRESO - DISTRITO DE PATAPO - PROVINCIA DE CHICLAYO - DEPARTAMENTO LAMBAYEQUE" Y/O EN EL PLANEAMIENTO Y DESARROLLO DEL SERVICIO DE CONTROL ESPECÍFICO A HECHOS CON PRESUNTA IRREGULARIDAD AL PROCEDIMIENTO DE CONTRATACIÓN PÚBLICA ESPECIAL PARA LA RECONSTRUCCIÓN CON CAMBIOS PEC-PROC-1- 2020-MDC/CS-1 "RECUPERACIÓN DE INFRAESTRUCTURA DE DA INSTITUCIÓN EDUCATIVA N° 11526 JESÚS ALFONSO TELLO MARCHENA DEL CENTRO POBLADO COJAL, DISTRITO DE CAYALTÍ, PROVINCIA DE CHICLAYO, DEPARTAMENTO DE LAMBAYEQUE"</t>
  </si>
  <si>
    <t>16798670</t>
  </si>
  <si>
    <t>CHAVEZ MUNDACA JORGE PAVEL</t>
  </si>
  <si>
    <t>CONTRATACIÓN DE LOS SERVICIOS DE UN PROFESIONAL, PARA LA REALIZACIÓN DE SERVICIOS DE CONTROL CONCURRENTE Y/O POSTERIOR EN LA GERENCIA REGIONAL DE CONTROL DE TUMBES, EN MARCO DE LAS INTERVENCIONES DE LA RECONSTRUCCIÓN CON CAMBIOS Y LAS METAS ESTABLECIDAS EN EL APÉNDICE N.°4 DEL PLAN ANUAL DE CONTROL APROBADA CON RESOLUCIÓN DE CONTRALORÍA N° 026-2021-CGR DE 25 DE ENERO DE 2021.</t>
  </si>
  <si>
    <t>17403148</t>
  </si>
  <si>
    <t>PERLECHE PARRAGUEZ LUIS ALBERTO</t>
  </si>
  <si>
    <t xml:space="preserve">CONTRATAR UNA (1) PERSONA NATURAL PARA REALIZAR EL SERVICIO DE CONDUCCIÓN Y CUIDADO DEL VEHÍCULO DE PLACA EAA - 854, PARA TRASLADAR A LOS COLABORADORES DE LA GERENCIA REGIONAL DE CONTROL DE ANCASH Y/O PERSONAL COMISIONADA PARA LABORES DE CONTROL, DE ACUERDO CON LA NECESIDAD DEL SERVICIO, TODO ELLO DE ACUERDO AL POI – 2021 EN EL MARCO DEL SERVICIO DE CONTROL CONCURRENTE DURANTE EL PROCESO DE LA RECONSTRUCCIÓN CON CAMBIOS. </t>
  </si>
  <si>
    <t>17529856</t>
  </si>
  <si>
    <t>ALFARO TORRES JORGE WILFREDO</t>
  </si>
  <si>
    <t>SERVICIO DE UN PROFESIONAL EN INGENIERIA CIVIL PARA LA PROGRAMACION Y EJECUCION DE SERVICIOS DE CONTROL POSTERIOR EN EL OCI DE LA MP DE BARRANCA EN MARCO DEL PROCESO DE RRCC</t>
  </si>
  <si>
    <t>17538641</t>
  </si>
  <si>
    <t>MERINO CHEVEZ FRANKLYN</t>
  </si>
  <si>
    <t>17640929</t>
  </si>
  <si>
    <t>CHAFLOQUE GASTULO MANUEL</t>
  </si>
  <si>
    <t>SERVICIO DE UN (1) PROFESIONAL EN CONTABILIDAD PARA REALIZAR SERVICIOS DE CONTROL BAJO LA MODALIDAD DE CONTROL SIMULTANEO Y POSTERIOR EN VIRTUD AL ESTADO DE EMERGENCIA NACIONAL COVID 19, PARA EL ORGANO DE CONTROL INSTITUCIONAL DE LA MUNICIPALIDAD PROVINCIAL DE PATAZ.</t>
  </si>
  <si>
    <t>18085733</t>
  </si>
  <si>
    <t>BOHUYTRON SOLANO CARLOS ARMANDO</t>
  </si>
  <si>
    <t>SERVICIO DE UN (1) PROFESIONAL EN DERECHO PARA REALIZAR SERVICIOS DE CONTROL, BAJO LA MODALIDAD DE CONTROL SIMULTANEO Y POSTERIOR EN VIRTUD AL ESTADO DE EMERGENCIA NACIONAL COVID 19, PARA EL ORGANO DE CONTROL INSTITUCIONAL DEL GOBIERNO REGIONAL LA LIBERTAD.</t>
  </si>
  <si>
    <t>18097517</t>
  </si>
  <si>
    <t>RAFAEL CALDERON IVONNE GIOVANNA</t>
  </si>
  <si>
    <t>DOCTORADO EN GESTION PUBLICA Y GOBERNAMENTAL</t>
  </si>
  <si>
    <t>SERVICIO DE UN (01) PROFESIONAL EN TRABAJO SOCIAL CON EL PROPOSITO DE EJECUTAR ACCIONES CORRESPONDIENTES A BIENESTAR BAJO EL CONTEXTO DE LA EMERGENCIA SANITARIA DECLARADA POR EL MINISTERIO DE SALUD DEBIDO A LA EXISTENCIA DEL COVID 19, EN LA OFICINA DE ENLACE DE LA GERENCIA REGIONAL DE CONTROL DE LA LIBERTAD DE LA CONTRALORIA GENERAL DE LA REPUBLICA.</t>
  </si>
  <si>
    <t>18105379</t>
  </si>
  <si>
    <t>LANDAURO VILLANUEVA PATRICIA DEL PILAR</t>
  </si>
  <si>
    <t>CONTRATACION DEL SERVICIO DE PROFESIONAL TITULADO - PARA PARTICIPACION EN SERVICIOS DE CONTROL Y SERVICIOS RELACIONADOS EN EL MARCO DE LA REACTIVACION DE LAS OBRAS PARALIZADAS POR LA DECLARATORIA DEL ESTADO DE EMERGENCIA PRODUCTO DEL COVID - 19, REALIZAR LA EVALUACION Y ATENCION DE SOLICITUDES DE INTERVENCIÓN, ENTRE OTROS SERVICIOS DE LA GERENCIA REGIONAL DE CONTROL DE UCAYALI</t>
  </si>
  <si>
    <t>18107195</t>
  </si>
  <si>
    <t>RODRIGUEZ IBANEZ PAULO CESAR</t>
  </si>
  <si>
    <t>SERVICIO DE UN PROFESIONAL INGENIERO CIVIL CON EL PROPOSITO DE APOYAR EN LA EJECUCION DEL SERVICIO  DE CONTROL</t>
  </si>
  <si>
    <t>18133824</t>
  </si>
  <si>
    <t>FLOREZ ACUNA RAUL VICTOR</t>
  </si>
  <si>
    <t>CONTRATAR EL SERVICIO DE UN (1) PROFESIONAL EN INGENIERÍA CIVIL PARA EJECUTAR ACCIONES DE APOYO EN LA EVALUACIÓN TÉCNICA DE LA EJECUCIÓN DE LAS OBRAS “MEJORAMIENTO DE PISTAS Y VEREDAS EN LA CIUDAD DE TAYABAMBA, DISTRITO DE TAYABAMBA, PROVINCIA DE PATAZ, LA LIBERTAD – QUINTA ETAPA” (HITO DE CONTROL N.° 6) Y “REHABILITACIÓN DEL CAMINO VECINAL RUTA N° LI 878, TRAYECTORIA: EMP. PE 10C (HUANCASPATA), HUANCHIL - PATRAMARCA - COYARTUNA - PUEBLO LIBRE - COCHACARA, PROVINCIA DE PATAZ, DEPARTAMENTO DE LA LIBERTAD” (HITOS DE CONTROL N.OS 3 Y 4); EN LOS SERVICIOS DE CONTROL CONCURRENTE PROGRAMADOS POR EL ÓRGANO DE CONTROL INSTITUCIONAL DE LA MUNICIPALIDAD PROVINCIAL DE PATAZ, EN EL MARCO DE LA RECONSTRUCCIÓN CON CAMBIOS.</t>
  </si>
  <si>
    <t>18159399</t>
  </si>
  <si>
    <t>GOMEZ NORABUENA JHON EDGAR</t>
  </si>
  <si>
    <t>SERVICIO DE UN (1) PROFESIONAL EN DERECHO CON EL PROPOSITO DE APOYAR EN EL SERVICIO DE CONTROL</t>
  </si>
  <si>
    <t>18161730</t>
  </si>
  <si>
    <t>RIOS SANCHEZ WILFREDO</t>
  </si>
  <si>
    <t>SERVICIO DE UN (1) PROFESIONAL EN DERECHO PARA REALIZAR SERVICIOS DE CONTROL BAJO LA MODALIDAD DE CONTROL SIMULTANEO Y POSTERIOR EN VIRTUD AL ESTADO DE EMERGENCIA NACIONAL COVID 19, PARA EL ORGANO DE CONTROL INSTITUCIONAL DE LA MUNICIPALIDAD PROVINCIAL DE VIRU</t>
  </si>
  <si>
    <t>18178647</t>
  </si>
  <si>
    <t>MIRANDA LUNA BISMARK ULISES</t>
  </si>
  <si>
    <t>CONTRATAR EL SERVICIO DE UN (1) PROFESIONAL EN CONTABILIDAD, ADMINISTRACIÓN O ECONOMÍA PARA EJECUTAR ACCIONES DE APOYO EN LOS SERVICIOS DE CONTROL SIMULTÁNEO, BAJO LA MODALIDAD DE CONTROL CONCURRENTE AL HITO DE CONTROL N.° 6 - LIQUIDACIÓN DE CONTRATO DE OBRA, DE LA OBRA: “MEJORAMIENTO DE PISTAS Y VEREDAS EN LA CIUDAD DE TAYABAMBA, DISTRITO DE TAYABAMBA, PROVINCIA DE PATAZ, LA LIBERTAD – QUINTA ETAPA”; E HITOS DE CONTROL N.OS 3 Y 4 - EJECUCIÓN DE OBRA: “REHABILITACIÓN DEL CAMINO VECINAL RUTA N° LI 878, TRAYECTORIA: EMP. PE 10C (HUANCASPATA), HUANCHIL - PATRAMARCA - COYARTUNA - PUEBLO LIBRE - COCHACARA, PROVINCIA DE PATAZ, DEPARTAMENTO DE LA LIBERTAD”, PARA EL ÓRGANO DE CONTROL INSTITUCIONAL DE LA MUNICIPALIDAD PROVINCIAL DE PATAZ, EN EL MARCO DE LA RECONSTRUCCIÓN CON CAMBIOS.</t>
  </si>
  <si>
    <t>18181167</t>
  </si>
  <si>
    <t>RAMIREZ SAN MARTIN KARLA</t>
  </si>
  <si>
    <t>SERVICIO DE UN CONDUCTOR VEHICULAR PARA LA GERENCIA REGIONAL DE CONTROL DE LA LIBERTA EN MARCO DE LA RRCC</t>
  </si>
  <si>
    <t>18197978</t>
  </si>
  <si>
    <t>ASMAT JACOBO LUIS ANTONIO</t>
  </si>
  <si>
    <t>SERVICIO DE UN (1) PROFESIONAL EN CONTABILIDAD PARA REALIZAR SERVICIOS DE CONTROL, BAJO LA MODALIDAD DE CONTROL SIMULT?NEO Y POSTERIOR EN VIRTUD AL ESTADO DE EMERGENCIA NACIONAL COVID 19, PARA LA GERENCIA REGIONAL DE CONTROL DE LA LIBERTAD.</t>
  </si>
  <si>
    <t>18215611</t>
  </si>
  <si>
    <t>GUARNIZ REATEGUI ROCIO DEL PILAR</t>
  </si>
  <si>
    <t>CONTRATACIÓN DE LOS SERVICIOS DE UN INGENIERO, PARA LABORES DE SERVICIOS DE CONTROL POSTERIOR, EN EL ÓRGANO DE CONTROL INSTITUCIONAL DEL GOBIERNO REGIONAL DE TUMBES, EN MARCO DE LOS ESTABLECIDO EN EL DECRETO SUPREMO N° 117-2020-PCM, EN RELACIÓN A LA REACTIVACIÓN DE LAS OBRAS DE LA RECONSTRUCCIÓN CON CAMBIOS, U OTRAS RELACIONADAS A LA EJECUCIÓN DEL GASTO PÚBLICO EN LA ACTIVIDAD  PROYECTO  MEJORAMIENTO DE LA RUTA DEPARTAMENTAL TU- 111 TRAYECTORIA EMP. PE - 1N (OVALO ZARUMILLA)- PTE. ZARUMILLA - DV. EL BENDITO - PTE. PIEDRITAS - PTE. BOLSICO DE LOS DISTRITOS DE ZARUMILLA - AGUAS VERDES, PROVINCIA DE ZARUMILLA Y REGIÓN TUMBES</t>
  </si>
  <si>
    <t>19238720</t>
  </si>
  <si>
    <t>CARLOS PONCE MARIELA PAOLA</t>
  </si>
  <si>
    <t>SERVICIO DE UN ABOGADO PARA EFECTUAR LAS ACCIONES DE ESPECIALISTA LEGAL EN LA EJECUCION DE SERVICIOS DE CONTROL POSTERIOR DEL PLAN NACIONAL DE CONTROL EN MARCO DEL PROCESO DE RECONSTRUCCION CON CAMBIOS</t>
  </si>
  <si>
    <t>19261634</t>
  </si>
  <si>
    <t>RAMIREZ MOSTACERO DE RODAS ELISA MARIELA</t>
  </si>
  <si>
    <t>SERVICIO DE UN PROFESIONAL EN DERECHO PARA DESARROLLAR SERVICIOS DE CONTROL POSTERIOR Y ELABORACION DE INFORMES DE CONTROL EN EL OCI DE LA MUNICIPALIDAD DISTRITAL DEL AGUSTINO.</t>
  </si>
  <si>
    <t>19811896</t>
  </si>
  <si>
    <t>LANAZCA RICALDI JULIO JOSE</t>
  </si>
  <si>
    <t>CONTRATAR EL SERVICIO DE UN (1) CONDUCTOR DE VEHÍCULO INSTITUCIONAL DE PLACA EGZ-662 TOYOTA HILUX PARA LA GERENCIA REGIONAL DE CONTROL DE PASCO, PARA EL TRASLADO DE PERSONAL Y CUIDADO DEL VEHÍCULO.</t>
  </si>
  <si>
    <t>19850525</t>
  </si>
  <si>
    <t>JAUREGUI REYES JOSE MARIA</t>
  </si>
  <si>
    <t>CONTRATACIÓN DE SERVICIOS DE UN (1) PROFESIONAL EN CONTABILIDAD PARA EL ÓRGANO DE CONTROL INSTITUCIONAL DE LA MUNICIPALIDAD PROVINCIAL DE JUNÍN PARA LA REALIZACIÓN DE LOS SERVICIOS DE CONTROL SIMULTÁNEO Y CONTROL POSTERIOR EN EL MARCO DE LA EMERGENCIA NACIONAL DECLARADA POR EL ESTADO PERUANO ANTE LA PRESENCIA DEL COVID-19 DE ACUERDO A LAS NORMAS DE CONTROL GUBERNAMENTAL, DOCUMENTOS TÉCNICOS O DE GESTIÓN APLICABLES Y OTROS REQUERIMIENTOS DEL ÁMBITO SECTORIAL CORRESPONDIENTE</t>
  </si>
  <si>
    <t>19943766</t>
  </si>
  <si>
    <t>AUCASI HUANCA AIDA ELENA</t>
  </si>
  <si>
    <t>SERVICIO DE SEGURIDAD Y VIGILANCIA TURNO DESCANSERO PARA LA GRC JUNIN, LOCAL JR. LIMA</t>
  </si>
  <si>
    <t>19990580</t>
  </si>
  <si>
    <t>MUNIVE MUNIVE EDGAR</t>
  </si>
  <si>
    <t>VIGILANTE</t>
  </si>
  <si>
    <t>SERVICIO DE SEGURIDAD Y VIGILANCIA TURNO NOCTURNO PARA LA GRC JUNIN, LOCAL JR. LIMA</t>
  </si>
  <si>
    <t>20016450</t>
  </si>
  <si>
    <t>POMA INGA JOSE LUIS</t>
  </si>
  <si>
    <t>SERVICIOS DE LABORES DE SEGURIDAD PARA EL CONTROL DE INGRESO Y SALIDA DE COLABORADORES PARA EL SERVICIO DESCANSERO EN LA SEDE DEL ÓRGANO INSTRUCTOR JUNÍN</t>
  </si>
  <si>
    <t>20017700</t>
  </si>
  <si>
    <t>SALCEDO MONTES HUGO RIGOBERTO</t>
  </si>
  <si>
    <t>CONTRATACIÓN DE SERVICIOS DE UN (1) PROFESIONAL EN CONTABILIDAD PARA EL ÓRGANO DE CONTROL INSTITUCIONAL DE LA MUNICIPALIDAD PROVINCIAL DE CHUPACA PARA LA REALIZACIÓN DE LOS SERVICIOS DE CONTROL SIMULTÁNEO Y CONTROL POSTERIOR EN EL MARCO DE LA EMERGENCIA NACIONAL DECLARADA POR EL ESTADO PERUANO ANTE LA PRESENCIA DEL COVID-19 DE ACUERDO A LAS NORMAS DE CONTROL GUBERNAMENTAL, DOCUMENTOS TÉCNICOS O DE GESTIÓN APLICABLES Y OTROS REQUERIMIENTOS DEL ÁMBITO SECTORIAL CORRESPONDIENTE</t>
  </si>
  <si>
    <t>20028503</t>
  </si>
  <si>
    <t>CASTILLO MANYARI MILAGRITOS MERCEDES</t>
  </si>
  <si>
    <t>CONTRATACION DE SERVICIOS DE UN (1) PROFESIONAL EN CONTABILIDAD PARA EL ORGANO DE CONTROL INSTITUCIONAL DE LA MUNICIPALIDAD PROVINCIAL DE CONCEPCION PARA LA REALIZACION DE LOS SERVICIOS DE CONTROL SIMULTANEO Y CONTROL POSTERIOR EN EL MARCO DE LA EMERGENCIA NACIONAL DECLARADA POR EL ESTADO PERUANO ANTE LA PRESENCIA DEL COVID-19 DE ACUERDO A LAS NORMAS DE CONTROL GUBERNAMENTAL, DOCUMENTOS TECNICOS O DE GESTION APLICABLES Y OTROS REQUERIMIENTOS DEL AMBITO SECTORIAL CORRESPONDIENTE.</t>
  </si>
  <si>
    <t>20042062</t>
  </si>
  <si>
    <t>MUNIVE FLORES RONALD</t>
  </si>
  <si>
    <t>CONTRATACIÓN DE SERVICIO DE UN (1) ARQUITECTO PARA LA GERENCIA REGIONAL DE CONTROL DE JUNÍN PARA LA REALIZACIÓN DE LOS SERVICIOS DE CONTROL SIMULTÁNEO Y CONTROL POSTERIOR EN EL MARCO DE LA EMERGENCIA NACIONAL DECLARADA POR EL ESTADO PERUANO ANTE LA PRESENCIA DEL COVID-19 DE ACUERDO A LAS NORMAS DE CONTROL GUBERNAMENTAL, DOCUMENTOS TÉCNICOS O DE GESTIÓN APLICABLES Y OTROS REQUERIMIENTOS DEL ÁMBITO SECTORIAL CORRESPONDIENTE</t>
  </si>
  <si>
    <t>20047930</t>
  </si>
  <si>
    <t>MALLQUI SHICSHE ANIBAL AUGUSTO</t>
  </si>
  <si>
    <t>SERVICIO DE SEGURIDAD Y VIGILANCIA TURNO DESCANSERO PARA LA GRC JUNIN, LOCAL CARRION</t>
  </si>
  <si>
    <t>20068664</t>
  </si>
  <si>
    <t>MEJIA DELGADO JOSE DAVID</t>
  </si>
  <si>
    <t>CONTRATACION DE PROFESIONAL EN DERECHO PARA EL OCI DE LA MP ABANCAY - GASTO PARA EL CONTROL GUBERNAMENTAL EN EL MARCO DE LA ACTUAL COYUNTURA ECONOMICA</t>
  </si>
  <si>
    <t>20120029</t>
  </si>
  <si>
    <t>GAMARRA BAUTISTA WILLIAM JIMMY</t>
  </si>
  <si>
    <t>SERVICIO DE UN (01) INGENIERO CIVIL PARA PARA LA ELABORACIÓN DE LA CARPETA DE SERVICIO DE CONTROL ESPECÍFICO A LA ETAPA DE INVERSIÓN DE OBRA EN LA PROV. DE SATIPO PARA LA GRC DE JUNÍN</t>
  </si>
  <si>
    <t>20122673</t>
  </si>
  <si>
    <t>GONZALES PALOMINO HUMBERTO TEODOSIO</t>
  </si>
  <si>
    <t>CONTRATAR EL SERVICIO DE UN PROFESIONAL EN INGENIERÍA DE SISTEMAS, INGENIERÍA INFORMÁTICA O MENCIONES AFINES, PARA EL DESARROLLO DE LABORES QUE COADYUVEN AL EJERCICIO DE CONTROL GUBERNAMENTAL, PARA REALIZAR EL SERVICIO DE TRABAJO DE CAMPO Y LA ELABORACIÓN DE DOCUMENTOS TÉCNICOS DE LA ESPECIALIDAD EN EL ÁMBITO DE LA SUBGERENCIA DE CONTROL DEL SECTOR SOCIAL Y CULTURA.</t>
  </si>
  <si>
    <t>20740253</t>
  </si>
  <si>
    <t>MACARLUPU FLORES CARLOS ENRIQUE</t>
  </si>
  <si>
    <t>CONTRATAR EL SERVICIO DE UN (1) CONDUCTOR DE VEHÍCULO INSTITUCIONAL DE PLACA EGR-328 NISSAN NAVARA PARA LA GERENCIA REGIONAL DE CONTROL DE PASCO, PARA EL TRASLADO DE PERSONAL Y CUIDADO DEL VEHÍCULO</t>
  </si>
  <si>
    <t>20906251</t>
  </si>
  <si>
    <t>GARCIA JANAMPA JHERSHINO</t>
  </si>
  <si>
    <t>CONTRATAR LOS SERVICIOS DE UNA PERSONA NATURAL COMO ESPECIALISTA EN CENTRO DE DATOS, RESPONSABLE DE LA ADMINISTRACIÓN Y SUPERVISIÓN DE LO QUE COMPETEN A LOS AMBIENTES DE LOS CENTROS DE DATOS DE LA CGR, CON LO CUAL SE BRINDARÁ EL SOPORTE PARA LAS COMUNICACIONES INTERNAS Y EXTERNAS DE LA CGR, QUE SON NECESARIAS DURANTE EL ESTADO DE EMERGENCIA SANITARIA POR EL COVID-19</t>
  </si>
  <si>
    <t>21261169</t>
  </si>
  <si>
    <t>CONDOR PATILONGO JOSE ANTONIO</t>
  </si>
  <si>
    <t xml:space="preserve">INGENIERIA ELECTRONICA </t>
  </si>
  <si>
    <t>SERVICIO DE UN INGENIERO MECÁNICO PARA EL OCI DE LA MP DE HUANTA PARA SERVICIO DE CONTROL ESPECÍFICO "CONTRATACIÓN Y EJECUCIÓN CONTRACTUAL DE LA AS 003-2016-MDI/CS PARA LA GRC AYACUCHO</t>
  </si>
  <si>
    <t>21418585</t>
  </si>
  <si>
    <t>RAFFO FLORES JULIO CESAR</t>
  </si>
  <si>
    <t>CONTRATACIÓN DE SERVICIO DE UN CONDUCTOR DE VEHÍCULO PARA LA UNIDAD VEHICULAR EAA-864</t>
  </si>
  <si>
    <t>21463404</t>
  </si>
  <si>
    <t>PEÑA MENDOZA LUIS GUILLERMO</t>
  </si>
  <si>
    <t>SERVICIO DE PROFESIONAL PARA IMPLEMENTACIONES DE SEGURIDAD EN EL AREA DE INGENIERIA</t>
  </si>
  <si>
    <t>21474025</t>
  </si>
  <si>
    <t>DONAYRE PEREZ ELIAS ANANIAS</t>
  </si>
  <si>
    <t>SERVICIO DE UN PROFESIONAL EN ADMINISTRACIÓN PARA LABORES DE SERVICIOS DE CONTROL CONCURRENTE EN EL MARCO DE LAS INTERVENCIONES DE LA RECONSTRUCCIÓN CON CAMBIOS.</t>
  </si>
  <si>
    <t>21493779</t>
  </si>
  <si>
    <t>ANICAMA DONAYRE HECTOR ALFONSO</t>
  </si>
  <si>
    <t>CONTRATACIÓN DE SERVICIO DE UN CONDUCTOR DE VEHÍCULO PARA LA UNIDAD VEHICULAR EAA-865</t>
  </si>
  <si>
    <t>21527529</t>
  </si>
  <si>
    <t>PEREZ PUPPI WILLIAN RAFAEL</t>
  </si>
  <si>
    <t>SERVICIOS DE UN PROFESIONAL ANALISTA EN GESTION DE  INFORMACION PARA BRINDAR EL APOYO EN EL PROCESAMIENTO Y ANALISIS DE REPORTE DE INFORMACION</t>
  </si>
  <si>
    <t>21527606</t>
  </si>
  <si>
    <t>VILCA VALENCIA MARCO ANTONIO</t>
  </si>
  <si>
    <t>BACHILLER EN EDUCACION</t>
  </si>
  <si>
    <t>CONTRATAR EL SERVICIO DE UN PROFESIONAL EN INGENIERÍA MECÁNICA ELÉCTRICA QUE BRINDE EL APOYO Y SOPORTE TÉCNICO RELACIONADO AL MANTENIMIENTO PREVENTIVO Y CORRECTIVO DE LAS INSTALACIONES Y MEJORA DE LOS SISTEMAS EXISTENTES, EN EL CAMPO DE SU COMPETENCIA PROFESIONAL, EN LAS DISTINTAS SEDES A NIVEL NACIONAL DE LA CONTRALORÍA GENERAL DE LA REPÚBLICA DEL PERÚ, LO QUE REDUNDARÁ EN LA CONTINUIDAD DE LA OPERATIVIDAD DE LAS DIFERENTES SEDES DE LA ENTIDAD.</t>
  </si>
  <si>
    <t>21545878</t>
  </si>
  <si>
    <t>CASIA ORELLANA VLADIMIR</t>
  </si>
  <si>
    <t>SERVICIO DE UN MEDICO CIRUJANO PARA BRINDAR APOYO ESPECIALIZADO EN LOS SERVICIOS DE CONTROL SUMULTANEO EN LA MODALIDAD DE ORIENTACION DE OFICIO Y CONTROL CONCURRENTE, EN MERITO DE LA EMERGENCIA SANITARIA POR EL COVID-19.</t>
  </si>
  <si>
    <t>21546157</t>
  </si>
  <si>
    <t>HEREDIA MUÑOZ MIRTHA YSABEL</t>
  </si>
  <si>
    <t>CONTRATACION DE UN (1) PROFESIONAL PARA REALIZAR EL SERVICIO DE CONTROL GUBERNAMENTAL PARA EL ORGANO DE CONTROL INSTITUCIONAL DE LA MUNICIPALIDAD PROVINCIAL DE REQUENA- GRC LORETO</t>
  </si>
  <si>
    <t>22185875</t>
  </si>
  <si>
    <t>CARDENAS GUTIERREZ FRANCISCO JAVIER</t>
  </si>
  <si>
    <t>SERVICIO DE UN ASISTENTE PARA EFECTUAR ACTIVIDADES RELACIONADAS AL REGISTRO, DESIGNACIÓN Y CONTRATACIÓN DE LAS SOCIEDADES DE AUDITORÍA, EN EL MARCO DE LA DIRECTIVA N° 012-2020-CG/GAD "GESTIÓN DE SOCIEDADES DE AUDITORÍA"</t>
  </si>
  <si>
    <t>22291000</t>
  </si>
  <si>
    <t>GARCIA RODRIGUEZ NAIR USELY</t>
  </si>
  <si>
    <t>ADMINISTRACIÓN DE NEGOCIOS</t>
  </si>
  <si>
    <t>COORDINADOR DE AUDIENCIAS PUBLICAS</t>
  </si>
  <si>
    <t>22319039</t>
  </si>
  <si>
    <t>CARBAJAL MEDRANO GIOVANNA GEORGINA</t>
  </si>
  <si>
    <t>CONTRTATACION DEL SERVICIO DE UN INGENIERO CIVIL PARA EVALUACION DE DENUNCIAS Y SOLICITUDES DE INTERVENCION VINCULADAS A LAS OBRAS DE LA PRONICIA DE LAURICOCHA</t>
  </si>
  <si>
    <t>22407564</t>
  </si>
  <si>
    <t>TORRES PONCE CARLOS ANTONIO</t>
  </si>
  <si>
    <t>SERVICIO DE UN PROFESIONAL EN CONTABILIDAD PARA QUE BRINDE APOYO EN LA EJECUCIÓN, DEL ASEGURAMIENTO DE CALIDAD DE CUATRO (4) INFORMES Y LA REVISIÓN DE OFICIO DE DOS (2) INFORMES DE LOS SERVICIOS DE CONTROL GUBERNAMENTAL EMITIDOS POR EL SNC EN EL MARCO DE LA LEY N° 30556, LEY QUE APRUEBA DISPOSICIONES DE CARÁCTER EXTRAORDINARIO PARA LAS INTERVENCIONES DEL GOBIERNO NACIONAL FRENTE A DESASTRES Y QUE DISPONE LA CREACIÓN DE LA AUTORIDAD PARA LA RECONSTRUCCIÓN CON CAMBIOS, RESPECTIVAMENTE.</t>
  </si>
  <si>
    <t>22412686</t>
  </si>
  <si>
    <t>RIXI IZARRA JOHNNY WILLIAM</t>
  </si>
  <si>
    <t>DESARROLLO DE ACTIVIDADES RELACIONADAS A LOS SERVICIOS DE CONTROL SIMULTANEO  A EJECUTARSE EN EL ÓRGANO DE CONTROL INSTITUCIONAL DE LA MUNICIPALIDAD PROVINCIAL DE HUANUCO, EN EL MARCO DE LA EMERGENCIA SANITARIA COVID - 19.</t>
  </si>
  <si>
    <t>22493419</t>
  </si>
  <si>
    <t>SAENZ FLORES MARCOS ANTONIO</t>
  </si>
  <si>
    <t>DESARROLLO DE ACTIVIDADES RELACIONADAS A LOS SERVICIOS DE CONTROL A EJECUTARSE EN EL ÓRGANO DE CONTROL INSTITUCIONAL DE LA MUNICIPALIDAD PROVINCIAL HUÁNUCO, EN EL MARCO DE LA EMERGENCIA SANITARIA COVID 19.</t>
  </si>
  <si>
    <t>22500355</t>
  </si>
  <si>
    <t>MARTEL REYES MELCHORA CLARA</t>
  </si>
  <si>
    <t>PARTICIPACIÓN EN EQUIPOS RELACIONADOS A SERVICIOS DE CONTROL A EJECUTARSE EN SUS TRES ETAPAS (PLANIFICACIÓN, EJECUCIÓN Y EMISIÓN DE INFORME) EN EL ÓRGANO DE CONTROL INSTITUCIONAL DEL GOBIERNO REGIONAL DE CONTROL DE HUANUCO.</t>
  </si>
  <si>
    <t>22514038</t>
  </si>
  <si>
    <t>CUYUBAMBA QUI?ONEZ MIRKO</t>
  </si>
  <si>
    <t>DESARROLLO DE ACTIVIDADES RELACIONADAS A LOS SERVICIOS DE CONTROL A EJECUTARSE EN EL ÓRGANO DE CONTROL INSTITUCIONAL DE LA PROVINCIA DE PUERTO INCA, EN EL MARCO DE LA EMERGENCIA SANITARIA COVID - 19.</t>
  </si>
  <si>
    <t>22514540</t>
  </si>
  <si>
    <t>ZIRLEY MALPARTIDA GOMEZ</t>
  </si>
  <si>
    <t>SERVICIO DE SOPORTE TÉCNICO ESPECIALIZADO EN LA FASE DE FORMULACIÓN Y EVALUACIÓN DE INVERSIONES U OTROS RELACIONADOS, EN MATERIA DE INFRAESTRUCTURA FÍSICA, QUE RECIBA LA SUBGERENCIA DE FORMULACIÓN DE INVERSIONES</t>
  </si>
  <si>
    <t>22527213</t>
  </si>
  <si>
    <t>TRUJILLO ARGANDONA MARIO ROSALINO</t>
  </si>
  <si>
    <t xml:space="preserve">DESARROLLO DE ACTIVIDADES RELACIONADAS A  SU ESPECIALIDAD  , EN LOS  SERVICIOS DE CONTROL AEJECUTARSE EN EL OCI DE LA MUNICPALIDAD PROVINCIAL DE HUANUCO EN EL  MARCO DE LA  EMERGENCIA   SANITARIA COVID  19 </t>
  </si>
  <si>
    <t>22527630</t>
  </si>
  <si>
    <t>CABANILLAS YNOUYE PAUL GROWER</t>
  </si>
  <si>
    <t>SERVICIO DE UN ABOGADO PARA LA REALIZACION DE SERVICIOS RELACIONADOS, SIMULTANEO Y POSTERIOR EN MARCO DE COVID-19</t>
  </si>
  <si>
    <t>23272791</t>
  </si>
  <si>
    <t>CHAVEZ ZAGACETA SANTOS PASTOR</t>
  </si>
  <si>
    <t>SERVICIOS DE UN PROFESIONAL QUE BRINDE SERVICIO DE ELABORACION Y REVISION DE DOCUMENTOS LEGALES EN MATERIA DE CONTRATACIONES DEL ESTADO</t>
  </si>
  <si>
    <t>23558844</t>
  </si>
  <si>
    <t>POMPILIO CANDIOTTI LEO CLUBER</t>
  </si>
  <si>
    <t>MAESTRIA EN DERECHO</t>
  </si>
  <si>
    <t>SERVICIOS DE UN PROFESIONAL EN INGENIERIA CIVIL PARA LA EJECUCION DE SERVICIOS DE CONTROL POSTERIOR PROGRAMADOS POR LA GERENCIA REGIONAL DE CONTROL DE APURIMAC</t>
  </si>
  <si>
    <t>23849941</t>
  </si>
  <si>
    <t>SCHIAFFINO GARCIA ELOY</t>
  </si>
  <si>
    <t>CONTRATACION DE PROFESIONAL EN CONTABILIDAD, ECONOMIA, ADMINISTRACION, ING. INDUSTRIAL PARA LA AUDITORIA DE CUMPLIMIENTO AL HOSPITAL ANDAHUAYLAS - GASTO PARA EL CONTROL GUBERNAMENTAL</t>
  </si>
  <si>
    <t>23854787</t>
  </si>
  <si>
    <t>ANDIA ENRIQUEZ LIBERTAD</t>
  </si>
  <si>
    <t>SERVICIO DE UN LOCADOR PARA CONDUCCIÓN DE VEHÍCULO PARA LA GRC-CUSCO (SERVICIO DE CONTROL POSTERIOR)</t>
  </si>
  <si>
    <t>23943899</t>
  </si>
  <si>
    <t>CACERES VASQUEZ WILBERT</t>
  </si>
  <si>
    <t>CONTAR CON EL SERVICIO DE UN MEDICO CIRUJANO PARA REALIZAR EL SERVICIO DE CONTROL GUBERNAMENTAL</t>
  </si>
  <si>
    <t>23952138</t>
  </si>
  <si>
    <t>JIMENEZ MORVELI FLORANGEL</t>
  </si>
  <si>
    <t>SERVICIO DE UN PROFESIONAL ESPECIALISTA EN GESTIÓN PÚBLICA PARA ASISTENCIA TECNICA EN LA PLANIFICACION DE ACTIVIDADES PARA CIERRE DE BRECHAS, MONITOREO Y EVALUACION DE LAS UNIDADES ORGÁNICAS EN MARCO DE LA EMERGENCIA SANITARIA</t>
  </si>
  <si>
    <t>23955575</t>
  </si>
  <si>
    <t>CONCHA FLORES PATRICIA EMILIA</t>
  </si>
  <si>
    <t>CONTRATACION DE PROFESIONAL DE DIVERSAS ESPECIALIDADES PARA EL OCI DE LA MP COTABAMBAS - GASTO PARA EL CONTROL GUBERNAMENTAL EN EL MARCO DE LA COYUNTURA ECONOMICA.</t>
  </si>
  <si>
    <t>23964334</t>
  </si>
  <si>
    <t>BACA HERMOZA JUANA MARIA</t>
  </si>
  <si>
    <t>SERVICIOS DE UN PROFESIONAL EN INGENIERIA CIVIL  PARA LA EJECUCION DE CONTROL POSTERIOR EN LA GERENCIA REGIONAL DE CONTROL CUSCO, EN EL MARCO DE LA EMERGENCIA NACIONAL SANITARIA COVID-19</t>
  </si>
  <si>
    <t>23975226</t>
  </si>
  <si>
    <t>VALENCIA CASTRO KETTY MADELEY</t>
  </si>
  <si>
    <t>CONTRATACION DE INGENIERO CIVIL PARA LA GERENCIA REGIONAL APURIMAC PARA LA AUDITORIA DE CUMPLIMIENTO AL HOSPITAL ANDAHUAYLAS- GASTO PARA EL CONTROL GUBERNAMETAL.</t>
  </si>
  <si>
    <t>23976368</t>
  </si>
  <si>
    <t>ARBULU JURADO CESAR EDILBERTO</t>
  </si>
  <si>
    <t>SERVICIOS DE UN PROFESIONAL PARA EJECUCION DE CONTROLES SIMULTANEOS PARA EL OCI DE LA DIRECCION REGIONAL DE EDUCACION DE CUSCO, EN MARCO DE LA EMERGENCIA SANITARIA POR EL COVID-19</t>
  </si>
  <si>
    <t>23985892</t>
  </si>
  <si>
    <t>RODRIGUEZ MIRANDA GUIDO</t>
  </si>
  <si>
    <t>SERVICIOS DE PROFESIONAL EN EJECUCION DE CONTROLES SIMULTANEOS PARA EL OCI DE LA DIRECCION REGIONAL DE SALUD DE CUSCO, EN MARCO DE LA EMERGENCIA SANITARIA POR EL COVID-19</t>
  </si>
  <si>
    <t>23986890</t>
  </si>
  <si>
    <t>VALENZUELA GIL KARINA</t>
  </si>
  <si>
    <t>CONTRATACION DE PROFESIONAL PARA EL OCI DE LA MP ANDAHUAYLAS - GASTO PARA EL CONTROL GUBERNAMENTAL</t>
  </si>
  <si>
    <t>23987757</t>
  </si>
  <si>
    <t>OCHOA GUILLEN CIRO</t>
  </si>
  <si>
    <t>SERVICIO DE UN PROFESIONAL ESPECIALISTA TEMÁTICO EN LA GESTIÓN DE OPERACIÓN Y FUNCIONAMIENTO DEL SISTEMA NACIONAL DE PROGRAMACION MULTIANUAL Y GESTION DE INVERSIONES EN MARCO DE LA EMERGENCIA SANITARIA</t>
  </si>
  <si>
    <t>23989879</t>
  </si>
  <si>
    <t>LOZANO PULLA MARISOL</t>
  </si>
  <si>
    <t>MAESTRIA</t>
  </si>
  <si>
    <t>SERVICIO DE UN PROFESIONAL EN DERECHO PARA SERVICIOS EN LA EJECUCION DE SERVICIOS DE CONTROL ESPECIFICO A HECHOS DE PRESUNTA IRREGULARIDAD PROGRAMADA POR EL ORGANO DE CONTROL INSTITUCIONAL DE LA MUNI. DISTRITAL CHALHUAHUACHO.</t>
  </si>
  <si>
    <t>23994462</t>
  </si>
  <si>
    <t>ROMERO BELTRAN VAROSKI</t>
  </si>
  <si>
    <t>CONTRATAR LOS SERVICIOS DE UN  PROFESIONAL EN  DERECHO PARA QUE PRESTE SUS SERVICIOS EN LA EJECUCION DE CONTROLES SIMULTANEOS EN LA  MODALIDAD DE CONTROL CONCURRENTE PARA LAS LABORES DE CONTROL DEL  ORGANO  DE CONTROL  INSTITUCIONAL DE LA  MUNICIPALIDAD  PROVINCIAL DE LA CONVENCION  EN EL  MARCO DE LA EMERGENCIA  SANITARIA  POR EL COVID  19 .</t>
  </si>
  <si>
    <t>24006505</t>
  </si>
  <si>
    <t>ALAGON QUISPE ELVIRA</t>
  </si>
  <si>
    <t xml:space="preserve">CONTRATACION DEL SERVICIO DE PROFESIONAL EN CONTABILIDAD,PARA LA AUDITORIA  A LA INTEGRACION Y CONSOLIDACION DE INFORMACION DE LA DIRECCION GENERAL DE CONTABILIDAD PUBLICA A CARGO DEL ORGANO DE CONTROL INSTITUCIONAL DEL MINISTERIO DE ECONOMIA Y FINANZAS.  </t>
  </si>
  <si>
    <t>25541716</t>
  </si>
  <si>
    <t>GUERRA ZELAYA BENEDICTA MARIA</t>
  </si>
  <si>
    <t>SERVICIOS DE UN PROFESIONAL EN SISTEMAS, INDUSTRIAL, COMPUTACION, INFORMATICA PARA EL DESARROLLO DE LABORES PARA CONTROL GUBERNAMENTAL EN MARCO DE LA EMERGENCIA SANITARIA POR EL COVID-19</t>
  </si>
  <si>
    <t>25581300</t>
  </si>
  <si>
    <t>SANCHEZ SARMIENTO YOLANDA MERCEDES</t>
  </si>
  <si>
    <t>CONTRATACION DEL SERVICIO DE UNA PERSONA NATURAL QUE BRINDE EL SERVICIO DE MENSAJERIA MOTORIZADA PARA LA SUBGERENCIA DE GESTION DOCUMENTARIA Y DE LOS DOCUMENTOS URGENTES DE LA ENTIDAD, DE LA JURISDICCION DE LIMA METROPOLITANA Y CALLAO.</t>
  </si>
  <si>
    <t>25581964</t>
  </si>
  <si>
    <t>CRUCES MONSALVE HECTOR YONEL</t>
  </si>
  <si>
    <t xml:space="preserve">CONTRATACION DEL SERVICIO DE PROFESIONAL EN CONTABILIDAD PARA LA AUDITORIA A LA INTEGRACION Y CONSOLIDACION DE INFORMACION DE LA DIRECCION GENERAL DE CONTABILIDAD PUBLICA A CARGO DEL ORGANO DE CONTROL INSTITUCIONAL DEL MINISTERIO DE ECONOMIA Y FINANZAS. </t>
  </si>
  <si>
    <t>25653785</t>
  </si>
  <si>
    <t>QUINECHE FARFAN JAVIER VICTOR</t>
  </si>
  <si>
    <t>CONTRATAR EL SERVICIO DE UN PROFESIONAL PARA REALIZAR ANÁLISIS LEGAL SOBRE LOS REQUERIMIENTOS DE INFORMACIÓN RELACIONADOS A LA EMERGENCIA SANITARIA POR EL COVID19 Y LOS INFORMES DE FISCALIZACIÓN EMITIDOS POR LA SUBGERENCIA DE FISCALIZACIÓN.</t>
  </si>
  <si>
    <t>25683655</t>
  </si>
  <si>
    <t>MIRANDA ROSSELLO SAMUEL</t>
  </si>
  <si>
    <t>SERVICIO CONDUCTOR  DE VEHICULO DE PLACA 936</t>
  </si>
  <si>
    <t>25703051</t>
  </si>
  <si>
    <t>ARIZAGA SALAS OSCAR ADOLFO</t>
  </si>
  <si>
    <t>25714753</t>
  </si>
  <si>
    <t>PAULINO TARAZONA JUAN GUILLERMO</t>
  </si>
  <si>
    <t xml:space="preserve">INGENIERIA TELECOMUNICACIONES </t>
  </si>
  <si>
    <t xml:space="preserve">EGRESADO </t>
  </si>
  <si>
    <t>SERVICIO DE UN TECNICO EN SEGURIDAD PARA EL CONTROL DE INGRESO Y SALIDA PARA LOCAL DE MILLER</t>
  </si>
  <si>
    <t>25741247</t>
  </si>
  <si>
    <t>SAAVEDRA RAMIREZ EDDY</t>
  </si>
  <si>
    <t>SERVICIO DE APOYO ADMINISTRATIVO PARA QUE REALICE FUNCIONES DE APOYO EN LOS PROCESOS ESTABLECIDOS DE LA GERENCIA, A FIN DE MEJORAR LAS FUNCIONES ADMINISTRATIVAS ASIGNADAS</t>
  </si>
  <si>
    <t>25776240</t>
  </si>
  <si>
    <t>TARAMONA SANDOVAL CECILIA DEL ROCIO</t>
  </si>
  <si>
    <t>SECUND.COMUN</t>
  </si>
  <si>
    <t>CONTRATACION DEL SERVICIO DE PROFESIONAL TITULADO - PARA PARTICIPACIÓN EN SERVICIOS DE CONTROL Y SERVICIOS RELACIONADOS EN EL MARCO DE LA REACTIVACIÓN DE LAS OBRAS PARALIZADAS POR LA DECLARATORIA DEL ESTADO DE EMERGENCIA PRODUCTO DEL COVID - 19, REALIZAR LA EVALUACIÓN Y ATENCIÓN DE SOLICITUDES DE INTERVENCIÓN, ENTRE OTROS SERVICIOS DE LA GERENCIA REGIONAL DE CONTROL DE UCAYALI</t>
  </si>
  <si>
    <t>25790008</t>
  </si>
  <si>
    <t>SAMAME VEGA DANIEL</t>
  </si>
  <si>
    <t>CONTRATAR EL SERVICIO DE UN PROFESIONAL EN INGENIERÍA ELÉCTRICA QUE BRINDE SOPORTE TÉCNICO RELACIONADO AL MANTENIMIENTO, NUEVAS INSTALACIONES Y/O REFORMAS EN LAS INSTALACIONES Y MEJORA DE LOS SISTEMAS ELÉCTRICOS, EN EL ÁMBITO DE SU COMPETENCIA PROFESIONAL, EN LAS DISTINTAS SEDES A NIVEL NACIONAL DE LA CONTRALORÍA GENERAL DE LA REPÚBLICA DEL PERÚ, LO QUE REDUNDARÁ EN LA CONTINUIDAD Y/O OPERATIVIDAD DEL SISTEMA ELÉCTRICO DE LAS DIFERENTES SEDES DE LA ENTIDAD</t>
  </si>
  <si>
    <t>25831620</t>
  </si>
  <si>
    <t>GAMBOA MARTOS LUIS ALBERTO</t>
  </si>
  <si>
    <t>INGENIERO ELECTRICISTA</t>
  </si>
  <si>
    <t>SERVICIO DE UN (1) PROFESIONAL EN INGENIERÍA CIVIL PARA REALIZAR SERVICIOS DE CONTROL, BAJO LA MODALIDAD DE CONTROL SIMULTÁNEO Y POSTERIOR EN VIRTUD AL ESTADO DE EMERGENCIA NACIONAL COVID 19, PARA EL ÓRGANO DE CONTROL INSTITUCIONAL DE LA MUNICIPALIDAD DISTRITAL EL PORVENIR.</t>
  </si>
  <si>
    <t>26615791</t>
  </si>
  <si>
    <t>HERNANDEZ CABANILLAS WILSON MARINO</t>
  </si>
  <si>
    <t>CONTRATACION DEL SERVICIO DE UN (1) PROFESIONAL EN INGENIERIA O CONTABILIDAD O DERECHO PARA QUE PARTICIPE COMO INTEGRANTE EN LA EJECUCION DE SERVICIOS DE CONTROL SIMULTANEO A LA ADQUISICON DE BIENES, SERVICIOS Y OBRAS DURANTE LA EMERGENCIA SANITARIA POR EL COVID-19, EN EL AMBITO DE LA GERENCIA REGIONAL DE CONTROL DE AMAZONAS.</t>
  </si>
  <si>
    <t>26717539</t>
  </si>
  <si>
    <t>NOVOA TACILLA WILSON EDUARDO</t>
  </si>
  <si>
    <t>CONTRATACION DEL SERVICIO DE UN (01) AUDITOR CON EL PROPOSITO DE EJECUTAR LOS SERVICIOS DE CONTROL QUE DETERMINE LA GERENCIA REGIONAL DE CONTROL DE AYACUCHO DE LA CONTRALORÍA GENERAL DE LA REPÚBLICA, A REALIZARSE EN EL ÓRGANO DE CONTROL INSTITUCIONAL DE LA MUNICIPALIDAD PROVINCIAL DE HUANTA, EN EL MARCO DE LA EMERGENCIA SANITARIA COVID 19.</t>
  </si>
  <si>
    <t>28292062</t>
  </si>
  <si>
    <t>MUÑOZ OCHOA MIGUEL ANGEL</t>
  </si>
  <si>
    <t>SERVICIO DE OPERADOR PARA EL ARMADO DE DOCUMENTOS DE LA CGR PARA LA LÍNEA DE PRODUCCIÓN DE MICROFORMAS DE LA SUBGERENCIA DE GESTIÓN DOCUMENTARIA EN LA SEDE CENTRAL DE LA CONTRALORÍA GENERAL DE LA REPUBLICA</t>
  </si>
  <si>
    <t>28298731</t>
  </si>
  <si>
    <t>GUTIERREZ QUINTANILLA ALVARO MARTIN</t>
  </si>
  <si>
    <t>SERVICIOS DE UN CONDUCTOR PARA LA UNIDAD VEHICULAR DE PLACA EAA-917</t>
  </si>
  <si>
    <t>28311593</t>
  </si>
  <si>
    <t>HUAMAN JAUREGUI MELQUIADES</t>
  </si>
  <si>
    <t>SERVICIO DE UN PROFESIONAL ESPECIALISTA EN DERECHO PARA QUE BRINDE ASISTENCIA TÉCNICA LEGAL Y APOYO EN COORDINACION Y MONITOREO EN MARCO DE RRCC</t>
  </si>
  <si>
    <t>29337278</t>
  </si>
  <si>
    <t>GIL CHOQUEHUANCA SUMAYA</t>
  </si>
  <si>
    <t>SERVICIOS DE UN PSICOLOGO PARA REALIZAR ACTIVIDADES DE APOYO EN SALUD OCUPACIONAL MENTAL EN MARCO DE LA EMERGENCIA SANITARIA POR EL COVID-19</t>
  </si>
  <si>
    <t>29352696</t>
  </si>
  <si>
    <t>LANCHIPA TOLMOS MILAGRITO VANESSA</t>
  </si>
  <si>
    <t>SERVICIOS DE INGENIERO CIVIL PARA EL OCI DE LA MD J.L.B Y RIVERO PARA REALIZAR SERVICIOS DE CONTROL EN EL MARCO DE LA EMERGENCIA SANITARIA POR EL COVID-19</t>
  </si>
  <si>
    <t>29383628</t>
  </si>
  <si>
    <t>ARRATIA LARICO BERNANDINO JUAN</t>
  </si>
  <si>
    <t>SERVICIO DE UN INGENIERO CIVIL PARA EL OCI DE LA MD SOCABAYA PARA REALIZAR SERVICIOS  DE CONTROL GUBERNAMENTAL</t>
  </si>
  <si>
    <t>29418439</t>
  </si>
  <si>
    <t>HERRERA SANTANDER JENNIFER JANNINA</t>
  </si>
  <si>
    <t>SERVICIO DE INGENIERO CIVIL PARA LA GERENCIA REGIONAL DE CONTROL DE AREQUIPA PARA REALIZAR SERVICIOS DE CONTROL VINCULADOS A LA EMERGENCIA SANITARIA POR EL COVID-19</t>
  </si>
  <si>
    <t>29424272</t>
  </si>
  <si>
    <t>OJEDA PORTUGAL MARCO ANTONIO</t>
  </si>
  <si>
    <t>SERVICIO DE UN (01) CONDUCTOR PARA UN VEHÍCULO INSTITUCIONAL DE PLACA EAA-922, EL CUAL ESTARÁ ASIGNADO A LA GERENCIA REGIONAL DE CONTROL DE AREQUIPA DE LA CONTRALORÍA GENERAL DE LA REPÚBLICA, PARA REALIZAR LA FUNCIÓN DE TRASLADO DE PERSONAL PARA LOS SERVICIOS DE CONTROL Y RELACIONADOS, EN LAS PROVINCIAS DE CONDESUYOS Y CARAVELÍ, EN EL MARCO DE LA RECONSTRUCCIÓN CON CAMBIOS</t>
  </si>
  <si>
    <t>29427679</t>
  </si>
  <si>
    <t>PANIBRA YUCRA ESTEBAN SAUL</t>
  </si>
  <si>
    <t>CONTRATAR LOS SERVICIOS DE UNA PERSONA NATURAL QUE REALICE EL SERVICIO DE CONDUCTOR DEL VEHICULO OFICIAL CPNTRALOR</t>
  </si>
  <si>
    <t>29430233</t>
  </si>
  <si>
    <t>CHAVEZ CABRERA MANUEL</t>
  </si>
  <si>
    <t>SERVICIO DE UN (01) CONDUCTOR PARA UN VEHÍCULO INSTITUCIONAL DE PLACA EAA-855, EL CUAL ESTARÁ ASIGNADO A LA GERENCIA REGIONAL DE CONTROL DE AREQUIPA DE LA CONTRALORÍA GENERAL DE LA REPÚBLICA, PARA REALIZAR LA FUNCIÓN DE TRASLADO DE PERSONAL PARA LOS SERVICIOS DE CONTROL Y RELACIONADOS, EN LAS PROVINCIAS DE CAMANÁ E ISLAY, EN EL MARCO DE LA RECONSTRUCCIÓN CON CAMBIOS.</t>
  </si>
  <si>
    <t>29557430</t>
  </si>
  <si>
    <t>SALINAS BRODERS CRISTHIAM GUILLERMO</t>
  </si>
  <si>
    <t>SERVICIOS DE UN CONTADOR PARA EL OCI DE LA MP AREQUIPA PARA REALIZAR SERVICIOS  DE CONTROL GUBERNAMENTAL</t>
  </si>
  <si>
    <t>29607480</t>
  </si>
  <si>
    <t>LAURA OSIS MARIA ESPERANZA</t>
  </si>
  <si>
    <t xml:space="preserve">SERVICIOS DE INGENIERO CIVIL PARA EL OCI DE LA MP CONDESUYOS PARA REALIZAR SERVICIOS  DE CONTROL EN MARCO DE LA EMERGENCIA SANITARIA </t>
  </si>
  <si>
    <t>29632972</t>
  </si>
  <si>
    <t>PALOMINO BURGOS GUILLERMO ABAD</t>
  </si>
  <si>
    <t>SERVICIOS DE ABOGADO PARA EL OCI DE LA MP LA UNION, PARA REALIZAR SERVICIOS  DE CONTROL GUBERNAMENTAL</t>
  </si>
  <si>
    <t>29660084</t>
  </si>
  <si>
    <t>MOLINA PINTO EFRAIN JESUS</t>
  </si>
  <si>
    <t>CONTAR CON EL SERVICIO DE UN MEDICO CIRUJANO PARA REALIZAR EL SERVICIO DE CONTROL GUBERNAMENTAL SOBRE LA EMERGENCIA SANITARIA PRO EL COVID</t>
  </si>
  <si>
    <t>29671717</t>
  </si>
  <si>
    <t>SALINAS LUNA LUIS ANTONIO</t>
  </si>
  <si>
    <t>CONTRATAR EL SERVICIO DE UN (01) PROFESIONAL EN ECONOMIA O AREAS AFINES, CON ESPECIALIDAD EN PLANIFICACION, PRESUPUESTO E INVERSION PUBLICA PARA QUE BRINDE APOYO TECNICO EN EL PROCESO DE FORMULACION DEL PLAN NACIONAL DE CONTROL EN EL MARCO DE LA RECONSTRUCCION CON CAMBIOS, ASI COMO APOYE EN LAS ACTIVIDADES RELACIONADAS CON LAS EVALUACIONES SELECTIVAS DE LOS PRODUCTOS RESULTANTES DE LOS SERVICIOS DE CONTROL SIMULTANEO DE LA RECONSTRUCCION CON CAMBIO</t>
  </si>
  <si>
    <t>29703338</t>
  </si>
  <si>
    <t>GONZALES TAMAYO ENRIQUE ALFONSO</t>
  </si>
  <si>
    <t>SERVICIO DE LOCADOR PARA EL SERVICIO DE CONDUCCIÓN DE VEHÍCULO PARA LA GRC-CUSCO (CONTROL CONCURRENTE)</t>
  </si>
  <si>
    <t>29731916</t>
  </si>
  <si>
    <t>PAUCAR ARQUE JESUS</t>
  </si>
  <si>
    <t>SERVICIOS DE UN PROFESIONAL COMO ESPECIALISTA LOGISTICO PARA ELABORAR LA BASE DE DATOS DE LOS CONTRATOS DE LA SUBGERENCIA DE ABASTECIMIENTO DE LA CGR.</t>
  </si>
  <si>
    <t>30862589</t>
  </si>
  <si>
    <t>BENAVENTE VELARDE HECTOR JAVIER</t>
  </si>
  <si>
    <t xml:space="preserve">TITULO EN GESTION DE EMPRESAS </t>
  </si>
  <si>
    <t>CONTRATACION DE PROFESIONAL PARA EL OCI DE LA MP ANDAHUAYLAS- GASTO PARA EL CONTROL GUBERNAMENTAL</t>
  </si>
  <si>
    <t>31033045</t>
  </si>
  <si>
    <t>ROBLES IPENZA MARGOT</t>
  </si>
  <si>
    <t>CONTAR CON EL SERVICIO DE UN (01) PROFESIONAL EN DERECHO PARA DESARROLLAR SERVICIOS DE CONTROL POSTERIOR Y ELABORACIÓN DE INFORMES DE CONTROL EN EL OCI DE LA MUNICIPALIDAD DISTRITAL DE SAN JUAN DE LURIGANCHO, COMO CONSECUENCIA DE LOS PROCESOS O ACTIVIDADES EJECUTADAS POR EL MUNICIPALIDAD DISTRITAL DE SAN JUAN DE LURIGANCHO, EN EL MARCO DEL CONTROL GUBERNAMENTAL DADA LA ACTUAL COYUNTURA ECONÓMICA Y SERVICIOS DE CONTROL QUE SE PRESENTEN EN EL PERIODO DE CONTRATACIÓN.</t>
  </si>
  <si>
    <t>31038101</t>
  </si>
  <si>
    <t>CARRION VIVANCO JORGE LUIS</t>
  </si>
  <si>
    <t>CONTRATACION DE PROFESIONAL EN DERECHO PARA LA GERENCIA REGIONAL DE CONTROL DE APURIMAC - GASTO PARA EL CONTROL GUBERNAMENTAL.</t>
  </si>
  <si>
    <t>31041041</t>
  </si>
  <si>
    <t>CHIPANA VENTURA RENEE JUANA</t>
  </si>
  <si>
    <t>SERVICIO DE UN PROFESIONAL PARA SERVICIOS DE CONTROL MODALIDAD VISITA PARA EL OCI DE LA MP ANDAHUAYLAS EN EL MARCO DE LA EMERGENCIA SANITARIA POR EL COVID-19</t>
  </si>
  <si>
    <t>31042393</t>
  </si>
  <si>
    <t>HUISA BUSTIOS JOSE EDMUNDO</t>
  </si>
  <si>
    <t>CONTRATACION DE PROFESIONAL EN DERECHO PARA LA AUDITORIA DE CUMPLIMIENTO AL HOSPITAL ANDAHUAYLAS - GASTO PARA EL CONTROL GUBERNAMNETAL EN EL MARCO DE LA ACTUAL COYUNTURA ECONOMICA.</t>
  </si>
  <si>
    <t>31044134</t>
  </si>
  <si>
    <t>VASQUEZ ELGUERA ROMMEL</t>
  </si>
  <si>
    <t xml:space="preserve">CONTRATACION DE SERVICIOS EN CONTABILIDAD QUE PARTICIPE EN LA EJECUCION DE LOS PROCESOS ADMINISTRATIVOS </t>
  </si>
  <si>
    <t>31045188</t>
  </si>
  <si>
    <t>CONTRERAS QUICANA SARA LOURDES</t>
  </si>
  <si>
    <t>CONTAR CON EL SERVICIO DE UN PROFESIONAL DE LA CARRERA DE INGENIERÍA CIVIL PARA EJECUTAR ACCIONES DE APOYO EN LOS SERVICIOS DE CONTROL SIMULTÁNEO Y POSTERIOR DEL PLAN NACIONAL DE CONTROL 2020 DE LA OFICINA DE ENLACE DE CHIMBOTE – ÓRGANO DE CONTROL INSTITUCIONAL DE LAS MUNICIPALIDADES DE HUARMEY Y CASMA EN EL MARCO DE LA EMERGENCIA SANITARIA COVID-19.</t>
  </si>
  <si>
    <t>31633599</t>
  </si>
  <si>
    <t>OSMA MAGUINA VICTOR FREDY</t>
  </si>
  <si>
    <t>SERVICIO DE CONDUCCION DE VEHICULO PLACA EAA - 872</t>
  </si>
  <si>
    <t>31652378</t>
  </si>
  <si>
    <t>ROMERO RAMIREZ REYNALDO NILO</t>
  </si>
  <si>
    <t>SERVICIO DE TOPOGRAFIA PARA EL APOYO EN EL DESARROLLO DE LOS SERVICIOS DE CONTROL SIMULTÁNEO Y POSTERIORES; ASIMISMO, EN LAS RECOPILACIONES DE INFORMACIÓN, VISITAS DE INSPECCIÓN, APOYO EN LA EJECUCIÓN DEL SERVICIO DE CONTROL CONCURRENTE A LA OBRA, EN MARCO DE LA RECONSTRUCCION CON CAMBIOS</t>
  </si>
  <si>
    <t>31667619</t>
  </si>
  <si>
    <t>PAIMA SALAZAR MANUEL GUILLERMO</t>
  </si>
  <si>
    <t>INGENIERÍA GEOLÓGICA, MINERA Y METALÚRGICA</t>
  </si>
  <si>
    <t>SERVICIO DE UN PROFESIONAL EN CONTABILIDAD PARA EL SEGUIMIENTO Y CONTROL DE LAS RENDICIONES DE FONDOS DE CAJA CHICA Y REGISTRO DE ÓRDENES DE BIENES DE LOS ÓRGANOS Y UNIDADES ORGÁNICAS DE LA CGR MEDIANTE LA REVISIÓN Y ANÁLISIS, RESPECTO A LAS OPERACIONES EN LA GERENCIA DE ADMINISTRACIÓN DE LA CONTRALORÍA GENERAL DE LA REPÚBLICA EN EL MARCO DE LA ACTUAL COYUNTURA ECONÓMICA</t>
  </si>
  <si>
    <t>32109303</t>
  </si>
  <si>
    <t>CABELLO CALERO SUSSY ELIZABETH</t>
  </si>
  <si>
    <t>SERVICIO DE UN PROFESIONAL ADMINISTRATIVO PARA LA PLANIFICACIÓN Y SEGUIMIENTO DE LOS RECURSOS ASIGNADOS PARA EL CONCURSO INTERNO - POLDEH</t>
  </si>
  <si>
    <t>32110288</t>
  </si>
  <si>
    <t>SANCHEZ GOTTFRIED JAHEL DEL ROSARIO</t>
  </si>
  <si>
    <t>SERVICIO DE APOYO Y CONDUCCIÓN DE VEHÍCULO DE PLACA EGR-370 EN MARCO A LAS LABORES ADMINISTRATIVAS DE CONTROL POSTERIOR</t>
  </si>
  <si>
    <t>32110536</t>
  </si>
  <si>
    <t>MONTES PORTELLA ANDY EDUARDO</t>
  </si>
  <si>
    <t>SERVICIO DE UN PROFESIONAL EN MEDICINA, PARA QUE BRINDE APOYO TEMÁTICO EN  MATERIA DE SALUD Y NUTRICION EN MARCO DE LA EMERGENCIA SANITARIA Y REACTIVACION ECONOMICA</t>
  </si>
  <si>
    <t>32299652</t>
  </si>
  <si>
    <t>GONZALES CAMACHO HUBEL FELIPE</t>
  </si>
  <si>
    <t>MÉDICO-CIRUJANO</t>
  </si>
  <si>
    <t>CONTRATAR EL SERVICIO DE UN INGENIERO CIVIL PARA PARTICIPAR COMO ESPECIALISTA EN LOS SERVICIOS DE CONTROL SIMULTANEO EN EL MARCO DE LA RECONSTRUCCION CON CAMBIOS.</t>
  </si>
  <si>
    <t>32736871</t>
  </si>
  <si>
    <t>DIAZ SANCHEZ DABIAN HUMBERTO</t>
  </si>
  <si>
    <t>CONTAR CON EL SERVICIO DE UN PROFESIONAL DE LA CARRERA DE CONTABILIDAD, ECONOMÍA Y/O ADMINISTRACIÓN PARA EJECUTAR ACCIONES DE APOYO EN LOS SERVICIOS DE CONTROL SIMULTÁNEO Y POSTERIOR DEL PLAN NACIONAL DE CONTROL 2020 DE LA OFICINA DE ENLACE DE CHIMBOTE – ÓRGANO DE CONTROL INSTITUCIONAL DE LA MUNICIPALIDAD DISTRITAL DE NUEVO CHIMBOTE EN EL MARCO DE LA EMERGENCIA SANITARIA COVID-19.</t>
  </si>
  <si>
    <t>32967428</t>
  </si>
  <si>
    <t>PONCE ARROYO FERNANDO ROBERTO</t>
  </si>
  <si>
    <t>SERVICIO DE UN PROFESIONAL PARA APOYAR Y ASISTIR EN EL DESARROLLO DE LAS ACTIVIDADES DE MONITORES CIUDADANOS DE CONTROL DE ACUERDO A LAS NORMAS, DIRECTIVAS Y PROCEDIMIENTOS ESTABLECIDOS POR LA ENTIDAD.</t>
  </si>
  <si>
    <t>32969344</t>
  </si>
  <si>
    <t>VALQUI RODRIGUEZ RUVIN VILMER</t>
  </si>
  <si>
    <t>SERVICIO DE UN PROFESIONAL EN CONTABILIDAD O ADMINISTRACION O ECONOMIA PARA QUE PARTICIPE COMO INTEGRANTE EN LA EJECUCION DE SERVICIOS DE CONTROL ESPECIFICO PROGRAMADOS POR LA GRA EN EL MARCO DEL CONTROL GUBERNAMENTAL</t>
  </si>
  <si>
    <t>32982744</t>
  </si>
  <si>
    <t>TRUJILLO CRISOLOGO LARRY</t>
  </si>
  <si>
    <t>SERVICIO DE UN (001) OPERADOR EN SEGURIDAD PARA REALIZAR EL SERVICIO DE CONTROL DE BIOSEGURIDAD CON EL FIN DE PREVENIR Y PROTEGER AL PERSONAL DE LA CGR DE LOS SINTOMAS DE CORONAVIRUS (COVID-19) DE LA RUTA ESTE - CONTRALORIA</t>
  </si>
  <si>
    <t>37220337</t>
  </si>
  <si>
    <t>ESPINOZA CAMA PEDRO ALBERTO</t>
  </si>
  <si>
    <t>SERVICIOS DE UN PROFESIONAL COMO ENCARGADO DE CENTRO DE CONTROL PARA PODER CUMPLIR CON TODOS LOS PROTOCOLOS DE ATENCION A DIGNATARIOS</t>
  </si>
  <si>
    <t>39507455</t>
  </si>
  <si>
    <t>JIBAJA ZULUETA SANDRO ADOLFO</t>
  </si>
  <si>
    <t xml:space="preserve">DESARROLLO DE  ACTIVIDADES RELACIONADAS  A SU  ESPECIALIDAD , EN LOS  SERVICIOS DE CONTROL A EJECUTARSE EN EL OCI  DE LA UNIDAD  DE  GESTION EDUCATIVA LOCAL DE MARAÑON DENTRO DE LA JURISDICCION DE LAS INSTITUCIONES  EDUCATIVAS DE LOS  DISTRITOS DE HUACRACHUCO,SAN BUENA VENTURA ,CHOLON SANTA  ROSA DE ALTO YANA JANCA Y LA MORADA  , EN EL MARCO DE LA  EMERGENCIA  COVID  19 </t>
  </si>
  <si>
    <t>40040535</t>
  </si>
  <si>
    <t>SANTISTEBAN DOMINGUEZ JENNY LILI</t>
  </si>
  <si>
    <t>SERVICIO DE UNA PERSONA NATURAL PARA QUE PRESTE EL SERVICIO DE CONDUCCIÓN DE UN VEHÍCULO INSTITUCIONAL DE PLACA EGI-673 PARA EL TRASLADO DE LOS FUNCIONARIOS, PERSONAL Y MATERIAL DE LA CGR, PARA LA SUBGERENCIA DE ABASTECIMIENTO</t>
  </si>
  <si>
    <t>40042436</t>
  </si>
  <si>
    <t>SUAREZ PINEDA MAXIMO ORLANDO</t>
  </si>
  <si>
    <t>CONTRATACIÓN DE SERVICIOS DE UN (01) PROFESIONAL EN CONTABILIDAD PARA EL ÓRGANO DE CONTROL INSTITUCIONAL DE LA MUNICIPALIDAD PROVINCIAL DE CHUPACA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</si>
  <si>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40048011</t>
  </si>
  <si>
    <t>SARAVIA PEREZ IDA KARINA</t>
  </si>
  <si>
    <t>SERVICIO DE UN INGENIERO DE SISTEMAS PARA PARTICIPAR COMO EXPERTO EN LA ADC "ADQUISICIÓN DE 7795 COMPUTADORAS PORTÁTILES EN LA DGP DE LA DRE HUÁNUCO PARA LA GRC DE HUÁNUCO EN MARCO DE LA EMERGENCIA SANITARIA Y REACTIVACIÓN ECONÓMICA</t>
  </si>
  <si>
    <t>40073192</t>
  </si>
  <si>
    <t>VEGA VALENTIN JORGE ANTONIO</t>
  </si>
  <si>
    <t>SERVICIO DE UN PROFESIONAL EN  DERECHO EN LA OBRA: "RECONSTRUCCION DE LA AV. MARIANO CORNEJO DESDE AV. AUGUSTO B LEGUIA HASTA CALLE ANTENOR ORREGO DEL DISTRITO JL ORTIZ</t>
  </si>
  <si>
    <t>40087260</t>
  </si>
  <si>
    <t>SANCHEZ CORONEL MARIA NATALIA</t>
  </si>
  <si>
    <t>CONTRATAR EL SERVICIO DE UN PROFESIONAL EN CONTABILIDAD, ADMINISTRACIÓN O AFINES PARA QUE BRINDEN APOYO EN LA REALIZACIÓN DE LOS DIVERSOS SERVICIOS DE CONTROL VINCULADOS CON EL GASTO PARA CONTROL GUBERNAMENTAL EN EL MARCO DE LA ACTUAL COYUNTURA ECONÓMICA, QUE EJECUTARÁ EN EL ÓRGANO DE CONTROL INSTITUCIONAL DE LA MUNICIPALIDAD PROVINCIAL DE ILO</t>
  </si>
  <si>
    <t>40087679</t>
  </si>
  <si>
    <t>CHIRINOS VARGAS EVELYN PAMELA</t>
  </si>
  <si>
    <t xml:space="preserve">SERVICIOS DE ANALISTA DE SOFTWARE PARA ATENCION DE SOLICITUDES DE CONTROL DE CALIDAD DEL SAGU </t>
  </si>
  <si>
    <t>40088803</t>
  </si>
  <si>
    <t>CHAMOCHUMBI ALCANTARA PATRICIA PAOLA</t>
  </si>
  <si>
    <t>INGENIERIA DE SISTEMAS</t>
  </si>
  <si>
    <t>CONTRATACION DE LOS SERVICIOS DE UN PROFESIONAL (INTEGRANTE DE COMISION) EN CONTABILIDAD, ECONOMIA O ADMINISTRACION, PARA LABORES DE SERVICIOS DE CONTROL EN EL ORGANO DE CONTROL INSTITUCIONAL DEL HOSPITAL REGIONAL JOSE ALFREDO MENDOZA OLAVARRIA - JAMO II-2, EN MARCO DE LOS ESTABLECIDO EN EL DECRETO SUPREMO NRO 008-2020-SA, DECRETO SUPREMO QUE DECLARA EN EMERGENCIA SANITARIA A NIVEL NACIONAL POR EL PLAZO DE NOVENTA (90) DIAS CALENDARIO Y DICTA MEDIDAS DE PREVENCION Y CONTROL DEL COVID-19 Y EL DECRETO SUPREMO N? 020-2020-SA, DECRETO SUPREMO QUE PRORROGA LA EMERGENCIA SANITARIA DECLARADA POR DECRETO SUPREMO N? 008-2020-SA, POR EL BROTE DEL CORONAVIRUS (COVID-19),  U OTRAS RELACIONADAS A LA EJECUCION DEL GASTO P?BLICO EN LA  ACTIVIDAD RETENCIONES POR APORTACIONES DE LOS TRABAJADORES A LAS ADMINISTRADORAS PRIVADAS DE FONDOS DE PENSIONES (AFP) NO PAGADAS EN EL HOSPITAL REGIONAL JAMO II-2, DURANTE LOS PERIODOS DE OCTUBRE DE 2019 A MARZO DE 2020</t>
  </si>
  <si>
    <t>40134870</t>
  </si>
  <si>
    <t>OLAYA ALVARADO EVELYN FIORELLA</t>
  </si>
  <si>
    <t>40140151</t>
  </si>
  <si>
    <t>CABALLERO GUERRERO EVELYN</t>
  </si>
  <si>
    <t>SERVICIO DE UN PROFESIONAL EN CONTABILIDAD PARA REALIZAR EL CONTROLPREVIO (EVALUAR, VALIDAR Y VERIFICACION LA DOCUMENTACION QUE SUSTENTAN LOS EXPEDIENTES POR BIENES Y SERVICIS DE LOS COMPROBANTES DE PAGO) EN EL MARCO DE LA NORAMTIVA VIGENTE, RECIBIDAS DE LA UNIDAD DE CONTABILIDD, A EFECTOS DE UNA GESTION EFICIENTE Y EFICA DE LA UNIDAD DE TESORERIA DE LA GERENCIA DE ADMISNITRACION DE LA CGR</t>
  </si>
  <si>
    <t>40142527</t>
  </si>
  <si>
    <t>URIBE PARVINA VIOLETA ROCIO</t>
  </si>
  <si>
    <t>SERVICIO DE ANALISIS FUNCIONAL, DISEÑO Y EJECUCION DE PRUEBAS DE CONTROL DE CALIDAD - FLUJO DE ENTREGABLE</t>
  </si>
  <si>
    <t>40144197</t>
  </si>
  <si>
    <t>CONTRERAS ARCE SOCORRO DEL PILAR</t>
  </si>
  <si>
    <t>SERVICIOS DE PROFESIONAL EN ARQUITECTURA PARA LA EJECUCION DE VISITA DE CONTROL EN LA GRC CUSCO POR LA EMERGENCIA SANITARIA.</t>
  </si>
  <si>
    <t>40171698</t>
  </si>
  <si>
    <t>ARAMBURU ARAUJO MARIBEL</t>
  </si>
  <si>
    <t>SERVICIO TEMPORAL DE UN CONDUCTOR DE VEHICULO DE PLACA EAA-899 PARA COMISIONES DE CONTROLES SIMULTÁNEOS</t>
  </si>
  <si>
    <t>40177759</t>
  </si>
  <si>
    <t>REYES ARRIETA RENATO LICER</t>
  </si>
  <si>
    <t>PROFESIONAL TÉCNICO EN ELECTRONICA</t>
  </si>
  <si>
    <t>SERVICIO DE UN (01) PROFESIONAL EN TRABAJO SOCIAL CON EL PROPOSITO DE EJECUTAR ACCIONES CORRESPONDIENTES A BIENESTAR BAJO EL CONTEXTO DE LA EMERGENCIA SANITARIA DECLARADA POR EL MINISTERIO DE SALUD DEBIDO A LA EXISTENCIA DEL COVID 19, EN LA OFICINA DE ENLACE DE LA GERENCIA REGIONAL DE CONTROL DE MOQUEGUA DE LA CONTRALORIA GENERAL DE LA REPUBLICA.</t>
  </si>
  <si>
    <t>40197045</t>
  </si>
  <si>
    <t>CAPQUEQUI CONDORI CELIA MARUJA</t>
  </si>
  <si>
    <t>SERVICIO DE CONDUCCIÓN DE LA UNIDAD VEHICULAR DE PLACA EGZ-681, EN MARCO DE LA EMERGENCIA SANITARIA Y REACTIVACION ECONOMICA</t>
  </si>
  <si>
    <t>40198625</t>
  </si>
  <si>
    <t>VALDEZ GUTIERREZ EDGAR</t>
  </si>
  <si>
    <t>CONTRATACIÓN DEL SERVICIO DE UN (1) PROFESIONAL DE LA CARRERA DE DERECHO; CON EL PROPÓSITO DE PARTICIPAR COMO INTEGRANTE - ABOGADO, PARA BRINDAR APOYO LEGAL A LA COMISIÓN DE SERVICIO DE CONTROL SIMULTÁNEO EN LA MODALIDAD DE CONTROL CONCURRENTE A LAS OBRAS:
• "RECONSTRUCCIÓN DE LA AV. CULPÓN DESDE AV. CHICLAYO HASTA AV. PERÚ, PROLONG. AV. JORGE CHÁVEZ DESDE AV. MÉXICO HASTA CA. CAROLINA Y CA. SAN FERNANDO DESDE CA. ANTENOR ORREGO HASTA AV. CHICLAYO, DEL DISTRITO DE JOSÉ LEONARDO ORTIZ, PROVINCIA DE CHICLAYO - LAMBAYEQUE".
• "RECONSTRUCCIÓN DE LA AV. MARIANO CORNEJO DESDE AV. AUGUSTO B. LEGUÍA HASTA CALLE ANTENOR ORREGO DEL DISTRITO DE JOSÉ LEONARDO ORTIZ PROVINCIA DE CHICLAYO - LAMBAYEQUE"
SERVICIOS DE CONTROL QUE SE ENCUENTRAN A CARGO DEL ÓRGANO DE CONTROL INSTITUCIONAL DE LA MUNICIPALIDAD DISTRITAL DE JOSÉ LEONARDO ORTIZ, EN EL MARCO DE LA RECONSTRUCCIÓN CON CAMBIOS.</t>
  </si>
  <si>
    <t>40201831</t>
  </si>
  <si>
    <t>ROBLES RAMOS NATALI ANGÉLICA</t>
  </si>
  <si>
    <t>SERVICIO DE CONDUCCIÓN DE LA UNIDAD VEHICULAR DE PLACA EGS-041, EN MARCO DE LA EMERGENCIA SANITARIA Y REACTIVACION ECONOMICA</t>
  </si>
  <si>
    <t>40203649</t>
  </si>
  <si>
    <t>CHARAJA CUTIPA LIAR</t>
  </si>
  <si>
    <t>CONTRATACION DE ESPECIALISTA MEDICO - EMERGENCIA SANITARIA COVID-19.</t>
  </si>
  <si>
    <t>40213560</t>
  </si>
  <si>
    <t>MALAGA RAGGIO JULIO LIZARDO</t>
  </si>
  <si>
    <t>SERVICIO DE UN MEDICO CIRUJANO PARA REALIZAR LA EJECUCION DE LOS SERVICIO DE CONTROL GUBERNAMENTAL SOBRE LA EMERGENCIA SANITARIA POR EL COVID-19, PARA LA GERENCIA REGIONAL DE CONTROL CUSCO.</t>
  </si>
  <si>
    <t>40214695</t>
  </si>
  <si>
    <t>RAMOS GALDOS HUGO</t>
  </si>
  <si>
    <t>CONDUCTOR QUE BRINDE EL SERVICIO DE TRASLADO DE PERSONAL DE LAS DIVERSAS LABORES DE AUDITORIA DE CUMPLIMIENTO.</t>
  </si>
  <si>
    <t>40228373</t>
  </si>
  <si>
    <t>FERRE ZULOETA CARLOS ALBERTO</t>
  </si>
  <si>
    <t>SERVICIO DE UN OPERADOR DE SEGURIDAD PARA EL SERVICIO DE CONTROL DE BIOSEGURIDAD EN TRANSPORTE DE PERSONAL DE LA CGR, CON EL FIN DE PREVENIR Y PROTEGER AL PERSONA DE LA CONTRALORIA DE LOS SÍNTOMAS DE CORONAVIRUS DE LA RUTA CONO NORTE.</t>
  </si>
  <si>
    <t>40255267</t>
  </si>
  <si>
    <t>LUNA CABRERA JOSE ALBERTO</t>
  </si>
  <si>
    <t xml:space="preserve"> CONTAR CON EL SERVICIO DE UN (1) PROFESIONAL EN INGENIERÍA CIVIL PARA PARTICIPAR COMO COMO INTEGRANTE INGENIERO EN EL DESARROLLO DE LA AUDITORIA DE CUMPLIMIENTO AL "PROCEDIMIENTO DE CONTRATACIÓN PÚBLICA ESPECIAL PARA LA CONTRATACIÓN DE LA EJECUCIÓN DE LA OBRA: RECUPERACIÓN DEL LOCAL ESCOLAR N° 11566 MANUEL ASCENCIO SEGURA DEL CENTRO POBLADO LA COMPUERTA, DISTRITO DE OYOTÚN, PROVINCIA DE CHICLAYO, DEPARTAMENTO DE LAMBAYEQUE" Y/O EN EL PLANEAMIENTO Y DESARROLLO DE LA AUDITORIA DE CUMPLIMIENTO AL "PROCEDIMIENTO DE CONTRATACIÓN PÚBLICA ESPECIAL PEC N.° 001-2020-MDNA-1 PARA LA EJECUCIÓN DE LA OBRA: REHABILITACIÓN DE LA INFRAESTRUCTURA DE LA INSTITUCIÓN EDUCATIVA N.° 11142 SAN JUAN DE LA VIÑA, CON CÓDIGO DE LOCAL 279827, DISTRITO NUEVA ARICA, PROVINCIA CHICLAYO, DEPARTAMENTO LAMBAYEQUE"; A CARGO DEL ÓRGANO DE CONTROL INSTITUCIONAL DE LA MUNICIPALIDAD PROVINCIAL DE CHICLAYO, EN EL MARCO DE LA RECONSTRUCCIÓN CON CAMBIOS.</t>
  </si>
  <si>
    <t>40272519</t>
  </si>
  <si>
    <t>JIMY MICHAEL VALDEZ ROMERO</t>
  </si>
  <si>
    <t xml:space="preserve">CONTRATACION DEL SERVICIO DE UN PROFESIONAL EN CONTABILIDAD, ECONOMIA, ADMINISTRACION, INGENIERIA INDUSTRIAL Y/O AFINES PARA QUE PRESTE SERVICIOS EN LA EJECUCION DE CONTROLES SIMULTANEOS EN LA MODALIDAD DE CONTROL CONCURRENTE PARA LAS LABORES DE CONTROL DEL ORGANO DE CONTROL INSTITUCIONAL DE LA MUNICIPALIDAD PROVINCIAL DE CALCA, EN EL MARCO DE LA EMERGENCIA NACIONAL SANITARIA POR EL COVID 19.  </t>
  </si>
  <si>
    <t>40301312</t>
  </si>
  <si>
    <t>REINOSO SALAS CESAR GUSTAVO</t>
  </si>
  <si>
    <t xml:space="preserve">CONTRATACION DEL SERVICIO DE UNA PERSONA NATURAL PARA QUE BRINDE APOYO EN LA REVISION, VERIFICACION DE DOCUMENTACION  </t>
  </si>
  <si>
    <t>40302384</t>
  </si>
  <si>
    <t>FLORES CABALLERO PETER JOHN</t>
  </si>
  <si>
    <t>CIENCIAS SOCIALES</t>
  </si>
  <si>
    <t>SERVICIO DE UN PROFESIONAL PARA APOYAR EN EL ANALISIS DE REPORTES DE INFORMACION Y CRUCE DE BASE DE DATOS CON RELACION A LA EJECUCION DE SERVICIOS DE CONTROL.</t>
  </si>
  <si>
    <t>40338011</t>
  </si>
  <si>
    <t>ARNAO OROSCO JOSE</t>
  </si>
  <si>
    <t>SERVICIO DE UN PROFESIONAL ESPECIALISTA TEMÁTICO EN CONTRATACIONES DEL ESTADO PARA EL DESARROLLO DE AUDITORÍAS DE DESEMPEÑO EN MARCO DE LA EMERGENCIA SANITARIA PARA LA SDSNC</t>
  </si>
  <si>
    <t>40339585</t>
  </si>
  <si>
    <t>RODRIGUEZ MASIAS ADOLFO RICARDO</t>
  </si>
  <si>
    <t>APOYO  EN AUDITORIAS DE CUMPLIMIENTO  Y LABORES EN  SERVICIO DE CONTROL</t>
  </si>
  <si>
    <t>40341034</t>
  </si>
  <si>
    <t>AYCAYA VELASQUEZ JHON OMAR</t>
  </si>
  <si>
    <t>CONTRATACIÓN DE UN (01) CONDUCTOR PARA CONDUCIR EL VEHÍCULO QUE ESTÁ ASIGNADO A LA GERENCIA REGIONAL DE CONTROL DE PIURA</t>
  </si>
  <si>
    <t>40345532</t>
  </si>
  <si>
    <t>GOMEZ ROSILLO LUIS EDGAR</t>
  </si>
  <si>
    <t>CONTRATAR EL SERVICIO DE UN (01) PROFESIONAL EN INGENIERIA ELECTRICA QUE PRESTE SERVICIOS EN LA EJECUCION DE LA AUDITORIA DE CUMPLIMIENTO A LA OBRA “FORTALECIMIENTO DE LA ATENCION DE LOS SERVICIOS DE SALUD EN EL SEGUNDO NIVEL DE ATENCION, CATEGORIA II-2, SEXTO NIVEL DE COMPLEJIDAD, NUEVO HOSPITAL DE ANDAHUAYLAS – APURIMAC”, A SER EJECUTADA POR LA GERENCIA REGIONAL DE CONTROL APURIMAC PARA LA EMERGENCIA SANITARIA EN EL MARCO DE LA ACTUAL COYUNTURA ECONOMICA.</t>
  </si>
  <si>
    <t>40368733</t>
  </si>
  <si>
    <t>ACHANCCARAY BECERRA PERCY MANUEL</t>
  </si>
  <si>
    <t>INGENIERIA ELECTRICA</t>
  </si>
  <si>
    <t>SERVICIO DE UN (1) PROFESIONAL EN CONTABILIDAD PARA REALIZAR SERVICIOS DE CONTROL, BAJO LA MODALIDAD DE CONTROL SIMULTANEO Y POSTERIOR EN VIRTUD AL ESTADO DE EMERGENCIA NACIONAL COVID 19, PARA EL ORGANO DE CONTROL INSTITUCIONAL DE LA MUNICIPALIDAD PROVINCIAL DE CHEPEN.</t>
  </si>
  <si>
    <t>40371202</t>
  </si>
  <si>
    <t>COLLAS SAGASTEGUI SHIRLEY NATALY</t>
  </si>
  <si>
    <t>SERVICIO DE UN PROFESIONAL ESPECIALISTA EN GESTIÓN PÚBLICA, PROGRAMACIÓN, PRESUPUESTO Y EN MATERIA DE CONTRATACIONES DEL ESTADO PARA LA SUBGERENCIA DE ABASTECIMIENTO</t>
  </si>
  <si>
    <t>40392852</t>
  </si>
  <si>
    <t>ESPINOZA VALDIVIA GIOVANNI CHRISTIAN</t>
  </si>
  <si>
    <t xml:space="preserve">REQUERIMIENTO DE UN PROFESIONAL EN LA CARREA DE DERECHO, PARA PARTICIPAR COMO INTEGRANTE EN SERVICIO DE CONTROL </t>
  </si>
  <si>
    <t>40412572</t>
  </si>
  <si>
    <t>ESQUERRE LUNA JUAN JOSE</t>
  </si>
  <si>
    <t>SERVICIO DE ANALISIS DE LOS PROCESOS DE DESARROLLO DE LAS CONSULTAS DE BASE DE DATOS</t>
  </si>
  <si>
    <t>40428012</t>
  </si>
  <si>
    <t>TINCO AYME ANDRES</t>
  </si>
  <si>
    <t>CONTRATACION DEL SERVICIO DE UN (01) TECNOLOGO  MEDICO PARA LA EJECUCION DE LOS SERVICIOS DE CONTROL GUBERNAMENTAL , ASIMISMO REALIZAR ACCIONES DE APOYO EN EL MARCO DE LA EMERGENCIA SANITARIA DECLARADA POR EL MINISTERIO DE SALUD , DEBIDO A LA EXISTENCIA DEL COVID 19 Y EN LA ASISTENCIA A COLABORADORES DE LA  GERENCIA REGIONAL DE CONTROL DE CAJAMARCA/DIRECCION REGIONAL DE CONTROL DEL GOBIERNO REGIONAL CAJAMARCA</t>
  </si>
  <si>
    <t>40433770</t>
  </si>
  <si>
    <t>CISNEROS DELGADO OMAR STEVEN</t>
  </si>
  <si>
    <t>40434412</t>
  </si>
  <si>
    <t>LORO CHUNGA CESAR MARTIN</t>
  </si>
  <si>
    <t>SERVICIO DE REGISTRO, DESIGNACION Y DE CONTRATACIONES DE LAS SOCIEDADES DE AUDITORIA EN MARCO DE LA EMERGENCIA SANITARIA Y REACTIVACION ECONOMICA</t>
  </si>
  <si>
    <t>40447801</t>
  </si>
  <si>
    <t>MENDOZA SOTO CYNTHIA MELINDA</t>
  </si>
  <si>
    <t>SERVICIO DE UN (1) PROFESIONAL EN CONTABILIDAD PARA REALIZAR SERVICIOS DE CONTROL, BAJO LA MODALIDAD DE CONTROL SIMULTANEO Y POSTERIOR EN VIRTUD AL ESTADO DE EMERGENCIA NACIONAL COVID 19, PARA EL ORGANO DE CONTROL INSTITUCIONAL DE LA MUNICIPALIDAD PROVINCIAL DE ASCOPE.</t>
  </si>
  <si>
    <t>40461126</t>
  </si>
  <si>
    <t>ABANTO GIL RUDI ANTONIO</t>
  </si>
  <si>
    <t>SERVICIOS DE (01) PROFESIONAL EN DERECHO PARA DESARROLLAR SERVICIOS DE CONTROL POSTERIOR Y ELABORACION DE INFORMES DE CONTROL EN EL OCI DE LA MD SANTA ANITA EN EL MARCO DE LA EMERGENCIA SANITARIA</t>
  </si>
  <si>
    <t>40466831</t>
  </si>
  <si>
    <t>DE LA CRUZ LAVADO CHRISTIAN ESTEBAN</t>
  </si>
  <si>
    <t>SERVICIO DE UN PROFESIONAL DE LA CARRERA DE DERECHO, CON EL PROPÓSITO DE APOYAR EN LA EJECUCIÓN DEL SERVICIO DE CONTROL POSTERIOR A LA OBRA "SUPERVISIÓN DE LA OBRA: REPARACIÓN DE LAS VÍAS VECINALES EN LA RUTA AN 104 -JIMBE - COLCAP - RAYAN"</t>
  </si>
  <si>
    <t>40474885</t>
  </si>
  <si>
    <t>ALBINAGORTA MORENO OLIVER JESUS</t>
  </si>
  <si>
    <t>SERVICIOS DE UN PROFESIONAL PARA APOYAR EN EL DESARROLLO DE ACTIVIDADES DE PARTICIPACION CIUDADANA</t>
  </si>
  <si>
    <t>40475242</t>
  </si>
  <si>
    <t>HUAYRA ESPINOZA SANTA ANITA</t>
  </si>
  <si>
    <t>CONTRATACION DE  UN INGENIERO CIVIL, AMBIENTAL O DE MINAS PARA LA REALIZACION DE LOS TRABAJOS DE MEDIACIONES Y LEVANTAMIENTOS TOPOGRAFICOS DE LAS COMISIONES DE CONTROL SIMULTANEO.</t>
  </si>
  <si>
    <t>40488959</t>
  </si>
  <si>
    <t>MANTILLA TAFUR VICTOR HUGO</t>
  </si>
  <si>
    <t>SERVICIO DE UN PROFESIONAL, PARA PARTICIPAR COMO ESPECIALISTA DE AUDITORIA EN LOS SERVICIOS DE CONTROL POSTERIOS Y SIMULTANEO EN EL OCI MP DE SAN PABLO</t>
  </si>
  <si>
    <t>40491600</t>
  </si>
  <si>
    <t>CACHI CONDORLUCHO JORGE ARMANDO</t>
  </si>
  <si>
    <t>CONTRATAR EL SERVICIO DE UN (01) PROFESIONAL, QUE PRESTE SERVICIOS EN LA EJECUCIÓN DE LABORES DE CONTROL POSTERIOR, EN LA MODALIDAD DE AUDITORIA DE CUMPLIMIENTO Y SERVICIO DE CONTROL ESPECIFICO.</t>
  </si>
  <si>
    <t>40498279</t>
  </si>
  <si>
    <t>HUARACA AEDO LUIS</t>
  </si>
  <si>
    <t>SERVICIO DE OPERADOR PARA LA DIGITALIZACIÓN E INDEXACIÓN DE DOCUMENTOS DE LA CGR PARA LA LÍNEA DE PRODUCCIÓN DE MICROFORMAS DE LA SUBGERENCIA DE GESTIÓN DOCUMENTARIA EN LA SEDE CENTRAL DE LA CONTRALORÍA GENERAL DE LA REPUBLICA</t>
  </si>
  <si>
    <t>40498851</t>
  </si>
  <si>
    <t>PARINA MAMANI MARIA ELENA</t>
  </si>
  <si>
    <t>CONTRATAR EL SERVICIO DE PERSONAL PARA BRINDAR EL SERVICIO DE CONDUCTOR EN LA GERENCIA REGIONAL DE CONTROL DE UCAYALI</t>
  </si>
  <si>
    <t>40502010</t>
  </si>
  <si>
    <t>FASANANDO DEL AGUILA LEWIS</t>
  </si>
  <si>
    <t>SERVICIOS DE CONTADOR PARA EL OCI DEL GOBIERNO REGIONAL DE AREQUPA EN MARCO DE LA EMERGENCIA SANITARIA POR EL COVID-19</t>
  </si>
  <si>
    <t>40508907</t>
  </si>
  <si>
    <t>CRUZADO MEZA CARLOS ABEL</t>
  </si>
  <si>
    <t>SERVICIO DE UN (1) PROFESIONAL EN DERECHO PARA REALIZAR SERVICIOS DE CONTROL BAJO LA MODALIDAD DE CONTROL SIMULTANEO Y POSTERIOR EN VIRTUD AL ESTADO DE EMERGENCIA NACIONAL COVID 19, PARA EL ORGANO DE CONTROL INSTITUCIONAL DE LA MUNICIPALIDAD PROVINCIAL DE JULCÁN.</t>
  </si>
  <si>
    <t>40516556</t>
  </si>
  <si>
    <t>MORALES UCEDA MARIA DEL ROCIO</t>
  </si>
  <si>
    <t>CONTRATACIÓN DE UN (01) CONDUCTOR PARA CONDUCIR EL VEHÍCULO QUE ESTÁ ASIGNADO A LA GERENCIA REGIONAL DE CONTROL DE AMAZONAS</t>
  </si>
  <si>
    <t>40520266</t>
  </si>
  <si>
    <t>CHAVEZ PUSCAN ELIAZAR</t>
  </si>
  <si>
    <t>CONTRATACION DEL SERVICIO DE PROFESIONAL EN PSICOLOGIA CLINICA CON EL PROPOSITO DE EJECUTAR ACCIONES DE APOYO EMOCIONAL Y DE SALUD MENTAL EN EL MARCO DE LA EMERGENCIA SANITARIA DECLARADA POR EL MINISTERIO DE SALUD DEBIDO A LA EXISTENCIA DEL COVID-19 Y ASISTENCIA PSICOLOGICA A LOS COLABORADORES EN LA GERENCIA REGIONAL DE CONTROL DE LAMBAYEQUE.</t>
  </si>
  <si>
    <t>40521308</t>
  </si>
  <si>
    <t>VILCHEZ PISFIL OLINDA EMPERATRIZ</t>
  </si>
  <si>
    <t xml:space="preserve">SERVICIO DE PROFESIONAL PARA BRINDAR EL SERVICIO DE ATENCION Y APOYO A LOS USUARIOS DE APLICACIONES </t>
  </si>
  <si>
    <t>40534063</t>
  </si>
  <si>
    <t>PACHECO VEGA MARLENE MIRIAM</t>
  </si>
  <si>
    <t>SERVICIO DE GESTIÓN ADMINISTRATIVA DE CONTRATOS PARA LA SUBGERENCIA DE ABASTECIMIENTO</t>
  </si>
  <si>
    <t>40535081</t>
  </si>
  <si>
    <t>MEJIA CANAZA HENRY ENRIQUE</t>
  </si>
  <si>
    <t>CONTRATAR EL SERVICIO DE UN ANALISTA DE ECOEFICIENCIA PARA LA SUBGERENCIA DE ABASTECIMIENTO, EL CUAL GESTIONE LA IMPLEMENTACIÓN DE LAS MEDIDAS DE ECOEFICIENCIA ESTABLECIDAS EN EL PLAN DE ECOEFICIENCIA DE LA CONTRALORÍA GENERAL DE LA REPÚBLICA DEL PERÚ 2020 – 2021.</t>
  </si>
  <si>
    <t>40536796</t>
  </si>
  <si>
    <t>CARRASCO CUYA FANNY JULIAANA</t>
  </si>
  <si>
    <t xml:space="preserve">CONTRATACION DEL SERVICIO DE UN PROFESIONAL EN DERECHO PARA QUE PRESTE SERVICIOS EN LA EJECUCION DE CONTROLES SIMULTANEOS EN LA MODALIDAD DE CONTROL CONCURRENTE PARA LAS LABORES DE CONTROL DEL ORGANO DE CONTROL INSTITUCIONAL DE LA MUNICIPALIDAD PROVINCIAL DE ANTA, EN EL MARCO DE LA EMERGENCIA NACIONAL SANTIARIA POR EL COVID 19.  </t>
  </si>
  <si>
    <t>40538482</t>
  </si>
  <si>
    <t>CABRERA ESCALANTE CARMINA</t>
  </si>
  <si>
    <t>CONTRATAR LOS SERVICIO DE UN PROFESIONAL DE CONTABILIDAD, ECONOMÍA, ADMINISTRACIÓN, INGENIERÍA INDUSTRIAL Y/O AFINES PARA QUE PRESTE SUS SERVICIOS EN LA EJECUCIÓN DE CONTROLES SIMULTÁNEOS EN LA MODALIDAD CONTROL CONCURRENTE PARA LAS LABORES DE CONTROL DEL ÓRGANO DE CONTROL INSTITUCIONAL DE LA MUNICIPALIDAD DISTRITAL DE ACOMAYO, EN EL MARCO DE LA EMERGENCIA NACIONAL SANITARIA POR EL COVID-19.</t>
  </si>
  <si>
    <t>40539433</t>
  </si>
  <si>
    <t>CARRASCO HUAMAN SALINOVA</t>
  </si>
  <si>
    <t>CONTRATACIÓN DE UN PROFESIONAL PARA QUE REALICE LABORES REFERIDAS A LA ATENCIÓN DE CONSULTAS REFERENTES AL REGISTRO E INSCRIPCIÓN DE POSTULANTES (FICHA DE INSCRIPCIÓN VIRTUAL) DEL CONCURSO INTERNO N° 01-2021-CG, LLEVADO A CABO POR LA SUBGERENCIA DE POLÍTICAS Y DESARROLLO HUMANO, EN EL MARCO DEL CONTROL GUBERNAMENTAL DADA LA COYUNTURA ECONÓMICA ACTUAL.</t>
  </si>
  <si>
    <t>40574703</t>
  </si>
  <si>
    <t>MALDONADO POLAR LUIS FERNANDO</t>
  </si>
  <si>
    <t>SERVICIO DE UN PROFESIONAL EN ADMINISTRACIÓN PARA QUE APOYE EN LA REVISIÓN Y EVALUACIÓN DE LAS ORDENES DE SERVICIO QUE EMITE LA SUBGERENCIA DE ABASTECIMIENTO, CON LA FINALIDAD DE REALIZAR EL CONTROL DE LOS MISMOS EN LA UNIDAD DE CONTABILIDAD DE LA GERENCIA DE ADMINISTRACIÓN DE LA CONTRALORÍA GENERAL DE LA REPÚBLICA</t>
  </si>
  <si>
    <t>40602467</t>
  </si>
  <si>
    <t>ROJAS BARRERA PILAR ROCIO</t>
  </si>
  <si>
    <t xml:space="preserve">SERVICIO DE UN PROFESIONAL EN CONTABILIDAD PARA REALIZAR EL SERVICIO DE SUPERVISION DE LAS ACTIVIDADES VINCULADAS A LOS SERVICIOS DE CONTROL POSTERIOR EN LA MODALIDAD DE SERVICIOS DE CONTROL ESPECIFICO  A HECHOS CON PRESUNTA IRREGULARIDAD. -MUNICIPALIDAD PROVINCIAL DE SAN MARTIN EN EL MARCO DE LA EMERGENCIA COVID-19. </t>
  </si>
  <si>
    <t>40604713</t>
  </si>
  <si>
    <t>SAAVEDRA GARCIA POLITA</t>
  </si>
  <si>
    <t>SERVICIO DE PROFESIONAL PARA LA IMPLEMENTACION DEL SIGA MEF, PARA EL AREA DE CONTROL PATRIMONIAL</t>
  </si>
  <si>
    <t>40638163</t>
  </si>
  <si>
    <t>MONCADA LOPEZ ROBERTO CARLOS</t>
  </si>
  <si>
    <t>SERVICIOS DE UN PROFESIONAL PARA REALIZAR EL SERVICIO DE CONTROL GUBERNAMENTAL SOBRE LA EMERGENCIA SANITARIA POR EL COVID-19, PARA EL ÓRGANO DE CONTROL INSTITUCIONAL DE LA DIRECCIÓN REGIONAL DE EDUCACIÓN DE LORETO, BAJO EL ÁMBITO DE LA GERENCIA REGIONAL DE CONTROL DE LORETO</t>
  </si>
  <si>
    <t>40653436</t>
  </si>
  <si>
    <t>LOPEZ REATEGUI ERIKA ADRIANA</t>
  </si>
  <si>
    <t>SERVICIOS DE UN INGENIERO CIVIL  PARA AUDITORIA DE CUMPLIMIENTO A LA OBRA: "MEJORAMIENTO DEL SERVICIO DE SANEAMIENTO RURAL ...." PAA EL OCI DE LA MP DE CAJAMARCA DE LA GRC DE CAJAMARCA</t>
  </si>
  <si>
    <t>40655276</t>
  </si>
  <si>
    <t>VASQUEZ PILCON CESAR</t>
  </si>
  <si>
    <t>ESPECIALISTA EN SISTEMAS INFORMÁTICOS COMO ANALISTA DE SISTEMAS PARA EL SISTEMA DE GESTIÓN DOCUMENTAL – NUEVAS FUNCIONALIDADES SOBRE VALIDACIONES DE EXPEDIENTES.</t>
  </si>
  <si>
    <t>40658473</t>
  </si>
  <si>
    <t>PEREYRA MONTOYA LISBETH AURORA</t>
  </si>
  <si>
    <t>CONTRATACIÓN DE UN (01) PROFESIONAL EN PSICOLOGÍA PARA DESARROLLAR ACCIONES DE APOYO EN SALUD MENTAL DURANTE LA EMERGENCIA SANITARIA DECLARADA POR EL MINISTERIO DE SALUD DEBIDO A LA PANDEMIA OCASIONADA POR EL COVID 19 EN LOS COLABORADORES DE LA CONTRALORÍA GENERAL DE LA REPÚBLICA, EN EL MARCO DEL CONTROL GUBERNAMENTAL DADA LA COYUNTURA ECONÓMICA ACTUAL.</t>
  </si>
  <si>
    <t>40659566</t>
  </si>
  <si>
    <t>AYLLON AREVALO ELENA GUISELLA</t>
  </si>
  <si>
    <t>SERVICIOS DE UN ESPECIALISTA EN ADJUDICACION SIN PROCEDIMIENTO PARA LA SUBGERENCIA DE ABASTECIMIENTO</t>
  </si>
  <si>
    <t>40683006</t>
  </si>
  <si>
    <t>AMPUERO GONZALES PEGGY JOANA</t>
  </si>
  <si>
    <t>SERVICIO DE UN PROFESIONAL PARA BUSQUEDA DE INFORMACION Y ELABORACION DE CUADROS RELACIONADO A LA EVALUACION DE POSTULANTES</t>
  </si>
  <si>
    <t>40692257</t>
  </si>
  <si>
    <t>SUCSO HERRERA VILMA NERIDA</t>
  </si>
  <si>
    <t xml:space="preserve">UNA PERSONA NATURAL PARA QUE BRINDE SERVICIOS EN LA PROGRAMACION Y EJECUCION SERVICIOS DE </t>
  </si>
  <si>
    <t>40692858</t>
  </si>
  <si>
    <t>SAENZ JOAQUIN OTILIA AMPARO</t>
  </si>
  <si>
    <t>CONTRATACION DE UN (1) PROFESIONAL PARA REALIZAR EL SERVICIO DE CONTROL GUBERNAMENTAL PARA EL ORGANO DE CONTROL INSTITUCIONAL DE LA DIRECCION REGIONAL DE EDUCACION DE LORETO, BAJO EL AMBITO DE LA GRC DE LORETO</t>
  </si>
  <si>
    <t>40696207</t>
  </si>
  <si>
    <t>SOSA VERANO CHRISTIAN MANUEL</t>
  </si>
  <si>
    <t>CONTRATACIÓN DE SERVICIO DE UN (01) INGENIERO CIVIL, PARA EL ÓRGANO DE CONTROL INSTITUCIONAL DE LA MUNICIPALIDAD PROVINCIAL DE YAULI - LA OROYA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</si>
  <si>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40699279</t>
  </si>
  <si>
    <t>ALVARADO CARLOS GABRIEL HECTOR</t>
  </si>
  <si>
    <t>DESARROLLO DE ACTIVIDADES RELACIONADAS A LOS SERVICIOS DE CONTROL SIMULTÁNEO RESPECTO A EJECUTARSE EN EL ÓRGANO DE CONTROL INSTITUCIONAL DE LA PROVINCIA DE LEONCIO PRADO, EN EL MARCO DE LA ACTUAL COYUNTURA ECONÓMICA.</t>
  </si>
  <si>
    <t>40714436</t>
  </si>
  <si>
    <t>LLANOS MARTINEZ OMAR HAMILTON</t>
  </si>
  <si>
    <t>CONTRATACIÓN DE SERVICIOS DE UN (1) PROFESIONAL EN CONTABILIDAD PARA EL ÓRGANO DE CONTROL INSTITUCIONAL DEL GOBIERNO REGIONAL DE JUNÍN PARA LA REALIZACIÓN DE LOS SERVICIOS DE CONTROL SIMULTÁNEO Y CONTROL POSTERIOR EN EL MARCO DE LA EMERGENCIA NACIONAL DECLARADA POR EL ESTADO PERUANO ANTE LA PRESENCIA DEL COVID-19 DE ACUERDO A LAS NORMAS DE CONTROL GUBERNAMENTAL, DOCUMENTOS TÉCNICOS O DE GESTIÓN APLICABLES Y OTROS REQUERIMIENTOS DEL ÁMBITO SECTORIAL CORRESPONDIENTE</t>
  </si>
  <si>
    <t>40719370</t>
  </si>
  <si>
    <t>FERNANDEZ BERROSPI IMELDA</t>
  </si>
  <si>
    <t>SERVICIO DE APOYO EN LA DIGITACIÓN DE LA INFORMACIÓN DEL INVENTARIO DE BIENES PATRIMONIALES 2020, PARA LA COORDINACIÓN DE CONTROL PATRIMONIAL DE LA SUBGERENCIA DE ABASTECIMIENTO.</t>
  </si>
  <si>
    <t>40724637</t>
  </si>
  <si>
    <t>TORIBIO ROJAS MARIA RAQUEL</t>
  </si>
  <si>
    <t>SERVICIO DE UN (1) PROFESIONAL COMUNICADOR QUE EJECUTE LA LABOR PERIODÍSTICA Y COMUNICACIONAL EN LA REGIÓN MADRE DE DIOS.</t>
  </si>
  <si>
    <t>40737097</t>
  </si>
  <si>
    <t>NUÑEZ PATIÑO JORGE ALBERTO</t>
  </si>
  <si>
    <t>SERVICIOS DE ANALISIS Y EVALUACION LEGAL DE LA EJECUCION FISICA Y FINANCIERA DEL GASTO PUBLICO</t>
  </si>
  <si>
    <t>40754529</t>
  </si>
  <si>
    <t>CERVANTES ZACARIAS DENIS MANUEL</t>
  </si>
  <si>
    <t xml:space="preserve">MAESTRIA EN GESTION PUBLICA </t>
  </si>
  <si>
    <t>CONTRATAR EL SERVICIO DE UN (1) PROFESIONAL EN CONTABILIDAD; DE BRINDAR APOYO EN LA REVISIÓN DE INFORMACIÓN CONTABLE Y FINANCIERA EN LOS SERVICIOS DE CONTROL A CARGO DEL OCI DEL GOBIERNO REGIONAL DE LAMBAYEQUE A LOS PROYECTOS CREACIÓN DEL SERVICIO DE PROTECCIÓN Y CONTROL DE INUNDACIONES EN LA MARGEN IZQUIERDA DEL RÍO LA LECHE EN EL SECTOR EL CULPON DISTRITO DE LLLIMO PROVINCIA DE LAMBAYEQUE REGIÓN LAMBAYEQUE Y REHABILITACIÓN DE LA INFRAESTRUCTURA DE LA INSTITUCIÓN EDUCATIVA DEL NIVEL SECUNDARIO SANTA MAGDALENA SOFIA BARAT, DISTRITO Y PROVINCIA DE CHICLAYO, DEPARTAMENTO DE LAMBAYEQUE.</t>
  </si>
  <si>
    <t>40784334</t>
  </si>
  <si>
    <t>CACHO ZAPATA NORMA LIZ</t>
  </si>
  <si>
    <t>SERVICIO ESPECIALIZADO DE UN (01) MÉDICO CIRUJANO PARA EL DESARROLLO DE ACCIONES PREVENTIVAS T DE CONTROL ANTE LA COVID-19 EN LA LIBERTAD</t>
  </si>
  <si>
    <t>40810097</t>
  </si>
  <si>
    <t>ESPINO LUJAN MILAGROS FELICITA</t>
  </si>
  <si>
    <t>DESARROLLO DE ACTIVIDADES RELACIONADAS A LOS SERVICIOS DE CONTROL A EJECUTARSE EN EL ÓRGANO DE CONTROL INSTITUCIONAL DE LA DIRECCIÓN REGIONAL DE SALUD HUÁNUCO, EN EL MARCO DE LA EMERGENCIA SANITARIA COVID-19.</t>
  </si>
  <si>
    <t>40811798</t>
  </si>
  <si>
    <t>TARAZONA GONZALES OLCHESE</t>
  </si>
  <si>
    <t>SERVICIO DE UN (1) PROFESIONAL COMUNICADOR QUE EJECUTE LA LABOR PERIODÍSTICA Y COMUNICACIONAL EN LA REGIÓN JUNÍN.</t>
  </si>
  <si>
    <t>40813281</t>
  </si>
  <si>
    <t>GUTIERREZ PARRAGA SAUL WILLIAM</t>
  </si>
  <si>
    <t>LICENCIADO EN PERIODISMO</t>
  </si>
  <si>
    <t>SERVICIO DE COORDINACIÓN, SEGUIMIENTO Y MONITOREO DE LAS ETAPAS DE EJECUCIÓN, RECEPCIÓN Y LIQUIDACIÓN DE LA OBRA: CONSTRUCCIÓN DE LA GERENCIA REGIONAL DE HUANCAVELICA, EN EL MARCO DEL PROYECTO DE INVERSIÓN (CUI) N° 2188974 “MEJORAMIENTO DEL SISTEMA NACIONAL DE CONTROL PARA UNA GESTIÓN PÚBLICA EFICAZ E ÍNTEGRA” – CONVENIO BID 2, A CARGO DEL EQUIPO DE TRABAJO DE INGENIERÍA DE LA SUBGERENCIA DE ABASTECIMIENTO.</t>
  </si>
  <si>
    <t>40816165</t>
  </si>
  <si>
    <t>VALDIVIA CHACALTANA MONICA ELIZABETH</t>
  </si>
  <si>
    <t>SERVICIO DE APOYO EN LA ELABORACIÓN DE DOCUMENTOS DE GESTIÓN DE ARCHIVO EN EL ARCHIVO CENTRAL Y ARCHIVAMIENTO DE LA DOCUMENTACIÓN GENERADA EN LA CONTRALORÍA GENERAL DE LA REPÚBLICA PARA LA SUBGERENCIA DE GESTIÓN DOCUMENTARIA</t>
  </si>
  <si>
    <t>40816686</t>
  </si>
  <si>
    <t>MORALES CORTEZ YAHAIDA JHOANA</t>
  </si>
  <si>
    <t>SERVICIO DE UN (01) PROFESIONAL EN TRABAJO SOCIAL PARA DESARROLLAR ACTIVIDADES DE APOYO, MONITOREO Y CONTROL EN EL MARCO DE LA EMERGENCIA SANITARIA DECLARADA POR EL MINISTERIO DE SALUD DEBIDO AL COVID-19 A FAVOR DE LOS COLABORADORES DE LA GERENCIA REGIONAL DE CONTROL DE MADRE DE DIOS DE CONTRALORÍA GENERAL DE LA REPÚBLICA.</t>
  </si>
  <si>
    <t>40824279</t>
  </si>
  <si>
    <t>ROJAS SIVIRICHI NEYDI NATIVIDAD</t>
  </si>
  <si>
    <t xml:space="preserve">CONTRATACION DEL SERVICIO DE UN PROFESIONAL EN CONTABILIDAD, ECONOMIA, ADMINISTRACION, INGENIERIA INDUSTRIAL Y/O AFINES PARA QUE PRESTE SERVICIOS EN LA EJECUCION DE CONTROLES SIMULTANEOS EN LA MODALIDAD DE CONTROL CONCURRENTE PARA LAS LABORES DE CONTROL DEL ORGANO DE CONTROL INSTITUCIONAL DE LA MUNICIPALIDAD PROVINCIAL DE CANAS, EN EL MARCO DE LA EMERGENCIA NACIONAL SANTIARIA POR EL COVID 19.  </t>
  </si>
  <si>
    <t>40847345</t>
  </si>
  <si>
    <t>CALCIN COYLA LUISA DORIS</t>
  </si>
  <si>
    <t>SERVICIO DE APOYO EN LA CORDINACION DE SEGURIDAD DEL DESPACHO DEL SEÑOR CONTRALOR GENERAL</t>
  </si>
  <si>
    <t>40847812</t>
  </si>
  <si>
    <t>MANRIQUE NAVARRO SARA MELISSA</t>
  </si>
  <si>
    <t>SERVICIO DE APOYO PARA EL ORDENAMIENTO Y DIGITALIZACION (PROCESAMIENTO) DE LOS COMPROBANTES DE PAGO PARA TESORERIA DE LA GERENCIA DE ADMINISTRACION DE LA CGR</t>
  </si>
  <si>
    <t>40857225</t>
  </si>
  <si>
    <t>MENDIETA HUAMANI SONIA</t>
  </si>
  <si>
    <t>SERVICIO DE UN (1) PROFESIONAL COMUNICADOR QUE EJECUTE LA LABOR PERIODÍSTICA Y COMUNICACIONAL EN LA REGIÓN HUÁNUCO.</t>
  </si>
  <si>
    <t>40861989</t>
  </si>
  <si>
    <t>FRETEL RAMIREZ LILIANA</t>
  </si>
  <si>
    <t>40865939</t>
  </si>
  <si>
    <t>ROMERO SILVA CHRISTIAN DAVID</t>
  </si>
  <si>
    <t>SERVICIO DE ASISTENCIA ADMINISTRATIVA PARA LA SUBGERENCIA DE ABASTECIMIENTO</t>
  </si>
  <si>
    <t>40868576</t>
  </si>
  <si>
    <t>SALCEDO LUYO ANA SOLEDAD</t>
  </si>
  <si>
    <t>40872907</t>
  </si>
  <si>
    <t>HIDALGO ATOCHE MAGDA SOCORRO</t>
  </si>
  <si>
    <t xml:space="preserve">APOYO EN EL CONTROL E INGRESO DE COLABORADORES, VISITANTES SERVICIO  DESCANSERO  HUANCAVELICA </t>
  </si>
  <si>
    <t>40890629</t>
  </si>
  <si>
    <t>MIRANDA APAZA JACK GUALTERIO</t>
  </si>
  <si>
    <t>SERVICIO PARA EJECUTAR ACCIONES DE APOYO EN LOS SERVICIOS DE CONTROL SIMULTÁNEO Y POSTERIOR DEL PLAN NACIONAL DE CONTROL 2020 DE LA GERENCIA REGIONAL DE CONTROL DE ANCASH DE LA CONTRALORÍA GENERAL DE LA REPÚBLICA, EN EL MARCO DE LA EMERGENCIA SANITARIA COVID -19.</t>
  </si>
  <si>
    <t>40891960</t>
  </si>
  <si>
    <t>MOLINA QUIÑONES MARLO MIGUEL</t>
  </si>
  <si>
    <t>SERVICIO DE DESARROLLO DE FUNCIONALIDADES Y SUPERAR INCIDENTES EN LOS SISTEMAS ADMINISTRATIVOS - MODULO ESCALAFON</t>
  </si>
  <si>
    <t>40892717</t>
  </si>
  <si>
    <t>AGUIRRE DIAZ WALTER JAIME</t>
  </si>
  <si>
    <t>SERVICIO DE UN (1) EXPERTO - INGENIERO CIVIL, PARA SU PARTICIPACIÓN EN EL SERVICIO DE CONTROL SIMULTÁNEO A LA EVALUACIÓN TÉCNICA DE LA OBRA: "CREACIÓN DE LOS SERVICIOS DE DRENAJE PLUVIAL ...." PARA LA GRC DE MOQUEGUA</t>
  </si>
  <si>
    <t>40915990</t>
  </si>
  <si>
    <t>CUADROS PACCI BERTHA</t>
  </si>
  <si>
    <t>SERVICIO DE UN (01) PROFESIONAL EN TRABAJO SOCIAL PARA DESARROLLAR ACTIVIDADES DE APOYO, MONITOREO Y CONTROL EN EL MARCO DE LA EMERGENCIA SANITARIA DECLARADA POR EL MINISTERIO DE SALUD DEBIDO AL COVID-19 A FAVOR DE LOS COLABORADORES DE LA GERENCIA REGIONAL DE CONTROL DE CAJAMARCA DE CONTRALORIA GENERAL DE LA REPUBLICA.</t>
  </si>
  <si>
    <t>40927016</t>
  </si>
  <si>
    <t>MARIñOS OBESO RAQUEL ARACELI</t>
  </si>
  <si>
    <t>CONTRATACIÓN DE SERVICIOS DE UN (1) PROFESIONAL EN CONTABILIDAD PARA EL ÓRGANO DE CONTROL INSTITUCIONAL DE LA MUNICIPALIDAD PROVINCIAL DE JAUJA PARA LA REALIZACIÓN DE LOS SERVICIOS DE CONTROL SIMULTÁNEO Y CONTROL POSTERIOR EN EL MARCO DE LA EMERGENCIA NACIONAL DECLARADA POR EL ESTADO PERUANO ANTE LA PRESENCIA DEL COVID-19 DE ACUERDO A LAS NORMAS DE CONTROL GUBERNAMENTAL, DOCUMENTOS TÉCNICOS O DE GESTIÓN APLICABLES Y OTROS REQUERIMIENTOS DEL ÁMBITO SECTORIAL CORRESPONDIENTE</t>
  </si>
  <si>
    <t>40945325</t>
  </si>
  <si>
    <t>GAMARRA ALMEIDA ROSSANA DEL PILAR</t>
  </si>
  <si>
    <t>SERVICIOS DE UN PROFESIONAL EN INGENIERÍA SANITARIA QUE BRINDE EL APOYO Y SOPORTE TÉCNICO RELACIONADO A LAS MEJORAS DE LA INFRAESTRUCTURA FÍSICA EN LAS DISTINTAS SEDES A NIVEL NACIONAL DE LA CONTRALORÍA GENERAL DE LA REPÚBLICA DEL PERÚ, ASÍ COMO LA VERIFICACIÓN E IMPLEMENTACIÓN DE MEDIDAS PREVENTIVAS Y CORRECTIVAS DE LAS INSTALACIONES SANITARIAS QUE PERMITAN LA CONTINUIDAD DE LA OPERATIVIDAD LOGRANDO CONDICIONES SANITARIAS ÓPTIMAS PARA EL USO DE LOS COLABORADORES DE LA ENTIDAD, ENTRE OTRAS MEDIDAS PREVENTIVAS ANTE LA EMERGENCIA SANITARIA POR COVID-19.</t>
  </si>
  <si>
    <t>40958085</t>
  </si>
  <si>
    <t>VILLEGAS ORIHUELA ALFREDO MARIANO</t>
  </si>
  <si>
    <t>40961892</t>
  </si>
  <si>
    <t>DAVILA SOLORZANO ARACELLY DENYS</t>
  </si>
  <si>
    <t>CONTRATAR EL SERVICIO DE UN (01) INGENIERO CIVIL PARA PARTICIPAR COMO ESPECIALISTA EN LOS SERVICIOS DE CONTROLES SIMULTÁNEOS A OBRAS EJECUTADAS EN EL MARCO DE LA RECONSTRUCCI?N CON CAMBIOS, EN EL ÓRGANO DE CONTROL INSTITUCIONAL DE LA MUNICIPALIDAD PROVINCIAL DE CELENDÍN.</t>
  </si>
  <si>
    <t>40967667</t>
  </si>
  <si>
    <t>POMPA MARIN WALTER HUMBERTO</t>
  </si>
  <si>
    <t xml:space="preserve">SERVICIO DE UN (1) PROFESIONAL DE LA CARRERA DE INGENIERIA CIVIL; PARA PARTICIPAR COMO INTEGRANTE O ESPECIALISTA EN LA EJECUCION DE SERVICIOS DE CONTROL SIMULTANEO Y POSTERIOR A LA ADQUISICION DE BIENES Y SERVICIOS, POR LAS GERENCIAS REGIONALES DE LOS SECTORES SALUD Y EDUCACION DE LAMBAYEQUE EN EL MARCO DE LA EMERGENCIA SANITARIA POR EL COVID-19, QUE EFECTUE EL SISTEMA NACIONAL DE CONTROL EN EL AMBITO DE LA GERENCIA REGIONAL DE CONTROL DE LAMBAYEQUE.
</t>
  </si>
  <si>
    <t>40977686</t>
  </si>
  <si>
    <t>OJEDA AYESTA JUAN CARLOS FIRMO</t>
  </si>
  <si>
    <t>CONTAR CON EL SERVICIO DE UN (1) PROFESIONAL EN INGENIERÍA CIVIL PARA EJECUTAR ACCIONES DE APOYO EN LA EVALUACIÓN TÉCNICA DE LA EJECUCIÓN DE LAS OBRAS “REHABILITACIÓN DE CAMINO VECINAL - 19.3 KM EN SANAGORAN - CARACMACA - LA CALZADA - RAUMATE - LA ARENA” (HITO DE CONTROL N.° 3), “REHABILITACIÓN DE CAMINO VECINAL - 19.5 KM EN EMP. PE - 09 DE OCTUBRE - CASERÍO DE WIRACOCHAPAMPA - PUMAPAMPA - PUENTE PIEDRA - MARCOCHUGO - CASUMACA - QUEBRADA HONDA - COMADAY - MARCABAL” (HITO DE CONTROL N.° 3) Y “MEJORAMIENTO Y REHABILITACIÓN DEL SERVICIO DE TRANSITABILIDAD EN EL CAMINO VECINAL TRAMO C.P. SANTA FE DE CARRIZAL - C.P. EL ALIZAR - EMP. LI 901 (C.P. NUEVO HUAYCHO) - C.P. MIRAFLORES, DISTRITO DE CHUGAY - SÁNCHEZ CARRIÓN - LA LIBERTAD” (HITO DE CONTROL N.° 3); EN LOS SERVICIOS DE CONTROL CONCURRENTE PROGRAMADOS POR LA GERENCIA REGIONAL DE CONTROL DE LA LIBERTAD, EN EL MARCO DE LA RECONSTRUCCIÓN CON CAMBIOS.</t>
  </si>
  <si>
    <t>40984653</t>
  </si>
  <si>
    <t>CHACÓN ALCÁNTARA MEYLIN KATTY</t>
  </si>
  <si>
    <t>CONTRATAR LOS SERVICIOS DE UN PROFESIONAL EN INGENIERÍA CIVIL PARA QUE PRESTE SUS SERVICIOS EN LA EJECUCI?N DE CONTROLES SIMULTÁNEOS EN LA MODALIDAD DE CONTROL CONCURRENTE PARA LAS LABORES DE CONTROL DEL ÓRGANO DE CONTROL INSTITUCIONAL DE LA MUNICIPALIDAD DISTRITAL DE ECHARATE, EN EL MARCO DE LA EMERGENCIA NACIONAL SANITARIA POR EL COVID-19.</t>
  </si>
  <si>
    <t>40989891</t>
  </si>
  <si>
    <t>MEDINA AGRAMONTE JIMMY EDUARDO</t>
  </si>
  <si>
    <t>SERVICIO DE UN PROFESIONAL PARA SERVICIOS DE CONTROL SIMULTANEO PARA EL OCI DE LA MP AYMARAES EN EL MARCO DE LA EMERGENCIA SANITARIA POR EL COVID-19</t>
  </si>
  <si>
    <t>41007287</t>
  </si>
  <si>
    <t>ENCISO HERRERA MIRTHA</t>
  </si>
  <si>
    <t>CONTRATACIÓN DE SERVICIOS EN AUDITORÍA QUE PERMITA LA ELABORACIÓN DE CARPETA DE SERVICIO Y LA EJECUCIÓN DE SERVICIO DE CONTROL ESPECÍFICO POR LA PROBABLE FALTA DE RENDICIÓN DE VIÁTICOS EN LA MUNICIPALIDAD DISTRITAL DE HUEPETUHE, EN LA REGIÓN MADRE DE DIOS, EN EL MARCO DE LA EMERGENCIA SANITARIA POR EL COVID-19.</t>
  </si>
  <si>
    <t>41007930</t>
  </si>
  <si>
    <t>REYNOSO ARCOS SHULYA</t>
  </si>
  <si>
    <t>SERVICIO DE ABOGADO PARA EL OCI DE LA MD J.L.B Y RIVERO PARA REALIZAR SERVICIOS  DE CONTROL EN MARCO DE LA EMERGENCIA SANITARIA POR EL COVID-19</t>
  </si>
  <si>
    <t>41009102</t>
  </si>
  <si>
    <t>BARTES CALCINA ROLANDO JAVIER</t>
  </si>
  <si>
    <t>SERVICIO DE UN ESPECIALISTA EN CONTRATACIONES CON EL ESTADO PARA BRINDAR ASISTENCIA EN CONTRATACIÓN QUE SE ENCUENTRAN EXCLUÍDAS DEL ÁMBITO DE APLICACIÓN DE LA NORMATIVA DE CONTRATACIONES DEL ESTADO SUSCRITOS POR LA CGR PARA LA SUBGERENCIA DE ABASTECIMIENTO</t>
  </si>
  <si>
    <t>41019524</t>
  </si>
  <si>
    <t>MONTIEL ROJAS CHRISTIAN EDMUNDO</t>
  </si>
  <si>
    <t>SERVICIO DE ASISTENCIA TÉCNICO LEGAL PARA LA GESTIÓN DE EVALUACIÓN, ANÁLISIS Y MONITOREO DE LOS CONTRATOS SUSCRITOS POR LA CGR, EN EL MARCO DE LA NORMATIVA DE LAS CONTRATACIONES DEL ESTADO PARA LA SUBGERENCIA DE ABASTECIMIENTO</t>
  </si>
  <si>
    <t>41032797</t>
  </si>
  <si>
    <t>REATEGUI LOZANO NATALIA</t>
  </si>
  <si>
    <t>SERVICIO DE COORDINACIÓN, SEGUIMIENTO Y MONITOREO DE LAS ETAPAS DE EJECUCIÓN, RECEPCIÓN Y LIQUIDACIÓN DE LA OBRA: CONSTRUCCIÓN DE LA GERENCIA REGIONAL DE AYACUCHO, EN EL MARCO DEL PROYECTO DE INVERSIÓN (CUI) N° 2188974 “MEJORAMIENTO DEL SISTEMA NACIONAL DE CONTROL PARA UNA GESTIÓN PÚBLICA EFICAZ E ÍNTEGRA” – CONVENIO BID 2, A CARGO DEL EQUIPO DE TRABAJO DE INGENIERÍA DE LA SUBGERENCIA DE ABASTECIMIENTO.</t>
  </si>
  <si>
    <t>41039168</t>
  </si>
  <si>
    <t>TINEO ALARCON PAVEL</t>
  </si>
  <si>
    <t>SERVICIOS DE UN INGENIERO CIVIL PARA SERVCIOS EN LA EJECUCION DE CONTROLES SIMULTANEOS EN LA MODALIDAD DE VISITA DE CONTROL EN EL MARCO DE LA EMERGENCIA SANITARIA POR EL COVID-19</t>
  </si>
  <si>
    <t>41064979</t>
  </si>
  <si>
    <t>FERREL LUNA CARMEN GRACIELA</t>
  </si>
  <si>
    <t xml:space="preserve">SERVICIO  DE UN  PROFESIONAL EN  INGENIERIA CIVIL PARA REALIZAR EL SERVICIO DE EJECUCION DE ACTIVIDADES VINCULADAS A  LOS  SERVICIOS DE CONTROL  POSTERIOR EN LA MODALIDAD DE AUDITORIAS DE CUMPLIMIENTO, CONFORME  A LOS PROCEDIMIENTOS  Y ESTRATEGIAS ESTABLECIDAS, A FIN DE EMITIR LOS PRODUCTOS DE SERVICIOS DE CONTROL CORRESPONDIENTES. </t>
  </si>
  <si>
    <t>41070763</t>
  </si>
  <si>
    <t>DAVILA VASQUEZ KARLO FRANCO</t>
  </si>
  <si>
    <t>SERVICIOS DE CONDUCTOR PARA REALIZAR LABORES DE APOYO EN EL TRASLADO DEL PERSONAL EN MARCO DE LA EMERGENCIA SANITARIA</t>
  </si>
  <si>
    <t>41075378</t>
  </si>
  <si>
    <t>RACUA SALAS JOSE RAMON</t>
  </si>
  <si>
    <t>CONTRATACION DEL SERVICIO DE UN PROFESIONAL TITULADO - PARA PARTICIPACION EN SERVICIOS DE CONTROL PREVIO SIMULTANEO Y POSTERIOR, REALIZAR LA EVALUACION Y ATENCION DE SOLICITUDES DE INTERVENCION, ENTRE OTROS SERVICIOS DE LA GERENCIA REGIONAL DE CONTROL DE UCAYALI, RELACIONADOS A TEMAS DE COVID-19.</t>
  </si>
  <si>
    <t>41075815</t>
  </si>
  <si>
    <t>BEDOYA GUIMAS MIGUEL ANGEL</t>
  </si>
  <si>
    <t>CONTRATAR EL SERVICIO DE UN PERSONAL PARA BRINDAR EL SERVICIO DE CONDUCTOR DE VEHICULO INSTITUCIONAL DE PLACA EGS-020 EN LA GERENCIA REGIONAL DE UCAYALI.</t>
  </si>
  <si>
    <t>41101332</t>
  </si>
  <si>
    <t>ROQUE RUIZ ALAN JALI</t>
  </si>
  <si>
    <t>SERVICIOS DE UN INGENIERO CIVIL PARA QUE REALICE LABORES DE SERVICIO DE CONTROL VINCULADOS  CON LA EMERGENCIA SANITARIA POR EL COVID-19 PARA EL OCI DEL GOBIERNO REGIONAL DE MOQUEGUA</t>
  </si>
  <si>
    <t>41160115</t>
  </si>
  <si>
    <t>GALDOS GAMERO JAVIER</t>
  </si>
  <si>
    <t>SERVICIO DE UN ABOGADO PARA CONTROL POSTERIOR</t>
  </si>
  <si>
    <t>41164758</t>
  </si>
  <si>
    <t>FALERA RIPAS DIANA ISABEL</t>
  </si>
  <si>
    <t>SERVICIO DE UN PROFESIONAL EN INGENIERIA CIVIL QUE BRINDE APOYO EN LA PROGRAMACION Y EJECUCION DE SERVICIOS DE CONTROL SIMULTANEO, POSTERIOR  EN EL AMBITO DE LA GERENCIA REGIONAL DE CONTROL DE LIMA PROVINCIAS.</t>
  </si>
  <si>
    <t>41170084</t>
  </si>
  <si>
    <t>ZORRILLA GUTARRA ANGELA</t>
  </si>
  <si>
    <t xml:space="preserve">CONTRATACION DEL SERVICIO DE UN ANALISTA DE MESA DE PARTES, PARA LOS TRAMITES FISICOS Y VIRTUAL </t>
  </si>
  <si>
    <t>41178467</t>
  </si>
  <si>
    <t>CASTILLO RAMIREZ JORGE ALBERTO</t>
  </si>
  <si>
    <t>SERVICIOS DE UN  MEDICO CIRUJANO PARA LA GERENCIA REGIONAL DE CONTROL DE ANCASH, EN EL MARCO DE LA EMERGENCIA SANITARIA POR EL COVID-19</t>
  </si>
  <si>
    <t>41180395</t>
  </si>
  <si>
    <t>PALACIOS CHAUCA JULIO CESAR</t>
  </si>
  <si>
    <t>SERVICIO DE (01) PROFESIONAL EN DERECHO PARA DESARROLLAR SERVICIOS DE CONTROL POSTERIOR Y ELABORACION DE INFORMES DE CONTROL EN EL OCI MD DE LURIGANCHO EN MARCO DE LA EMERGENCIA SANITARIA</t>
  </si>
  <si>
    <t>41186243</t>
  </si>
  <si>
    <t>BREA MEZA SUSAN CLAUDIA YULIANA</t>
  </si>
  <si>
    <t>CONDUCTOR QUE BRINDE EL SERVICIO DE TRASLADO DE COMISIONES DE SERVICIO EN EL TRASLADO DEL GERENTE, PERSONAL AUDITOR DE LA ENTIDAD.</t>
  </si>
  <si>
    <t>41189709</t>
  </si>
  <si>
    <t>DIAZ ESTRELLA DENNY FRANK</t>
  </si>
  <si>
    <t>SERVICIOS DE APOYO ADMINISTRATIVO PARA FOLIACION, FOTOCOPIADO, SELECCION Y ORGANIZACION</t>
  </si>
  <si>
    <t>41192294</t>
  </si>
  <si>
    <t>DEL CARPIO WARD ZENOBIA</t>
  </si>
  <si>
    <t>CONTRATAR LOS SERVICIO DE UNA PERSONA NATURAL QUE BRINDE EL SERVICIO DE CONDUCCION DEL VEHICULO</t>
  </si>
  <si>
    <t>41194590</t>
  </si>
  <si>
    <t>CHAMPION MARMANILLO CHARLIE ALEXANDER</t>
  </si>
  <si>
    <t>SERVICIOS DE UN INGENIERO CIVIL PARA EL OCI DE LA MP ISLAY PARA REALIZAR SERVICIOS  DE CONTROL EN MARCO DE LA EMERGENCIA SANITARIA</t>
  </si>
  <si>
    <t>41202645</t>
  </si>
  <si>
    <t>OVIEDO VALDIVIA HELARD ADRIAN</t>
  </si>
  <si>
    <t>SERVICIO DE UNA PERSONA NATURAL PARA REALIZAR EL SERVICIO DE ASISTENCIA ADMINISTRATIVA PARA LA SECRETARÍA GENERAL, PARA DESARROLLAR ACTIVIDADES DE CARÁCTER ADMINISTRATIVO Y OPERATIVO VINCULADAS CON LA GESTIÓN DOCUMENTAL DE LA SECRETARÍA GENERAL, RELACIONADAS CON EL REGISTRO, ORGANIZACIÓN, TRAMITACIÓN, DIGITALIZACIÓN, DISTRIBUCIÓN Y ELABORACIÓN DE DOCUMENTOS DE GESTIÓN DE DICHO ÓRGANO DE ALTA DIRECCIÓN.</t>
  </si>
  <si>
    <t>41206769</t>
  </si>
  <si>
    <t>BLAS LEON HEBERT ELIAS</t>
  </si>
  <si>
    <t>SERVICIO DE APOYO PARA LA BÚSQUEDA DE BIENES FALTANTES Y TRASLADO DE BIENES MUEBLES, PARA LA COORDINACIÓN DE CONTROL PATRIMONIAL DE LA SUBGERENCIA DE ABASTECIMIENTO.</t>
  </si>
  <si>
    <t>41228097</t>
  </si>
  <si>
    <t>RIVERA VALERIO WILFREDO GREGORIO</t>
  </si>
  <si>
    <t>SERVICIO COMO PROFESIONAL ESPECIALISTA EN PROGRAMACIÓN PRESUPUESTARIA  Y ELABORACIÓN Y SEGUIMIENTO AL PLAN ANUAL DE CONTRATACIONES 2021 DE LA SUBGERENCIA DE ABASTECIMIENTO</t>
  </si>
  <si>
    <t>41233039</t>
  </si>
  <si>
    <t>POMA QUISPE KETTY NERIDA</t>
  </si>
  <si>
    <t>SERVICIOS DE UN INGENIERO CIVIL PARA QUE REALICE LABORES DE SERVICIO DE CONTROL VINCULADOS A LA EMERGENCIA SANITARIA POR EL COVID EN EL OCI DE LA GERENCIA REGIONAL DE SALUD DE MOQUEGUA</t>
  </si>
  <si>
    <t>41257775</t>
  </si>
  <si>
    <t>VILCA ROMERO EDGAR ENRIQUE</t>
  </si>
  <si>
    <t>SERVICIO DE UN (1) PROFESIONAL EN DERECHO PARA REALIZAR SERVICIOS DE CONTROL BAJO LA MODALIDAD DE CONTROL SIMULTANEO Y POSTERIOR EN VIRTUD AL ESTADO DE EMERGENCIA NACIONAL COVID 19, PARA EL ORGANO DE CONTROL INSTITUCIONAL DE LA MUNICIPALIDAD PROVINCIAL DE SANCHEZ CARRION - HUAMACHUCO.</t>
  </si>
  <si>
    <t>41259117</t>
  </si>
  <si>
    <t>SANCHEZ DELGADO DIANA YELENA</t>
  </si>
  <si>
    <t>SERVICIOS DE UN PROFESIONAL PARA REALIZAR UNA BASE DE DATOS PARA EL SEGUIMIENTO, MONITOREO Y GESTION DE LOS REQUERIMIENTOS DE INFORMACION</t>
  </si>
  <si>
    <t>41259615</t>
  </si>
  <si>
    <t>BENITES VELA LUIS ERNESTO</t>
  </si>
  <si>
    <t>ESTADISTICA E INFORMATICA</t>
  </si>
  <si>
    <t>SERVICIOS DE UN CONDUCTOR PARA LA UNIDAD VEHICULAR DE PLACA EAA-923</t>
  </si>
  <si>
    <t>41263341</t>
  </si>
  <si>
    <t>CORRO VILA JULIO ALFREDO</t>
  </si>
  <si>
    <t>CONTRATACIÓN DEL SERVICIO DE UN (1) PROFESIONAL EN INGENIERÍA CIVIL CON EL PROPÓSITO DE PARTICIPAR COMO INTEGRANTE - EXPERTO TÉCNICO DE LA COMISIÓN DE SERVICIO DE CONTROL SIMULTÁNEO EN LA MODALIDAD DE CONTROL CONCURRENTE, A LAS OBRAS:"RECONSTRUCCIÓN DE LA AV. CULPÓN DESDE AV. CHICLAYO HASTA AV. PERÚ, PROLONG. AV. JORGE CHÁVEZ DESDE AV. MÉXICO HASTA CA. CAROLINA Y CA. SAN FERNANDO DESDE CA. ANTENOR ORREGO HASTA AV. CHICLAYO, DEL DISTRITO DE JOSÉ LEONARDO ORTIZ, PROVINCIA DE CHICLAYO - LAMBAYEQUE"."RECONSTRUCCIÓN DE LA AV. MARIANO CORNEJO DESDE AV. AUGUSTO B. LEGUÍA HASTA CALLE ANTENOR ORREGO DEL DISTRITO DE JOSE LEONARDO ORTIZ PROVINCIA DE CHICLAYO - LAMBAYEQUE"</t>
  </si>
  <si>
    <t>41271407</t>
  </si>
  <si>
    <t>ROGER HERNAN CHERO PANTA</t>
  </si>
  <si>
    <t>SERVICIO DE UN (01) PROFESIONAL EN ENFERMERIA CON EL PROPOSITO DE EJECUTAR ACCIONES DE APOYO SOBRE LA EMERGENCIA SANITARIA DECLARADA POR EL MINISTERIO DE SALUD DEBIDO A LA EXISTENCIA DEL COVID-19 EN LA GERENCIA REGIONAL DE CONTROL DE ANCASH DE LA CONTRALORIA GENERAL DE LA REPUBLICA.</t>
  </si>
  <si>
    <t>41287626</t>
  </si>
  <si>
    <t>MOLINA RONDAN ETHEL YAMMY</t>
  </si>
  <si>
    <t>ENFERMERIA</t>
  </si>
  <si>
    <t>LICENCIADO EN ENFERMERIA</t>
  </si>
  <si>
    <t>41293985</t>
  </si>
  <si>
    <t>ROBLES LLANOS FREDY ROLLING</t>
  </si>
  <si>
    <t>CONTRATACION DE UN ESPECIALISTA REGIONAL DE AUDIENCIAS PUBLICAS PARA LA GERENCIA REGIONAL DE CONTROL DE LORETO</t>
  </si>
  <si>
    <t>41296554</t>
  </si>
  <si>
    <t>DEL AGUILA GARCIA LUDITH</t>
  </si>
  <si>
    <t>CONTRATACION DEL SERVICIO DE UN (01) PROFESIONAL EN ENFERMERIA CON EL PROPOSITO DE EJECUTAR ACCIONES DE APOYO SOBRE LA EMERGENCIA SANITARIA DECLARADA POR EL MINISTERIO DE SALUD DEBIDO A LA EXISTENCIA DEL COVID-19 EN LA GERENCIA REGIONAL DE CONTROL DE JUNIN DE LA CONTRALORIA GENERAL DE LA REPUBLICA.</t>
  </si>
  <si>
    <t>41355860</t>
  </si>
  <si>
    <t>TOMAS ADAUTO ROSARIO</t>
  </si>
  <si>
    <t xml:space="preserve">CONTAR CON EL SERVICIO DE UN (1) PROFESIONAL EN INGENIERÍA CIVIL PARA EJECUTAR ACCIONES DE APOYO EN LOS SERVICIOS DE CONTROL SIMULTÁNEO, BAJO LA MODALIDAD DE CONTROL CONCURRENTE, AL HITO DE CONTROL N.° 7 DE LA OBRA “MEJORAMIENTO Y REHABILITACIÓN DEL CAMINO VECINAL EN DESVÍO CURGOS, CORRAL COLORADO, QUEROBAL, CHIQUICHAL, DISTRITO DE CURGOS - SÁNCHEZ CARRIÓN - LA LIBERTAD”; HITO DE CONTROL   N.° 8 DE LA OBRA RECUPERACIÓN DEL SERVICIO DE TRANSITABILIDAD DEL CAMINO VECINAL - 6.01 KM EN DESVÍO LLAMPA PAMBAULLO - LLAMPA - PUENTE EL INGENIO, DISTRITO DE HUAMACHUCO, PROVINCIA SÁNCHEZ CARRIÓN - LA LIBERTAD”; HITO DE CONTROL N.° 2 DE LA OBRA “MEJORAMIENTO DEL SERVICIO EDUCATIVO N° 80967 DE NIVEL PRIMARIA EN EL CASERIO CORRAL COLORADO, DISTRITO DE CURGOS PROVINCIA SÁNCHEZ CARRIÓN - DEPARTAMENTO LA LIBERTAD”; E HITO DE CONTROL N.° 2 DE LA OBRA “REHABILITACIÓN DE CAMINO VECINAL -18.7 KM EN SARÍN-GOMISPAMPA-CELDA-MUMBAL, DISTRITO DE SARÍN - PROVINCIA SÁNCHEZ CARRIÓN - LA LIBERTAD"; PARA EL ÓRGANO DE CONTROL INSTITUCIONAL DE LA MUNICIPALIDAD PROVINCIAL DE SÁNCHEZ CARRIÓN, EN EL MARCO DE LA RECONSTRUCCIÓN CON CAMBIOS. </t>
  </si>
  <si>
    <t>41356105</t>
  </si>
  <si>
    <t>GELDRES SÁNCHEZ CARMEN LUCIA</t>
  </si>
  <si>
    <t>41358391</t>
  </si>
  <si>
    <t>VALDIVIA CHAVEZ CARMEN ALICIA</t>
  </si>
  <si>
    <t>CONTRATAR EL SERVICIO DE UN (1) PROFESIONAL EN DERECHO, PARA PARTICIPAR COMO INTEGRANTE ABOGADO EN EL DESARROLLO DE LA AUDITORIA DE CUMPLIMIENTO AL “PROCEDIMIENTO DE CONTRATACIÓN PÚBLICA ESPECIAL PARA LA CONTRATACIÓN DE LA EJECUCIÓN DE LA OBRA: RECUPERACIÓN DEL LOCAL ESCOLAR N° 11566 MANUEL ASCENCIO SEGURA DEL CENTRO POBLADO LA COMPUERTA, DISTRITO DE OYOTÚN, PROVINCIA DE CHICLAYO, DEPARTAMENTO DE LAMBAYEQUE” Y/O EN EL PLANEAMIENTO Y DESARROLLO DE LA AUDITORIA DE CUMPLIMIENTO AL “PROCEDIMIENTO DE CONTRATACIÓN PÚBLICA ESPECIAL PEC N.° 001-2020-MDNA-1 PARA LA EJECUCIÓN DE LA OBRA: REHABILITACIÓN DE LA INFRAESTRUCTURA DE LA INSTITUCIÓN EDUCATIVA N.° 11142 SAN JUAN DE LA VIÑA, CON CÓDIGO DE LOCAL 279827, DISTRITO NUEVA ARICA, PROVINCIA CHICLAYO, DEPARTAMENTO LAMBAYEQUE”; A CARGO DEL ÓRGANO DE CONTROL INSTITUCIONAL DE LA MUNICIPALIDAD PROVINCIAL DE CHICLAYO, EN EL MARCO DE LA RECONSTRUCCIÓN CON CAMBIOS.</t>
  </si>
  <si>
    <t>41358697</t>
  </si>
  <si>
    <t>VALIENTE VÁSQUEZ JENNY DEL PILAR</t>
  </si>
  <si>
    <t>SERVICIOS DE UN INGENIERO CIVIL PARA LABORES DE PLANEAMIENTO DE LOS SERVICIOS DE CONTROL GUBERNAMENTAL VINCULADOS CON LA EMERGENCIA SANITARIA</t>
  </si>
  <si>
    <t>41362714</t>
  </si>
  <si>
    <t>AGUILAR SALAS NESTOR BRAULIO</t>
  </si>
  <si>
    <t>SERVICIO DE UN (01) PROFESIONAL EN TRABAJO SOCIAL CON EL PROPOSITO DE EJECUTAR ACCIONES CORRESPONDIENTES A BIENESTAR BAJO EL CONTEXTO DE LA EMERGENCIA SANITARIA DECLARADA POR EL MINISTERIO DE SALUD DEBIDO A LA EXISTENCIA DEL COVID 19, PARA LA GERENCIA REGIONAL DE CONTROL DE LAMBAYEQUE DE LA CONTRALORIA GENERAL DE LA REPUBLICA.</t>
  </si>
  <si>
    <t>41377337</t>
  </si>
  <si>
    <t>REYES GARCIA MAYRA INES</t>
  </si>
  <si>
    <t>41386665</t>
  </si>
  <si>
    <t>FALCON ZEVALLOS HERBERT ANDERSON</t>
  </si>
  <si>
    <t>CONTRATACIÓN DEL SERVICIO DE UN PROFESIONAL REALIZAR LA BÚSQUEDA Y ANÁLISIS DE LA INFORMACIÓN Y DOCUMENTACIÓN RELACIONADAS A LAS ACTIVIDADES DE EVALUACIÓN Y FISCALIZACIÓN QUE LA SUBGERENCIA DE FISCALIZACIÓN TIENE A SU CARGO, EN EL MARCO DE LA EMERGENCIA SANITARIA.</t>
  </si>
  <si>
    <t>41405305</t>
  </si>
  <si>
    <t>HUAMAN CASTRO RICARDO MARIO</t>
  </si>
  <si>
    <t>ARCHIVISTICA</t>
  </si>
  <si>
    <t xml:space="preserve"> CONTRATACIÓN DEL SERVICIO DE ASISTENCIA TÉCNICA EN INVERSIÓN PÚBLICA PARA EL DESARROLLO DE AUDITORÍAS DE DESEMPEÑO QUE REALIZA LA CONTRALORÍA GENERAL DE LA REPÚBLICA, EN EL MARCO DE LA EMERGENCIA SANITARIA Y LA REACTIVACIÓN ECONÓMICA.</t>
  </si>
  <si>
    <t>41407896</t>
  </si>
  <si>
    <t>CALLE CRUZ BETSABE</t>
  </si>
  <si>
    <t>CONTRATACIÓN DEL SERVICIO DE UN SERVICIO PROFESIONAL EN INGENIERÍA DE MATERIALES PARA LA ELABORACIÓN DE INFORMES TÉCNICOS PARA LOS PROYECTOS: “MEJORAMIENTO DE LA CARRETERA: EMP. PE-1S (DV. APLAO) - CORIRE - APLAO - CHUQUIBAMBA - ARMA - COTAHUASI – CHARCANA - ACCOPAMPA - DV. SAYLA - PAMPACHACRA - USHUA - OYOLO - DV. SEQUELLO - MARCABAMBA - EMP. PE-32 C (PAUSA) - MARAN”, Y “CONSTRUCCIÓN DE LA CARRETERA: CALEMAR - ABRA EL NARANJILLO”; PARA LAS COMISIONES DE CONTROL CONCURRENTE, A CARGO DE LA SUBGERENCIA DE CONTROL DEL SECTOR TRANSPORTES Y COMUNICACIONES, EN EL MARCO DE LA LEY 30737 – “LEY QUE ASEGURA EL PAGO INMEDIATO DE LA REPARACIÓN CIVIL A FAVOR DEL ESTADO PERUANO EN CASOS DE CORRUPCIÓN Y DELITOS CONEXOS”, Y DEL DECRETO SUPREMO N° 076-2021-EF QUE PERMITE LA OPORTUNA REALIZACIÓN DE LOS SERVICIOS DE CONTROL EN EL MARCO DE EMERGENCIA SANITARIA Y LA REACTIVACIÓN ECONÓMICA.</t>
  </si>
  <si>
    <t>41409136</t>
  </si>
  <si>
    <t>ZULOETA VÁSQUEZ VÍCTOR RAÚL</t>
  </si>
  <si>
    <t>INGENIERÍA DE TRANSPORTES</t>
  </si>
  <si>
    <t>CONTAR CON EL SERVICIO DE UN PROFESIONAL DE LAS CARRERAS DE CONTABILIDAD, ECONOMÍA Y/O ADMINISTRACIÓN PARA EJECUTAR ACCIONES DE APOYO EN LOS SERVICIOS DE CONTROL SIMULTÁNEO DEL PLAN NACIONAL DE CONTROL 2020 DE LA GERENCIA REGIONAL DE CONTROL DE ANCASH, EN EL MARCO DE LA EMERGENCIA SANITARIA COVID -19.</t>
  </si>
  <si>
    <t>41419746</t>
  </si>
  <si>
    <t>RODRIGUEZ LEYVA NORA PILAR</t>
  </si>
  <si>
    <t xml:space="preserve">CONTRATACION DEL SERVICIO DE UN PROFESIONAL EN CONTABILIDAD, ECONOMIA, ADMINISTRACION , INGENIERIA INDUSTRIAL Y/O AFINES PARA QUE PRESTE SERVICIOS EN LA EJECUCION DE CONTROLES SIMULTANEOS EN LA MODALIDAD DE CONTROL CONCURRENTE PARA LAS LABORES DE CONTROL DEL ORGANO DE CONTROL INSTITUCIONAL DE LA MUNICIPALIDAD PROVINCIAL DE ANTA, EN EL MARCO DE LA EMERGENCIA NACIONAL SANITARIA POR EL COVID 19.  </t>
  </si>
  <si>
    <t>41424306</t>
  </si>
  <si>
    <t>VILLA VILLAGRA JHON RICHAR</t>
  </si>
  <si>
    <t>CONTRATACIÓN DE LOS SERVICIOS DE UN PROFESIONAL (INTEGRANTE DE COMISIÓN) EN CONTABILIDAD, ECONOMÍA O ADMINISTRACIÓN, PARA LABORES DE SERVICIOS DE CONTROL POSTERIOR EN EL ÓRGANO DE CONTROL INSTITUCIONAL DEL PROYECTO ESPECIAL BINACIONAL PUYANGO TUMBES QUE SE ENCUENTREN EN EL MARCO DE LOS ESTABLECIDO EN EL DECRETO SUPREMO N° 117-2020-PCM, EN RELACIÓN A LA REACTIVACIÓN DE LAS OBRAS DE LA RECONSTRUCCIÓN CON CAMBIOS, U OTRAS RELACIONADAS A LA EJECUCIÓN DEL GASTO PÚBLICO EN LA  ACTIVIDAD PROYECTO EJECUCIÓN DEL CONTRATO N° 005-2019-MINAGRI-DVDIAR-PEBPT-DE  "ADQUISICIÓN DE FERTILIZANTES Y AGROQUÍMICOS PARA LOS DIFERENTES CULTIVOS (PALTO, VID, MANGO, BANANO Y CÍTRICOS) DEL CENTRO EXPERIMENTAL TUMPIS DEL PROYECTO ESPECIAL BINACIONAL PUYANGO TUMBES".</t>
  </si>
  <si>
    <t>41442246</t>
  </si>
  <si>
    <t>LEZCANO PEREDA DIANA EVELYN</t>
  </si>
  <si>
    <t>SERVICIO DE UN PROFESIONAL EN INGENIERÍA ELECTROMECÁNICA O MECÁNICA O MECÁNICA ELÉCTRICA COMO EXPERTO EN AUDITORIA DE CUMPLIMIENTO A LA OBRA: "MEJORAMIENTO DE LOS SERVICIOS DE SALUD ...." PARA LA GRC DE SAN MARTÍN</t>
  </si>
  <si>
    <t>41463332</t>
  </si>
  <si>
    <t>CAMPOS EDQUEN IVAN</t>
  </si>
  <si>
    <t>SERVICIO DE UN (1) PROFESIONAL EN INGENIERIA CIVIL PARA REALIZAR SERVICIOS DE CONTROL, BAJO LA MODALIDAD DE CONTROL SIMULTANEO Y POSTERIOR EN VIRTUD AL ESTADO DE EMERGENCIA NACIONAL COVID 19, PARA EL ORGANO DE CONTROL INSTITUCIONAL DE LA MUNICIPALIDAD DISTRITAL DE HUANCHACO.</t>
  </si>
  <si>
    <t>41488683</t>
  </si>
  <si>
    <t>YRIGOIN DELGADO JORGE LUIS</t>
  </si>
  <si>
    <t>SERVICIOS DE UN ADMINISTRADOR PARA QUE REALICE LABORES DE SERVICIO DE CONTROL VINCULADAS A LA EMERGENCIA SANITARIA POR EL COVID-19 PARA LA GERENCIA REGIONAL DE CONTROL DE MOQUEGUA</t>
  </si>
  <si>
    <t>41488892</t>
  </si>
  <si>
    <t>ZEBALLOS MAURA OSCAR ROGGER</t>
  </si>
  <si>
    <t>SERVICIO DE UN (1) APOYO ADMINISTRATIVO PARA REALIZAR LABORES ADMINISTRATIVAS EN VIRTUD AL ESTADO DE EMERGENCIA COVID 19 PARA LA GERENCIA REGIONAL DE CONTROL DE LA LIBERTAD DE LA CONTRALORIA GENERAL DE LA REPUBLICA.</t>
  </si>
  <si>
    <t>41498377</t>
  </si>
  <si>
    <t>TORRES TARAZONA MAGALY MARINA</t>
  </si>
  <si>
    <t>CONTRATACION DE PROFESIONAL DE DIVERSAS PROFESIONES PARA EL OCI DE LA MD CHALLHUAHUACHO - GASTO PARA EL CONTROL GUBERNAMENTAL</t>
  </si>
  <si>
    <t>41504196</t>
  </si>
  <si>
    <t>MENDIETA AMPUERO ADA DORILA</t>
  </si>
  <si>
    <t>CONTRATACION DE UN (01) PROFESIONAL EN MEDICINA OCUPACIONAL PARA DESARROLLAR ACCIONES DE APOYO EN SALUD OCUPACIONAL EN EL MARCO DE LA EMERGENCIA SANITARIA DECLARADA POR EL MINISTERIO DE SALUD DEBIDO AL COVID-19, A FAVOR DE LOS COLABORADORES DE LA GERENCIA REGIONAL DE CONTROL DE LA LIBERTAD DE LA CONTRALORÍA GENERAL DE LA REPUBLICA.</t>
  </si>
  <si>
    <t>41506445</t>
  </si>
  <si>
    <t>KONG DE PUGA FATIMA CECILIA</t>
  </si>
  <si>
    <t>SERVICIO DE UN (01) PROFESIONAL EN TRABAJO SOCIAL CON EL PROPOSITO DE EJECUTAR ACCIONES CORRESPONDIENTES A BIENESTAR BAJO EL CONTEXTO DE LA EMERGENCIA SANITARIA DECLARADA POR EL MINISTERIO DE SALUD DEBIDO A LA EXISTENCIA DEL COVID 19, EN LA OFICINA DE ENLACE DE LA GERENCIA REGIONAL DE CONTROL DE PASCO DE LA CONTRALORIA GENERAL DE LA REPUBLICA.</t>
  </si>
  <si>
    <t>41518255</t>
  </si>
  <si>
    <t>ROJAS MARIN ANDREA ZULEMA</t>
  </si>
  <si>
    <t>CONTRATACIÓN DE SERVICIOS DE UN (1) PROFESIONAL EN CONTABILIDAD PARA EL ÓRGANO DE CONTROL INSTITUCIONAL DE LA MUNICIPALIDAD DISTRITAL DE EL TAMBO PARA LA REALIZACIÓN DE LOS SERVICIOS DE CONTROL SIMULTÁNEO Y CONTROL POSTERIOR EN EL MARCO DE LA EMERGENCIA NACIONAL DECLARADA POR EL ESTADO PERUANO ANTE LA PRESENCIA DEL COVID-19 DE ACUERDO A LAS NORMAS DE CONTROL GUBERNAMENTAL, DOCUMENTOS TÉCNICOS O DE GESTIÓN APLICABLES Y OTROS REQUERIMIENTOS DEL ÁMBITO SECTORIAL CORRESPONDIENTE</t>
  </si>
  <si>
    <t>41536497</t>
  </si>
  <si>
    <t>VELIZ KAQUE VICTOR RAUL</t>
  </si>
  <si>
    <t>CONTRATACIÓN DE SERVICIO DE UN (01) INGENIERO CIVIL, PARA EL ÓRGANO DE CONTROL INSTITUCIONAL DE LA MUNICIPALIDAD PROVINCIAL DE CONCEPCIÓN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</si>
  <si>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41536509</t>
  </si>
  <si>
    <t>SOTO CABELLO ANGEL RICHARD</t>
  </si>
  <si>
    <t>CONTRATAR UN SERVICIO DE SOPORTE TECNICO-ECONOMICO EN LA FASE DE FORMULACION Y EVALUACION</t>
  </si>
  <si>
    <t>41541888</t>
  </si>
  <si>
    <t>AYRAMPO SAAVEDRA WILBER MARTIN</t>
  </si>
  <si>
    <t>SERVICIOS DE CONTADOR PARA EL OCI DE LA MP CASTILLA PARA REALIZAR SERVICIOS  DE CONTROL GUBERNAMENTAL</t>
  </si>
  <si>
    <t>41548070</t>
  </si>
  <si>
    <t>VILCA MAMANI JOSE TORIBIO</t>
  </si>
  <si>
    <t>CONTRATACIÓN DEL SERVICIO DE UN SERVICIO PROFESIONAL EN INGENIERÍA AGRÍCOLA PARA LA ELABORACIÓN DE INFORMES TÉCNICOS PARA LOS PROYECTOS: “MEJORAMIENTO DE LA CARRETERA: EMP. PE-3S (DV. ABANCAY) - CHUQUIBAMBILLA - DV. CHALHUAHUACHO - SANTO TOMAS - VELILLE - YAURI - HECTOR TEJADA - EMP. PE-3S (AYAVIRI) POR NIVELES DE SERVICIO”, Y “MEJORAMIENTO DE LA CARRETERA EMP. PE-04B - SONDOR - SOCHABAMBA - VADO GRANDE”; PARA LAS COMISIONES DE CONTROL CONCURRENTE, A CARGO DE LA SUBGERENCIA DE CONTROL DEL SECTOR TRANSPORTES Y COMUNICACIONES, EN EL MARCO DE LA LEY 30737 – “LEY QUE ASEGURA EL PAGO INMEDIATO DE LA REPARACIÓN CIVIL A FAVOR DEL ESTADO PERUANO EN CASOS DE CORRUPCIÓN Y DELITOS CONEXOS”, Y DEL DECRETO SUPREMO N° 076-2021-EF QUE PERMITE LA OPORTUNA REALIZACIÓN DE LOS SERVICIOS DE CONTROL EN EL MARCO DE EMERGENCIA SANITARIA Y LA REACTIVACIÓN ECONÓMICA.</t>
  </si>
  <si>
    <t>41548822</t>
  </si>
  <si>
    <t>VILLALOBOS CACHAY SILMER MARLON</t>
  </si>
  <si>
    <t>ING. AGRICOLA</t>
  </si>
  <si>
    <t>CONTAR CON EL SERVICIO DE UN (1) PROFESIONAL EN INGENIERÍA CIVIL PARA EJECUTAR ACCIONES DE APOYO EN LA EVALUACIÓN TÉCNICA DE LA EJECUCIÓN DE LAS OBRAS “MEJORAMIENTO Y REHABILITACIÓN DEL CAMINO VECINAL LAPLAC - UCUNCHA - DISTRITO DE UCUNCHA - PROVINCIA DE BOLÍVAR - LA LIBERTAD” (HITO DE CONTROL N.° 4), “REHABILITACIÓN DE CAMINO DEPARTAMENTAL 12.5 KM EN BOLÍVAR- CUJIBAMBA, DISTRITO DE BOLÍVAR, PROVINCIA DE BOLÍVAR - LA LIBERTAD” (HITO DE CONTROL N.° 5) Y “RECUPERACIÓN DE LA TROCHA CARROZABLE (LI-107) TRAMO PUSAC - SAN FRANCISCO, DISTRITO DE UCHUMARCA - PROVINCIA DE BOLÍVAR - DEPARTAMENTO DE LA LIBERTAD” (HITO DE CONTROL N.° 5); EN LOS SERVICIOS DE CONTROL CONCURRENTE PROGRAMADOS POR EL ÓRGANO DE CONTROL INSTITUCIONAL DE LA MUNICIPALIDAD PROVINCIAL DE BOLÍVAR, EN EL MARCO DE LA RECONSTRUCCIÓN CON CAMBIOS.</t>
  </si>
  <si>
    <t>41551619</t>
  </si>
  <si>
    <t>MONTOYA SAUNA WALTER ANTONIO</t>
  </si>
  <si>
    <t>SERVICIO DE OPERADOR PARA LA GENERACION DE MEDIOS</t>
  </si>
  <si>
    <t>41558865</t>
  </si>
  <si>
    <t>ROMERO PARIONA LADY LAURA</t>
  </si>
  <si>
    <t>CONTRATACIÓN DE SERVICIO DE UN (01) INGENIERO CIVIL, PARA EL ÓRGANO DE CONTROL INSTITUCIONAL DEL GOBIERNO REGIONAL DE JUNÍN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</si>
  <si>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41579354</t>
  </si>
  <si>
    <t>CHIPANA PARIONA JASSON ADOLFO</t>
  </si>
  <si>
    <t>SERVICIO DE UN PROFESIONAL PARA EL OCI DE LA MP COTABAMBAS EN EL MARCO DE LA EMERGENCIA SANITARIA POR EL COVID-19</t>
  </si>
  <si>
    <t>41582967</t>
  </si>
  <si>
    <t>SOTOMAYOR ORCO MARILY</t>
  </si>
  <si>
    <t xml:space="preserve">CONTRATAR UNA (1) PERSONA NATURAL PARA REALIZAR EL SERVICIO DE CONDUCCIÓN Y CUIDADO DEL VEHÍCULO DE PLACA EAA - 872, PARA TRASLADAR A LOS COLABORADORES DE LA GERENCIA REGIONAL DE CONTROL DE ANCASH Y/O PERSONAL COMISIONADA PARA LABORES DE CONTROL, DE ACUERDO CON LA NECESIDAD DEL SERVICIO, TODO ELLO DE ACUERDO AL POI – 2021 EN EL MARCO DEL SERVICIO DE CONTROL CONCURRENTE DURANTE EL PROCESO DE LA RECONSTRUCCIÓN CON CAMBIOS. </t>
  </si>
  <si>
    <t>41588752</t>
  </si>
  <si>
    <t>VILLALOBOS CHERO RENZO OMAR</t>
  </si>
  <si>
    <t xml:space="preserve">SERVICIO DE UN (01) PROFESIONAL EN DERECHO PARA LABORES DE CONTROL GUBERNAMENTAL, GERENCIA REGIONAL DE PASCO  </t>
  </si>
  <si>
    <t>41606192</t>
  </si>
  <si>
    <t>CASAS CORDOVA RICARDO AUGUSTO</t>
  </si>
  <si>
    <t>SERVICIO DE APOYO EN EL REGISTRO DE DOCUMENTOS INGRESADOS EN LA MESA DE PARTES DE LA SUBGERENCIA DE GESTIÓN DOCUMENTARIA EN LA GERENCIA REGIONAL DE CONTROL PASCO</t>
  </si>
  <si>
    <t>41609278</t>
  </si>
  <si>
    <t>TORRES CAMACHO VICTOR MANUEL</t>
  </si>
  <si>
    <t>SERVICIO DE PROFESIONAL EN INGENIERIA CIVIL PARA SERVICIOS EN LA EJECUCION DE CONTROLES CONCURRENTE PARA EL OCI DEL PROYECTO ESPECIALREGIONAL PLAN COPESCO EN MARCO DE LA EMERGENCIA SANITARIA POR EL COVID-19</t>
  </si>
  <si>
    <t>41622853</t>
  </si>
  <si>
    <t>LUDENA CARDENAS ANGEL</t>
  </si>
  <si>
    <t>DESARROLLO DE ACTIVIDADES RELACIONADAS A LOS SERVICIOS DE CONTROL A EJECUTARSE EN EL ÓRGANO DE CONTROL INSTITUCIONAL DE LA PROVINCIA DE MARAÍÍN, EN EL MARCO DE LA EMERGENCIA SANITARIA COVID - 19.</t>
  </si>
  <si>
    <t>41637136</t>
  </si>
  <si>
    <t>SALVATIERRA CRISPIN JANET</t>
  </si>
  <si>
    <t>CONTRATACIÓN DE UN (01) PROFESIONAL EN ADMINISTRACIÓN, CONTABILIDAD, ECONOMÍA O AFINES, PARA EL DESARROLLO DE ACTIVIDADES RELACIONADAS A LOS SERVICIOS DE CONTROL A EJECUTARSE EN EL ÓRGANO DE CONTROL INSTITUCIONAL DE LA MUNICIPALIDAD PROVINCIAL DE PACHITEA</t>
  </si>
  <si>
    <t>41638790</t>
  </si>
  <si>
    <t>ACOSTA CABANILLAS NEYDA MAGALY</t>
  </si>
  <si>
    <t xml:space="preserve">SERVICIO  DE UN  PROFESIONAL EN DERECHO PARA REALIZAR EL SERVICIO DE EJECUCION DE ACTIVIDADES VINCULADAS A  LOS  SERVICIOS DE CONTROL  SIMULTANEO EN LA MODALIDAD DE SERVICIOS DE CONTROL CONCURRENTE, CONFORME  A LOS PROCEDIMIENTOS  Y ESTRATEGIAS ESTABLECIDAS, A FIN DE EMITIR LOS PRODUCTOS DE SERVICIOS DE CONTROL CORRESPONDIENTES. </t>
  </si>
  <si>
    <t>41641879</t>
  </si>
  <si>
    <t>PELAEZ VEGA CESAR</t>
  </si>
  <si>
    <t>SERVICIO ESPECIALIZADO EN ANÁLISIS CUANTITATIVO PARA EL DESARROLLO DE LAS AUDITORÍAS DE DESEMPEÑO.</t>
  </si>
  <si>
    <t>41647009</t>
  </si>
  <si>
    <t>RODAS CHIARELLA JORGE LUIS</t>
  </si>
  <si>
    <t>CONTRATACIÓN DE SERVICIO DE UN (01) INGENIERO CIVIL, PARA EL ÓRGANO DE CONTROL INSTITUCIONAL DE LA MUNICIPALIDAD PROVINCIAL DE CHUPACA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</si>
  <si>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41662261</t>
  </si>
  <si>
    <t>NAVARRO RAYMUNDO EDGARD JOSUE</t>
  </si>
  <si>
    <t>SERVICIO ESPECIALIZADO DE UN (01) MÉDICO CIRUJANO PARA DESARROLLAR ACCIONES DE APOYO EN SALUD EN EL MARCO DE LA EMERGENCIA SANITARIA DECLARADA POR EL MINISTERIO DE SALUD DEBIDO AL COVID-19, A FAVOR DE LOS COLABORADORES DE LA GERENCIA REGIONAL DE CONTROL DE PUNO DE LA CONTRALORÍA GENERAL DE LA REPÚBLICA.</t>
  </si>
  <si>
    <t>41667266</t>
  </si>
  <si>
    <t>MARON ALFARO LUZ MARINA</t>
  </si>
  <si>
    <t>MEDICO CIRUJANO</t>
  </si>
  <si>
    <t>CONTRATACIÓN DEL SERVICIO DE UN/A PROFESIONAL ESPECIALISTA PARA EJECUTAR ACCIONES DE APOYO, CONTROL Y MONITOREO DURANTE LA EMERGENCIA SANITARIA ESTABLECIDA POR EL MINISTERIO DE SALUD A LOS COLABORADORES DE LA GERENCIA REGIONAL DE CONTROL DE LIMA METROPOLITANA Y CALLAO DE LA CONTRALORÍA GENERAL DE LA REPÚBLICA, EN EL MARCO DEL CONTROL GUBERNAMENTAL DADA LA COYUNTURA ECONÓMICA ACTUAL.</t>
  </si>
  <si>
    <t>41677078</t>
  </si>
  <si>
    <t>JARA CHUMBES JULISSA JEANETTE</t>
  </si>
  <si>
    <t>CONTAR CON EL SERVICIO DE UN MEDICO CIRUJANO PARA REALIZAR EL SERVICIO DE CONTROL GUBERNAMENTAL SOBRE LA EMERGENCIA SANITARIA POR EL COVID-19 EN LA GERENCIA REGIONAL DE CONTROL DE LAMBAYEQUE</t>
  </si>
  <si>
    <t>41684107</t>
  </si>
  <si>
    <t>ALEJANDRIA SILVA NORVIL ALI</t>
  </si>
  <si>
    <t xml:space="preserve">CONTRATACION DE ESPECIALISTA MEDICO - EMERGENCIA SANITARIA COVID-19 </t>
  </si>
  <si>
    <t>41690005</t>
  </si>
  <si>
    <t>OCHOA CARDENAS YUDITH</t>
  </si>
  <si>
    <t>SERVICIO DE UN/A (01) PROFESIONAL ASISTENTE PARA EL APOYO EN LABORES RELACIONADAS A GESTION DE LA CAPACITACION, GESTION DE RENDIMIENTO Y ANALISIS E IDENTIFICACION DE PERFILES ALINEADOS A LA NORMATIVA DE LA LEY DEL SERVICIO CIVIL.</t>
  </si>
  <si>
    <t>41690640</t>
  </si>
  <si>
    <t>RUBIO GARCIA LOURDES ELENA</t>
  </si>
  <si>
    <t>CONTRATACION DE UN SERVICIO ESPECIALIZADO PARA LA EMISION DE UN INFORME PREVIO DE MODIFICACIONES CONTRACTUALES EN CONTRATOS DE ASOCIACION PUBLICO PRIVADA</t>
  </si>
  <si>
    <t>41705796</t>
  </si>
  <si>
    <t>DEL CASTILLO SAAVEDRA RAFAEL</t>
  </si>
  <si>
    <t>41723357</t>
  </si>
  <si>
    <t>CHIPANA PENA GUINA IRAIDA</t>
  </si>
  <si>
    <t>SERVICIO DE UN MEDICO CIRUJANO PARA REALIZAR EL SERVICIO DE CONTROL GUBERNAMENTAL SOBRE LA EMERGENCIA SANITARIA POR EL COVID-19, PARA LA GERENCIA REGIONAL DE CONTROL UCAYALI.</t>
  </si>
  <si>
    <t>41737734</t>
  </si>
  <si>
    <t>APARCANA REYNAGA ARNOLD FRED</t>
  </si>
  <si>
    <t>CONTRATAR LOS SERVICIOS DE UN PROFESIONAL PARA QUE PRESTE SUS SERVICIOS EN LA EJECUCIÓN DE CONTROLES SIMULTÁNEOS EN LA MODALIDAD DE CONTROL CONCURRENTE PARA  EL OCI DE LA MUNICIPALIDAD DISTRITAL DE ECHARATE</t>
  </si>
  <si>
    <t>41738093</t>
  </si>
  <si>
    <t>MADERA YANEZ NINKA MILAGROS</t>
  </si>
  <si>
    <t>CONTRATACION DE SERVICIO DE UN (1) INGENIERO CIVIL PARA LA GERENCIA REGIONAL DE CONTROL DE JUNIN PARA LA REALIZACION DE LOS SERVICIOS DE CONTROL SIMULTANEO Y CONTROL POSTERIOR EN EL MARCO DE LA EMERGENCIA NACIONAL DECLARADA POR EL ESTADO PERUANO ANTE LA PRESENCIA DEL COVID-19 DE ACUERDO A LAS NORMAS DE CONTROL GUBERNAMENTAL, DOCUMENTOS TECNICOS O DE GESTION APLICABLES Y OTROS REQUERIMIENTOS DEL AMBITO SECTORIAL CORRESPONDIENTE.</t>
  </si>
  <si>
    <t>41765140</t>
  </si>
  <si>
    <t>MEZA ASTO KENJI WILLEM</t>
  </si>
  <si>
    <t>SERVICIO DE SEGURIDAD Y VIGILANCIA TURNO VESPERTINO PARA LA GRC JUNIN, LOCAL JR. LIMA</t>
  </si>
  <si>
    <t>41777248</t>
  </si>
  <si>
    <t>TAPIA RICAPA CESAR RAUL</t>
  </si>
  <si>
    <t>CONTRATACIÓN DE SERVICIOS DE UN (1) PROFESIONAL EN CONTABILIDAD PARA EL ÓRGANO DE CONTROL INSTITUCIONAL DEL GOBIERNO REGIONAL DE HUANCAVELICA PARA LA REALIZACIÓN DE LOS SERVICIOS DE CONTROL SIMULTÁNEO Y POSTERIOR EN EL MARCO DE LA RECONSTRUCCIÓN CON CAMBIOS - RCC DE ACUERDO A LAS NORMAS DE CONTROL GUBERNAMENTAL, DOCUMENTOS TÉCNICOS O DE GESTIÓN APLICABLES Y OTROS REQUERIMIENTOS DEL ÁMBITO SECTORIAL CORRESPONDIENTE.</t>
  </si>
  <si>
    <t>41785239</t>
  </si>
  <si>
    <t>CURI HUAMAN ANA CECILIA</t>
  </si>
  <si>
    <t>SERVICIO DE UN (1) ABOGADO, PARA QUE PARTICIPE COMO INTEGRANTE EN LA EJECUCION DE SERVICIOS DE CONTROL ESPECIFICO</t>
  </si>
  <si>
    <t>41789969</t>
  </si>
  <si>
    <t>TOLEDO GUZMAN BASILIO ABNER</t>
  </si>
  <si>
    <t>SERVICIO DE PROFESIONAL EN CONTABILIDAD, AMINISTRACION O ECONOMIA PARA LA EJECUCION DE SERVICIO DE CONTROL GUBERNAMENTAL A LOS RECURSOS PUBLICOS ASIGNADOS EN EL MARCO DE LA EMERGENCIA SANITARIA POR EL COVID-19 EN LA PROVINCIA DE LUYA BAJO EL AMBITO DE LA GERENCIA REGIONAL DE CONTROL DE AMAZONAS</t>
  </si>
  <si>
    <t>41800551</t>
  </si>
  <si>
    <t>SILVA BARDALEZ JOICER</t>
  </si>
  <si>
    <t>SERVICIO DE UN ANALISTA PROGRAMADOR PARA REALIZAR EL DESARROLLO DE NUEVAS FUNCIONALIDADES PARA CONFIMACIÓN DE RECEPCIÓN FÍSICA DE EXPEDIENTES, NOTIFICACIONES PERSONALIZADAS</t>
  </si>
  <si>
    <t>41805281</t>
  </si>
  <si>
    <t>CALERO SOLANO CHRISTIAM GIOVANNI</t>
  </si>
  <si>
    <t>CONTRATACIÓN DE SERVICIO DE UN (1) INGENIERO CIVIL PARA EL ÓRGANO DE CONTROL INSTITUCIONAL DE LA MUNICIPALIDAD PROVINCIAL DE HUANCAYO PARA LA REALIZACIÓN DE LOS SERVICIOS DE CONTROL SIMULTÁNEO Y CONTROL POSTERIOR EN EL MARCO DE LA EMERGENCIA NACIONAL DECLARADA POR EL ESTADO PERUANO ANTE LA PRESENCIA DEL COVID-19 DE ACUERDO A LAS NORMAS DE CONTROL GUBERNAMENTAL, DOCUMENTOS TÉCNICOS O DE GESTIÓN APLICABLES Y OTROS REQUERIMIENTOS DEL ÁMBITO SECTORIAL CORRESPONDIENTE.</t>
  </si>
  <si>
    <t>41872564</t>
  </si>
  <si>
    <t>PUCUHUARANGA ESPINOZA LUIS MIGUEL</t>
  </si>
  <si>
    <t>SERVICIO ESPECIALIZADO EN INGENIERIA CIVIL PARA LA EJECUCION DE CONTROLES SIMULTANEOS EN LA MODALIDAD DE CONTROL CONCURRENTE PARA LA EMERGENCIA SANITARIA EN EL MARCO DE LA ACTUAL COYUNTURA ECONOMICA.</t>
  </si>
  <si>
    <t>41876937</t>
  </si>
  <si>
    <t>TERRAZAS VALENZUELA NILZON BRADY</t>
  </si>
  <si>
    <t>SERVICIO DE UN APOYO ADMINISTRATIVO EN LOS SERVICIOS DE CONTROL SIMULTANEO, POSTERIOR Y SERVICIOS RELACIONADOS, REALIZADOS TANTO GABINETE COMO EN CAMPO, PROGRAMADOS POR LA GERENCIA REGIONAL DE CONTROL DE TUMBES, EN EL MARCO DE LA RECONSTRUCCION CON CAMBIOS.</t>
  </si>
  <si>
    <t>41891040</t>
  </si>
  <si>
    <t>SANDOVAL AGUILAR JOSE MANUEL</t>
  </si>
  <si>
    <t>SERVICIO DE UN PROFESIONAL EN CONTABILIDAD, ECONOMIA Y/O ADMINISTRACION PARA DESARROLLAR SERVICIOS DE CONTROL POSTERIOR DEL OCI DE LA MD DE MIRAFLORES EN MARCO DE LA EMERGENCIA SANITARIA</t>
  </si>
  <si>
    <t>41896892</t>
  </si>
  <si>
    <t>CASTILLO GONZALEZ JUAN JOSE</t>
  </si>
  <si>
    <t>CONTRATACION DEL SERVICIO DE UN PROFESIONAL PARA ASISTIR EN EL DESARROLLO DE LAS ACTIVIDADES DE MONITORES CIUDADANOS DE CONTROL DE ACUERDO A LAS NORMS, DIRECTIVAS Y PROCEDIMIENTOS ESTABLECIDOS POR LA ENTIDAD.</t>
  </si>
  <si>
    <t>41904846</t>
  </si>
  <si>
    <t>MORE MUNOZ MILAGROS ROCIO</t>
  </si>
  <si>
    <t>SERVICIO DE UN ESPECILISTA EN MONITORES CIUDADANOS DE CONTROL PARA DESARROLLAR LA PLANIFICACION Y GESTIONAR LOS RECURSOS NECESARIOS PARA EL DESPLIEGUE EN CAMPO DE LOS MONITORES CIUDADANOS</t>
  </si>
  <si>
    <t>41906168</t>
  </si>
  <si>
    <t>QUISPE CCOYLLO RONALD</t>
  </si>
  <si>
    <t xml:space="preserve">SERVICIO DE UN (01) PROFESIONAL PERIODISTA PARA EJECUTAR ACTIVIDADES DE COMUNICACIÓN EN LA PRODUCCIÓN Y GESTIÓN DEL MATERIAL INFORMATIVO DEL PROGRAMA CONTRALORÍA TV ASÍ COMO EL RELACIONAMIENTO CON LOS COMUNICADORES DE LAS GERENCIAS DE CONTROL REGIONALES Y LOS MEDIOS DE COMUNICACIÓN REGIONALES EN TEMAS VINCULADOS A LA LABOR DE CONTROL DE LA CONTRALORÍA GENERAL DE LA REPÚBLICA. </t>
  </si>
  <si>
    <t>41918525</t>
  </si>
  <si>
    <t>HUAMANI HUAMANI DIANA JULISA</t>
  </si>
  <si>
    <t xml:space="preserve">SERVICIO EN DERECHO  PARA PERMITA LA ELABORACION DE CARPETA DE SERVICIOS Y LA EJECUCION DE SERVICIO DE CONTROL ESPECIFICO DE PERSONAL CONTRATADO EN EL GOBIERNO REGIONAL DE CONTROL  DE MADRE DE DIOS , LA DIRECCION REGIONAL DE SALUD Y LA DIRECCION REGIONAL DE EDUCACION CON SANCION PAS VIGENTE. 
</t>
  </si>
  <si>
    <t>41922122</t>
  </si>
  <si>
    <t>PINEDA WIESS FLOYD FARABI</t>
  </si>
  <si>
    <t>ESPECIALISTA EN ARQUITECTURA DE HARDWARE Y SOFTWARE POR 60 DIAS CALENDARIO, SUBGERENCIA DE OPERACIONES Y PLATAFORMA</t>
  </si>
  <si>
    <t>41932749</t>
  </si>
  <si>
    <t>CONTRERAS CAPCHA RAUL OCTAVIO</t>
  </si>
  <si>
    <t xml:space="preserve">CONTRATAR UNA (1) PERSONA NATURAL PARA REALIZAR EL SERVICIO DE CONDUCCIÓN Y CUIDADO DEL VEHÍCULO DE PLACA EAA - 916, PARA TRASLADAR A LOS COLABORADORES DE LA GERENCIA REGIONAL DE CONTROL DE ANCASH Y/O PERSONAL COMISIONADA PARA LABORES DE CONTROL, DE ACUERDO CON LA NECESIDAD DEL SERVICIO, TODO ELLO DE ACUERDO AL POI – 2021 EN EL MARCO DEL SERVICIO DE CONTROL CONCURRENTE DURANTE EL PROCESO DE LA RECONSTRUCCIÓN CON CAMBIOS. </t>
  </si>
  <si>
    <t>41940783</t>
  </si>
  <si>
    <t>DOLORES TAMARA ENRIQUE CARLOS</t>
  </si>
  <si>
    <t>CONTRATAR LOS SERVICIO DE UNA PERSONA NATURAL QUE BRINDE EL SERVICIO DE CONDUCCION DEL VEHICULO VICECONTRALOR</t>
  </si>
  <si>
    <t>41943213</t>
  </si>
  <si>
    <t>LECAROS BRAN WILFREDO FELIX</t>
  </si>
  <si>
    <t>CONTRATACION DEL SERVICIO DE UN (01) PROFESIONAL EN ENFERMERIA CON EL PROPOSITO DE EJECUTAR ACCIONES DE APOYO SOBRE LA EMERGENCIA SANITARIA DECLARADA POR EL MINISTERIO DE SALUD DEBIDO A LA EXISTENCIA DEL COVID-19 EN LA GERENCIA REGIONAL DE CONTROL DE HUANUCO DE LA CONTRALORIA GENERAL DE LA REPUBLICA.</t>
  </si>
  <si>
    <t>41949737</t>
  </si>
  <si>
    <t>JARA BRAVO RUDY DANNY</t>
  </si>
  <si>
    <t xml:space="preserve">SERVICIO DE UN CHOFER PARA LA GERENCIA REGIONAL DE CONTROL DE APURÍMAC </t>
  </si>
  <si>
    <t>41955547</t>
  </si>
  <si>
    <t>SALAZAR GUTIERREZ IVAN</t>
  </si>
  <si>
    <t xml:space="preserve">APOYO EN EL CONTROL E INGRESO DE COLABORADORES, VISITANTES SERVICIO NOCTURNO PASCO </t>
  </si>
  <si>
    <t>41962351</t>
  </si>
  <si>
    <t>TAIPE JUSCAMAYTA WILLINTON</t>
  </si>
  <si>
    <t>SERVICIO DE PROFESIONAL EN DERECHO PARA LA EJECUCION DE CONTROL CONCURRENTE EN EL OCI DE LA M.D. DE SANTIAGO</t>
  </si>
  <si>
    <t>41978156</t>
  </si>
  <si>
    <t>SANCHEZ AYQUIPA BHELU</t>
  </si>
  <si>
    <t>CONTRATACIÓN DEL SERVICIO DE UN (01) PROFESIONAL ABOGADO CON EL PROPÓSITO DE EJECUTAR LOS SERVICIOS DE CONTROL QUE DETERMINE LA GERENCIA REGIONAL DE CONTROL DE AYACUCHO DE LA CONTRALORÍA GENERAL DE LA REPÚBLICA, A REALIZARSE EN EL ÓRGANO DE CONTROL INSTITUCIONAL DE LA MUNICIPALIDAD PROVINCIAL DE LA MAR, EN EL MARCO DE LA EMERGENCIA SANITARIA COVID 19.</t>
  </si>
  <si>
    <t>41988854</t>
  </si>
  <si>
    <t>BARBOZA FLORES MARIBEL</t>
  </si>
  <si>
    <t>CONTRATACION DEL SERVICIO DE UN (01) PROFESIONAL EN ENFERMERIA CON EL PROPOSITO DE EJECUTAR ACCIONES DE APOYO SOBRE LA EMERGENCIA SANITARIA DECLARADA POR EL MINISTERIO DE SALUD DEBIDO A LA EXISTENCIA DEL COVID-19 EN LA GERENCIA REGIONAL DE CONTROL DE PUNO DE LA CONTRALORIA GENERAL DE LA REPUBLICA.</t>
  </si>
  <si>
    <t>41989668</t>
  </si>
  <si>
    <t>VASQUEZ JIHUALLANCA IVONNE</t>
  </si>
  <si>
    <t xml:space="preserve">SERVICIOS DE UN PROFESIONAL QUE BRINDE APOYO EN EL PROCESO DE LA EFECTIVA INCORPORACION DE LOS ORGANOS DE CONTROL INSTITUCIONAL A LA CGR </t>
  </si>
  <si>
    <t>41991413</t>
  </si>
  <si>
    <t>OLIVA TANTARICO DEYSI DEL MILAGRO</t>
  </si>
  <si>
    <t>SERVICIO DE UN (01) PROFESIONAL EN ENFERMERÍA PARA EJERCER ACCIONES DE APOYO, MONITOREO Y CONTROL EN EL MARCO DE LA EMERGENCIA SANITARIA DECLARADA POR EL MINISTERIO DE SALUD DEBIDO AL COVID-19 A FAVOR DE LOS COLABORADORES DE LA GERENCIA REGIONAL DE CONTROL DE TACNA DE CONTRALORÍA GENERAL DE LA REPÚBLICA.</t>
  </si>
  <si>
    <t>41992541</t>
  </si>
  <si>
    <t>PACOTICONA CCOA ROCIO MERLY</t>
  </si>
  <si>
    <t xml:space="preserve">SERVICIO DE DESARROLLO DE FUNCIONALIDADES Y SUPERAR INCIDENTES EN EL SISTEMA SAGU WEB 1, </t>
  </si>
  <si>
    <t>42003709</t>
  </si>
  <si>
    <t>HUAMANI MENDOZA MIGUEL ANGEL</t>
  </si>
  <si>
    <t>BACHILLER EN INGENIERIA DE SISTEMAS</t>
  </si>
  <si>
    <t>CONTRATAR EL SERVICIO DE INGENIERO CIVIL PARA  PARTICIPAR EN LAS LABORES  DE CONTROL  POSTERIOR DE LA  GERENCIA  REGIONAL DE CONTROL DE CAJAMARCA.</t>
  </si>
  <si>
    <t>42041757</t>
  </si>
  <si>
    <t>BOÑON MENDOZA OSCAR ANTONIO</t>
  </si>
  <si>
    <t>SERVICIO DE UN PROFESIONAL EN INGENIERIA CIVIL PARA LA  PARTICIPACION EN SERVICIOS DE CONTROL Y SERVICIOS RELACIONADOS EN EL MARCO DE LA EMERGENCIA SANITARIA DECRETADA  POR EL  COVID  19 REALIZAR LA  EVALUACION Y ATENCION DE SOLICITUDES DE INTERVENCION  ,ENTRE OTROS SERVICIOS EN LOS ORGANOS DE CONTROL NSTITUCIONAL BAJO EL AMBITO DE LA GERENCIA REGIONAL DE CONTROL DE UCAYALI.</t>
  </si>
  <si>
    <t>42051468</t>
  </si>
  <si>
    <t>CASTRO CHAVEZ MANUEL ALEJANDRO</t>
  </si>
  <si>
    <t>42082358</t>
  </si>
  <si>
    <t>GRADOS PALACIOS LEO ALDO</t>
  </si>
  <si>
    <t xml:space="preserve">APOYO EN LA  EJECUCIÓN  DE SERVICIOS DE CONTROL POSTERIOR PARA  COMISIONES DE AUDITORIA </t>
  </si>
  <si>
    <t>42086192</t>
  </si>
  <si>
    <t>MENDEZ MORENO AHILUD TULA</t>
  </si>
  <si>
    <t>SERVICIO DE UN ASISTENTE AUDIOVISUAL QUE BRINDE APOYO EN LA PRODUCCION, EDICION Y POST PRODUCCION DE VIDEOS.</t>
  </si>
  <si>
    <t>42089491</t>
  </si>
  <si>
    <t>CALATAYUD ESPINOZA HIDALGO</t>
  </si>
  <si>
    <t>SERVICIO DE UN (1) PROFESIONAL COMO EXPERTO EN LA EJECUCIÓN DE LA AUDITORÍA DE CUMPLIMIENTO: "SOLICITUDES DE DESCUENTO POR COMPROMISOS ASUMIDOS POR LOS SERVI..." PARA LA GRC DE AMAZONAS</t>
  </si>
  <si>
    <t>42125828</t>
  </si>
  <si>
    <t>MELENDEZ AVILES GREDY DENNIS</t>
  </si>
  <si>
    <t>CONTRATACION DE SERVICIO DE UN (01) INGENIERO CIVIL, PARA EL ORGANO DE CONTROL INSTITUCIONAL DE LA MUNICIPALIDAD DISTRITAL DE EL TAMBO PARA REALIZAR SERVICIO DE CONTROL SIMULTANEO EN EL MARCO DE LA EMERGENCIA NACIONAL DECLARADA POR EL ESTADO PERUANO ANTE LA PRESENCIA DEL COVID-19 DE ACUERDO A LAS NORMAS DE CONTROL GUBERNAMENTAL, DOCUMENTOS TECNICOS O DE GESTION APLICABLES Y OTROS REQUERIMIENTOS DEL AMBITO SECTORIAL CORRESPONDIENTE</t>
  </si>
  <si>
    <t>42142044</t>
  </si>
  <si>
    <t>DAVILA CABEZAS IRIS ANGELA</t>
  </si>
  <si>
    <t>SERVICIO DE UN PROFESIONAL EN INGENIERIA AGRICOLA PARA PARTICIPAR COMO INTEGRANTE O ESPECIALISTA DE COMISION DE LA OBRA: "EXPEDIENTES TECNICOS, ESTUDIOS DE PRE-INVERSION Y OTROS ESTUDIOS - PLAN INTEGRAL PARA LA RECONSTRUCCION CON CAMBIOS"</t>
  </si>
  <si>
    <t>42142442</t>
  </si>
  <si>
    <t>ATALAYA QUIROZ JOSE NEYSER DANY</t>
  </si>
  <si>
    <t>INGENIERO AGRICOLA</t>
  </si>
  <si>
    <t>SERVICIO DE UN PROFESIONAL EN LA CARRERA DE DERECHO PARA PARTICIPAR COMO INTEGRANTE O ESPECIALISTA EN LA OBRA "RECUPERACION LOCAL ESCOLAR N°11566 MANUEL ASCENCIO SEGURA OYOTUN"</t>
  </si>
  <si>
    <t>42146119</t>
  </si>
  <si>
    <t>VALDERA CABANILLAS CAROL LIZETH</t>
  </si>
  <si>
    <t>SERVICIO DE SOPORTE TÉCNICO ESPECIALIZADO EN LA FASE DE FORMULACIÓN Y EVALUACIÓN DE INVERSIONES U OTROS RELACIONADOS, EN MATERIA DE INVERSIÓN PÚBLICA, QUE RECIBA LA SUBGERENCIA DE FORMULACIÓN DE INVERSIONES</t>
  </si>
  <si>
    <t>42153033</t>
  </si>
  <si>
    <t>PUNIL GUILLEN NANCY</t>
  </si>
  <si>
    <t>SERVICIO DE  APOYO TÉCNICO EN INFORMÁTICA PARA EL MANTENIMIENTO Y OPERATIVIDAD DE LAS CAMARAS DE SEGURIDAD DEL CGA</t>
  </si>
  <si>
    <t>42160083</t>
  </si>
  <si>
    <t>HERRERA CURAY EDWIN EDESMIR</t>
  </si>
  <si>
    <t>SEGURIDAD INFORMATICA</t>
  </si>
  <si>
    <t>SERVICIO DE BUSQUEDA DE BIENES FALTANTES Y ETIQUETADO DE BIENES DEL PROCESO DE INVENTARIO 2019, PARA EL AREA DE CONTROL PATRIMONIAL Y ALMACEN</t>
  </si>
  <si>
    <t>42164618</t>
  </si>
  <si>
    <t>PARRA ALVARADO FLORENCIO ALAN</t>
  </si>
  <si>
    <t>SERVICIOS DE APOYO SECRETARIAL PARA LA SUBGERENCIA DE ABASTECIMIENTO</t>
  </si>
  <si>
    <t>42165088</t>
  </si>
  <si>
    <t>VELIZ PEREZ KATIA JANETT</t>
  </si>
  <si>
    <t>SECRETARIADO</t>
  </si>
  <si>
    <t>SERVICIOS DE UN ING. CIVIL PARA EJECUTAR ACCIONES DE CONTROL POSTERIOR DEL PLAN NACIONAL DE CONTROL 2020 EN EL MARCO DEL PROCESO DE RRCC</t>
  </si>
  <si>
    <t>42192011</t>
  </si>
  <si>
    <t>QUIROZ CIRIACO JUAN SALOMON</t>
  </si>
  <si>
    <t>CONTRATACIÓN DE UN (01) ABOGADO (A), PARA EL DESARROLLO DE ACTIVIDADES RELACIONADAS A LOS SERVICIOS DE CONTROL A EJECUTARSE EN EL ORGANO DE CONTROL INSTITUCIONAL DE LA MUNICIPALIDAD PROVINCIAL DE AMBO, CON RELACIÓN A LA EJECUCIÓN DE LOS RECURSOS TRANSFERIDOS PARA LA REACTIVACIÓN ECONÓMICA Y ATENCION DE LA POBLACIÓN A TRAVÉS DE INVERSIÓN PÚBLICA.</t>
  </si>
  <si>
    <t>42193470</t>
  </si>
  <si>
    <t>CHIANG RIOS ABIGAIL ARASA</t>
  </si>
  <si>
    <t>CONTRATAR LOS SERVICIOS DE UN PROFESIONAL EN CONTABILIDAD, ECONOMÍA, ADMINISTRACIÓN, INGENIERÍA INDUSTRIAL Y/O AFINES PARA QUE PRESTE SUS SERVICIOS EN LA EJECUCIÓN DEL SERVICIO DE CONTROL ESPECÍFICO A HECHOS CON PRESUNTA IRREGULARIDAD PARA LAS LABORES DE LA GERENCIA REGIONAL DE CONTROL DE CUSCO, EN EL MARCO DE LA EMERGENCIA NACIONAL SANITARIA POR EL COVID-19.</t>
  </si>
  <si>
    <t>42210166</t>
  </si>
  <si>
    <t>CUENTAS GALINDO IVAN</t>
  </si>
  <si>
    <t>ANALISTA EVALUADOR DE DENUNCIAS OCI EN EL MARCO DE LA EMERGENCIA SANITARIA COVID-19</t>
  </si>
  <si>
    <t>42225201</t>
  </si>
  <si>
    <t>ALVAREZ MENDOZA GULLIANA MARTHA</t>
  </si>
  <si>
    <t>CONTRATAR LOS SERVICIOS DE UN INGENIERO CIVIL PARA QUE BRINDE APOYO EN LA REALIZACIÓN DE LOS DIVERSOS SERVICIOS DE CONTROL VINCULADOS CON EL GASTO PARA CONTROL GUBERNAMENTAL EN EL MARCO DE LA ACTUAL COYUNTURA ECONÓMICA, QUE EJECUTARÁ EN EL ÓRGANO DE CONTROL INSTITUCIONAL DE LA MUNICIPALIDAD PROVINCIAL GENERAL SÁNCHEZ CERRO - OMATE</t>
  </si>
  <si>
    <t>42262854</t>
  </si>
  <si>
    <t>RAMOS ESPINOZA DEYVI FRIEDMAN</t>
  </si>
  <si>
    <t>SERVICIO DE UN PROFESIONAL EN INGENIERIA MECANICA ELECTRICA PARA PARTICIPAR COMO INTEGRANTE O ESPECIALISTA DE COMISION DE SERVICIOS DE CONTROL EN LA OBRA: RECUPERACION DEL LOCAL ESCOLAR 10075</t>
  </si>
  <si>
    <t>42288646</t>
  </si>
  <si>
    <t>LACHE RODAS LUIS ALBERTO</t>
  </si>
  <si>
    <t xml:space="preserve">CONTRATACION DEL SERVICIO DE UN PROFESIONAL EN CONTABILIDAD, ECONOMIA, ADMINISTRACION INGENIERIA INDUSTRIAL Y /O AFINES PARA QUE PRESTE SERVICIOS EN LA EJECUCION DE CONTROLES SIMULTANEOS EN LA MODALIDAD DE CONTROL CONCURRENTE PARA LAS LABORES DE CONTROL DEL ORGANO DE CONTROL INSTITUCIONAL DE LA MUNICIPALIDAD PROVINCIAL DE CANCHIS, EN EL MARCO DE LA EMERGENCIA NACIONAL SANITARIA POR EL COVID 19.  </t>
  </si>
  <si>
    <t>42291334</t>
  </si>
  <si>
    <t>MONASTERIO ALARCON CARLOS EDUARDO</t>
  </si>
  <si>
    <t xml:space="preserve">CONTRATACION DE UNA PERSONA NATURAL PARA LA CONDUCCION Y CUIDADO  DE VEHICULO INSTITUCIONAL  DE LA CGR EN EL MARCO DE LA EMERGENCIA  SANITARIA </t>
  </si>
  <si>
    <t>42299623</t>
  </si>
  <si>
    <t>CALDERON VICENTE LUIS ANGEL</t>
  </si>
  <si>
    <t xml:space="preserve">PROFESIONAL DE ENFERMERIA PARA EJERCER ACCIONES DE APOYO CONTROL  Y SEGUMIENTO DE LA SALUD A LOS COLABORADORES DE LA GERENCIA REGIONAL DE CONTROL DE PIURA DE LA CGR , EN EL MARCO DE LA EMERGENCIA SANITARIA DECLARADA POR EL MINISTERIO DE SALUD DEBIDO A LA COVID 19 </t>
  </si>
  <si>
    <t>42304407</t>
  </si>
  <si>
    <t>GOMEZ CARHUATOCTO MEYLING LISBETH</t>
  </si>
  <si>
    <t>LICENCIADO EN ENFERMERÍA</t>
  </si>
  <si>
    <t>SERVICIO DE UN PROFESIONAL EN CONTABILIDAD PARA EL ANÁLISIS DE LAS CUENTAS CONTABLES DE ACTIVOS FIJOS, BIENES MUEBLES E INMUEBLES, BIENES Y SUMINISTROS, ASÍ COMO LA REVISIÓN Y EVALUACIÓN DE LOS EXPEDIENTES POR BIENES Y SERVICIOS QUE EMITE LA SUBGERENCIA DE ABASTECIMIENTO, CON LA FINALIDAD DE REALIZAR EL CONTROL DE LOS MISMOS EN LA UNIDAD DE CONTABILIDAD DE LA GERENCIA DE ADMINISTRACIÓN DE LA CONTRALORÍA GENERAL DE LA REPÚBLICA</t>
  </si>
  <si>
    <t>42314173</t>
  </si>
  <si>
    <t>AGUILAR VALDERA ANTONIO EDUARDO</t>
  </si>
  <si>
    <t>SERVICIO DE UN (01) ABOGADO COMO ASISTENTE LEGAL PARA EL ANÁLISIS DE DOCUMENTACIÓN RELACIONADA CON LOS PROCEDIMIENTOS ADMINISTRATIVOS DISCIPLINARIOS EN LOS QUE INTERVIENE LA SECRETARÍA GENERAL.</t>
  </si>
  <si>
    <t>42318801</t>
  </si>
  <si>
    <t>CARRION PEREZ ERBER JAIDER</t>
  </si>
  <si>
    <t>CONTRATACION DE UN INGENIERO CIVIL PARA SERVICIO DE CONTROL POSTERIOR EN MODALIDAD DE AUDITORIA, GRC AREQUIPA</t>
  </si>
  <si>
    <t>42331830</t>
  </si>
  <si>
    <t>DEL CARPIO DELGADO FABRIZIO</t>
  </si>
  <si>
    <t>SERVICIO DE UNA PERSONA NATURAL QUE REALICE EL SERVICIO DE CONTROL PREVIO DE LOS EXPEDIENTES DE CONTRATACIONES QUE SE DERIVEN DE PROCEDIMIENTOS DE SELECCIÓN E IGUALES O MENORES A 8 UITS PARA LA SUBGERENCIA DE ABASTECIMIENTO</t>
  </si>
  <si>
    <t>42336700</t>
  </si>
  <si>
    <t>ALATA COLLAO HECTOR MAURICIO</t>
  </si>
  <si>
    <t>PROFESIONAL TECNICO ADMINISTRACIÓN INDUSTRIAL</t>
  </si>
  <si>
    <t>SERVICIO DE UN PROFESIONAL EN ECONOMIA PARA LA  PARTICIPACION EN SERVICIOS DE CONTROL Y SERVICIOS RELACIONADOS EN EL MARCO DE LA EMERGENCIA SANITARIA DECRETADA  POR EL  COVID  19 REALIZAR LA  EVALUACION Y ATENCION DE SOLICITUDES DE INTERVENCION  ,ENTRE OTROS SERVICIOS EN LOS ORGANOS DE CONTROL NSTITUCIONAL BAJO EL AMBITO DE LA GERENCIA REGIONAL DE CONTROL DE UCAYALI.</t>
  </si>
  <si>
    <t>42340346</t>
  </si>
  <si>
    <t>VICTORIO DAZA VIVIANA PRUDENCIA</t>
  </si>
  <si>
    <t>SERVICIO DE UN PROFESIONAL ESPECIALISTA QUE BRINDE EL SERVICIO DE GESTION DE COMUNICACIÓN INTERNA DE LA CONTRALORIA</t>
  </si>
  <si>
    <t>42362299</t>
  </si>
  <si>
    <t>PRATOLONGO TORRES LORENA</t>
  </si>
  <si>
    <t>SERVICIO DE CONDUCCIÓN Y CUIDADO DEL VEHÍCULO DE PLACA EAA-856 PARA SERVICIOS DE CONTROL SIMULTANEOS EN MARCO DE LA RRCC</t>
  </si>
  <si>
    <t>42371403</t>
  </si>
  <si>
    <t>GONZALES ANAYA DAVID HUMBERTO</t>
  </si>
  <si>
    <t>CONTAR CON EL SERVICIO DE UN (01) PROFESIONAL EN PSICOLOGÍA CLÍNICA CON EL PROPÓSITO DE BRINDAR ASISTENCIA PSICOLÓGICA  Y DE SALUD MENTAL EN EL MARCO DE LA EMERGENCIA SANITARIA DECLARADA POR EL MINISTERIO DE SALUD DEBIDO A LA EXISTENCIA DEL COVID-19 A LOS COLABORADORES EN LA GERENCIA REGIONAL DE CONTROL DE CUSCO.</t>
  </si>
  <si>
    <t>42376578</t>
  </si>
  <si>
    <t>VELASCO PAREDES GLENDA</t>
  </si>
  <si>
    <t>CONTRATAR EL SERVICIO DE UNA PERSONA NATURAL PARA REALIZAR LA CLASIFICACION, DISTRIBUCION Y ENTREGA DE DOCUMENTOS DE LA SEDE CENTRAL DE LIMA</t>
  </si>
  <si>
    <t>42379498</t>
  </si>
  <si>
    <t>FERNANDEZ MIRANDA DAVID ALBERTO</t>
  </si>
  <si>
    <t>SERVICIOS DE PROFESIONAL PARA CONTROL POSTERIOR EN LA MODALIDAD DE SERVICIO DE CONTROL ESPECIFICO, EN MARCO DE LA EMERGENCIA SANITARIA POR EL COVID-19</t>
  </si>
  <si>
    <t>42380907</t>
  </si>
  <si>
    <t>CHECYA ALATA MARIA SOLEDAD</t>
  </si>
  <si>
    <t>SERVICIO DE UN PROFESIONAL EN DERECHO PARA REALIZAR SERVICIOS DE CONTROL BAJO LA MODALIDAD DE CONTROL SIMULTANEO Y POSTERIOR EN VIRTUD AL ESTADO DE EMERGENCIA NACIONAL COVID 19, PARA EL ORGANO DE CONTROL INSTITUCIONAL DE LA MUNICIPALIDAD PROVINCIAL DE GRAN CHIMU.</t>
  </si>
  <si>
    <t>42398908</t>
  </si>
  <si>
    <t>BERMUDEZ GONZALES MARCO ANTONIO</t>
  </si>
  <si>
    <t xml:space="preserve">CONTRATACION DEL SERVICIO DE PROFESIONAL EN CONTABILIDAD,ADMINISTRACION O ECONOMIA PARA PARTICIPAR EN LA EVALUACION DE IMPLEMENTACION DE LAS RECOMENDACIONES CONTENIDAS EN LOS INFORMES DE LA CUENTA GENERAL REPUBLICA Y DICTAMENES DE AUDITORIA DEL SECTOR PUBLICO. </t>
  </si>
  <si>
    <t>42423717</t>
  </si>
  <si>
    <t>SANDOVAL RAZA NIRIAM PAMELA</t>
  </si>
  <si>
    <t>SERVICIO PROFESIONAL DE UN MEDICO CIRUJANO PARA LA EJECUCION DE LOS SERVICIOS DE CONTROL GUBERNAMENTAL SOBRE LA EMERGENCIA SANITARIA</t>
  </si>
  <si>
    <t>42425295</t>
  </si>
  <si>
    <t>FIGUEROA GONZALES PERCY DARWIN</t>
  </si>
  <si>
    <t>SERVICIOS DE UN PROFESIONAL COMO ANALISTA PROGRAMADOR RESPONSABLE DE REALIZAR EL DESARROLLO EN EL SISTEMA DE NOTIFICACIONES Y CASILLAS ELECTRONICAS, DE NUEVAS FUNCIONALIDADES RELACIONADAS A ASIGNACIONES OBLIGATORIAS DE CASILLAS ELECRONICAS PARA TODO TIPO DE USUARIOS RECEPTORES DE NOTIFICACIONES ELECTRONICAS; CON LO CUAL SE BRINDARA EL SOPORTE PARA LAS COMUNCACIONES EN EL MARCO DE LOS PROCESOS DE CONTROL Y PROCEDIMIENTOS ADMINISTRATIVOS A CARGO DERL SISTEMA NACIONAL DE CONTROL, QUE SON NECESARIAS DURANTE EL ESTADO DE EMERGENCIA SANITARIA POR EL COVID-19</t>
  </si>
  <si>
    <t>42434613</t>
  </si>
  <si>
    <t>MAMANI CONDORI JOSE WALTER</t>
  </si>
  <si>
    <t xml:space="preserve">CONTAR CON EL SERVICIO PROFESIONAL DE UN (01) ADMINISTRADOR (A) QUE APOYE EN LA ATENCIÓN Y TRAMITACIÓN DE EXPEDIENTES RECIBIDOS POR LA GERENCIA REGIONAL DE CONTROL DE LIMA METROPOLITANA Y CALLAO, EN EL MARCO DEL CONTROL GUBERNAMENTAL DADA LA ACTUAL COYUNTURA ECONÓMICA. </t>
  </si>
  <si>
    <t>42435070</t>
  </si>
  <si>
    <t>DELGADO MARTINEZ GISSELLA</t>
  </si>
  <si>
    <t>CONTRATACIÓN DEL SERVICIO ESPECIALIZADO DE (01) MÉDICO OCUPACIONAL PARA DESARROLLAR ACCIONES DE APOYO EN SALUD DURANTE LA EMERGENCIA SANITARIA DECLARADA POR EL MINISTERIO DE SALUD DEBIDO A LA PANDEMIA OCASIONADA POR EL COVID 19 EN LOS COLABORADORES DE LA CONTRALORÍA GENERAL DE LA REPÚBLICA, EN EL MARCO DEL CONTROL GUBERNAMENTAL DADA LA COYUNTURA ECONÓMICA ACTUAL.</t>
  </si>
  <si>
    <t>42447495</t>
  </si>
  <si>
    <t>BERMEO VARGAS EKATERINA BERENICE</t>
  </si>
  <si>
    <t>CONTRATACIÓN DE SERVICIO DE UN (01) INGENIERO CIVIL, PARA EL ÓRGANO DE CONTROL INSTITUCIONAL DE LA MUNICIPALIDAD PROVINCIAL DE CHANCHAMAYO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</si>
  <si>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42449807</t>
  </si>
  <si>
    <t>PACHECO GUERRA CESAR AUGUSTO</t>
  </si>
  <si>
    <t>SERVICIO DE UN BACHILLER QUE BRINDE APOYO EN LAS LABORES ADMINISTRATIVAS CON LA FINALIDAD DE GARANTIZAR LA ADMINISTRACION Y DAR CONTROL EFECTIVO DE LOS RECURSOS FINANCIEROS DE LA INSTITUCION</t>
  </si>
  <si>
    <t>42455065</t>
  </si>
  <si>
    <t>CONTRERAS PANTIGOZO EDGAR JAVIER</t>
  </si>
  <si>
    <t>SERVICIO DE PROFESIONAL EN CONTABILIDAD, AMINISTRACION O ECONOMIA PARA LA EJECUCION DE SERVICIO DE CONTROL GUBERNAMENTAL A LOS RECURSOS PUBLICOS ASIGNADOS EN EL MARCO DE LA EMERGENCIA SANITARIA POR EL COVID-19 EN LA PROVINCIA DE BONGARA BAJO EL AMBITO DE LA GERENCIA REGIONAL DE CONTROL DE AMAZONAS</t>
  </si>
  <si>
    <t>42484718</t>
  </si>
  <si>
    <t>LLONTOP FERNANDEZ FREDDY FRANCISCO</t>
  </si>
  <si>
    <t>CONTAR CON EL SERVICIO DE UN (01) PROFESIONAL EN PSICOLOGÍA CLÍNICA CON EL PROPÓSITO DE BRINDAR ASISTENCIA PSICOLÓGICA Y SALUD MENTAL DEBIDO A LA EMERGENCIA SANITARIA DECLARADA POR EL MINISTERIO DE SALUD POR LA EXISTENCIA DEL COVID-19, PARA LOS COLABORADORES DE LA GERENCIA REGIONAL DE CONTROL DE HUÁNUCO DE LA CONTRALORÍA GENERAL DE LA REPÚBLICA, EN EL MARCO DE LA ACTUAL COYUNTURA ECONÓMICA.</t>
  </si>
  <si>
    <t>42487132</t>
  </si>
  <si>
    <t>ESQUIVEL CHUFANDAMA ROSAMAR LILIA</t>
  </si>
  <si>
    <t>SERVICIO DE PROFESIONALES DE LA CARRERA DE DERECHO PARA EJECUTAR ACCIONES DE APOYO EN LOS SERVICIOS DE CONTROL SIMULTÁNEO Y POSTERIOR DEL PLAN NACIONAL DE CONTROL 2020 DE LA GERENCIA REGIONAL DE CONTROL DE ANCASH - OFICINA DE ENLACE CHIMBOTE.</t>
  </si>
  <si>
    <t>42496470</t>
  </si>
  <si>
    <t>BARRETO GONZALES MIRIAM JOHAN</t>
  </si>
  <si>
    <t>CONTRATACIÓN DE UN CONDUCTOR PARA LA GERENCIA REGIONAL DE CONTROL DE LIMA PROVINCIAS EN EL MARCO DE RECONSTRUCCIÓN CON CAMBIOS</t>
  </si>
  <si>
    <t>42506234</t>
  </si>
  <si>
    <t>LINDO BAZALAR NILTON EDUARDO</t>
  </si>
  <si>
    <t>TECNICAS EN EDUCACION SECUNDARIA</t>
  </si>
  <si>
    <t>SERVICIOS DE LABORES DE SEGURIDAD PARA EL CONTROL DE INGRESO Y SALIDA DE COLABORADORES PARA EL SERVICIO NOCTURNO EN LA SEDE DEL ÓRGANO INSTRUCTOR JUNÍN</t>
  </si>
  <si>
    <t>42516184</t>
  </si>
  <si>
    <t>ROJAS RIMARI HENRY PERCY</t>
  </si>
  <si>
    <t>CONTAR CON EL SERVICIO DE UN (1) PROFESIONAL DE LA CARRERA DE DERECHO PARA EJECUTAR ACCIONES DE APOYO EN LOS SERVICIOS DE CONTROL POSTERIOR  DEL PLAN NACIONAL DE CONTROL 2020 DE LA GERENCIA REGIONAL DE CONTROL DE ANCASH.</t>
  </si>
  <si>
    <t>42520298</t>
  </si>
  <si>
    <t>WONG OBO JUAN CARLOS</t>
  </si>
  <si>
    <t>CONTRATACION DE SERVICIOS DE UN (1) PROFESIONAL EN CONTABILIDAD PARA EL ORGANO DE CONTROL INSTITUCIONAL DE LA MUNICIPALIDAD PROVINCIAL DE TARMA PARA LA REALIZACION DE LOS SERVICIOS DE CONTROL SIMULTANEO Y CONTROL POSTERIOR EN EL MARCO DE LA EMERGENCIA NACIONAL DECLARADA POR EL ESTADO PERUANO ANTE LA PRESENCIA DEL COVID-19 DE ACUERDO A LAS NORMAS DE CONTROL GUBERNAMENTAL, DOCUMENTOS TECNICOS O DE GESTION APLICABLES Y OTROS REQUERIMIENTOS DEL AMBITO SECTORIAL CORRESPONDIENTE</t>
  </si>
  <si>
    <t>42540336</t>
  </si>
  <si>
    <t>CAPARACHIN FERNANDEZ DEISY LUCY</t>
  </si>
  <si>
    <t>CONTRATAR EL SERVICIO DE UN PROFESIONAL COMO ANALISTA PROGRAMADOR RESPONSABLE DE REALIZAR EL DESARROLLO EN EL SISTEMA DE NOTIFICACIONES Y CASILLAS ELECTRONICAS, DE NUEVAS FUNCIONALIDADES RELACIONADAS AL CONSULTAS Y REPORTES DE NOTIFICACIONES Y CASILLAS ELECTRONICAS, Y COMPONENTES DE INTEGRACION CON OTROS SISTEMAS INFORMATICOS CGR; CON LO CUAL SE BRINDARA EL SOPORTE PARA LAS COMUNICACIONES EN EL MARCO DE LOS PROCESOS DE CONTROL Y PROCEDIMIENTOS ADMINISTRATIVOS A CARGO DEL SISTEMA NACIONAL DE CONTROL, QUE SON NECESARIAS DURANTE EL ESTADO DE EMERGENCIA SANITARIA POR EL COVID-19.</t>
  </si>
  <si>
    <t>42545882</t>
  </si>
  <si>
    <t>LEON VILCA EDWIN</t>
  </si>
  <si>
    <t xml:space="preserve">CONTRATAR UN PROFESIONAL EN MEDICINA HUMANA PARA REALIZAR EL SERVICIO DE EJECUCIÓN DE ACTIVIDADES VINCULADAS  A LOS  SERVICIOS DE CONTROL , CONFORME  A LOS PROCEDIMIENTO S Y ESTRATEGIAS  ESTABLECIDAS , A FIN DE EMITIR LOS PRODUCTOS DE SERVICIOS DE CONTROL CORRESPONDIENTE </t>
  </si>
  <si>
    <t>42558905</t>
  </si>
  <si>
    <t>YANQUI SANCHEZ RAFAEL JESUS</t>
  </si>
  <si>
    <t>SERVICIO ESPECIALIZADO DE APOYO LEGAL EN MATERIA DE INVERSION PUBLICA</t>
  </si>
  <si>
    <t>42574770</t>
  </si>
  <si>
    <t>ALARCON MORALES JULISSA VERONICA</t>
  </si>
  <si>
    <t>CONTRTATACION DEL SERVICIO DE UN INGENIERO CIVIL PARA EVALUACION DE DENUNCIAS Y SOLICITUDES DE INTERVENCION VINCULADAS A LAS OBRAS EN LA PROVINCIA DE DOS DE MAYO Y LAURICOCHA</t>
  </si>
  <si>
    <t>42578226</t>
  </si>
  <si>
    <t>ESPINOZA LIVIAS FRED ELEODORO</t>
  </si>
  <si>
    <t>CONTRATACION DEL SERVICIO DE UN (01) PROFESIONAL DE ENFERMERIA CON EL PROPOSITO DE EJECUTAR ACCIONES DE APOYO SOBRE LA EMERGENCIA SANITARIA DECLARADA POR EL MINISTERIO DE SALUD DEBIDO A LA EXISTENCIA DEL COVID-19, SEDE CENTRAL UBICADO EN EL EDIFICIO DE MARISCAL MILLER DE LA CGR</t>
  </si>
  <si>
    <t>42585293</t>
  </si>
  <si>
    <t>BALUARTE RONCEROS ARACELI CRISTINA</t>
  </si>
  <si>
    <t>CONTRATACION DE SERVICIOS DE UN (1) PROFESIONAL EN CONTABILIDAD PARA LA GERENCIA REGIONAL DE CONTROL DE JUNIN PARA LA REALIZACION DE LOS SERVICIOS DE CONTROL SIMULTANEO Y CONTROL POSTERIOR EN EL MARCO DE LA EMERGENCIA NACIONAL DECLARADA POR EL ESTADO PERUANO ANTE LA PRESENCIA DEL COVID-19 DE ACUERDO A LAS NORMAS DE CONTROL GUBERNAMENTAL, DOCUMENTOS TECNICOS O DE GESTION APLICABLES Y OTROS REQUERIMIENTOS DEL AMBITO SECTORIAL CORRESPONDIENTE.</t>
  </si>
  <si>
    <t>42601990</t>
  </si>
  <si>
    <t>YAURI ORE DIANA</t>
  </si>
  <si>
    <t>SERVICIO DE UN PROFESIONAL ESPECIALIZADO PARA LA ELABORACION, ANALISIS Y/O ACTUALIZACION DE INSTRUMENTOS DE GESTION DE LOS PROCESOS</t>
  </si>
  <si>
    <t>42604311</t>
  </si>
  <si>
    <t>LA TORRE DIAZ WALTER JUNIOR</t>
  </si>
  <si>
    <t>CONTAR CON EL SERVICIO DE UN (01) PROFESIONAL EN DERECHO PARA EJECUTAR ACCIONES LABORALES EN EL MARCO DE LA EMERGENCIA SANITARIA POR COVID-19 A LOS COLABORADORES DE LA CGR.</t>
  </si>
  <si>
    <t>42609194</t>
  </si>
  <si>
    <t>VILLARAN ZEGARRA JOSE ALBERTO</t>
  </si>
  <si>
    <t>CONTRATAR LOS SERVICIOS DE UN INGENIERO CIVIL PARA QUE BRINDE APOYO EN LA REALIZACIÓN DE LOS DIVERSOS SERVICIOS DE CONTROL VINCULADOS CON EL GASTO PARA CONTROL GUBERNAMENTAL EN EL MARCO DE LA ACTUAL COYUNTURA ECONÓMICA QUE EJECUTARÁ LA GERENCIA REGIONAL DE CONTROL DE MOQUEGUA,</t>
  </si>
  <si>
    <t>42646932</t>
  </si>
  <si>
    <t>YUCRA RAMOS NELSON ALVARO</t>
  </si>
  <si>
    <t>SERVICIO DE UN PROFESIONAL EN DERECHO PARA QUE PRESTE SERVICIOS EN LA EJECUCIÓN DE SERVICIO DE CONTROLES SIMULTANEOS EN LA MODALIDAD DE CONTROL CONCURRENTE PARA LA LABORES DE CONTROL DEL ORGANO DE CONTROL INSTITUICONAL DE LA MUNICIPALIDAD PROVINCIAL DE CHUMBIVILCAS, EN EL MARCO DE LA EMERGENCIA NACIONAL SANITARIA POR EL COVID-19.</t>
  </si>
  <si>
    <t>42647797</t>
  </si>
  <si>
    <t>SALAS MENDOZA JESUS AUGUSTO</t>
  </si>
  <si>
    <t xml:space="preserve"> SERVICIO DE UN PROFESIONAL EN ENFERMERIA PARA EJERCER ACCIONES DE APOYO, MONITOREO Y CONTROL EN EL MARCO DE LA EMERGENCIA SANITARIA DECLARADA POR EL MINISTERIO DE SALUD DEBIDO AL COVID-19 A FAVOR DE LOS COLABORADORES DE LA GERENCIA REGIONAL DE CONTROL DE PIURA DE LA CONTRALORIA GENERAL DE LA REPUBLICA. </t>
  </si>
  <si>
    <t>42653344</t>
  </si>
  <si>
    <t>SALAZAR HERNANDEZ EVELYN YAHAIRA</t>
  </si>
  <si>
    <t>SERVICIO DE UN (01) PROFESIONAL EN ENFERMERÍA PARA EJERCER ACCIONES DE SEGUIMIENTO A LA SALUD DE LOS COLABORADORES DE LA CONTRALORÍA GENERAL DE LA REPÚBLICA, EN EL MARCO DE LA EMERGENCIA SANITARIA DECLARADA POR EL MINISTERIO DE SALUD, DEBIDO A LA COVID-19.</t>
  </si>
  <si>
    <t>42653422</t>
  </si>
  <si>
    <t>BENDEZU FIGUEROA SILVIA KARINA</t>
  </si>
  <si>
    <t>SERVICIO DE PROFESIONAL EN DERECHO PARA LA EJECUCION DE SERVICIO DE CONTROL GUBERNAMENTAL A LOS RECURSOS PUBLICOS ASIGNADOS EN EL MARCO DE LA EMERGENCIA SANITARIA POR EL COVID-19 EN LA PROVINCIA DE BONGARA BAJO EL AMBITO DE LA GERENCIA REGIONAL DE CONTROL DE AMAZONAS</t>
  </si>
  <si>
    <t>42662481</t>
  </si>
  <si>
    <t>LIMO APAGUEÑO PEDRO MARTIN</t>
  </si>
  <si>
    <t>SERVICIO PROFESIONAL EN DERECHO  PARA PARTICIPAR EN EL SERVICIO DE CONTROL A CARGO DEL OCI DE LA MUNICIPALIDAD PROVINCIAL DE FERRAÑAFE.</t>
  </si>
  <si>
    <t>42664322</t>
  </si>
  <si>
    <t>LLONTOP GUZMAN MARIA ROSA</t>
  </si>
  <si>
    <t>SERVICIO PROFESIONAL DE UN MEDICO CIRUJANO PARA LA EJECUCION DE LOS SERVICIOS DE CONTROL GUBERNAMENTAL, EN EL MARCO DE LA EMERGENCIA SANITARIA</t>
  </si>
  <si>
    <t>42731092</t>
  </si>
  <si>
    <t>YOVERA MORALES JOSE EDUARDO</t>
  </si>
  <si>
    <t>SERVICIO DE PROFESIONAL EN DERECHO PARA LA EJECUCION DE SERVICIOS DE CONTROL POSTERIOR EN MARCO DE LA EMERGENCIA SANITARIA POR EL COVID-19</t>
  </si>
  <si>
    <t>42738991</t>
  </si>
  <si>
    <t>SANCHEZ LAPOINT FIORELLA MAGALI</t>
  </si>
  <si>
    <t>SERVICIOS DE UN PROFESIONAL ESPECIALISTA EN EJECUCION CONTRACTUAL PARA EL SEGUIMIENTO DE LA EJECUCION CONTRACTUAL</t>
  </si>
  <si>
    <t>42760721</t>
  </si>
  <si>
    <t>CARPIO ZUNIGA JUAN BRAULIO</t>
  </si>
  <si>
    <t>SERVICIO DE UN (01) PROFESIONAL EN TRABAJO SOCIAL PARA DESARROLLAR ACTIVIDADES DE APOYO, MONITOREO Y CONTROL EN EL MARCO DE LA EMERGENCIA SANITARIA DECLARADA POR EL MINISTERIO DE SALUD DEBIDO AL COVID-19 A FAVOR DE LOS COLABORADORES DE LA GERENCIA REGIONAL DE CONTROL DE LIMA PROVINCIAS (HUACHO) DE CONTRALORÍA GENERAL DE LA REPÚBLICA</t>
  </si>
  <si>
    <t>42777285</t>
  </si>
  <si>
    <t>TAFUR PISCO NANCY JANET</t>
  </si>
  <si>
    <t>CONTRATAR EL SERVICIO DE UN (01) OPERADOR EN SEGURIDAD PARA REALIZAR EL SERVICIO DE CONTROL DE BIOSEGURIDAD CON EL FIN DE PREVENIR Y PROTEGER AL PERSONAL DE LA CGR DE LOS SINTOMAS DE CORONAVIRUS (COVID-19) DE LA RUTA BENAVIDES - CONTRALORIA</t>
  </si>
  <si>
    <t>42823827</t>
  </si>
  <si>
    <t>QUISPE FLORES CATHERINE ALICIA</t>
  </si>
  <si>
    <t>CONTRATACIÓN DEL SERVICIO DE UN INGENIERO SANITARIO PARA PARTICIPAR COMO EXPERTO EN LOS SERVICIOS DE CONTROL POSTERIOR, EN LAS OBRAS. "CREACIÓN DEL SERVICIO DE AGUA POTABLE Y AMPLIACIÓN DEL SERVICIO DE ALCANTARILLADO SANITARIO DEL BARRIO URUBAMBA SECTOR 20, PROVINCIA DE CAJAMARCA-CAJAMARCA", "MEJORAMIENTO DEL SERVICIO DE AGUA POTABLE Y SANEAMIENTO CON ALCANTARILLADO EN MATARA, DISTRITO DE MATARA - CAJAMARCA-CAJAMARCA" Y RECOPILACIÓN DE INFORMACIÓN, PLANIFICACIÓN Y CONTROL POSTERIOR EN LA OBRA "MEJORAMIENTO Y AMPLIACIÓN DEL SERVICIO DE AGUA POTABLE Y SANEAMIENTO RURAL CON ARRASTRE HIDRÁULICO EN LAS COMUNIDADES LA GRANJA, LA IRACA, MARAY, AYURÍN, EL SAUCE, EL OBRAJE, EL PORVENIR, CHECOS, Y SHANQUIHUA, DISTRITO DE QUEROCOTO, CHOTA, CAJAMARCA". GASTO PARA CONTROL GUBERNAMENTAL EN EL MARCO DE LA ACTUAL COYUNTURA ECONÓMICA.</t>
  </si>
  <si>
    <t>42825956</t>
  </si>
  <si>
    <t>BRAVO ROJAS ELIOT MARAT</t>
  </si>
  <si>
    <t>SERVICIO DE UN INGENIERO CIVIL PARA BRINDAR ASISTENCIA TECNICA AL EQUIPO DE GESTION DE OCIS EN EL MONITOREO, SUPERVISION Y DESARROLLO DE SERVICIOS DE CONTROL</t>
  </si>
  <si>
    <t>42835475</t>
  </si>
  <si>
    <t>HUANACO CALCINA JULIO CESAR</t>
  </si>
  <si>
    <t>SERVICIO DE UN PROFESIONAL EN DERECHO EN LA OBRA: "RECONSTRUCCION DE LA AV. CULPON DESDE AV. CHICLAYO HASTA AV. PERU, PROLONG AV. JORGE CHAVEZ DESDE AV. MEXICO HASTA CA. CAROLINA Y CA. SAN FERNANDO</t>
  </si>
  <si>
    <t>42852093</t>
  </si>
  <si>
    <t>ABASALO SANDOVAL PAOLA MICHELLE</t>
  </si>
  <si>
    <t>SERVICIOS DE UN CONTADOR O CARRERAS AFINES PARA QUE REALICE LABORES DE SERVICIO DE CONTROL VINCULADOS CON LA EMERGENCIA SANITARIA POR EL COVID-19 EN EL OCI DE LA GERENCIA REGIONAL DE EDUCACION DE MOQUEGUA</t>
  </si>
  <si>
    <t>42852560</t>
  </si>
  <si>
    <t>AROHUANCA ANTAHUANACO BETHY VERLINA</t>
  </si>
  <si>
    <t>CONTRATACIÓN DE SERVICIO DE UN (01) MÉDICO CIRUJANOA FIN DE REALIZAR SERVICIOS DE CONTROL GUBERNAMENTAL SOBRE LA EMERGENCIA SANITARIA POR EL COVID-19, PARA LA GERENCIA REGIONAL DE PUNO</t>
  </si>
  <si>
    <t>42853961</t>
  </si>
  <si>
    <t>TITO MAMANI EVERT ANTONIO</t>
  </si>
  <si>
    <t>SERVICIO DE UN (1) PROFESIONAL EN INGENIERIA AGRICOLA PARA REALIZAR SERVICIOS DE CONTROL, BAJO LA MODALIDAD DE CONTROL SIMULTANEO Y POSTERIOR EN VIRTUD AL ESTADO DE EMERGENCIA NACIONAL COVID 19, PARA EL ORGANO DE CONTROL INSTITUCIONAL DEL GOBIERNO REGIONAL LA LIBERTAD.</t>
  </si>
  <si>
    <t>42865892</t>
  </si>
  <si>
    <t>HUAROTO SEVILLA PAOLA SELENE</t>
  </si>
  <si>
    <t>SERVICIO DE UN (1) EXPERTO - INGENIERO AGRÍCOLA, PARA SU PARTICIPACIÓN EN EL SERVICIO DE CONTROL SIMULTÁNEO PARA EL OCI DEL GOBIERNO REGIONAL DE MOQUEGUA - GRC DE MOQUEGUA</t>
  </si>
  <si>
    <t>42870305</t>
  </si>
  <si>
    <t>MAMANI LAQUI BACILIO ROGER</t>
  </si>
  <si>
    <t>SERVICIO DE SEGURIDAD Y VIGILANCIA TURNO NOCTURNO PARA LA GRC JUNIN, LOCAL CARRION</t>
  </si>
  <si>
    <t>42881191</t>
  </si>
  <si>
    <t>CAMPOS ORDAYA JOSE MIGUEL</t>
  </si>
  <si>
    <t>DESARROLLO DE ACTIVIDADES  RELACIONADAS CON SERVICIOS DE CONTROL SIMULTANEO EN EL  MARCO DE LA  EMERGENCIA  SANITARIA  COVID 19 A EJECUTARSE EN EL OCI  DE LA DIRECCION REGIONAL DE EDUCACION DE HUANUCO.</t>
  </si>
  <si>
    <t>42904955</t>
  </si>
  <si>
    <t>GABANCHO VALDERRAMA SANDRA</t>
  </si>
  <si>
    <t>SERVICIO DE UN (1) PROFESIONAL DE LA CARRERA DE DERECHO, CON EL PROPÓSITO DE APOYAR EN LA EJECUCIÓN DEL SERVICIO DE CONTROL POSTERIOR A LA OBRA "SUPERVISIÓN DE LA OBRA: REPARACIÓN DE LAS VÍAS VECINALES EN LA RUTA AN 104 - JIMBE - COLCAP"</t>
  </si>
  <si>
    <t>42908157</t>
  </si>
  <si>
    <t>OBESO ZAVALETA MARIA LUZ</t>
  </si>
  <si>
    <t>SERVICIO DE UN CONDUCTOR DE VEHÍCULOS PARA TRASLADO A LAS COMISIONES DE AUDITORÍA DE CUMPLIMIENTO EN MARCO DE LA RECONSTRUCCIÓN CON CAMBIOS</t>
  </si>
  <si>
    <t>42940018</t>
  </si>
  <si>
    <t>VARILLAS PONCE JUAN CARLOS</t>
  </si>
  <si>
    <t>CONTRATAR EL SERVICIO DE UN (1) PROFESIONAL EN INGENIERÍA DE SISTEMAS PARA PARA PARTICIPAR EN LA EJECUCIÓN DE UNA AUDITORÍA DE CUMPLIMIENTO RELACIONADA A LA OBRA "MEJORAMIENTO DE LOS SERVICIOS EDUCATIVOS EN LA I.E. SANTA EDELMIRA EN LA URBANIZACIÓN DE SANTA EDELMIRA, DISTRITO DE VÍCTOR LARCO HERRERA, TRUJILLO, LA LIBERTAD", A CARGO DE LA GERENCIA REGIONAL DE CONTROL DE LA LIBERTAD.</t>
  </si>
  <si>
    <t>42942025</t>
  </si>
  <si>
    <t>GARCIA ORTIZ JORGE LUIS</t>
  </si>
  <si>
    <t>SERVICIO DE UN (1) PROFESIONAL EN CONTABILIDAD CON EL PROPOSITO DE APOYAR EN EL SERVICIO DE CONTROL</t>
  </si>
  <si>
    <t>42942801</t>
  </si>
  <si>
    <t>VILLAR RABANAL RUBEN</t>
  </si>
  <si>
    <t>42956275</t>
  </si>
  <si>
    <t>ZEÑA DAMIAN ALBERTO CARLOS</t>
  </si>
  <si>
    <t>SERVICIO DE UNA RECEPCIONISTA PARA APOYO EN LA ATENCION AL PUBLICO USUARIO Y VISITANTES EDIFICIO MEGAPROYECTOS</t>
  </si>
  <si>
    <t>42958236</t>
  </si>
  <si>
    <t>ARMAS ALVA ROCIO</t>
  </si>
  <si>
    <t>CONTRATACIÓN DE UN (01) PROFESIONAL EN PSICOLOGÍA PARA DESARROLLAR ACCIONES DE APOYO EN SALUD MENTAL DURANTE LA EMERGENCIA SANITARIA DECLARADA POR EL MINISTERIO DE SALUD DEBIDO A LA PANDEMIA OCASIONADA POR EL COVID 19 EN LOS COLABORADORES DE LA CONTRALORÍA GENERAL DE LA REPÚBLICA, EN EL MARCO DEL CONTROL GUBERNAMENTAL DADA LA COYUNTURA ECONÓMICA ACTUAL</t>
  </si>
  <si>
    <t>43015253</t>
  </si>
  <si>
    <t>LLAMOSAS CONSIGLIERI GORETTI DEL ROSARIO</t>
  </si>
  <si>
    <t>SERVICIOS DE UN ABOGADO PARA EL OCI DE LA MP CONDESUYOS PARA REALIZAR SERVICIOS  DE CONTROL GUBERNAMENTAL</t>
  </si>
  <si>
    <t>43026878</t>
  </si>
  <si>
    <t>ZEGARRA CARPIO MAYRA FIORELA</t>
  </si>
  <si>
    <t>SERVICIO  DE UN PROFESIONAL EN CONTABILIDAD PARA REALIZAR  SERVICIOS  DE CONTROL QUE DEVIENEN EN EL MARCO DE LA EMERGENCIA  SANITARIA  COVID 19 .</t>
  </si>
  <si>
    <t>43028161</t>
  </si>
  <si>
    <t>QUINTO SOTO CLARA LUZ</t>
  </si>
  <si>
    <t>CONTRATACION DE PROFESIONAL PARA SERVICIOS DE CONTROL ESPECIFICO PARA LA GERENCIA REGIONAL DE CONTROL DER APURIMAC-GASTO PARA EL CONTROL GUBERNAMENTAL</t>
  </si>
  <si>
    <t>43028201</t>
  </si>
  <si>
    <t>SALAS VELASQUEZ JOHN EDMER</t>
  </si>
  <si>
    <t>SERVICIOS DE UN ANALISTA DE CALIDAD DE SOFTWARE RESPONSABLE DE REALIZAR ATENCION DE SOLICITUDES DE CONTROL DE CALIDAD EN APLICATIVOS DE RENDICION DE CUENTAS</t>
  </si>
  <si>
    <t>43039398</t>
  </si>
  <si>
    <t>DIAZ ZAVALA JOSE MARIA</t>
  </si>
  <si>
    <t>ANALISTA DE SISTEMAS</t>
  </si>
  <si>
    <t>SERVICIOS DE UN CONTADOR PARA PARTICIPAR EN LOS SERVICIOS DE CONTROL POSTERIOR DEL ORGANO DE CONTROL INSTITUCIONAL DE LA MUNICIPALIDAD PROVINCIAL DE SAN MARCOS</t>
  </si>
  <si>
    <t>43043330</t>
  </si>
  <si>
    <t>FLORES GUERRA ALINDOR ALFREDO</t>
  </si>
  <si>
    <t>SERVICIO DE UN (01) PROFESIONAL EN TRABAJO SOCIAL CON EL PROPOSITO DE EJECUTAR ACCIONES CORRESPONDIENTES A BIENESTAR BAJO EL CONTEXTO DE LA EMERGENCIA SANITARIA DECLARADA POR EL MINISTERIO DE SALUD DEBIDO A LA EXISTENCIA DEL COVID 19, EN LA OFICINA DE ENLACE DE LA GERENCIA REGIONAL DE CONTROL DE ANCASH EN CHIMBOTE DE LA CONTRALORIA GENERAL DE LA REPUBLICA.</t>
  </si>
  <si>
    <t>43043857</t>
  </si>
  <si>
    <t>ALBITES GUZMAN ROSSMARIE ISABEL</t>
  </si>
  <si>
    <t>SERVICIO DE UN (01) ASISTENTE AUDIOVISUAL QUE APOYE EN LA REALIZACIÓN Y PRODUCCIÓN DE VIDEOS RELACIONADOS A LOS INFORMES DE CONTROL ELABORADOS POR LA CGR, SUBGERENCIA DE PRENSA</t>
  </si>
  <si>
    <t>43061090</t>
  </si>
  <si>
    <t>NAVARRO MACHAGA JUAN ALBERTO</t>
  </si>
  <si>
    <t>EST.C.COMUNIC.</t>
  </si>
  <si>
    <t>SERVICIO DE UN PROFESIONAL EN DERECHO PARA QUE BRINDE ATENCIÓN A LAS SOLICITUDES DE ACCESO A LA INFORMACIÓN PÚBLICA ASÍ TAMBIÉN LOS REQUERIMIENTOS DEL PORTAL DE TRANSPARENCIA PARA LA SUBGERENCIA DE ABASTECIMIENTO</t>
  </si>
  <si>
    <t>43073117</t>
  </si>
  <si>
    <t>PRADO LATORRACA VIVIANA MILAGROS</t>
  </si>
  <si>
    <t>CONTRATAR EL SERVICIO DE UN (01) PROFESIONAL DE LA CARRERA DE ADMINISTRACIÓN, CONTABILIDAD, ECONOMÍA O AFINES PARA PARTICIPAR COMO ESPECIALISTA DE AUDITORÍA EN LOS SERVICIOS DE CONTROLES SIMULTÁNEOS, EN EL MARCO DE LA EMERGENCIA SANITARIA POR COVID-19, EL ÓRGANO DE CONTROL INSTITUCIONAL DE LA MUNICIPALIDAD PROVINCIAL DE CELENDÍN DE LA GERENCIA REGIONAL DE CONTROL DE CAJAMARCA.</t>
  </si>
  <si>
    <t>43090111</t>
  </si>
  <si>
    <t>SILVA RODRIGUEZ YETHY YOVANY</t>
  </si>
  <si>
    <t>SERVICIO DE UN EXPERTO CON ESPECIALIDAD EN LA OPERATIVIDAD Y EVALUACIÓN DE EQUIPOS BIOMÉDICOS U HOSPITALARIOS PARA SERVICIOS DE CONTROL POSTERIOR EN MARCO DE LA EMERGENCIA SANITARIA Y REACTIVACION ECONOMICA</t>
  </si>
  <si>
    <t>43092217</t>
  </si>
  <si>
    <t>CASAS FIGUEROA NELSON ENRIQUE</t>
  </si>
  <si>
    <t>CONTRATAR EL SERVICIO DE UN (01) PROFESIONAL EN CONTABILIDAD, ECONOMIA, ADMINISTRACION, INGENIERIA INDUSTRIAL Y/O AFINES QUE PRESTE SUS SERVICIOS EN LA EJECUCION DE SERVICIO DE CONTROL ESPECIFICO A HECHOS CON PRESUNTA IRREGULARIDAD PROGRAMADOS POR EL ORGANO DE CONTROL INSTITUCIONAL DE LA MUNICIPALIDAD PROVINCIAL DE CHINCHEROS PARA LA EMERGENCIA SANITARIA DE LA ACTUAL COYNTURA ECONOMICA.</t>
  </si>
  <si>
    <t>43094835</t>
  </si>
  <si>
    <t>CHOQUECAHUA FLORES CESAR</t>
  </si>
  <si>
    <t>CONTRATAR EL SERVICIO DE UN PERSONAL PARA BRINDAR EL SERVICIO DE CONDUCTOR DE VEHICULO INSTITUCIONAL DE PLACA EAA-873 EN LA GERENCIA REGIONAL DE ICA.</t>
  </si>
  <si>
    <t>43098818</t>
  </si>
  <si>
    <t>NIETO OROSCO PERCY JESUS</t>
  </si>
  <si>
    <t>CONTRATAR EL SERVICIO DE UNA PERSONA NATURAL QUE REALICE LA COBERTURA Y EDICION FOTOGRAFICA DE LAS ACTIVIDADES DE LA CONTRALORIA GENERAL DE LA REPUBLICA DURANTE LA EMERGENCIA SANITARIA COVID-19.</t>
  </si>
  <si>
    <t>43105538</t>
  </si>
  <si>
    <t>PIZARRO CHIZAN JUSSY PATRICIA</t>
  </si>
  <si>
    <t>FOTOGRAFO</t>
  </si>
  <si>
    <t>SERVICIO DE UN PROFESIONAL EN DERECHO, PARA PARTICIPAR COMO INTEGRANTE O ESPECIALISTA DE COMISION EN LA OBRA: "CREACION DEL SERVICIO DE PROTECCION EN RIBERA DEL RIO LA LECHE VULNERABLE ANTE PELIGRO EN LOS SECTORES LAS JUNTAS BAJA"</t>
  </si>
  <si>
    <t>43128103</t>
  </si>
  <si>
    <t>MUNOZ ALVA DE DIEZ FIORELLA DEL PILAR</t>
  </si>
  <si>
    <t>SERVICIO DE UN MEDICO CIRUJANO PARA REALIZAR EL SERVICIO DE CONTROL GUBERNAMENTAL SOBRE LA EMERGENCIA SANITARIA POR EL COVID-19.</t>
  </si>
  <si>
    <t>43130885</t>
  </si>
  <si>
    <t>RAMIREZ AREVALO JUAN ALBERTO</t>
  </si>
  <si>
    <t>SERVICIO DE UN (01) PROFESIONAL EN ENFERMERÍA PARA EJERCER ACCIONES DE APOYO, MONITOREO Y CONTROL EN EL MARCO DE LA EMERGENCIA SANITARIA DECLARADA POR EL MINISTERIO DE SALUD DEBIDO AL COVID-19 A FAVOR DE LOS COLABORADORES DE LA GERENCIA REGIONAL DE CONTROL DE UCAYALI DE CONTRALORÍA GENERAL DE LA REPÚBLICA.</t>
  </si>
  <si>
    <t>43137309</t>
  </si>
  <si>
    <t>DAVILA PIZARRO KAEN</t>
  </si>
  <si>
    <t>SERVICIO DE UN PROFESIONAL ESPECIALISTA EN LA GESTIÓN DE BASES DE DATOS PARA EL ANÁLISIS DE INFORMACIÓN DE EJECUCIÓN PRESUPUESTARIA (SIGA Y SIAF) Y TEMAS LOGÍSTICOS PARA LA SUBGERENCIA DE ABASTECIMIENTO</t>
  </si>
  <si>
    <t>43146664</t>
  </si>
  <si>
    <t>AVALOS CUSI ANTONIO</t>
  </si>
  <si>
    <t>CONTRATACION DE SERVICIOS DE UN (01) PROFESIONAL EN CONTABILIDAD PARA EL ÓRGANO DE CONTROL INSTITUCIONAL DE LA MUNICIPALIDAD PROVINCIAL DE SATIPO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</si>
  <si>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43152855</t>
  </si>
  <si>
    <t>BELLIDO MEZA JUNIOR FRANK</t>
  </si>
  <si>
    <t>CONTRATACION DEL SERVICIO DE UN (01) PROFESIONAL INGENIERO CON EL PROPOSITO DE EJECUTAR LOS SERVICIOS DE CONTROL QUE DETERMINE LA GERENCIA REGIONAL DE CONTROL DE AYACUCHO DE LA CONTRALORÍA GENERAL DE LA REPÚBLICA, A REALIZARSE EN EL ÓRGANO DE CONTROL INSTITUCIONAL DEL PROGRAMA REGIONAL DE IRRIGACION Y DESARROLLO RURAL INTEGRADO, EN EL MARCO DE LA EMERGENCIA SANITARIA COVID 19.</t>
  </si>
  <si>
    <t>43163768</t>
  </si>
  <si>
    <t>CURI TAPAHUASCO SAMUELSON</t>
  </si>
  <si>
    <t>SERVICIO DE UN PROFESIONAL EN INGENIERIA CIVIL, PARA PARTICIPAR COMO INTEGRANTE O ESPECIALISTA DE COMISION EN LA OBRA:"MEJORAMIENTO DEL SERVICIO DE EDUCACION PRIMARIA Y SECUNDARIA EN LA IE N°10168 SAN PEDRO"</t>
  </si>
  <si>
    <t>43178049</t>
  </si>
  <si>
    <t>OLIVOS LOZADA DARWIN FIDEL</t>
  </si>
  <si>
    <t xml:space="preserve">CONTRATACION DE PROFESIONAL EN DERECHO PARA EL OCI DE LA MP CHINCHEROS - GASTO PARA EL CONTROL GUBERNAMENTAL EN EL MARCO DE LA  ACTUAL COYUNTURA ECONOMICA. </t>
  </si>
  <si>
    <t>43179835</t>
  </si>
  <si>
    <t>MAMANI ACU?A CARLA VERONICA</t>
  </si>
  <si>
    <t>CONTRATAR EL SERVICIO DE UN (01) PROFESIONAL EN INGENIERIA MECANICA QUE PRESTE SERVICIOS EN LA EJECUCION DE LA AUDITORIA DE CUMPLIMIENTO A LA OBRA FORTALECIMIENTO DE LA ATENCUON DE LOS SERVICIOS DE SALUD EN EL SEGUNDO NIVEL DE ATENCION, CATEGORIA II-2, SEXTO NIVEL DE COMPLEJIDAD, NUEVO HOSPITAL DE ANDAHUAYLAS – APURIMAC, A SER EJECUTADA POR LA GERENCIA REGIONAL DE CONTROL DE APURIMAC PARA LA EMERGENCIA SANITARIA EN EL MARCO DE LA ACTUAL COYUNTURA ECONOMICA.</t>
  </si>
  <si>
    <t>43185612</t>
  </si>
  <si>
    <t>JOSELI ORTIZ WILLIAM</t>
  </si>
  <si>
    <t>SERVICIO DE UN AYUDANTE EN PINTURA Y MAMPOSTERÍA PARA EL ÁREA DE MANTENIMIENTO DE LA SUBGERENCIA DE ABASTECIMIENTO DE LA CONTRALORÍA GENERAL DE LA REPÚBLICA DEL PERÚ, EL CUAL BRINDE SERVICIO TÉCNICO EN EL LOCAL DE LA SEDE CENTRAL (CAMILO CARRILLO, ARENALES, MILLER Y CASONA), UBICADO EN JR. CAMILO CARRILLO N.º 114, JESÚS MARÍA, ASÍ COMO ATENCIONES EN SEDES REGIONALES DE CONTROL.</t>
  </si>
  <si>
    <t>43189791</t>
  </si>
  <si>
    <t>PASCO NUÑEZ DEL ARCO CARLOS ALBERTO</t>
  </si>
  <si>
    <t>CONTAR CON EL SERVICIO DE UN (1) PROFESIONAL DE LAS CARRERAS DE CONTABILIDAD, ECONOMÍA Y/O ADMINISTRACIÓN PARA EJECUTAR ACCIONES DE APOYO EN LOS SERVICIO DE CONTROL SIMULTÁNEOS Y POSTERIORES DEL PLAN NACIONAL DE CONTROL 2020 DE LA GERENCIA REGIONAL DE CONTROL ANCASH, EN EL MARCO DE LA EMERGENCIA SANITARIA COVID-19.</t>
  </si>
  <si>
    <t>43195008</t>
  </si>
  <si>
    <t>ROSALES ESPINOZA CARLOS</t>
  </si>
  <si>
    <t>CONTRATACIÓN DEL SERVICIO DE UN (01) PROFESIONAL ABOGADO CON EL PROPÓSITO DE EJECUTAR SERVICIOS DE CONTROL DETERMINADOS POR LA GERENCIA REGIONAL DE CONTROL DE AYACUCHO DE LA CONTRALORÍA GENERAL DE LA REPÚBLICA, A REALIZARSE EN EL ÓRGANO DE CONTROL INSTITUCIONAL DE LA MUNICIPALIDAD PROVINCIAL DE HUANCA SANCOS, EN EL MARCO DE LA EMERGENCIA SANITARIA COVID 19.</t>
  </si>
  <si>
    <t>43237258</t>
  </si>
  <si>
    <t>PARIAN ALANYA ZUNILDA</t>
  </si>
  <si>
    <t>CONTAR CON EL SERVICIO DE UN (1) PROFESIONAL EN CONTABILIDAD, ADMINISTRACIÓN O ECONOMÍA PARA EJECUTAR ACCIONES DE APOYO EN LOS SERVICIOS DE CONTROL CONCURRENTE AL HITO DE CONTROL N.° 4 - EJECUCIÓN DE OBRA “MEJORAMIENTO Y REHABILITACIÓN DEL CAMINO VECINAL LAPLAC - UCUNCHA - DISTRITO DE UCUNCHA - PROVINCIA DE BOLÍVAR - LA LIBERTAD”, HITO DE CONTROL N.° 5 - EJECUCIÓN DE OBRA “REHABILITACIÓN DE CAMINO DEPARTAMENTAL 12.5 KM EN BOLÍVAR- CUJIBAMBA, DISTRITO DE BOLÍVAR, PROVINCIA DE BOLÍVAR- LA LIBERTAD” E HITO DE CONTROL N.° 5 - LIQUIDACIÓN DEL CONTRATO DE OBRA: “RECUPERACIÓN DE LA TROCHA CARROZABLE (LI-107) TRAMO PUSAC- SAN FRANCISCO, DISTRITO DE UCHUMARCA - PROVINCIA DE BOLÍVAR - DEPARTAMENTO DE LA LIBERTAD”; PROGRAMADOS POR EL ÓRGANO DE CONTROL INSTITUCIONAL DE LA MUNICIPALIDAD PROVINCIAL DE BOLÍVAR, EN EL MARCO DE LA RECONSTRUCCIÓN CON CAMBIOS.</t>
  </si>
  <si>
    <t>43248605</t>
  </si>
  <si>
    <t>BLAS ROSSO IBETH MAYRA</t>
  </si>
  <si>
    <t>CONTRATACION DE UNA APOYO  ADMINISTRATIVO PARA LA GERENCIA REGIONAL DE CONTROL DE ANCASH</t>
  </si>
  <si>
    <t>43249467</t>
  </si>
  <si>
    <t>LOPEZ ROMERO LAIDY MARISSA</t>
  </si>
  <si>
    <t>TURISMO Y HOTELERIA</t>
  </si>
  <si>
    <t>LIC. EN TURISMO Y HOTELERIA</t>
  </si>
  <si>
    <t>SERVICIO DE UN (01) PROFESIONAL EN CIENCIAS DE LA COMUNICACION CON EL PROPOSITO DE DESARROLLAR ACTIVIDADES DE PROCESOS DE EDICION DE VIDEOS, GUIONES Y CONDUCCION DE PROGRAMAS AUDIOVISUALES EN EL MARCO DE LA EMERGENCIA SANITARIA DECLARADA POR EL MINISTERIO DE SALUD DEBIDO AL COVID-19 A FAVOR DE LOS COLABORADORES DE LA CONTRALORÍA GENERAL DE LA REPUBLICA</t>
  </si>
  <si>
    <t>43257240</t>
  </si>
  <si>
    <t>CORDOVA PAREDES OMAR EDU</t>
  </si>
  <si>
    <t>SERVICIO PROFESIONAL PARA REALIZAR EL SERVICIO DE CONTROL GUBERNAMENTAL SOBRE LA EMERGENCIA SANITARIA POR EL COVID-19, PARA EL ÓRGANO DE CONTROL INSTITUCIONAL DE LA DIRECCIÓN REGIONAL DE SALUD  DE LORETO, BAJO EL ÁMBITO DE LA GERENCIA REGIONAL DE CONTROL DE LORETO</t>
  </si>
  <si>
    <t>43290669</t>
  </si>
  <si>
    <t>MORENO NAVARRO PATRICIA ROSALINDA</t>
  </si>
  <si>
    <t>SERVICIO DE APOYO PARA LA ADMINISTRACIÓN Y DISPOSICIÓN DE BIENES MUEBLES, PARA LA COORDINACIÓN DE CONTROL PATRIMONIAL DE LA SUBGERENCIA DE ABASTECIMIENTO.</t>
  </si>
  <si>
    <t>43323702</t>
  </si>
  <si>
    <t>SANTA MARIA SIPION FRANKLYN PERU</t>
  </si>
  <si>
    <t>SOCIOLOGÍA</t>
  </si>
  <si>
    <t>CONTRATACIÓN DE SERVICIOS DE UN (01) PROFESIONAL EN CONTABILIDAD PARA EL ÓRGANO DE CONTROL INSTITUCIONAL DE LA MUNICIPALIDAD PROVINCIAL DE HUANCAYO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</si>
  <si>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43324661</t>
  </si>
  <si>
    <t>ARMAS DE LA CRUZ EVELYN JEANETH</t>
  </si>
  <si>
    <t>SERVICIOS DE UNA PERSONA NATURAL QUE PRESTE EL SERVICIO DE CONDUCCION  VEHICULO PLACA EGL-665, EN MARCO DE LA EMERGENCIA SANITARIA POR EL COVID-19</t>
  </si>
  <si>
    <t>43332133</t>
  </si>
  <si>
    <t>CALERO HUAMANCIZA JOHN ANIBAL</t>
  </si>
  <si>
    <t>APOYO EN EL CONTROL E INGRESO DE COLABORADORES, VISITANTES SERVICIO DESCANSERO AYACUCHO</t>
  </si>
  <si>
    <t>43332367</t>
  </si>
  <si>
    <t>LLACTAHUAMAN GOMEZ BRITON ROBERTO</t>
  </si>
  <si>
    <t>CONTRATAR EL SERVICIO DE UN (1) PROFESIONAL DE INGENIERÍA CIVIL; CON LA FINALIDAD DE BRINDAR EL APOYO TÉCNICO EN LOS SERVICIOS DE CONTROL A CARGO DEL OCI DEL GOBIERNO REGIONAL DE CONTROL LAMBAYEQUE AL PROYECTO CREACIÓN DEL SERVICIO DE PROTECCIÓN EN RIBERA DEL RÍO LA LECHE VULNERABLE ANTE EL PELIGRO EN LOS SECTORES LAS JUNTAS BAJA, SAN PEDRO DE SASAPE I, SAN ISIDRO Y SEÑOR DE LUREN DISTRITO DE PACORA - PROVINCIA DE LAMBAYEQUE - DEPARTAMENTO DE LAMBAYEQUE Y EL PROYECTO RECUPERACIÓN PARA LOS SERVICIOS DE SALUD I-3 COLAYA, DISTRITO DE SALAS, PROVINCIA DE LAMBAYEQUE Y MEJORAMIENTO DE LA CARRETERA JAYANCA, PAMPA DE LINO - DISTRITO DE JAYANCA - LAMBAYEQUE, EN EL MARCO DE LA RECONSTRUCCIÓN CON CAMBIOS.</t>
  </si>
  <si>
    <t>43332648</t>
  </si>
  <si>
    <t>GONZALES PISFIL FRANKLIN</t>
  </si>
  <si>
    <t>CONTAR CON EL SERVICIO DE UN (01) PROFESIONAL DE LA CARRERA DE DERECHO, PARA LAOS SERVICIOS DE CONTROL POSTERIOR, CONTROL SIMULTÁNEOS PROGRAMADOS Y ACTIVIDADES RELACIONADAS COMPRENDIDAS EN EL PLAN ANUAL DE CONTROL 2020, EM EL MARCO DEL PROGRAMA REACTIVA PERÚ.</t>
  </si>
  <si>
    <t>43337797</t>
  </si>
  <si>
    <t>CRUZ VICUÑA LOURDES FIORELLA</t>
  </si>
  <si>
    <t xml:space="preserve">SERVICIOS DE CONTROL SIMULTANEO Y POSTERIOR DEL PLAN NACIONAL DE CONTROL 2020 DE LA GERENCIA REGIONAL DE CONTROL DE ANCASH DE LA CONTRALORIA GENERAL DE LA REPUBLICA, EN EL MARCO DE LA EMERGENCIA SANITARIA POR EL COVID - 19. 
APOYO EN LA ELABORACION DE INFORMES DE AUDITORIA, RESULTANTES DE LOS SERVICIOS DE CONTROL POSTERIOR PROGRAMADOS A LAS ENTIDADES DE LA ZONA SIERRA DURANTE EL II SEMESTRE DEL PNC 2020 DE LA GRAN EN EL MARCO DE LA EMERGENCIA SANITARIA COVID-19.
</t>
  </si>
  <si>
    <t>43356113</t>
  </si>
  <si>
    <t>PURIS LUGO ROSA MARIBEL</t>
  </si>
  <si>
    <t>SERVICIO DE INGENIERO  CIVIL PARA  PARTICIPAR  COMO ESPECALISTA EN LAS LABORES DE CONTROL SIMULTANEO  BAJO LA  MODALIDAD DE CONTROL  CONCURRENTE.</t>
  </si>
  <si>
    <t>43393516</t>
  </si>
  <si>
    <t>CORTEGANA CHAVEZ EDGARD LEONEL</t>
  </si>
  <si>
    <t>43401370</t>
  </si>
  <si>
    <t>RIVERA HUAMAN MARLYN EDITH</t>
  </si>
  <si>
    <t>SERVICIO DE UN PROFESIONAL EN LA CARRERA DE INGENIERIA CIVIL PARA PARTICIPAR COMO INTEGRANTE O ESPECIALISTA DE COMISION EN LA OBRA: "RECUPERACION DEL SERVICIO DE EDUCACION PRIMARIA DE LA IE N°11236 EN EL CASERIO SAN CARLOS"</t>
  </si>
  <si>
    <t>43401683</t>
  </si>
  <si>
    <t>PEREZ DEL CAMPO VICTOR HUGO</t>
  </si>
  <si>
    <t>CONTRATAR EL SERVICIO DE UN (1) PROFESIONAL EN DERECHO; CON LA FINALIDAD DE BRINDAR APOYO LEGAL
Y NORMATIVO EN LOS SERVICIOS DE CONTROL A CARGO DEL OCL DEL GOBIERNO REGIONAL DE LAMBAYEQUE
A LOS PROYECTOS CREACIÓN DEL SERVICIO DE PROTECCIÓN EN RIBERA DEL RÍO LA LECHE VULNERABLE ANTE
EL PELIGRO EN LOS SECTORES LAS JUNTAS BAJA, SAN PEDRO DE SASAPE I, SAN ISIDRO Y SEÑOR DE LUREN DISTRITO DE PACORA - PROVINCIA DE LAMBAYEQUE - DEPARTAMENTO DE LAMBAYEQUE Y RECUPERACIÓN PARA LOS SERVICIOS DE SALUD 1-3 COLAYA, DISTRITO DE SALAS, PROVINCIA DE LAMBAYEQUE.</t>
  </si>
  <si>
    <t>43406891</t>
  </si>
  <si>
    <t>CARHUATANTA CASTANEDA PAMELA ROSSMERY</t>
  </si>
  <si>
    <t>CONTRATAR LOS SERVICIOS DE UN  PROFESIONAL EN CONTABILIDAD PARA QUE PRESTE SUS SERVICIOS EN LA EJECUCION DE CONTROLES SIMULTANEOS EN LA  MODALIDAD DE CONTROL CONCURRENTE PARA LAS LABORES DE CONTROL DEL  ORGANO  DE CONTROL  INSTITUCIONAL DE LA  MUNICIPALIDAD  PROVINCIAL DE PARURO EN EL  MARCO DE LA EMERGENCIA  SANITARIA  POR EL COVID  19 .</t>
  </si>
  <si>
    <t>43411651</t>
  </si>
  <si>
    <t>MAMANI CONDORI YANETH GLADYS</t>
  </si>
  <si>
    <t>SERVICIOS DE UN PROFESIONAL EN INGENIERO CIVIL PARA EL OCI DE LA MP AYMARAES EN EL MARCO DE LA EMERGENCIA SANITARIA POR EL COVID-19</t>
  </si>
  <si>
    <t>43472772</t>
  </si>
  <si>
    <t>CCOPA MAQUE ROSMERY</t>
  </si>
  <si>
    <t>43488872</t>
  </si>
  <si>
    <t>SAUCEDO ALTAMIRANO EDUARDO</t>
  </si>
  <si>
    <t>CONTRATACIÓN DEL SERVICIO DE UN/A PROFESIONAL ESPECIALIZADO/A PARA EL ANÁLISIS Y SOPORTE EN LA ELABORACIÓN DE INSTRUMENTOS NORMATIVOS PARA EL PROCESO DE SELECCIÓN DE PERSONAL, EJECUTADO POR LA SUBGERENCIA DE POLÍTICAS Y DESARROLLO HUMANO DE LA CONTRALORÍA GENERAL DE LA REPÚBLICA, EN EL MARCO DEL CONTROL GUBERNAMENTAL DADA LA COYUNTURA ECONÓMICA ACTUAL.</t>
  </si>
  <si>
    <t>43489778</t>
  </si>
  <si>
    <t>HERNANDEZ PARRA SUSANA IBETH</t>
  </si>
  <si>
    <t>CONTRATAR LOS SERVICIOS DE UN PROFESIONAL EN INGENIERÍA PARA QUE PRESTE SUS SERVICIOS EN LA EJECUCIÓN DEL SERVICIO DE CONTROL POSTERIOR EN LA MODALIDAD DE SERVICIO DE CONTROL ESPECÍFICO A HECHOS CON PRESUNTA IRREGULARIDAD PARA LAS LABORES DE CONTROL DEL ÓRGANO DE CONTROL INSTITUCIONAL DE LA MUNICIPALIDAD PROVINCIAL DE LA CONVENCIÓN, EN EL MARCO DE LA EMERGENCIA NACIONAL SANITARIA POR EL COVID-19.</t>
  </si>
  <si>
    <t>43492063</t>
  </si>
  <si>
    <t>DIAZ BELLIDO FERDINAND</t>
  </si>
  <si>
    <t>SERVICIO DE OPERADOR PARA EL CONTROL DE CALIDAD DE IMAGENES DE PLANOS</t>
  </si>
  <si>
    <t>43497731</t>
  </si>
  <si>
    <t>VIDARTE CRUZ BLANCA JESSICA</t>
  </si>
  <si>
    <t>CONTRATACIÓN DE SERVICIOS DE UN (01) PROFESIONAL EN DERECHO PARA EL ÓRGANO DE CONTROL INSTITUCIONAL DE LA MUNICIPALIDAD PROVINCIAL DE CONCEPCIÓN PARA LA REALIZACIÓN DE LOS SERVICIOS DE CONTROL SIMULTÁNEO Y CONTROL POSTERIOR EN EL MARCO DE LA EMERGENCIA NACIONAL DECLARADA POR EL ESTADO PERUANO ANTE LA PRESENCIA DEL COVID-19 DE ACUERDO A LAS NORMAS DE CONTROL GUBERNAMENTAL, DOCUMENTOS TÉCNICOS O DE GESTIÓN APLICABLES Y OTROS REQUERIMIENTOS DEL ÁMBITO SECTORIAL CORRESPONDIENTE</t>
  </si>
  <si>
    <t>43509677</t>
  </si>
  <si>
    <t>CANDIOTTI LOAYZA EDSON ROGER</t>
  </si>
  <si>
    <t>CONTAR CON EL SERVICIO DE UN PROFESIONAL EN LA CARRERA DE INGENIERÍA CIVIL PARA EJECUTAR ACCIONES DE APOYO EN LOS SERVICIOS DE CONTROL SIMULTÁNEO Y RECOPILACIÓN DE INFORMACIÓN CONTEMPLADAS EN EL PLAN NACIONAL DE CONTROL 2020 DE LA GERENCIA REGIONAL DE CONTROL DE ANCASH, EN EL MARCO DE LA EMERGENCIA SANITARIA COVID -19.</t>
  </si>
  <si>
    <t>43524364</t>
  </si>
  <si>
    <t>SANCHEZ CAMONES JOSE MIGUEL</t>
  </si>
  <si>
    <t>SERVICIO DE UN ESPECIALISTA PARA APOYAR EN LA SUPERVISIÓN DE LA IMPLEMENTACIÓN DE MECANISMOS DE COMUNICACION EXTERNA E INTERNA</t>
  </si>
  <si>
    <t>43527303</t>
  </si>
  <si>
    <t>VILLALOBOS ZARATE PAOLA ROSSINA</t>
  </si>
  <si>
    <t>SERVICIO DE UN COMUNICADOR QUE PERMITA FORTALECER LA LABOR PERIODISTICA Y COMUNICACIONAL EN LA REGIONAL</t>
  </si>
  <si>
    <t>43547893</t>
  </si>
  <si>
    <t>FLORES HUAMANI RAYDA</t>
  </si>
  <si>
    <t>43552188</t>
  </si>
  <si>
    <t>ZEGARRA INCHAUSTI EMILCE NORMA HORTENCIA</t>
  </si>
  <si>
    <t>43554501</t>
  </si>
  <si>
    <t>ALCANTARA VELEZMORO NELLY ROSA</t>
  </si>
  <si>
    <t>SERVICIOS DE UNA PERSONA NATURAL EN SEGURIDAD</t>
  </si>
  <si>
    <t>43571410</t>
  </si>
  <si>
    <t>ALEJANDRO RAMOS FELIX IVAM</t>
  </si>
  <si>
    <t>CONTRATACIÓN DE LOS SERVICIOS DE UN PROFESIONAL, PARA ANÁLISIS, INTERPRETACIÓN Y GENERACIÓN DE INDICADORES CLAVE DE GESTIÓN EN RELACIÓN A LOS CONTRATOS VINCULADOS A LAS ÁREAS DE SERVICIOS GENERALES, SERVICIOS BÁSICOS Y LIMPIEZA.</t>
  </si>
  <si>
    <t>43572951</t>
  </si>
  <si>
    <t>RODRIGUEZ CHAVEZ ALBERTO MANUEL</t>
  </si>
  <si>
    <t>CONTRATAR LOS SERVICIOS DE UN  PROFESIONAL EN  DERECHO PARA QUE PRESTE SUS SERVICIOS EN LA EJECUCION DE CONTROLES SIMULTANEOS EN LA  MODALIDAD DE CONTROL CONCURRENTE PARA LAS LABORES DE CONTROL DEL  ORGANO  DE CONTROL  INSTITUCIONAL DE LA  MUNICIPALIDAD  PROVINCIAL DE PAUCARTAMBO EN EL  MARCO DE LA EMERGENCIA  SANITARIA  POR EL COVID  19 .</t>
  </si>
  <si>
    <t>43575685</t>
  </si>
  <si>
    <t>ANGELO SOTO GUISSELLE</t>
  </si>
  <si>
    <t>ERVICIO DE UN PROFESIONAL EN DERECHO PARA LA  PARTICIPACION EN SERVICIOS DE CONTROL Y SERVICIOS RELACIONADOS EN EL MARCO DE LA EMERGENCIA SANITARIA DECRETADA  POR EL  COVID  19 REALIZAR LA EVALUACION Y ATENCION DE SOLICITUDES DE INTERVENCION , ENTRE OTROS SERVICIOS EN LOS ORGANOS DE CONTROL NSTITUCIONAL BAJO EL AMBITO DE LA GERENCIA REGIONAL DE CONTROL DE UCAYALI.</t>
  </si>
  <si>
    <t>43614344</t>
  </si>
  <si>
    <t>CORRALES VILLACORTA EMILIO WENCESLAO</t>
  </si>
  <si>
    <t>CONTRATACIÓN DE UN (01) CONDUCTOR PARA CONDUCIR EL VEHÍCULO QUE ESTÁ ASIGNADO A LA GERENCIA REGIONAL DE CONTROL DE MOQUEGUA.</t>
  </si>
  <si>
    <t>43618036</t>
  </si>
  <si>
    <t>RIOS TACUCHE NESTOR AUGUSTO</t>
  </si>
  <si>
    <t>CONTRATACION DEL SERVICIO DE UN PROFESIONAL EN DERECHO PARA QUE PRESTE SERVICIOS EN LA EJECUCION DE CONTROLES SIMULTANEOS EN LA MODALIDAD DE CONTROL CONCURRENTE PARA LAS LABORES DE CONTROL DEL ORGANO DE CONTROL INSTITUCIONAL DE LA MUNICIPALIDAD PROVINCIAL DE ACOMAYO, EN EL MARCO DE LA EMERGENCIA NACIONAL SANTIARIA POR EL COVID 19.</t>
  </si>
  <si>
    <t>43637322</t>
  </si>
  <si>
    <t>ARCE PONCE JUAN CARLOS</t>
  </si>
  <si>
    <t>SERVICIO DE MEDICO CIRUJANO, PARA REALIZACION DE ACTIVIDADES RELACIONADAS A TEMAS DE CONTROL GUBERNAMENTAL PARA EMERGENCIA SANITARIA POR EL COVID-19 PARA EL OCI DEL INSTITUTO NACIONAL DE OFTALMOLOGIA.</t>
  </si>
  <si>
    <t>43664796</t>
  </si>
  <si>
    <t>DAVILA ASCORRA LUIS MIGUEL</t>
  </si>
  <si>
    <t>CONTRATACIÓN DEL SERVICIO DE UN (1) PROFESIONAL PARA LA EJECUCIÓN DE SERVICIOS DE CONTROL GUBERNAMENTAL EN EL MARCO DE LA ACTUAL COYUNTURA ECONÓMICA Y DEL PLAN OPERATIVO INSTITUCIONAL 2020 DE LA GERENCIA REGIONAL DE CONTROL TACNA.</t>
  </si>
  <si>
    <t>43668167</t>
  </si>
  <si>
    <t>LUNA MORI WILFREDO</t>
  </si>
  <si>
    <t>SERVICIO DE UN PROFESIONAL EN CONTABILIDAD O ADMINISTRACION O ECONOMIA PARA QUE PARTICIPE COMO INTEGRANTE EN LA EJECUCION DE SERVICIOS DE CONTROL ESPECIFICO EN LA MP UCUBAMBA EN EL MARCO DEL CONTROL GUBERNAMENTAL</t>
  </si>
  <si>
    <t>43670813</t>
  </si>
  <si>
    <t>TABOADA RODRIGUEZ NEXSAR NELSON</t>
  </si>
  <si>
    <t>SERVICIO DE UN (1) PROFESIONAL COMUNICADOR QUE EJECUTE LA LABOR PERIODÍSTICA Y COMUNICACIONAL EN LA REGIÓN LA LIBERTAD.</t>
  </si>
  <si>
    <t>43679126</t>
  </si>
  <si>
    <t>PUELL ZAPATA LUIS ENRIQUE</t>
  </si>
  <si>
    <t>SERVICIO DE UN PROFESIONAL PARA PARTICIPAR COMO INTEGRANTE O ESPECIALISTA DE COMISION, EN SERVICIOS DE CONTROL A LA OBRA "MEJORAMIENTO DEL SERVICIO DE EDUCACION PRIMARIA Y SECUNDARIA EN LA IE N°10168 SAN PEDRO"</t>
  </si>
  <si>
    <t>43679788</t>
  </si>
  <si>
    <t>SIESQUEN SANTISTEBAN MARIA DEL PILAR</t>
  </si>
  <si>
    <t>CONTRATACIÓN DE LOS SERVICIOS DE UN PROFESIONAL (INTEGRANTE DE COMISIÓN) EN CONTABILIDAD, ECONOMÍA O ADMINISTRACIÓN, PARA LABORES DE SERVICIOS DE CONTROL POSTERIOR EN EL ÓRGANO DE CONTROL INSTITUCIONAL DE LA MUNICIPALIDAD PROVINCIAL DE ZARUMILLA, QUE SE ENCUENTREN EN EL MARCO DE LOS ESTABLECIDO EN EL DECRETO SUPREMO N° 117-2020-PCM, EN RELACIÓN A LA REACTIVACIÓN DE LAS OBRAS DE LA RECONSTRUCCIÓN CON CAMBIOS, U OTRAS RELACIONADAS A LA EJECUCIÓN DEL GASTO PÚBLICO EN LA ACTIVIDAD PROYECTO EJECUCION DEL CONTRATO DE SERVICIO DE RENOVACIÓN DE CARGADORES FRONTALES EN LA MUNICIPALIDAD DISTRITAL DE PAPAYAL, DEL DISTRITO DE PAPAYAL, PROVINCIA DE ZARUMILLA - DEPARTAMENTO DE TUMBES</t>
  </si>
  <si>
    <t>43681869</t>
  </si>
  <si>
    <t>LIZAMA BALLADARES JUNIOR ROBINSON</t>
  </si>
  <si>
    <t>43686568</t>
  </si>
  <si>
    <t>VILLEGAS MARCHAN RUTH ELIZABETH</t>
  </si>
  <si>
    <t>CONTRATACION DE SERVICIO DE UN (01) INGENIERO CIVIL, PARA LA GERENCIA REGIONAL DE CONTROL DE JUNIN PARA REALIZAR SERVICIO DE CONTROL SIMULTANEO EN EL MARCO DE LA EMERGENCIA NACIONAL DECLARADA POR EL ESTADO PERUANO ANTE LA PRESENCIA DEL COVID-19 DE ACUERDO A LAS NORMAS DE CONTROL GUBERNAMENTAL, DOCUMENTOS TECNICOS O DE GESTION APLICABLES Y OTROS REQUERIMIENTOS DEL AMBITO SECTORIAL CORRESPONDIENTE.</t>
  </si>
  <si>
    <t>43689328</t>
  </si>
  <si>
    <t>GOETENDIA BONILLA PAUL HORACIO</t>
  </si>
  <si>
    <t xml:space="preserve">SERVICIOS DE ABOGADO PARA EL OCI DE LA MD MAJES PARA REALIZAR SERVICIOS  DE CONTROL GUBERNAMENTAL EN MARCO DE LA EMERGENCIA SANITARIA </t>
  </si>
  <si>
    <t>43718692</t>
  </si>
  <si>
    <t>VILCA MIRANDA KAREN NOELIA</t>
  </si>
  <si>
    <t>SERVICIO DE UN ABOGADO PARA REALIZAR EL SERVICIO DE ATENCION DE DENUNCIAS Y DEMAS SERVICIOS DE CONTROL GUBERNAMENTAL EN MARCO COVID-19</t>
  </si>
  <si>
    <t>43751179</t>
  </si>
  <si>
    <t>MONTALVAN SALAZAR MARJORIE RENZO</t>
  </si>
  <si>
    <t xml:space="preserve">CONTRATACION DE LOS SERVICIOS DE UN PROFESIONAL (INTEGRANTE DE COMISIÓN) EN CONTABILIDAD, ECONOMÍA O ADMINISTRACION, PARA LABORES DE SERVICIOS DE CONTROL POSTERIOR EN EL ORGANO DE CONTROL INSTITUCIONAL DE LA MUNICIPALIDAD PROVINCIAL DE ZARUMILLA, QUE SE ENCUENTREN EN EL MARCO DE LOS ESTABLECIDO EN EL DECRETO SUPREMO N0 117-2020-PCM, EN RELACION A LA REACTIVACION DE LAS OBRAS DE LA RECONSTRUCCION CON CAMBIOS, U OTRAS RELACIONADAS A LA EJECUCION DEL GASTO PUBLICO. </t>
  </si>
  <si>
    <t>43760423</t>
  </si>
  <si>
    <t>SILVA JIMENEZ FRANCISCO JAVIER</t>
  </si>
  <si>
    <t>SERVICIOS DE (01) CONDUCTOR QUE APOYARÁ EN EL MANEJO DE LA UNIDAD VEHICULAR DE LA GERENCIA REGIONAL DE CONTROL DE MOQUEGUA EN MARCO DEL DS 076</t>
  </si>
  <si>
    <t>43763770</t>
  </si>
  <si>
    <t>ARI COLQUE HECTOR ROSARIO</t>
  </si>
  <si>
    <t>SERVICIO DE UN PROFESIONAL EN INGENIERIA CIVIL PARA  APOYO EN LA PROGRAMACION Y EJECUCION DE SERVICIOS DE CONTROL EJECUTADOS POR EL OCI DE LA MUNICIPALIDAD PROVINCIAL DE CANTA.</t>
  </si>
  <si>
    <t>43767129</t>
  </si>
  <si>
    <t>ZAPATA SAMAME TOMAS ALONSO</t>
  </si>
  <si>
    <t xml:space="preserve">SERVICIO DE UN (01) PROFESIONAL EN CONTABILIDAD PARA REALIZAR EL SERVICIO DE EJECUCION DE LAS ACTIVIDADES VINCULADAS A LOS SERVICIOS DE CONTROL POSTERIOR EN LA MODALIDAD DE AUDITORIAS  DE CUMPLIMIENTO, CONFORME A LOS PROCEDIMIENTOS Y ESTRATEGIAS ESTABLECIDAS, A FIN DE EMITIR LOS PRODUCTOS DE   SERVICIOS DE CONTROL CORRESPONDIENTES. </t>
  </si>
  <si>
    <t>43767241</t>
  </si>
  <si>
    <t>LLANCA CHICANA ERWINN</t>
  </si>
  <si>
    <t>SERVICIO PROFESIONAL DE 1 ABOGADO PARA EL ANALISIS JURIDICO DE EXPEDIENTES ADMINISTRATIVOS VINCULADOS AL PLAN NACIONAL DE CONTROL EN MARCO DE LA EMERGENCIA SANITARIA POR EL COVID-19</t>
  </si>
  <si>
    <t>43770920</t>
  </si>
  <si>
    <t>SANCHEZ FELIPE JOHANA MILAGROS</t>
  </si>
  <si>
    <t>SERVICIO DE UN INGENIERO CIVIL PARA REALIZAR EL SERVICIO DE CONTROL GUBERNAMENTAL SOBRE LA EMEREGENCIA SANITARIA POR EL COVID-19, PARA LA GERENCIA REGIONAL DE CONTROL DE LORETO</t>
  </si>
  <si>
    <t>43795734</t>
  </si>
  <si>
    <t>BERNAL FAJARDO YOHANA VANESSA</t>
  </si>
  <si>
    <t>SERVICIOS DE UN PROFESIONAL PARA REALIZAR EL SERVICIO DE CONTROL GUBERNAMENTAL SOBRE LA EMERGENCIA SANITARIA POR EL COVID-19, PARA EL ÓRGANO DE CONTROL INSTITUCIONAL DE LA MUNICIPALIDAD PROVINCIAL DE REQUENA, BAJO EL ÁMBITO DE LA GERENCIA REGIONAL DE CONTROL DE LORETO.</t>
  </si>
  <si>
    <t>43839196</t>
  </si>
  <si>
    <t>AREVALO MEZA VICTOR FRANCISCO</t>
  </si>
  <si>
    <t xml:space="preserve">CONTRATACION DEL SERVICIO EN DERECHO QUE BRINDE ASISTENCIA LEGAL EN MATERIA DE CONTROL GUBERNAMENTAL SOBRE LA EMERGENCIA SANITARIA POR EL COVID-19, A LOS EQUIPOS O COMISIONES DE AUDITORIA QUE INTEGRE EN EL AMBITO DE LA GERENCIA REGIONAL DE CONTROL DE  MADRE DE DIOS. </t>
  </si>
  <si>
    <t>43842603</t>
  </si>
  <si>
    <t>FUENTES TRUJILLO ADRIANA LILIANA</t>
  </si>
  <si>
    <t>SERVICIO DE APOYO ADMINISTRATIVO PARA LA DIGITACION DE HOJAS DE LEVANTAMIENTO DE INFORMACIÓN Y ELABORACIÓN DE EXPEDIENTES TECNICOS DE BAJA Y DONACION PARA EL AREA DE CONTROL PATRIMONIAL Y ALMACEN</t>
  </si>
  <si>
    <t>43866391</t>
  </si>
  <si>
    <t>GUERRERO CHACON LISVET VERONICA</t>
  </si>
  <si>
    <t>SERVICIO DE UNA (01) PERSONA NATURAL PARA APOYAR EN LA SEGURIDAD DE LAS SEDES DE LA CGR</t>
  </si>
  <si>
    <t>43871991</t>
  </si>
  <si>
    <t>ALTAMIRANO TAPIA CRISTIAN MAAY</t>
  </si>
  <si>
    <t>CONTRATACIÓN DE LOS SERVICIOS DE UN PROFESIONAL (INTEGRANTE DE COMISIÓN) EN CONTABILIDAD, ECONOMÍA O ADMINISTRACIÓN, PARA LABORES DE SERVICIOS DE CONTROL POSTERIOR EN EL ÓRGANO DE CONTROL INSTITUCIONAL DE LA MUNICIPALIDAD PROVINCIAL DE CONTRALMIRANTE VILLAR, QUE SE ENCUENTREN EN EL MARCO DE LOS ESTABLECIDO EN EL DECRETO SUPREMO N° 117-2020-PCM, EN RELACIÓN A LA REACTIVACIÓN DE LAS OBRAS DE LA RECONSTRUCCIÓN CON CAMBIOS, U OTRAS RELACIONADAS A LA EJECUCIÓN DEL GASTO PÚBLICO EN LA ACTIVIDAD PROYECTO EJECUCIÓN DEL CONTRATO PARA LA ADQUISICIÓN DE CEMENTO PORTLAND TIPO MS (42.5 KG) PARA LA EJECUCIÓN DE LA OBRA "AMPLIACIÓN DE LA INFRAESTRUCTURA DE PROTECCIÓN DE LA CALLE LOS TOPACIOS DEL PUEBLO DE GRAU II ETAPA DEL DISTRITO DE ZORRITOS, PROVINCIAL DE CONTRALMIRANTE VILLAR - TUMBES</t>
  </si>
  <si>
    <t>43873281</t>
  </si>
  <si>
    <t>ALEMAN CORNEJO ROSITA KATHERINE</t>
  </si>
  <si>
    <t>MAESTRIA EN GESTION PUBLICA</t>
  </si>
  <si>
    <t>SERVICIOS DE ABOGADO PARA EL OCI DE LA MP CAYLLOMA PARA REALIZAR SERVICIOS  DE CONTROL GUBERNAMENTAL EN MARCO DE LA EMERGENCIA SANITARIA POR EL COVID-19</t>
  </si>
  <si>
    <t>43883389</t>
  </si>
  <si>
    <t>COLQUE VILLANUEVA XIOMARA VIRGINIA</t>
  </si>
  <si>
    <t>CONTRATAR LOS SERVICIOS DE UN PROFESIONAL EN INGENIERÍA CIVIL PARA QUE PRESTE SUS SERVICIOS EN LA EJECUCIÓN DE CONTROLES SIMULTÁNEOS EN LA MODALIDAD DE CONTROL CONCURRENTE PARA LAS LABORES DE CONTROL DEL ÓRGANO DE CONTROL INSTITUCIONAL DE LA MUNICIPALIDAD PROVINCIAL DE LA CONVENCIÓN, EN EL MARCO DE LA EMERGENCIA NACIONAL SANITARIA POR EL COVID-19.</t>
  </si>
  <si>
    <t>43887707</t>
  </si>
  <si>
    <t>MURIEL PINTO ERICK FERDINAND</t>
  </si>
  <si>
    <t>CONTRATACION DE SERVICIO DE ASISTENTE DE TOPOGRAFIA PARA LA REALIZACION DER LOS TRABAJOS DE MEDICIONES Y LEVANTAMIENTOS TOPOGRAFICOS DE LAS COMISIONES DE CONTROL SIMULTANEO Y POSTERIOR - GRC CAJAMARCA.</t>
  </si>
  <si>
    <t>43889348</t>
  </si>
  <si>
    <t>GUEVARA VASQUEZ GILBERTO</t>
  </si>
  <si>
    <t>SERVICIO DE ANALISTA LOGISTICO EN CONTRATACIONES DE BIENES Y SERVICIOS MENORES A 8 UIT</t>
  </si>
  <si>
    <t>43912416</t>
  </si>
  <si>
    <t>BARJA HUAROC JULISSA BETZY</t>
  </si>
  <si>
    <t>CONTRATACION DEL SERVICIO PARA BRINDAR APOYO EN LABORES ADMINISTRATIVAS, LOGISTICAS, ARCHIVOS PARA LA GERENCIA REGIONAL DE CONTROL DE ICA</t>
  </si>
  <si>
    <t>43920643</t>
  </si>
  <si>
    <t>YANEZ MORALES YURI ABIMAEL</t>
  </si>
  <si>
    <t>SERVICIO ESPECIALIZADO EN MATERIA LEGAL PARA LOS PROYECTOS DE RECONSTRUCCIÓN CON CAMBIOS</t>
  </si>
  <si>
    <t>43924632</t>
  </si>
  <si>
    <t>LOYAGA REYES DAMARIS ESTHER</t>
  </si>
  <si>
    <t>DESARROLLO DE ACTIVIDADES RELACIONADAS CON SERVICIOS DE CONTROL SIMULTÁNEO Y POSTERIOR EN EL MARCO DE LA EMERGENCIA SANITARIA COVID-19 EN EL ÓRGANO DE CONTROL INSTITUCIONAL DEL GOBIERNO REGIONAL HUÁNUCO, EN EL MARCO DE LA EMERGENCIA SANITARIA COVID-19.</t>
  </si>
  <si>
    <t>43927428</t>
  </si>
  <si>
    <t>SURICHAQUI CAMPOS BLADIMIR RAMIRO</t>
  </si>
  <si>
    <t xml:space="preserve">CONTRATACION DEL SERVICIO DE UN PROFESIONAL EN  INGENIERIA AMBIENTAL PARA REALIZAR EL SERVICIO DE EJECUCION DE LAS ACTIVIDADES VINCULADAS A LOS SERVICIOS DE CONTROL AMBIENTAL Y SOBRE LOS RECURSOS NATURALES, ASI COMO SOBRE LOS BIENES QUE CONSTITUYEN EL PATRIMONIO CULTURAL DE LA NACION, EN EL MARCO DE LA EMERGENCIA SANITARIA COVID-19. </t>
  </si>
  <si>
    <t>43977057</t>
  </si>
  <si>
    <t>RODRIGUEZ CELIZ SERGIO</t>
  </si>
  <si>
    <t>INGENIERIA AMBIENTAL</t>
  </si>
  <si>
    <t>INGENIERO AMBIENTAL</t>
  </si>
  <si>
    <t>SERVICIO DE SEGURIDAD Y VIGILANCIA TURNO VESPERTINO PARA LA GRC JUNIN, LOCAL CARRION</t>
  </si>
  <si>
    <t>43987915</t>
  </si>
  <si>
    <t>LAURA YAÑEZ JUAN ROBERTO</t>
  </si>
  <si>
    <t>SERVICIO DE UN (01) PROFESIONAL DE APOYO AUDITOR PARA SERVICIOS DE CONTROL EN EL MARCO DE LA LEY 31016</t>
  </si>
  <si>
    <t>44009273</t>
  </si>
  <si>
    <t>GARAY NINANYA JESABELLA GLORIA</t>
  </si>
  <si>
    <t>SERVICIO DE UN ESPECIALISTA PARA BRINDAR SOPORTE DE LAS NUEVAS VERSIONES DEL SGD USADO POR LAS DIFERENTES UNIDADES ORGÁNICAS Y POR LOS AUDITORES A NIVEL NACIONAL QUE SON NECESARIOS DURANTE EL ESTADO DE EMERGENCIA SANITARIA POR EL COVID-19</t>
  </si>
  <si>
    <t>44015696</t>
  </si>
  <si>
    <t>CORTEZ ASTO CARLOS JULIO</t>
  </si>
  <si>
    <t>SERVICIO DE UN PROFESIONAL EN DERECHO PARA QUE BRINDE ASISTENCIA TÉCNICA LEGAL DE LOS PROCESOS DE CONTRATACIÓN PÚBLICA BAJO EL ÁMBITO DE LA NORMATIVA PARA LA ATENCIÓN DE LOS REQUERIMIENTOS DE BIENES Y SERVICIOS PARA LA SUBGERENCIA DE ABASTECIMIENTO</t>
  </si>
  <si>
    <t>44023644</t>
  </si>
  <si>
    <t>BERROCAL POMA LIZ INGRID</t>
  </si>
  <si>
    <t>SERVICIO DE UN (1) PROFESIONAL EN DERECHO PARA REALIZAR SERVICIOS DE CONTROL BAJO LA MODALIDAD DE CONTROL SIMULTANEO Y POSTERIOR EN VIRTUD AL ESTADO DE EMERGENCIA NACIONAL COVID 19, PARA EL ORGANO DE CONTROL INSTITUCIONAL DE LA MUNICIPALIDAD PROVINCIAL DE SANTIAGO DE CHUCO.</t>
  </si>
  <si>
    <t>44064282</t>
  </si>
  <si>
    <t>ALVARADO ZAPATA ANTONIO EDUARDO</t>
  </si>
  <si>
    <t xml:space="preserve"> SERVICIO DE UN PROFESIONAL EN ENFERMERIA PARA EJERCER ACCIONES DE APOYO, MONITOREO Y CONTROL EN EL MARCO DE LA EMERGENCIA SANITARIA DECLARADA POR EL MINISTERIO DE SALUD DEBIDO AL COVID-19 A FAVOR DE LOS COLABORADORES DE LA GERENCIA REGIONAL DE CONTROL DE CAJAMARCA DE LA CONTRALORIA GENERAL DE LA REPUBLICA. </t>
  </si>
  <si>
    <t>44066086</t>
  </si>
  <si>
    <t>BARBOZA CHUQUILIN ESTHER JUDITH</t>
  </si>
  <si>
    <t xml:space="preserve">APOYO EN LA DIGITALIZACIÓN E INDEXACION DE LOS INFORMES DE CONTROL PRESENTADOS POR LOS OCIS, GERENCIAS REGIONALES DE CONTROL Y SUBGERENCIAS DE CONTROL </t>
  </si>
  <si>
    <t>44076235</t>
  </si>
  <si>
    <t>SILVA YAIPEN JOSE MANUEL</t>
  </si>
  <si>
    <t>CONTRATACIÓN DEL SERVICIO DE UN (1) PROFESIONAL DE LA CARRERA DE CONTABILIDAD, ADMINISTRACIÓN, ECONOMÍA O AFINES; PARA EJECUTAR ACCIONES DE APOYO TÉCNICO EN CONTRATACIONES PARA LOS SERVICIOS DE CONTROL SIMULTÁNEO, BAJO LA MODALIDAD DE CONTROL CONCURRENTE AL HITO DE CONTROL N.° 6  DE LA OBRA: "MEJORAMIENTO Y AMPLIACIÓN DE LOS SERVICIOS DE EDUCACIÓN INICIAL EN LA I.E.I. N.° 213 DEL DISTRITO DE SALAS - LAMBAYEQUE - LAMBAYEQUE", HITOS NOS 4 Y 5 DE LA OBRA "MEJORAMIENTO DEL SERVICIO DE AGUA POTABLE Y ALCANTARILLADO EN LAS CALLES DEL PUEBLO JOVEN SANTA ROSA, DISTRITO DE LAMBAYEQUE, PROVINCIA DE LAMBAYEQUE - LAMBAYEQUE"; Y EJECUTAR ACCIONES DE APOYO TÉCNICO EN CONTRATACIONES EN EL SERVICIO DE CONTROL POSTERIOR EN LA MODALIDAD DE AUDITORÍA DE CUMPLIMIENTO A LA OBRA: "REPARACIÓN DE VÍAS VECINALES; EN EL CRUCE CEMENTERIO-CRUCE COLOCHE-SAN PEDRO DE SASAPE-SAN ISIDRO-TRAPICHE DE BRONCE LONG. 8.94 KM, TRAMO II: CRUCE RIO LA LECHE- LAS JUNTAS- COLOCHE 3.18 KM, DISTRITO DE ÍLLIMO, PROVINCIA LAMBAYEQUE, DEPARTAMENTO LAMBAYEQUE"; PARA EL ÓRGANO DE CONTROL INSTITUCIONAL DE LA MUNICIPALIDAD PROVINCIAL DE LAMBAYEQUE, EL MARCO DE LA RECONSTRUCCIÓN CON CAMBIOS</t>
  </si>
  <si>
    <t>44099523</t>
  </si>
  <si>
    <t>KRYSTAL COLCHADO CHEVEZ</t>
  </si>
  <si>
    <t>CONTRATACIÓN DEL SERVICIO DE UN SERVICIO PROFESIONAL EN INGENIERÍA CIVIL PARA LA ELABORACIÓN DE INFORMES TÉCNICOS PARA LOS PROYECTOS: “SERVICIO DE GESTIÓN Y CONSERVACIÓN VIAL POR NIVELES DE SERVICIO DEL CORREDOR VIAL: PTE. CHUQUICARA - CABANA - PALLASCA - SANTIAGO DE CHUCO - SHOREY Y TAUCA - BAMBAS - DV. SIHUAS (CONTRATO COMPLEMENTARIO)”, Y “SERVICIO DE GESTIÓN, MEJORAMIENTO Y CONSERVACIÓN VIAL POR NIVELES DE SERVICIO DEL CORREDOR VIAL: DV. HUMAJALSO - DESAGUADERO Y TACNA - TARATA - CAPAZO - MAZOCRUZ”; PARA LAS COMISIONES DE CONTROL CONCURRENTE, A CARGO DE LA SUBGERENCIA DE CONTROL DEL SECTOR TRANSPORTES Y COMUNICACIONES, EN EL MARCO DE LA LEY 30737 – “LEY QUE ASEGURA EL PAGO INMEDIATO DE LA REPARACIÓN CIVIL A FAVOR DEL ESTADO PERUANO EN CASOS DE CORRUPCIÓN Y DELITOS CONEXOS”, Y DEL DECRETO SUPREMO N° 076-2021-EF QUE PERMITE LA OPORTUNA REALIZACIÓN DE LOS SERVICIOS DE CONTROL EN EL MARCO DE EMERGENCIA SANITARIA Y LA REACTIVACIÓN ECONÓMICA.</t>
  </si>
  <si>
    <t>44112961</t>
  </si>
  <si>
    <t>ALEMAN NUNURA JUAN ANTONIO</t>
  </si>
  <si>
    <t xml:space="preserve">DESARROLLO  DE ACTIVIDADES RELACIONADAS  A LOS  SERVICIOS DE CONTROL A EJCUTARSE  EN EL  ORGANO DE CONTROL INSTITUCIONAL DE LA PROVINCIA DE  LEONCIO PRADO EN EL MARCO DE LA EMERGENCIA  SANITARIA  COVID  19  </t>
  </si>
  <si>
    <t>44114138</t>
  </si>
  <si>
    <t>CERON RUIZ DIANA VANESSA</t>
  </si>
  <si>
    <t>SERVICIO DE UN (1) PROFESIONAL INGENIERO CIVIL CON EL PROPÓSITO DE EJECUTAR ACCIONES DE APOYO EN LOS SERVICIOS DE CONTROL SIMULTÁNEO Y POSTERIOR DEL PLAN NACIONAL DE CONTROL 2020 DE LA GERENCIA REGIONAL DE CONTROL DE ANCASH DE LA CONTRALORÍA GENERAL DE LA REPÚBLICA,  EN EL MARCO DE LA EMERGENCIA SANITARIA POR EL COVID-19.</t>
  </si>
  <si>
    <t>44116450</t>
  </si>
  <si>
    <t>LOPEZ REYES JHON CHRISTIAN</t>
  </si>
  <si>
    <t>44143929</t>
  </si>
  <si>
    <t>QUISPE MAMANI ALEX</t>
  </si>
  <si>
    <t>SERVICIOS DE UN (01) ESPECIALISTA EN GESTION ADMINISTRATIVA, PARA LA CININ, EN MARCO DE LA EMERGENCIA SANITARIA POR EL COVID-19</t>
  </si>
  <si>
    <t>44151556</t>
  </si>
  <si>
    <t>ASENJO FERNANDEZ BERENIZ EFIGENIA</t>
  </si>
  <si>
    <t>CONTRATACION DEL SERVICIO DE UN (01) PROFESIONAL ABOGADO CON EL PROPOSITO DE EJECUTAR LOS SERVICIOS DE CONTROL QUE DETERMINE LA GERENCIA REGIONAL DE CONTROL DE AYACUCHO DE LA CONTRALORIA GENERAL DE LA REPÚBLICA, A REALIZARSE EN EL ORGANO DE CONTROL INSTITUCIONAL DE LA MUNICIPALIDAD PROVINCIAL DE VICTOR FAJARDO, EN EL MARCO DE LA EMERGENCIA SANITARIA COVID 19.</t>
  </si>
  <si>
    <t>44159775</t>
  </si>
  <si>
    <t>SANTIAGO GONZALES ANA CAROLINA</t>
  </si>
  <si>
    <t>44169239</t>
  </si>
  <si>
    <t>LEON VILLA IVAN CRUZ</t>
  </si>
  <si>
    <t>CONTTRATRAR EL SERVICIO DE UN INGENIERO CIVIL PARA PARTICIPAR COMO ESPECIALISTA EN LAS LABORES DE CONTROL SIMULTANEO BAJO LA MODALIDAD DE CONTROL CONCURRENTE EN LA OBRA: RECONSTRUCCCIÓN DE LAS CALLES PORVENIR Y JORGE CHAVEZ - PION - CHOTA Y LA REHABILITACION DEL CAMINO VECINAL SAN JUAN DE CUTERVO - SANTA CRUZ DE SUCCHA EN EL DISTRITO SAN JUAN DE CUTERVO, EJECUTADA EN EL MARCO DE LA RECONSTRUCCION CON CAMBIOS, EN LA GERENCIA REGIONAL DE CAJAMARCA</t>
  </si>
  <si>
    <t>44175466</t>
  </si>
  <si>
    <t>ANGASPILCO CHINGUEL CRISTHIAN ROBERTO</t>
  </si>
  <si>
    <t>CONTRATACION DE PROFESIONAL DE DIVERSAS PROFESIONES PARA EL OCI DE LA MD CHALLHUAHUACHO - GASTO PARA EL CONTROL GUBERNAMENTAL.</t>
  </si>
  <si>
    <t>44179945</t>
  </si>
  <si>
    <t>CUSIHUAMAN RODRIGUEZ OLGER</t>
  </si>
  <si>
    <t xml:space="preserve">CONTRATACION DE  SERVICIOS EN DERECHO  QUE  PERMITA LA  ELABORACION  DE CARPETA DE   SERVICIO Y LA  EJECUCION DE  SERVICIO DE  CONTROL  ESPECIFICO POR LA  PROBABLE  FALTA  DE   RENDICION DE  VIATICOS  EN EL PROYECTO ESPECIAL MADRE  DE  DIOS EN LA  REGION, EN EL  MARCO DE LA  EMERGENCIA  SANITARIA  POR EL  COVID  19 </t>
  </si>
  <si>
    <t>44182023</t>
  </si>
  <si>
    <t>RAMIREZ FERNANDEZ EBERTH DIEGO</t>
  </si>
  <si>
    <t>SERVICIOS DE UN (01) PROFESIONAL EN CONTABILIDAD, ECONOMIA Y/O ADMINISTRACION PARA DESARROLLAR SERVICIOS DE CONTROL POSTERIOR DEL OCI DE LA MD DE SANTA ANITA EN MARCO DE LA EMERGENCIA SANITARIA</t>
  </si>
  <si>
    <t>44185161</t>
  </si>
  <si>
    <t>SAAVEDRA PADILLA JORGE ANIBAL</t>
  </si>
  <si>
    <t xml:space="preserve">CONTRATACION DEL SERVICIO DE MEDICO CIRUJANO PARA REALIZAR EL SERVICIO DE CONTROL GUBERNAMENTAL SOBRE LA EMERGENCIA SANITARIA POR EL COVID-19 - SUBGERENCIA DE CONTROL DEL SECTOR SALUD DE LA CONTRALORIA GENERAL DE LA REPUBLICA </t>
  </si>
  <si>
    <t>44186422</t>
  </si>
  <si>
    <t>SANCHEZ CASTILLO CARLOS GUILLERMO</t>
  </si>
  <si>
    <t>CONTRATACION DEL SERVICIO DE UN (01) PROFESIONAL EN ENFERMERIA CON EL PROPOSITO DE EJECUTAR ACCIONES DE APOYO SOBRE LA EMERGENCIA SANITARIA DECLARADA POR EL MINISTERIO DE SALUD DEBIDO A LA EXISTENCIA DEL COVID-19 EN LA GERENCIA REGIONAL DE CONTROL DE LA LIBERTAD DE LA CONTRALORIA GENERAL DE LA REPUBLICA.</t>
  </si>
  <si>
    <t>44191342</t>
  </si>
  <si>
    <t>CUADRA LORREN ALICIA YOHANNA</t>
  </si>
  <si>
    <t>SERVICIOS DE ABOGADO PARA EL OCI DE LA MP CAMANA EN EL MARCO DE LA EMERGENCIA SANITARIA POR EL COVID-19</t>
  </si>
  <si>
    <t>44216630</t>
  </si>
  <si>
    <t>SALINAS SAAVEDRA JASON HUTCH</t>
  </si>
  <si>
    <t xml:space="preserve">SERVICIO  DE  UN  PROFESIONAL TITULADO EN INGENIERIA CIVIL PARA LA  PARTICIPACIÓN EN SERVICIOS DE CONTROL Y SERVICIOS  RELACIONADOS EN EL  MARCO DE LA  EMERGENCIA SANITARIA DECRETADA POR EL  COVID 19 , REALIZAR LA EVALUACIÓN Y ATENCIÓN DE SOLICITUDES DE  INTERVENCION, ENTRE OTROS SERVICIOS DE LA GERENCIA  REGIONAL DE CONTROL DE  UCAYALI. </t>
  </si>
  <si>
    <t>44219838</t>
  </si>
  <si>
    <t>ESPADA LOPEZ WILFREDO CANDELARIO</t>
  </si>
  <si>
    <t>CONTRATACION DE SERVICIOS DE UN (01) PROFESIONAL EN DERECHO PARA EL ORGANO DE CONTROL INSTITUCIONAL DE LA MUNICIPALIDAD PROVINCIAL DE HUANCAVELICA PARA LA REALIZACION DE LOS SERVICIOS DE CONTROL SIMULTANEO Y POSTERIOR NECESARIOS PARA EL DESPLIEGUE DEL SERVICIO DE CONTROL GUBERNAMENTAL EN EL MARCO DE LA ACTUAL COYUNTURA ECONOMICA, VINCULADOS AL DECRETO SUPREMO NRO.187-2020-EF Y MODIFICACIONES, DE ACUERDO A LAS NORMAS DE CONTROL GUBERNAMENTAL, DOCUMENTOS TECNICOS O DE GESTION APLICABLES Y OTROS REQUERIMIENTOS DEL AMBITO SECTORIAL CORRESPONDIENTE.</t>
  </si>
  <si>
    <t>44281912</t>
  </si>
  <si>
    <t>NARIO MARTINEZ TANIA PAOLA</t>
  </si>
  <si>
    <t>44289172</t>
  </si>
  <si>
    <t>HUAYAMA QUINTANA CHARLIE ALBERTI</t>
  </si>
  <si>
    <t>CONTRATAR EL SERVICIO DE UNA PERSONA NATURAL PARA REAIZAR EL ANALISIS, REVISION Y CONTROL VIRTUAL DE LOS DOCUMENTOS REGISTRADOS POR PARTE DE LAS SEDES REGIONALES</t>
  </si>
  <si>
    <t>44290636</t>
  </si>
  <si>
    <t>KOC ENCINAS JORGE GENGIS</t>
  </si>
  <si>
    <t>BACHILLER DE DERECHO</t>
  </si>
  <si>
    <t>SERVICIO DE UN PROFESIONAL EN CONTABILIDAD PARA QUE PRESTE SERVICIOS EN LA EJECUCION DE CONTROLES SIMULTANEOS EN LA MODALIDAD DE CONTROL CONCURRENTE PARA LAS LABORES DE CONTROL DEL ORGANO DE CONTROL INSTITUCIONAL DE LA MUNICIPALIDAD PROVINCIAL DE CUSCO, EN EL MARCO DE LA EMERGENCIA NACIONAL SANITARIA POR EL COVID-19.</t>
  </si>
  <si>
    <t>44301738</t>
  </si>
  <si>
    <t>LEON PINO LEON YUSHINLI</t>
  </si>
  <si>
    <t>CONTRATACIÓN DE UN PROFESIONAL EN PSICOLOGÍA PARA EL DESARROLLO DE ACTIVIDADES DE RECLUTAMIENTO Y SELECCIÓN DE PERSONAL CORRESPONDIENTE A LA REVISIÓN Y CONSOLIDACIÓN DE PERFILES DE PUESTO PARA LA EJECUCIÓN DEL CONCURSO INTERNO N° 01-2021-CG, A CARGO DE LA SUBGERENCIA DE POLÍTICAS Y DESARROLLO HUMANO, EN EL MARCO DEL CONTROL GUBERNAMENTAL DADA LA COYUNTURA ECONÓMICA ACTUAL.</t>
  </si>
  <si>
    <t>44307696</t>
  </si>
  <si>
    <t>CASTRO RUNCO MARJORIE MAYRA</t>
  </si>
  <si>
    <t>CONTRATAR LOS SERVICIO DE ABOGADO PARA QUE BRINDE APOYO EN LA REALIZACIÓN DE LOS DIVERSOS SERVICIOS DE CONTROL VINCULADOS CON EL GASTO PARA CONTROL GUBERNAMENTAL EN EL MARCO DE LA ACTUAL COYUNTURA ECONÓMICA, QUE EJECUTARÁ EL ÓRGANO DE CONTROL INSTITUCIONAL DE LA MUNICIPALIDAD PROVINCIAL GENERAL SÁNCHEZ CERRO – OMATE.</t>
  </si>
  <si>
    <t>44313513</t>
  </si>
  <si>
    <t>PANTOS BLANCO VANESSA TATIANA</t>
  </si>
  <si>
    <t>SERVICIO DE UN ANALISTA DE MESA DE PARTES PARA LA SUBGERENCIA DE GESTIÓN DOCUMENTARIA EN LA GERENCIA REGIONAL DE CONTROL DE LIMA PROVINCIAS – SEDE HUACHO</t>
  </si>
  <si>
    <t>44331076</t>
  </si>
  <si>
    <t>CHUMBES FARROMEQUE ANALHI EVELYN</t>
  </si>
  <si>
    <t>CONTRATAR EL SERVICIO DE UN (01) INGENIERO CIVIL PARA PARTICIPAR COMO ESPECIALISTA EN EL SERVICIO DE CONTROL SIMULTÁNEO, BAJO LA MODALIDAD DE CONTROL CONCURRENTE, AL PROCESO DE CONTRATACIÓN DE LA OBRA: "REPARACIÓN DE VÍAS URBANAS EN LAS CALLES AV. EL DESCANSO, JR. DANIEL ALCIDES CARRIÓN Y AV. SAN JUAN, AFECTADA POR EL FENÓMENO DEL NIÑO COSTERO, EN LA LOCALIDAD CUTERVO, DISTRITO DE CUTERVO, PROVINCIA DE CUTERVO, DEPARTAMENTO CAJAMARCA".</t>
  </si>
  <si>
    <t>44359662</t>
  </si>
  <si>
    <t>VIGO ALVARADO JIM MARLON</t>
  </si>
  <si>
    <t>SERVICIO PARA EJECUTAR ACCIONES DE APOYO EN LOS SERVICIOS DE CONTROL SIMULTÁNEO Y POSTERIOR DEL PLAN NACIONAL DE CONTROL 2020 DE LA GERENCIA REGIONAL DE CONTROL DE ANCASH - OFICINA DE ENLACE CHIMBOTE.</t>
  </si>
  <si>
    <t>44362674</t>
  </si>
  <si>
    <t>HUALCAS AGUIRRE ROSALINA</t>
  </si>
  <si>
    <t>SERVICIO DE UN (1) PROFESIONAL EN INGENIERIA MECANICA ELECTRICA PARA PARTICIPAR EN SERVICIOS DE CONTROL EN LA GERENCIA REGIONAL DE CONTROL DE LAMBAYEQUE EN EL MARCO DE LA EMERGENCIA SANITARIA</t>
  </si>
  <si>
    <t>44363427</t>
  </si>
  <si>
    <t>SOLANO YGNACIO FREDY</t>
  </si>
  <si>
    <t>ING.MECANICO</t>
  </si>
  <si>
    <t>CONTRATACIÓN DE LOS SERVICIOS DE UN PROFESIONAL, PARA LABORES DE SEGUIMIENTO E IMPLEMENTACIÓN DE LAS SITUACIONES ADVERSAS A LAS INTERVENCIONES SEÑALADAS EN EL NUMERAL 3, RESPECTO A LOS INFORMES EMITIDOS POR LA GERENCIA REGIONAL DE CONTROL DE TUMBES, EN MARCO DE LAS INTERVENCIONES DE LA RECONSTRUCCIÓN CON CAMBIOS EN FUNCIÓN LAS METAS ESTABLECIDAS EN EL APÉNDICE N.°4 DEL PLAN ANUAL DE CONTROL APROBADA CON RESOLUCIÓN DE CONTRALORÍA N° 026-2021-CGR DE 25 DE ENERO DE 2021.</t>
  </si>
  <si>
    <t>44365368</t>
  </si>
  <si>
    <t>MENDOZA VILLENA LENNIN ANDERSON</t>
  </si>
  <si>
    <t>CONTRATACION DEL SERVICIO DE UN PROFESIONAL ESPECIALISTA EN EL SISTEMA INTEGRADO DE GESTION ADMINI</t>
  </si>
  <si>
    <t>44385668</t>
  </si>
  <si>
    <t>FLORES CAYRO YENNYFER ELIZABETH</t>
  </si>
  <si>
    <t>SERVICIO DE ASISTENTE ADMINISTRATIVO</t>
  </si>
  <si>
    <t>44423228</t>
  </si>
  <si>
    <t>KAQUI BALLADARES TATIANA LISSET</t>
  </si>
  <si>
    <t>SERVICIO DE UN (1) PROFESIONAL DE LA CARRERA DE DERECHO, CON EL PROPÓSITO DE EJECUTAR ACCIONES DE APOYO EN LOS SERVICIOS DE CONTROL SIMULTÁNEO Y POSTERIOR DEL PLAN NACIONAL DE CONTROL 2020 DE LA GERENCIA REGIONAL DE CONTROL DE ANCASH DE LA CONTRALORÍA GENERAL DE LA REPÚBLICA, EN EL MARCO DE LA EMERGENCIA SANITARIA POR EL COVID - 19.</t>
  </si>
  <si>
    <t>44442859</t>
  </si>
  <si>
    <t>NUÑUVERO MORY EDUARDO JAVIER</t>
  </si>
  <si>
    <t xml:space="preserve">CONTRATACION DEL SERVICIO DE UN PROFESIONAL PARA APOYO EN LA EJECUCION DE LAS ACTIVIDADES REFERIDAS A MECANISMOS DE PARTICIPACION CIUDADANA EN EL MARCO DE LA RECONSTRUCCION CON CAMBIOS DE LA GERNCIA REGIONAL DE CONTROL DE TUMBES </t>
  </si>
  <si>
    <t>44455508</t>
  </si>
  <si>
    <t>FLORES PENA CHRISTIAN OMAR</t>
  </si>
  <si>
    <t>BACH.ING.INFORMATICA</t>
  </si>
  <si>
    <t>SERVICIOS DE UN PROFESIONAL EN INGENIERÍA CIVIL, PARA LABORES DE SERVICIOS DE CONTROL CONCURRENTE EN EL MARCO DE LAS INTERVENCIONES DE LA RECONSTRUCCIÓN CON CAMBIOS.</t>
  </si>
  <si>
    <t>44456772</t>
  </si>
  <si>
    <t>PEÑA TORRES JEAN CARLOS JAVIER</t>
  </si>
  <si>
    <t>44467260</t>
  </si>
  <si>
    <t>SAMANIEGO CARRION MIGUEL ANGEL</t>
  </si>
  <si>
    <t xml:space="preserve"> SERVICIO DE UN CONTADOR PARA EL CONTROL SIMULTANEO Y POSTERIOR DEL PLAN NACIONAL DE CONTROL 2020 DE LA GERENCIA REGIONAL DE CONTROL DE ANCASH DE LA CONTRALORIA GENERAL DE LA REPUBLICA, EN EL MARCO DE LA EMERGENCIA SANITARIA POR EL COVID - 19. 
" RECOPILACION DE INFORMACION Y EVALUACION DE SOLICITUDES DE INTERVENCION DE ENTIDADES DE LA ZONA SIERRA DURANTE EL II SEMESTRE DEL PNC 2020 DE LA GRAN EN EL MARCO DE LA EMERGENCIA SANITARIA COVID-19.
</t>
  </si>
  <si>
    <t>44486328</t>
  </si>
  <si>
    <t>ALLAUCA CASTILLO MILAGROS SOLEDAD</t>
  </si>
  <si>
    <t>SERVICIO DE UN PROFESIONAL PARA EFECTUAR ACTIVIDADES RELACIONADAS CON LA EJECUCIÓN DE LOS CONTRATOS DE AUDITORÍA FINANCIERA GUBERNAMENTAL SUSCRITOS CON LAS SOCIEDADES DE AUDITORÍA, EN EL MARCO DE LA DIRECTIVA N° 012-2020-CG/GAD "GESTIÓN DE SOCIEDADES DE AUDITORÍA"</t>
  </si>
  <si>
    <t>44488007</t>
  </si>
  <si>
    <t>RODRIGUEZ CCANAHUIRE NESTOR JUAN</t>
  </si>
  <si>
    <t>SERVICIOS DE UN PROFESIONAL EN INGENIERIA CIVIL PARA LA EJECUCION DE SERVICIOS DE CONTROL</t>
  </si>
  <si>
    <t>44531956</t>
  </si>
  <si>
    <t>CONDORI JIMENEZ RALPH EMERSON</t>
  </si>
  <si>
    <t>DESARROLLO DE ACTIVIDADES RELACIONADAS CON SERVICIOS DE CONTROL SIMULTÁNEO EN EL MARCO DE LA EMERGENCIA SANITARIA COVID-19 A EJECUTARSE EN EL ÓRGANO DE CONTROL INSTITUCIONAL DE LA MUNICIPALIDAD PROVINCIAL DE PACHITEA.</t>
  </si>
  <si>
    <t>44533424</t>
  </si>
  <si>
    <t>CARBAJAL MORALES ELIZABETH NELLY</t>
  </si>
  <si>
    <t>INGENIO CIVIL</t>
  </si>
  <si>
    <t>CONTRATACION DE UN PROFESIONAL EN PSICOLOGIA COMO APOYO EN LAS LABORES DEL AREA DE SELECCION DE LA SUBGERENCIA DE PERSONAL Y COMPENSACIONES EN EL MARCO DE LA EMERGENCIA SANITARIA POR EL COVID-19.</t>
  </si>
  <si>
    <t>44548666</t>
  </si>
  <si>
    <t>MACHERI RAMIREZ SOFHIA FRANCESCA</t>
  </si>
  <si>
    <t xml:space="preserve">PERSONAL DE APOYO PARA LA DIGITACION DE LAS HOJAS DE LEVANTAMIENTO DE INFORMACION DEL PROCESO DE INVENTARIO 2019, PARA EL AREA DE CONTROL PATRIMONIAL Y ALMACEN DE LA SUBGERENCIA DE ABASTECIMIENTO </t>
  </si>
  <si>
    <t>44561381</t>
  </si>
  <si>
    <t>TAIPE TIMOTEO JUAN JHON</t>
  </si>
  <si>
    <t>SERVICIO PARA EJECUTAR ACCIONES DE APOYO EN LOS SERVICIOS DE CONTROL SIMULTÁNEO Y POSTERIOR DEL PLAN NACIONAL DE CONTROL 2020 DE LA GERENCIA REGIONAL DE CONTROL DE ANCASH, EN EL MARCO DE LA EMERGENCIA SANITARIA POR EL COVID-19.</t>
  </si>
  <si>
    <t>44566560</t>
  </si>
  <si>
    <t>QUISPE BLAZ EDITH MARTHA</t>
  </si>
  <si>
    <t>SERVICIO DE UN PROFESIONAL EN INGENIERIA CIVIL PARA PARTICIPAR COMO INTEGRANTE O ESPECIALISTA DE COMISION EN LA OBRA: RECUPERACION DE INFRAESTRUCTURA PARA EL SERVICIO DE EDUCACION INICIAL EN LA IE 403</t>
  </si>
  <si>
    <t>44567114</t>
  </si>
  <si>
    <t>RODRIGUEZ PINGLO ALBERTO</t>
  </si>
  <si>
    <t>APOYO EN EL CONTROL E INGRESO DE COLABORADORES, VISITANTES SERVICIO VESPERTINO AYACUCHO</t>
  </si>
  <si>
    <t>44591279</t>
  </si>
  <si>
    <t>CARDENAS RIVERA HERBERT</t>
  </si>
  <si>
    <t xml:space="preserve">SERVICIO  DE  UN  PROFESIONAL TITULADO EN CONTABILIDAD PARA LA  PARTICIPACIÓN EN SERVICIOS DE CONTROL Y SERVICIOS  RELACIONADOS EN EL  MARCO DE LA  EMERGENCIA SANITARIA DECRETADA POR EL  COVID 19 , REALIZAR LA EVALUACIÓN Y ATENCIÓN DE SOLICITUDES DE  INTERVENCION, ENTRE OTROS SERVICIOS DE LA GERENCIA  REGIONAL DE CONTROL DE  UCAYALI. </t>
  </si>
  <si>
    <t>44596056</t>
  </si>
  <si>
    <t>SALDANA ARANA JOSE MARTIN</t>
  </si>
  <si>
    <t>SERVICIOS DE UN MEDICO CIRUJANO PARA REALIZAR EL SERVICIO DE APOYO SOBRE LA EMERGENCIA SANITARIA POR EL COVID-19 EN LA GERENCIA REGIONAL DE CONTROL DE MOQUEGUA.</t>
  </si>
  <si>
    <t>44606985</t>
  </si>
  <si>
    <t>REYNOSO HUERTAS GRACE DIANA</t>
  </si>
  <si>
    <t xml:space="preserve">INGENIERO CIVIL PARA EL OCI DE LA MUNICIPALIDAD  PROVINCIAL DE  CASTROVIRREYNA PARA REALIZACION DE  SERVICIOS  DE CONTROL  SIMULTANEOS A PROYECTO </t>
  </si>
  <si>
    <t>44611850</t>
  </si>
  <si>
    <t>CHUQUIYAURI CURO ALFREDO</t>
  </si>
  <si>
    <t>44635159</t>
  </si>
  <si>
    <t>ANTONIO MORAN ROSA MERCEDES</t>
  </si>
  <si>
    <t>SERVICIO DE APOYO EN EL SEGUIMIENTO, REGISTRO, ORDENAMIENTO Y ARCHIVO DE EXPEDIENTES ADMINISTRATIVOS PARA LA SUBGERENCIA DE ABASTECIMIENTO</t>
  </si>
  <si>
    <t>44642195</t>
  </si>
  <si>
    <t>MONTENEGRO NAVARRO VIVIANA DEL ROSARIO</t>
  </si>
  <si>
    <t>DESARROLLO DE ACTIVIDADES RELACIONADAS A LOS SERVICIOS DE CONTROL, RESPECTO A LA EJECUCIÓN DE LOS RECURSOS ECONÓMICOS TRANSFERIDOS EXCEPCIONALMENTE A LOS GOBIERNOS LOCALES, MANEJO DE RESIDUOS SÓLIDOS Y PRESTACIÓN DEL SERVICIO DE SANEAMIENTO; A EJECUTARSE EN EL ÓRGANO DE CONTROL INSTITUCIONAL DE LA PROVINCIA DE MARAÍÍN, EN EL MARCO DE LA EMERGENCIA SANITARIA COVID - 19.</t>
  </si>
  <si>
    <t>44650752</t>
  </si>
  <si>
    <t>LEVEAU PELAEZ DARWIN MANUEL</t>
  </si>
  <si>
    <t>CONTRATACION DEL SERVICIO DE UNA PERSONA NATURAL PARA EL ENTRENAMIENTO DE 50 DOCENTES Y EL MONITOREO DE LA EJECUCION DE LAS VEEDURIAS ESCOLARES QUE SE DESARROLLARÁN EN INSTITUCIONES EDUCATIVAS DEL DEPARTAMENTO DE PUNO, EN EL MARCO DEL PROGRAMA "AUDITORES JUVENILES".</t>
  </si>
  <si>
    <t>44657495</t>
  </si>
  <si>
    <t>ACERO TICONA GENOVEVA</t>
  </si>
  <si>
    <t xml:space="preserve">SERVICIO DE UN PROFESIONAL ESPECIALIZADO EN GESTIÓN PÚBLICA Y GESTIÓN POR PROCESOS </t>
  </si>
  <si>
    <t>44664803</t>
  </si>
  <si>
    <t>DOROTEO PULACHE DENISSE ADRIANA</t>
  </si>
  <si>
    <t>SERVICIOS DE UN CONTADOR PARA QUE REALICE LABORES DE SERVICIO DE CONTROL VINCULADOS CON LA EMERGENCIA SANITARIA POR EL COVID-19 PARA LA GERENCIA REGIONAL DE CONTROL DE MOQUEGUA</t>
  </si>
  <si>
    <t>44665302</t>
  </si>
  <si>
    <t>VARGAS COAILA PAOLA CLAUDIA</t>
  </si>
  <si>
    <t xml:space="preserve">CONTRATAR EL SERVICIO DE UN CONDUCTOR PARA UN VEHICULO INSTITUCIONAL DE PLACA EGR-587. </t>
  </si>
  <si>
    <t>44673534</t>
  </si>
  <si>
    <t>CATACHUNGA TERRONES MARLON JOSE</t>
  </si>
  <si>
    <t>CONTRATACIÓN DE SERVICIO DE UN (01) PROFESIONAL EN PSICOLOGÍA CON EL PROPÓSITO DE BRINDAR ASISTENCIA PSICOLÓGICA Y DE SALUD MENTAL EN EL MARCO DE LA EMERGENCIA SANITARIA DECLARADAS POR EL MINISTERIO DE SALUD DEBIDO A LA EXISTENCIA DEL COVID-19 A LOS COLABORADORES QUE LABORAN BAJO EL ÁMBITO DE LA GERENCIA REGIONAL DE CONTROL ANCASH.</t>
  </si>
  <si>
    <t>44701038</t>
  </si>
  <si>
    <t>RAMIREZ SALAS INGRID JESSICA</t>
  </si>
  <si>
    <t>44704899</t>
  </si>
  <si>
    <t>TESEN PARIENTE DANY JAVIER</t>
  </si>
  <si>
    <t xml:space="preserve">SERVICIO DE UN (1) PROFESIONAL DE LA CARRERA DE DERECHO, CON EL PROPÓSITO DE EJECUTAR ACCIONES DE APOYO EN LOS SERVICIOS DE CONTROL SIMULTÁNEO Y POSTERIOR DEL PLAN NACIONAL DE CONTROL 2020 DE LA GERENCIA REGIONAL DE CONTROL DE ANCASH DE LA CONTRALORÍA GENERAL DE LA REPÚBLICA, EN EL MARCO DE LA EMERGENCIA SANITARIA COVID -19.
</t>
  </si>
  <si>
    <t>44708174</t>
  </si>
  <si>
    <t>FLORES ESTRADA JOHN ENRIQUE</t>
  </si>
  <si>
    <t>SERVICIOS DE UN CONTADOR PARA LA GERENCIA REGIONAL DE CONTROL DE AREQUIPA EN MARCO DE LA EMERGENCIA SANITARIA POR EL COVID-19</t>
  </si>
  <si>
    <t>44734946</t>
  </si>
  <si>
    <t>PACHECO FIGUEROA CHRISTOPHER DAVID</t>
  </si>
  <si>
    <t xml:space="preserve">  CONTRATACIÓN DE UN (01) PROFESIONAL ESPECIALIZADO PARA EL DESARROLLO DE ACTIVIDADES DE RECLUTAMIENTO Y SELECCIÓN DE PERSONAL Y PARA ACCIONES CORRESPONDIENTES A LA EJECUCIÓN DEL CONCURSO INTERNO A CARGO DE LA SUBGERENCIA DE POLÍTICAS Y DESARROLLO HUMANO</t>
  </si>
  <si>
    <t>44735557</t>
  </si>
  <si>
    <t>LEYVA HERRERA HELGA CAROLINA</t>
  </si>
  <si>
    <t>SERVICIO DE UN PROFESIONAL EN INGENIERIA CIVIL PARA PARTICIPAR COMO INTEGRANTE O ESPECIALISTA DE COMISION EN LA OBRA: "RENOVACION DE PUENTE PEATONAL, EN LA RECONSTRUCCION DE 3 PUENTES PEATONALES SOBRE EL RIO VALLE VIEJO OLMOS</t>
  </si>
  <si>
    <t>44746321</t>
  </si>
  <si>
    <t>JIMENEZ ALBERCA ELSER</t>
  </si>
  <si>
    <t>SERVICIO DE UN PROFESIONAL EN CONTABILIDAD   PARA LA  PARTICIPACION EN SERVICIOS DE CONTROL Y SERVICIOS RELACIONADOS EN EL MARCO DE LA EMERGENCIA SANITARIA DECRETADA  POR EL  COVID  19 REALIZAR LA  EVALUACION Y ATENCION DE SOLICITUDES DE INTERVENCION  ,ENTRE OTROS SERVICIOS EN LOS ORGANOS DE CONTROL NSTITUCIONAL BAJO EL AMBITO DE LA GERENCIA REGIONAL DE CONTROL DE UCAYALI.</t>
  </si>
  <si>
    <t>44750554</t>
  </si>
  <si>
    <t>PAZ SANCHEZ PEDRO JUNIOR</t>
  </si>
  <si>
    <t>SERVICIO DE UN PROFESIONAL EN ADMINISTRACION  PARA LA  PARTICIPACION EN SERVICIOS DE CONTROL Y SERVICIOS RELACIONADOS EN EL MARCO DE LA EMERGENCIA SANITARIA DECRETADA  POR EL  COVID  19 REALIZAR LA  EVALUACION Y ATENCION DE SOLICITUDES DE INTERVENCION  ,ENTRE OTROS SERVICIOS EN LOS ORGANOS DE CONTROL NSTITUCIONAL BAJO EL AMBITO DE LA GERENCIA  REGIONAL DE CONTROL DE UCAYALI.</t>
  </si>
  <si>
    <t>44755019</t>
  </si>
  <si>
    <t>VELA RAMIREZ DIANA DEL PILAR</t>
  </si>
  <si>
    <t>DESARROLLO DE ACTIVIDADES RELACIONADAS A LOS SERVICIOS DE CONTROL A EJECUTARSE EN EL ÓRGANO DE CONTROL INSTITUCIONAL DEL GOBIERNO REGIONAL HUÁNUCO, CON RELACIÓN A LA EJECUCIÓN DE LOS RECURSOS TRANSFERIDOS PARA LA REACTIVACIÓN ECONÓMICA Y ATENCIÓN DE LA POBLACIÓN A TRAVÉS DE LA INVERSIÓN PÚBLICA, EN EL MARCO DE LA EMERGENCIA SANITARIA COVID-19.</t>
  </si>
  <si>
    <t>44758325</t>
  </si>
  <si>
    <t>ORDONEZ SAMAME SERGIO</t>
  </si>
  <si>
    <t xml:space="preserve"> SERVICIO DE UN PROFESIONAL EN DERECHO PARA LA  PARTICIPACION EN SERVICIOS DE CONTROL Y SERVICIOS RELACIONADOS EN EL MARCO DE LA EMERGENCIA SANITARIA DECRETADA  POR EL  COVID  19 REALIZAR LA  EVALUACION Y ATENCION DE SOLICITUDES DE INTERVENCION , ENTRE OTROS SERVICIOS EN LOS ORGANOS DE CONTROL NSTITUCIONAL BAJO EL AMBITO DE LA GERENCIA REGIONAL DE CONTROL DE UCAYALI.</t>
  </si>
  <si>
    <t>44759824</t>
  </si>
  <si>
    <t>PIZARRO OZAMBELA ANITA BRIGITTE</t>
  </si>
  <si>
    <t>CONTRATACIÓN DE LOS SERVICIOS DE UN ESPECIALISTA LEGAL, PARA LABORES DE SERVICIOS DE CONTROL POSTERIOR ÓRGANO DE CONTROL INSTITUCIONAL DE LA MUNICIPALIDAD PROVINCIAL DE TUMBES, QUE SE ENCUENTRAN EN MARCO DE LOS ESTABLECIDO EN EL DECRETO SUPREMO N°117-2020-PCM, EN RELACIÓN A LA REACTIVACIÓN DE LAS OBRAS DE LA RECONSTRUCCIÓN CON CAMBIOS, U OTRAS RELACIONADAS A LA EJECUCIÓN DEL GASTO PÚBLICO EN LA ACTIVIDAD PROYECTO "MEJORAMIENTO DE LOS SERVICIOS DE EDUCACIÓN PRIMARIA Y EDUCACIÓN BÁSICA ALTERNATIVA EN LA I.E. N°045 JORGA ONÍAS DIOS SILVA DEL CASERÍO DE CRISTALES, DISTRITO DE CORRALES, PROVINCIA DE TUMBES - TUMBES"</t>
  </si>
  <si>
    <t>44780289</t>
  </si>
  <si>
    <t>RISCO BERNUY FRANCHESCA BRIGITTE</t>
  </si>
  <si>
    <t>SERVICIO DE UN (01) ASISTENTE PARA BRINDAR APOYO LEGAL EN LAS LABORES A CARGO DE LA SECRETARÍA GENERAL</t>
  </si>
  <si>
    <t>44781842</t>
  </si>
  <si>
    <t>FLORES FUENTES CLAUDIA LIZBETH</t>
  </si>
  <si>
    <t>CONTRATACIÓN DE  UN MEDICO  CIRUJANO PARA  REALIZAR EL SERVICIO DE APOYO SOBRE LA EMERGENCIA SANITARIA POR EL  COVID 19 EN EL TOPICO  DE LA CONTRALORIA GENERAL.</t>
  </si>
  <si>
    <t>44791602</t>
  </si>
  <si>
    <t>MARQUEZ MUÑOZ ANDREA ALEJANDRA</t>
  </si>
  <si>
    <t>SERVICIO DE UN (01) INGENIERO CIVIL, PARA LA GERENCIA REGIONAL DE CONTROL DE HUANCAVELICA EN MARCO DEL PROCESO DE RECONSTRUCCION CON CAMBIOS</t>
  </si>
  <si>
    <t>44792408</t>
  </si>
  <si>
    <t>BARZOLA MEZA BLAS</t>
  </si>
  <si>
    <t>44796368</t>
  </si>
  <si>
    <t>CONDORI MAMANI EDITH GIOVANNY</t>
  </si>
  <si>
    <t>SERVICIO DE UN (01) INGENIERO CIVIL, PARA EL OCI DE LA MUNICIPALIDAD PROVINCIAL DE CASTROVIRREYNA EN MARCO DEL PROCESO DE RECONSTRUCCION CON CAMBIOS</t>
  </si>
  <si>
    <t>44796941</t>
  </si>
  <si>
    <t>OLARTE BREÑA IVAN MARINO</t>
  </si>
  <si>
    <t>SERVICIO DE SEGUIMIENTO, CLASIFICACION, MONITOREO Y ELABORES REPORTES, DE LA EJECUCION DE LOS SERVICIOS DE CONTROL EN EL MARCO DE RRCC</t>
  </si>
  <si>
    <t>44815131</t>
  </si>
  <si>
    <t>RIVERA CARBAJAL ISMAEL VICTOR</t>
  </si>
  <si>
    <t>ESTUDIANTE DE INGENIERÍA CIVIL</t>
  </si>
  <si>
    <t>44829033</t>
  </si>
  <si>
    <t>PINEDO VALDERRAMA MELVY</t>
  </si>
  <si>
    <t>SERVICIOS DE PROFESIONAL PARA QUE PRESTE SUS SERVICIOS EN LA EJECUCIÓN DE CONTROLES SIMULTÁNEOS EN LA MODALIDAD DE CONTROL CONCURRENTE PARA LAS LABORES DE CONTROL DEL OCI DE LA MUNICIPALIDAD PROVINCIAL DE URUBAMBA</t>
  </si>
  <si>
    <t>44837899</t>
  </si>
  <si>
    <t>ESPINOZA CONCHA RUTH CEHIDA</t>
  </si>
  <si>
    <t>SERVICIO DE UN PROFESIONAL ESPECIALISTA PARA REALIZAR TAREAS DE APOYO LEGAL DESARROLLADA POR LA SUBGERENCIA DE PERSONAL Y COMPENSACIONES EN MARCO DE LA ACTUAL COYUNTURA ECONÓMICA</t>
  </si>
  <si>
    <t>44867928</t>
  </si>
  <si>
    <t>SEGURA VILLON JOSE LUIS</t>
  </si>
  <si>
    <t>SERVICIOS DE UN ABOGADO PARA QUE REALICE LABORES DE SERVICIO DE CONTROL VINCULADOS CON LA EMERGENCIA SANITARIA POR EL COVID-19</t>
  </si>
  <si>
    <t>44881371</t>
  </si>
  <si>
    <t>RAMOS MANSILLA RODRIGO ARMANDO</t>
  </si>
  <si>
    <t>CONTRATACIÓN DE LOS SERVICIOS DE UN PROFESIONAL (INTEGRANTE DE COMISIÓN) EN CONTABILIDAD, ECONOMÍA O ADMINISTRACIÓN, PARA LABORES DE SERVICIOS DE CONTROL POSTERIOR EN EL ÓRGANO DE CONTROL INSTITUCIONAL DE LA MUNICIPALIDAD PROVINCIAL DE ZARUMILLA, QUE SE ENCUENTREN EN EL MARCO DE LOS ESTABLECIDO EN EL DECRETO SUPREMO N° 117-2020-PCM, EN RELACIÓN A LA REACTIVACIÓN DE LAS OBRAS DE LA RECONSTRUCCIÓN CON CAMBIOS, U OTRAS RELACIONADAS A LA EJECUCIÓN DEL GASTO PÚBLICO EN LA ACTIVIDAD PROYECTO EJECUCIÓN DE SERVICIOS DE PERITAJES PARA LAS OBRAS PARALIZADAS MEJORAMIENTO DE AGUA POTABLE Y ALCANTARILLADO, Y CAPTACIÓN E IMPULSIÓN DE AGUA POTABLE EN EL SECTOR CAMPO AMOR - ZARUMILLA.</t>
  </si>
  <si>
    <t>44883525</t>
  </si>
  <si>
    <t>CARRILLO ZARATE MIGUEL ARMANDO</t>
  </si>
  <si>
    <t>CONTRATACION DEL SERVICIO DE UN (01) PROFESIONAL EN ENFERMERIA CON EL PROPOSITO DE EJECUTAR ACCIONES DE APOYO SOBRE LA EMERGENCIA SANITARIA DECLARADA POR EL MINISTERIO DE SALUD DEBIDO A LA EXISTENCIA DEL COVID-19 EN LA GERENCIA REGIONAL DE CONTROL DE LAMBAYEQUE DE LA CONTRALORIA GENERAL DE LA REPUBLICA</t>
  </si>
  <si>
    <t>44913347</t>
  </si>
  <si>
    <t>CARRILLO CUMPA VIOLETA LISSET</t>
  </si>
  <si>
    <t xml:space="preserve">CONTRATACION DEL SERVICIO DE UN PROFESIONAL EN CONTABILIDAD, ECONOMIA, ADMINISTRACION, INGENIERIA INDUSTRIAL Y/O AFINES PARA QUE PRESTE SUS SERVICIOS EN LA ELABORACION DE INFORMES RESULTANTES DE LOS REQUERIMIENTOS Y ANALISIS DE INFORMACION REALIZADAS POR LA GERENCIA REGIONAL DE CONTROL DE CUSCO EN EL MARCO DE LA EMERGENCIA NACIONAL SANITARIA POR EL COVID 19.  </t>
  </si>
  <si>
    <t>44918484</t>
  </si>
  <si>
    <t>CASAFRANCA SOSA GIOVANA</t>
  </si>
  <si>
    <t>44927353</t>
  </si>
  <si>
    <t>VALDEZ JURADO JORGE ESTEBAN</t>
  </si>
  <si>
    <t>SERVICIOS DE PROFESIONAL EN INGENIERIA MECANICA PARA LA EJECUCION DE SERVICIOS, PARA EJECUCION DE CONTROL CONCURRENTE PARA LA GRC CUSCO EN EL MARCO DE LA EMERGENCIA SANITARIA.</t>
  </si>
  <si>
    <t>44944561</t>
  </si>
  <si>
    <t>ALFARO YANQUE MAKLIBER RONALD</t>
  </si>
  <si>
    <t>CONTRATACION DEL SERVICIO DE UN (01) PROFESIONAL EN ENFERMERIA CON EL PROPOSITO DE EJECUTAR ACCIONES DE APOYO SOBRE LA EMERGENCIA SANITARIA DECLARADA POR EL MINISTERIO DE SALUD DEBIDO A LA EXISTENCIA DEL COVID-19 EN LA GERENCIA REGIONAL DE CONTROL DE TUMBES DE LA CONTRALORIA GENERAL DE LA REPUBLICA</t>
  </si>
  <si>
    <t>44950651</t>
  </si>
  <si>
    <t>CARRASCO CASTRO CARLOS MIGUEL</t>
  </si>
  <si>
    <t>CONTRATACIÓN DEL SERVICIO DE UN (1) PROFESIONAL DE LA CARRERA DE CONTABILIDAD, ADMINISTRACIÓN O ECONOMÍA; PARA EJECUTAR ACCIONES DE APOYO EN LA EVALUACIÓN TÉCNICA FINANCIERA DE LOS SERVICIOS DE CONTROL SIMULTÁNEO, BAJO LA MODALIDAD DE CONTROL CONCURRENTE A LOS HITOS DE CONTROL DE LA EJECUCIÓN DE LAS OBRAS “RECUPERACIÓN DEL LOCAL ESCOLAR 10149 ELMER CORTEZ SERQUÉN CON CÓDIGO DE LOCAL 285258, DISTRITO DE MOTUPE, PROVINCIA DE LAMBAYEQUE, DEPARTAMENTO DE LAMBAYEQUE” (HITOS DE CONTROL N.°S 1, 2 Y 3), “RECUPERACIÓN DEL LOCAL ESCOLAR 10195, MARTHA ISABEL SEVERINO GARCÍA CON CÓDIGO DE LOCAL 285381, CASERÍO ESCUZA BARAJA, DISTRITO DE MOTUPE, PROVINCIA LAMBAYEQUE, DEPARTAMENTO LAMBAYEQUE” (HITOS DE CONTROL N.°S 5, 6 Y 7) Y LA OBRA “REHABILITACIÓN DEL LOCAL ESCOLAR SAN JULIÁN CON CÓDIGO DE LOCAL 285263, DISTRITO DE MOTUPE, PROVINCIA DE LAMBAYEQUE, DEPARTAMENTO DE LAMBAYEQUE” (HITOS DE CONTROL N.°S 3, 4 Y 5); EN LOS SERVICIOS DE CONTROL CONCURRENTE PROGRAMADO POR EL ÓRGANO DE CONTROL INSTITUCIONAL DE LA MUNICIPALIDAD DISTRITAL DE MOTUPE, EN EL MARCO DE LA RECONSTRUCCIÓN CON CAMBIOS.</t>
  </si>
  <si>
    <t>44979840</t>
  </si>
  <si>
    <t>ROJAS TERAN ELKY MOISES</t>
  </si>
  <si>
    <t>CONTRATAR EL SERVICIO DE UN CONDUCTOR PARA UN VEHICULO INSTITUCIONAL DE PLACA EGJ-282,</t>
  </si>
  <si>
    <t>44983142</t>
  </si>
  <si>
    <t>GARAY CASTILLEJO JESUS WILMER</t>
  </si>
  <si>
    <t>CONTRATAR EL SERVICIO DE UN (1) PROFESIONAL EN CONTABILIDAD, ADMINISTRACIÓN O ECONOMÍA CON EL PROPÓSITO DE APOYAR EN EL SERVICIO DE CONTROL CONCURRENTE AL HITO DE CONTROL N.° 6 DE LA OBRA “MEJORAMIENTO Y REHABILITACIÓN DEL CAMINO VECINAL EMP.105 SURO - LA MORADA - TRES RÍOS, DISTRITO DE OTUZCO, PROVINCIA DE OTUZCO - LA LIBERTAD”, HITO DE CONTROL N.° 11 DE LA OBRA “MEJORAMIENTO Y REHABILITACIÓN DEL CAMINO VECINAL EMP. R571 - JOSÉ GÁLVEZ - PACHÍN ALTO - DISTRITO DE OTUZCO - PROVINCIA DE OTUZCO - REGIÓN LA LIBERTAD” Y EL HITO DE CONTROL N.° 9 DE LA OBRA “REHABILITACIÓN DE CAMINO VECINAL - 8.5 KM EN RUTA R37: EMP. R688 (ULLAPCHAN) - LABUNDAY, TRAMO: CERRO ZANGO - PUEBLO LIBRE - LLAUCHAN - LABUNDAY, DISTRITO DE AGALLPAMPA, PROVINCIA DE OTUZCO, LA LIBERTAD”; PROGRAMADOS POR EL ÓRGANO DE CONTROL INSTITUCIONAL DE LA MUNICIPALIDAD PROVINCIAL DE OTUZCO, EN EL MARCO DE LA RECONSTRUCCIÓN CON CAMBIOS.</t>
  </si>
  <si>
    <t>45002190</t>
  </si>
  <si>
    <t>ZÚÑIGA DÍAZ ANDRÉS</t>
  </si>
  <si>
    <t>CONTRATACIÓN DE SERVICIOS EN DERECHO QUE PERMITA LA ELABORACIÓN DE CARPETA DE SERVICIO Y LA EJECUCIÓN DE SERVICIO DE CONTROL ESPECÍFICO POR LA TRANSFERENCIA DE FONDOS NO USADOS POR LA MUNICIPALIDAD DISTRITAL DE LAS PIEDRAS DERIVADOS DE FONDOS DE INDECI EN LA REGIÓN MADRE DE DIOS, EN EL MARCO DEL CONTROL GUBERNAMENTAL A LA COYUNTURA ECONÓMICA ACTUAL.</t>
  </si>
  <si>
    <t>45008675</t>
  </si>
  <si>
    <t>CORIMANYA PARICAHUA MIRKO</t>
  </si>
  <si>
    <t>SERVICIOS DE UN (01) PROFESIONAL EN CONTABILIDAD, ECONOMIA Y/O ADMINISTRACION PARA PARTICIPAR COMO INTEGRANTE EN LOS SERVICIOS DE CONTROL POSTERIOR DEL OCI DE LA MD DE CHORRILLOS EN MARCO DE LA EMERGENCIA SANITARIA</t>
  </si>
  <si>
    <t>45010542</t>
  </si>
  <si>
    <t>GARCIA ZAMORA JAMES JHON</t>
  </si>
  <si>
    <t>CONTRATACION DE UN INGENIERO CIVIL PARA LA GERENCIA REGIONAL DE CONTROL DE APURIMAC-GASTO PARA EL CONTROL GUBERNAMENTAL EN EL MARCO DE LA COYUNTURA ECONOMICA.</t>
  </si>
  <si>
    <t>45015299</t>
  </si>
  <si>
    <t>CARDENAS CAMPANA FLOR</t>
  </si>
  <si>
    <t>SERVICIO DE UN PROFESIONAL EN CONTABILIDAD QUE REALICE EL ANALISIS Y CONTROL DE LOS INGRESOS POR LA FUENTE DE FINANCIAMIENTO DE RECURSOS DIRECTAMENTE RECAUDADOS QUE MANTIENE LA ENTIDAD</t>
  </si>
  <si>
    <t>45031204</t>
  </si>
  <si>
    <t>BALBIN BENDEZU LUDY MASSIELY</t>
  </si>
  <si>
    <t>CONTRATAR EL SERVICIO DE UN PROFESIONAL EN DERECHO PARA QUE PRESTE SUS SERVICIOS EN LA EJECUCIÓN  DE CONTROLES SIMULTÁNEOS EN LA MODALIDAD DE CONTROL CONCURRENTE PARA LAS LABORES DE CONTROL DEL ÓRGANO DE CONTROL INSTITUCIONAL DE LA MUNICIPALIDAD PROVINCIAL DE URUBAMBA, EN EL MARCO DE LA EMERGENCIA NACIONAL SANITARIA POR EL COVID-19</t>
  </si>
  <si>
    <t>45061325</t>
  </si>
  <si>
    <t>BUSTAMANTE HUAMAN MILENI</t>
  </si>
  <si>
    <t>SERVICIO DE UN PROFESIONAL ESPECIALISTA EN MARKETING O MARKETING DIGITAL O COMUNICACIÓN DIGITAL QUE BRINDE EL SERVICIO DE ACTIVIDADES RELACIONADAS CON LA GESTION DE COMUNICACIÓN DIGITAL EN LA SUBGERENCIA DE COMUNICACIÓN Y MEDIOS DIGITALES</t>
  </si>
  <si>
    <t>45066029</t>
  </si>
  <si>
    <t>VASQUEZ VILLA LOLA</t>
  </si>
  <si>
    <t>MARKETING</t>
  </si>
  <si>
    <t>SERVICIO DE PROFESIONAL EN CONTABILIDAD, AMINISTRACION O ECONOMIA PARA LA EJECUCION DE SERVICIO DE CONTROL GUBERNAMENTAL A LOS RECURSOS PUBLICOS ASIGNADOS EN EL MARCO DE LA EMERGENCIA SANITARIA POR EL COVID-19 EN LA PROVINCIA DE BAGUA BAJO EL AMBITO DE LA GERENCIA REGIONAL DE CONTROL DE AMAZONAS</t>
  </si>
  <si>
    <t>45066895</t>
  </si>
  <si>
    <t>GARCIA MANAYALLE JORGE LUIS</t>
  </si>
  <si>
    <t>CONTRATACIÓN DE UN CONDUCTOR DE VEHÍCULO PARA LA GERENCIA REGIONAL DE CONTROL DE LIMA PROVINCIAS, EN EL MARCO DE RECONSTRUCCIÓN CON CAMBIOS</t>
  </si>
  <si>
    <t>45069275</t>
  </si>
  <si>
    <t xml:space="preserve">TRUJILLO ALVARADO RONY ESTEFANO </t>
  </si>
  <si>
    <t>SERVICIO DE UN PROFESIONAL EN ADMINISTRACION PARA QUE PRESTE SUS SERVICIOS EN LA EJECUCION DEL SERVICIO DE CONTROL POSTERIOR EN LA MODALIDAD DE SERVICIO DE CONTROL ESPECIFICO A HECHOS CON PRESUNTA IRREGULARIDAD PARA LAS LABORES DE CONTROL DEL ORGANO DE CONTROL INSTITUCIONAL DE LA MUNICIPALIDAD PROVINCIAL DE CUSCO, EN EL MARCO DE LA EMERGENCIA NACIONAL SANITARIA POR EL COVID19.</t>
  </si>
  <si>
    <t>45073807</t>
  </si>
  <si>
    <t>MORIANO HUILLCA BETSY KATERINE</t>
  </si>
  <si>
    <t>SERVICIO DE OPERADOR PARA LA DIGITALIZACION DE EXPEDIENTES DE INFORMES DE CONTROL</t>
  </si>
  <si>
    <t>45083135</t>
  </si>
  <si>
    <t>ACUÑA GARCIA EDGAR ANTONIO</t>
  </si>
  <si>
    <t>CONTRATAR EL SERVICIO DE UN PROFESIONAL PARA QUE BRINDE APOYO EN EL SEGUIMIENTO DE LAS ENTIDADES QUE HAYAN INICIADO O NO EL PROCESO DE INCORPORACION DE LOS OCI</t>
  </si>
  <si>
    <t>45083946</t>
  </si>
  <si>
    <t>CHUMPITAZ BRAVO LIZ CANDY</t>
  </si>
  <si>
    <t>CONTRATACIÓN DE SERVICIOS DE UN (01) PROFESIONAL EN CONTABILIDAD PARA EL ÓRGANO DE CONTROL INSTITUCIONAL DE LA MUNICIPALIDAD   PROVINCIAL DE TARMA  PARA REALIZAR SERVICIO DE CONTROL SIMULTÁNEO EN EL MARCO DE LA EMERGENCIA NACIONAL DECLARADA POR EL ESTADO PERUANO ANTE LA PRESENCIA DEL COVID-19 DE ACUERDO A LAS NORMAS DE CONTROL GUBERNAMENTAL, DOCUMENTOS TÉCNICOS O DE GESTIÓN APLICABLES Y OTROS REQUERIMIENTOS DEL AMBITO SECTORIAL CORRESPONDIENTE</t>
  </si>
  <si>
    <t>45111629</t>
  </si>
  <si>
    <t>GASPAR PAUCAR SANDRO AMADOR</t>
  </si>
  <si>
    <t xml:space="preserve">CONTRATAR EL SERVICIO DE UN CONDUCTOR PARA UN VEHICULO INSTITUCIONAL DE PLACA EGJ-131. </t>
  </si>
  <si>
    <t>45128355</t>
  </si>
  <si>
    <t>FLORES GERONIMO JONATHAN ROOSEVELT</t>
  </si>
  <si>
    <t xml:space="preserve">APOYO ADMINISTRATIVO EN LA ATENCIÓN, RECEPCION Y REVISIÓN DE INFORMES RESULTANTES DE LOS  SERVICIOS DE CONTROL POSTERIOR   </t>
  </si>
  <si>
    <t>45133173</t>
  </si>
  <si>
    <t>CARLOS ESPINOZA GUSTAVO JAIR</t>
  </si>
  <si>
    <t>45192301</t>
  </si>
  <si>
    <t>ROJAS HIDALGO SANDIVEL</t>
  </si>
  <si>
    <t>SERVICIOS DE LABORES DE SEGURIDAD PARA EL CONTROL DE INGRESO Y SALIDA DE COLABORADORES PARA EL SERVICIO DIURNO EN LA SEDE DEL ÓRGANO INSTRUCTOR JUNÍN</t>
  </si>
  <si>
    <t>45196343</t>
  </si>
  <si>
    <t>CONDORI ESPINOZA EUGENIO</t>
  </si>
  <si>
    <t>SERVICIOS DE APOYO ADMINISTRATIVO PARA LA ORGANIZACION, ORDENAMIENTO DE DOCUMENTOS, GERENCIA REGIONAL DE CONTROL DE  AYACUCHO</t>
  </si>
  <si>
    <t>45210053</t>
  </si>
  <si>
    <t>CHUCHON ROMERO YULY</t>
  </si>
  <si>
    <t xml:space="preserve">SERVICIO DE UN INGENIERO CIVIL RECONSTRUCCION CON CAMBIOS PARA PARTICIPAR EN EL OCI DE LA MUNICIPALIDAD PROVINCIAL DE JAEN. </t>
  </si>
  <si>
    <t>45210361</t>
  </si>
  <si>
    <t>CONTRERAS DELGADO WEEDER ALEXANDER</t>
  </si>
  <si>
    <t>SERVICIO DE UN PROFESIONAL COMO ANALISTA DE CALIDAD DE SOFTWARE RESPONSABLE DE REALIZAR LA ATENCION DE SOLICITUDES DE CONTROL DE CALIDAD DE LOS REQUERIMIENTOS DE DESARROLLO DE SOFTWARE DE LOS APLICATIVOS INFOBRAS (APLICATIVO WEB Y APPMOVIL), AUDITORIAS JUVENILES, SISTEMA DE DENUNCIAS, Y DE APLICATIVOS EXISTENTES DE LA CONTRALORIA GENERAL DE LA REPUBLICA, QUE BRINDAN SOPORTE A LAS COMUNICACIONES INTERNAS Y EXTERNAS EN EL MARCO DE LOS PROCESOS DE CONTROL Y PROCEDIMIENTOS ADMINISTRATIVOS A CARGO DEL SISTEMA NACIONAL DE CONTROL, DURANTE EL ESTADO DE EMERGENCIA SANITARIA POR EL COVID-19.</t>
  </si>
  <si>
    <t>45214797</t>
  </si>
  <si>
    <t>URDIALES SALAZAR ALEX KAROL</t>
  </si>
  <si>
    <t>CONTRATACION DEL SERVICIO DE UN PROFESIONAL PARA BRINDAR APOYO TECNICO EN LA ELABORACION DE UNA PROPUESTA TECNICA PARA AMPLIAR EL ALCANCE DEL PROGRAMA MONITORES CIUDADANOS DE CONTROL EN SERVICIOS.</t>
  </si>
  <si>
    <t>45215514</t>
  </si>
  <si>
    <t>DURAN MANTILLA SHIRLEY NADIA</t>
  </si>
  <si>
    <t xml:space="preserve">SERVICIOS DE JEFE DE COMISION CONTROL POSTERIOR EN EL MARCO DE LA EMERGENCIA SANITARIA COVID-19 </t>
  </si>
  <si>
    <t>45217991</t>
  </si>
  <si>
    <t>ORBEGOZO CAMACHO MILTON ANDRE</t>
  </si>
  <si>
    <t>SERVICIOS DE UN CONTADOR O CARRERAS AFINES PARA QUE REALICE LABORES DE SERVICIO DE CONTROL VINCULADAS A LA EMERGENCIA SANITARIA POR EL COVID-19 EN EL OCI DE LA MPSC</t>
  </si>
  <si>
    <t>45220134</t>
  </si>
  <si>
    <t>COLANA JUAREZ YEISON DARWIN</t>
  </si>
  <si>
    <t>CIENCIAS EN INGENIERIA</t>
  </si>
  <si>
    <t>CONTRATACION DEL SERVICIO DE UN (01) PROFESIONAL EN ENFERMERIA CON EL PROPOSITO DE EJECUTAR ACCIONES DE APOYO SOBRE LA EMERGENCIA SANITARIA DECLARADA POR EL MINISTERIO DE SALUD DEBIDO A LA EXISTENCIA DEL COVID-19 EN LA OFICINA DE ENLACE DE LA GERENCIA REGIONAL DE CONTROL ANCASH EN CHIMBOTE DE LA CONTRALORIA GENERAL DE LA REPUBLICA.</t>
  </si>
  <si>
    <t>45224095</t>
  </si>
  <si>
    <t>COLCHADO HUIZA MARILIN DANY</t>
  </si>
  <si>
    <t>SERVICIO DE UNA RECEPCIONISTA PARA APOYO EN LA ATENCION AL PUBLICO USUARIO EDIFICIO PABLO BERMUDEZ</t>
  </si>
  <si>
    <t>45237838</t>
  </si>
  <si>
    <t>TAPIA ESPIRITU VERONICA VICTORIA</t>
  </si>
  <si>
    <t>CONTRATACION DE UN MEDICO PARA LA GERENCIA REGIONAL DE CONTROL DE AMAZONAS</t>
  </si>
  <si>
    <t>45250947</t>
  </si>
  <si>
    <t>RODRIGUEZ PASCO JORGE DAVID</t>
  </si>
  <si>
    <t>45257327</t>
  </si>
  <si>
    <t>GALAN DIOSES MARIA ISABEL</t>
  </si>
  <si>
    <t>SERVICIO PROFESIONAL DE UN MEDICO CIRUJANO PARA LA EJECUCION DE CONTROL GUBERNAMENTAL</t>
  </si>
  <si>
    <t>45325370</t>
  </si>
  <si>
    <t>MARTOS VASQUEZ CESAR AUGUSTO</t>
  </si>
  <si>
    <t>CONTRATAR LOS SERVICIO DE UN PROFESIONAL DE INGENIERÍA CIVIL PARA QUE PRESTE SUS SERVICIOS EN LA EJECUCIÓN DEL SERVICIO DE CONTROL POSTERIOR EN LA MODALIDAD DE SERVICIO DE CONTROL ESPECIFICO A HECHOS CON PRESUNTA IRREGULARIDAD PARA LAS LABORES DE CONTROL DEL ÓRGANO DE CONTROL INSTITUCIONAL DE LA MUNICIPALIDAD DISTRITAL DE ECHARATE, EN EL MARCO DE LA EMERGENCIA NACIONAL SANITARIA POR EL COVID-19.</t>
  </si>
  <si>
    <t>45341775</t>
  </si>
  <si>
    <t>TUEROS ROJAS REYNALDO</t>
  </si>
  <si>
    <t>DESARROLLO DE ACTIVIDADES RELACIONADAS A LOS SERVICIOS DE CONTROL RESPECTO A LA EJECUCIÓN DE LOS RECURSOS ECONÓMICOS TRANSFERIDOS EXCEPCIONALMENTE A LOS GOBIEMOS LOCALES Y EN RELACIÓN A LA REACTIVACIÓN ECONÓMICA Y ATENCIÓN DE LA POBLACIÓN A TRAVÉS DE LA INVERSIÓN PÚBLICA, EN EL MARCO DE LA EMERGENCIA SANITARIA COVID - 19.</t>
  </si>
  <si>
    <t>45363555</t>
  </si>
  <si>
    <t>POSADAS PEREZ WIRVEN JORGE</t>
  </si>
  <si>
    <t>SERVICIO DE CHOFER PARA LA GERENCIA REGIONAL DE CONTROL DE APURÍMAC</t>
  </si>
  <si>
    <t>45386484</t>
  </si>
  <si>
    <t>MIRANDA HUAMAN SOSIMO</t>
  </si>
  <si>
    <t xml:space="preserve">CONTRATACION DEL SERVICIO DE UN PROFESIONAL EN  CONTABILIDAD, ECONOMIA, ADMINISTRACION, INGENIERIA INDUSTRIAL Y/O AFINES PARA QUE PRESTE SERVICIOS EN LA EJECUCION DE CONTROLES SIMULTANEOS EN LA MODALIDAD DE CONTROL CONCURRENTE PARA LAS LABORES DE CONTROL DEL ORGANO DE CONTROL INSTITUCIONAL DE LA MUNICIPALIDAD PROVINCIAL DE ACOMAYO, EN EL MARCO DE LA EMERGENCIA NACIONAL SANITARIA POR EL COVID 19.  </t>
  </si>
  <si>
    <t>45390244</t>
  </si>
  <si>
    <t>APAZA CHALLCO REINALDO ALFREDO</t>
  </si>
  <si>
    <t>SERVICIO DE UN (1) PROFESIONAL EN DERECHO; PARA PARTICIPAR EN SERVICIOS DE CONTROL EN LA MD DE OLMOS EN MARCO DE LA EMERGENCIA SANITARIA</t>
  </si>
  <si>
    <t>45401568</t>
  </si>
  <si>
    <t>ROMERO HERNANDEZ JHON MICHAEL</t>
  </si>
  <si>
    <t>SERVICIO DE ASISTENCIA TÉCNICO LEGAL PARA LA GESTIÓN DE LOS CONTRATOS EN EL MARCO DE LA NORMATIVA DE CONTRATACIÓN PÚBLICA, A CARGO DE LA SUBGERENCIA DE ABASTECIMIENTO</t>
  </si>
  <si>
    <t>45409674</t>
  </si>
  <si>
    <t>YANQUI PACHECO KELLY LIZETH</t>
  </si>
  <si>
    <t xml:space="preserve">CONTRATAR UN PROFESIONAL EN DERECHO PARA REALIZAR EL SERVICIO DE EJECUCIÓN DE ACTIVIDADES VINCULADAS  A LOS  SERVICIOS DE CONTROL POSTERIOR EN LA MODALIDAD DE AUDITORIAS  DE  CUMPLIMIENTO , CONFORME  A LOS PROCEDIMIENTO S Y ESTRATEGIAS  ESTABLECIDAS , A FIN DE EMITIR LOS PRODUCTOS DE SERVICIOS DE CONTROL CORRESPONDIENTE </t>
  </si>
  <si>
    <t>45410412</t>
  </si>
  <si>
    <t>GUEVARA SANCHEZ PATY ENITH</t>
  </si>
  <si>
    <t>SERVICIO DE UN (1) PROFESIONAL DE LA CARRERA DE CONTABILIDAD; PARA PARTICIPAR COMO INTEGRANTE EN LA EJECUCION DE SERVICIOS DE CONTROL SIMULTANEO Y POSTERIOR A LA ADQUISICION DE BIENES Y SERVICIOS, POR LAS ENTIDADES DE LOS GOBIERNOS LOCALES Y SUS DEPENDENCIAS DE LA PROVINCIA DE FERRENAFE EN EL MARCO DE LA EMERGENCIA SANITARIA POR EL COVID-19, QUE EFECTUE EL SISTEMA NACIONAL DE CONTROL EN EL AMBITO DE LA GERENCIA REGIONAL DE CONTROL DE LAMBAYEQUE.</t>
  </si>
  <si>
    <t>45420353</t>
  </si>
  <si>
    <t>PORTILLA CHACON VERONICA</t>
  </si>
  <si>
    <t>SERVICIOS DE UNA PERSONA NATURAL PARA ORGANIZAR Y ENVIAR AL ARCHIVO LA DOCUMENTACION DE LOS DIFERENTES SERVICIOS DE CONTROL QUE REALIZA LA GERENCIA REGIONAL DE CONTROL DE PUNO</t>
  </si>
  <si>
    <t>45424904</t>
  </si>
  <si>
    <t>COYLA BOMBILLA ROMARIO BRANCO</t>
  </si>
  <si>
    <t xml:space="preserve">SERVICIO EN AUDITORIA QUE PERMITA LA ELABORACION DE CARPETA DE SERVICIOS Y LA EJECUCION DE SERVICIO DE CONTROL ESPECIFICO EN LA  MUNICIPALIDAD DISTRITAL DE HUEPETUHE, REGION DE MADRE DE DIOS POR PRESUNTO PAGO INDEBIDO EN LA CONTRATACION PARA LA ELABORACION DE EXPEDIENTE TECNICO PARA OBRAS. </t>
  </si>
  <si>
    <t>45437048</t>
  </si>
  <si>
    <t>SARMIENTO CABRERA PRISCILLA MERLY</t>
  </si>
  <si>
    <t>REQUERIMIENTO DE ABOGADO COMO ESPECIALISTA EN  SERVICIOS DE CONTROL SIMULTANEO,  BAJO LA MODALIDAD DE CONTROL CONCURRENTE A OBRAS EJECUTADAS EN EL MARCO DE LA RCC, EN EL OCI DEL PEJSIB</t>
  </si>
  <si>
    <t>45452697</t>
  </si>
  <si>
    <t>PINA DIAZ SUSAN YESENIA</t>
  </si>
  <si>
    <t>SERVICIOS DE ABOGADO PARA EL OCI DE LA MP ISLAY EN EL MARCO DE LA EMERGENCIA SANITARIA POR EL COVID-19</t>
  </si>
  <si>
    <t>45456183</t>
  </si>
  <si>
    <t>ZEVALLOS CORDOVA JOSE LUIS</t>
  </si>
  <si>
    <t>CONTRATAR LOS SERVICIOS DE UN PROFESIONAL EN INGENIERÍA CIVIL PARA QUE BRINDE APOYO EN LA REALIZACIÓN DE LOS DIVERSOS SERVICIOS DE CONTROL VINCULADOS CON EL GASTO PARA CONTROL GUBERNAMENTAL EN EL MARCO DE LA ACTUAL COYUNTURA ECONÓMICA QUE EJECUTARÁ LA GERENCIA REGIONAL DE CONTROL DE MOQUEGUA</t>
  </si>
  <si>
    <t>45460180</t>
  </si>
  <si>
    <t>EDUARDO PALOMINO CLAUDIA LIZBET</t>
  </si>
  <si>
    <t xml:space="preserve">APOYO EN LA EVALUACION DE EXPEDIENTES  PROVENIENTES DE  FISCALIA Y PEDIDOS DEL CONGRESO Y SERVICIOS DE CONTROL SIMULTANEO </t>
  </si>
  <si>
    <t>45465121</t>
  </si>
  <si>
    <t>AGUILAR CONDORI RUBY EDITH</t>
  </si>
  <si>
    <t>SERVICIO DE PROFESIONAL PARA APOYAR EN LAS COORDINACIONES QUE REALICE LA GERENCIA DE RELACIONES INTERINSTITUCIONALES DE LA CGR EN EL MARCO DEL DECRETO DE URGENCIA N° 008-2019</t>
  </si>
  <si>
    <t>45469207</t>
  </si>
  <si>
    <t>LOZADA ACOSTA LAURA</t>
  </si>
  <si>
    <t>SERVICIOS DE UN PROFESIONAL EN ARQUITECTURA PARA QUE BRINDE EL SERVICIO ESPECIALIZADO EN DISTRIBUCION FISICA DE LOS AMBIENTES Y/O ESPACIOS</t>
  </si>
  <si>
    <t>45470827</t>
  </si>
  <si>
    <t>VERA BARRIGA PEDRO LUIS</t>
  </si>
  <si>
    <t xml:space="preserve">CONTRATACION DEL SERVICIO DE APOYO EN LA GESTION, EVALUACION Y REVISION DE FORMAS DE LOS INFORMES DE CONTROL REMITIDOS POR LAS UNIDADES ORGANICAS DE LA CGR </t>
  </si>
  <si>
    <t>45485535</t>
  </si>
  <si>
    <t>BAUMANN NOBLEJAS MAIKA LEXA</t>
  </si>
  <si>
    <t xml:space="preserve">SERVICIO DE UN (1) PROFESIONAL EN CONTABILIDAD, ADMINISTRACION O ECONOMIA PARA EJECUTAR  SERVICIO  DE CONTROL  </t>
  </si>
  <si>
    <t>45487076</t>
  </si>
  <si>
    <t>VASQUEZ RAMIREZ DIANA LIZET</t>
  </si>
  <si>
    <t>CONTRATAR LOS SERVICIOS DE UN PROFESIONAL EN ARQUITECTURA QUE BRINDE EL SOPORTE TÉCNICO RELACIONADO A MEJORAS EN MANTENIMIENTO Y ACONDICIONAMIENTO DE LA INFRAESTRUCTURA EN LAS DISTINTAS SEDES DE LA CONTRALORÍA GENERAL DE LA REPÚBLICA, ASÍ COMO LA IMPLEMENTACIÓN DE NUEVOS AMBIENTES Y REDISTRIBUCIÓN EN LAS GERENCIAS REGIONALES DE CONTROL A NIVEL NACIONAL.</t>
  </si>
  <si>
    <t>45487805</t>
  </si>
  <si>
    <t>SANCHEZ AYQUIPA JULIO ANTONIO</t>
  </si>
  <si>
    <t>SERVICIO DE UN (1) PROFESIONAL DE LA CARRERA DE DERECHO; PARA PARTICIPAR COMO INTEGRANTE O ESPECIALISTA EN LA EJECUCIÓN DE SERVICIOS DE CONTROL SIMULTÁNEO Y POSTERIOR A LA ADQUISICIÓN DE BIENES Y SERVICIOS, POR LAS ENTIDADES DE LOS GOBIERNOS LOCALES Y SUS DEPENDENCIAS DE LA PROVINCIA DE FERREÑAFE EN EL MARCO DE LA EMERGENCIA SANITARIA POR EL COVID-19, QUE EFECTÚE EL SISTEMA NACIONAL DE CONTROL EN EL ÁMBITO DE LA GERENCIA REGIONAL DE CONTROL DE LAMBAYEQUE.</t>
  </si>
  <si>
    <t>45489089</t>
  </si>
  <si>
    <t>CUSTODIO CASTRO JULIANA VICTORIA</t>
  </si>
  <si>
    <t>SERVICIO DE UN COMUNICADOR QUE PERMITA FORTALECER LA LABOR PERIODISTICA Y COMUNICACIONAL EN LA REGION SAN MARTIN , A TRAVES DE LA DIFUSION DE INFORMACION INSTITUCIONAL ,ORGANIZACION DE EVENTOS Y ACTIVIDADES  PROTOCOLARES DE LA ENTIDAD , ASI  COMO CUBRIR  LAS ACTIVIDADES DE CONTROL SIMULTANEO  QUE SE DESARROLLEN DURANTE LA EMERGENCIA SANITARIA  POR EL  COVID  19 EN LA GERENCIA  REGIONAL DE CONTROL DE  SAN MARTIN.</t>
  </si>
  <si>
    <t>45509487</t>
  </si>
  <si>
    <t>VERASTEGUI ODAR CINDY PAMELA</t>
  </si>
  <si>
    <t>CONTRATAR EL SERVICIO DE UNA PERSONA NATURAL PARA REALIZAR LA GESTION, EVALUACION Y ELABORACION DE LOS DOCUMENTOS RELACIONADOS CON SOLICITUDES DE ACCESO A LA INFORMACION PUBLICA Y DATOS ADMINISTRATIVOS SOBRE REQUERIMIENTO.</t>
  </si>
  <si>
    <t>45547380</t>
  </si>
  <si>
    <t>REATEGUI ZEGARRA STEFANNY FIORELLA</t>
  </si>
  <si>
    <t>SERVICIO DE UN QUIMICO FARMACEUTICO PARA APOYAR LA REALIZACION DE LOS SERVICIOS DE CONTROL GUBERNAMENTAL</t>
  </si>
  <si>
    <t>45553107</t>
  </si>
  <si>
    <t>ESPINOZA ALVA HAIDY MILAGROS</t>
  </si>
  <si>
    <t>QUIMICO FARMACEUTICO</t>
  </si>
  <si>
    <t>SERVICIO DE UN (01) PROFESIONAL EN ENFERMERÍA PARA EJERCER ACCIONES DE APOYO, MONITOREO Y CONTROL EN EL MARCO DE LA EMERGENCIA SANITARIA DECLARADA POR EL MINISTERIO DE SALUD DEBIDO AL COVID-19 A FAVOR DE LOS COLABORADORES DE LA GERENCIA REGIONAL DE CONTROL DE MOQUEGUA DE CONTRALORÍA GENERAL DE LA REPÚBLICA.</t>
  </si>
  <si>
    <t>45555579</t>
  </si>
  <si>
    <t>ESPINO CHAVEZ YAHAYRA MERYLOU</t>
  </si>
  <si>
    <t xml:space="preserve">CONTRATACION DEL SERVICIO DE MEDICO CIRUJANO PARA LA EJECUCION DE LOS SERVICIOS DE CONTROL GUBERNAMENTAL - EMERGENCIA SANITARIA COVID-19 - SUBGERENCIA DE CONTROL DEL SECTOR SALUD DE LA CONTRALORIA GENERAL DE LA REPUBLICA </t>
  </si>
  <si>
    <t>45582887</t>
  </si>
  <si>
    <t>HERRERA DOMINGUEZ SONIA DEL PILAR</t>
  </si>
  <si>
    <t>ESPECIALISTA EN SISTEMAS INFORMÁTICOS COMO ANALISTA PROGRAMADOR - DESARROLLO Y ADECUACIONES DEL SISTEMA DE GESTIÓN DOCUMENTAL PARA HISTORIAL DE RESPONSABILIDAD DE EXPEDIENTES.</t>
  </si>
  <si>
    <t>45590974</t>
  </si>
  <si>
    <t>FRANCIA AUGUSTO KENNY ANTONIO</t>
  </si>
  <si>
    <t>SERVICIO DE UN AUXILIAR ADMINISTRATIVO DE PARTICIPACION CIUDADANA PARA LA REALIZACION DE REQUERIMIENTOS ADMINISTRATIVOS Y LOGISTICOS PARA LA EJECUCION DE LAS ACTIVIDADES REFERIDAS A LOS MECANISMOS DE PARTICIPACION CIUDADANA</t>
  </si>
  <si>
    <t>45604068</t>
  </si>
  <si>
    <t>MENDOZA BAUTISTA ROXANA</t>
  </si>
  <si>
    <t>CONTAR CON EL SERVICIO DE UN CONTADOR PARA EJECUTAR LAS ACCIONES DE APOYO A FIN DE QUE BRINDE APOYO EN LA PROGRAMACIÓN Y EJECUCIÓN DE SERVICIOS DE CONTROL SIMULTÁNEO EN LOS SERVICIOS  DEL PLAN NACIONAL DE CONTROL 2020 DE LA GERENCIA REGIONAL DE CONTROL DE LIMA PROVINCIAS EN EL MARCO DE LA RECONSTRUCCIÓN CON CAMBIOS.</t>
  </si>
  <si>
    <t>45612749</t>
  </si>
  <si>
    <t>VALLADARES DIAZ JOELL MARTIN</t>
  </si>
  <si>
    <t>SERVICIO DE UN PROFESIONAL PARA REALIZAR LA BUSQUEDA DE INFORMACION Y ELABORACION DE CUADROS RELACIONADOS A LA EVALUACION DE POSTULANTES</t>
  </si>
  <si>
    <t>45614960</t>
  </si>
  <si>
    <t>APOLAYA PEREZ CRISTINA</t>
  </si>
  <si>
    <t>SERVICIO DE UN PROFESIONAL PARA EFECTUAR ACTIVIDADES RELACIONADAS CON LA CONTRATACIÓN DE LAS SOCIEDADES DE AUDITORÍA Y LA EJECUCIÓN CONTRACTUAL, EN EL MARCO DE LA DIRECTIVA N° 012-2020-CG/GAD "GESTIÓN DE SOCIEDADES DE AUDITORÍA"</t>
  </si>
  <si>
    <t>45622317</t>
  </si>
  <si>
    <t>CHALCO TACCA JARDY YACELI</t>
  </si>
  <si>
    <t>CONTRTATACION DEL SERVICIO DE UN INGENIERO CIVIL PARA EVALUACION DE DENUNCIAS Y SOLICITUDES DE INTERVENCION VINCULADAS A LAS OBRAS DETALLADAS EN LOS TDR</t>
  </si>
  <si>
    <t>45630960</t>
  </si>
  <si>
    <t>LOYOLA VALDIVIESO SERGIO ANTONIO</t>
  </si>
  <si>
    <t>SERVICIO DE UN PROFESIONAL QUE EJECUTE LABORES DE CONTROL SIMULTANEO EN LA MODALIDAD DE CONTROL CONCURRENTE EN EL MARCO DE LA EMERGENCIA SANITARIA POR EL COVID-19</t>
  </si>
  <si>
    <t>45652131</t>
  </si>
  <si>
    <t>ZAPATA CHIPANA CHRISTIAN ABEL</t>
  </si>
  <si>
    <t>SERVICIO DE ASISTENCIA EN CONTRATACIONES PARA LOS CONTRATOS SUSCRITOS O MATERIALIZADOS MEDIANTE ÓRDENES DE SERVICIO, COMPRA Y CATÁLOGO ELECTRÓNICO ACUERDO MARCO PARA LA SUBGERENCIA DE ABASTECIMIENTO</t>
  </si>
  <si>
    <t>45657261</t>
  </si>
  <si>
    <t>MAITA HUAMANCHA ITALO BENJAMIN</t>
  </si>
  <si>
    <t>CIENCIA POLITICA</t>
  </si>
  <si>
    <t>CONTRATAR LOS SERVICIOS DE UN  PROFESIONAL EN  DERECHO PARA QUE PRESTE SUS SERVICIOS EN LA EJECUCION DE CONTROLES SIMULTANEOS EN LA  MODALIDAD DE CONTROL CONCURRENTE PARA LAS LABORES DE CONTROL DEL  ORGANO  DE CONTROL  INSTITUCIONAL DE LA  MUNICIPALIDAD  PROVINCIAL DE PARURO EN EL  MARCO DE LA EMERGENCIA  SANITARIA  POR EL COVID  19 .</t>
  </si>
  <si>
    <t>45666918</t>
  </si>
  <si>
    <t>ALEJO GUILLERMO DINA</t>
  </si>
  <si>
    <t>CONTRATAR EL SERVICIO DE UN PROFESIONAL EN DERECHO PARA QUE PRESTE SUS SERVICIO EN LA EJECUCIÓN DE CONTROLES SIMULTÁNEOS EN LA MODALIDAD DE CONTROL CONCURRENTE PARA LAS LABORES DE CONTROL DEL ÓRGANO DE CONTROL INSTITUCIONAL DEL PROYECTO ESPECIAL PLAN MERISS, EN EL MARCO DE LA EMERGENCIA NACIONAL SANITARIA POR EL COVID-19</t>
  </si>
  <si>
    <t>45668412</t>
  </si>
  <si>
    <t>CISNEROS QUINTO ROMINA KATHERINE</t>
  </si>
  <si>
    <t>SERVICIO DE UN OPERARIO EN DRYWALL PARA EL ÁREA DE MANTENIMIENTO DE LA SUBGERENCIA DE ABASTECIMIENTO DE LA CONTRALORÍA GENERAL DE LA REPÚBLICA DEL PERÚ, EL CUAL BRINDE SERVICIO TÉCNICO A LOS LOCALES DE LA ENTIDAD. PABLO BERMÚDEZ, MEGAPROYECTOS, CUSIPATA, JAVIER PRADO Y ESCUELA NACIONAL DE CONTROL, ASÍ COMO ATENCIONES EN SEDES REGIONALES DE CONTROL.</t>
  </si>
  <si>
    <t>45674417</t>
  </si>
  <si>
    <t>ZAPATA NUÑEZ DEL ARCO RODOLFO ESTEBAN</t>
  </si>
  <si>
    <t>SERVICIO DE UN PROFESIONAL EN LA ESPECIALIDAD DE INGENERIA CIVIL PARA PARTICIPAR COMO INTEGRANTE O ESPECIALISTA DE LA OBRA "RECUPERACION DE TRAMO 1-1170 AVENIDA ELIBERTO CASAS</t>
  </si>
  <si>
    <t>45684173</t>
  </si>
  <si>
    <t>MALDONADO GUEVARA RAY ANTHONY</t>
  </si>
  <si>
    <t xml:space="preserve">SERVICIOS COMO JEFE DE COMISION CONTROL SIMULTANEO EN EL MARCO DE LA EMERGENCIA SANITARIA COVID-19 </t>
  </si>
  <si>
    <t>45686486</t>
  </si>
  <si>
    <t>LAVADO CASAVERDE ENMANUEL ANTONIO</t>
  </si>
  <si>
    <t>APOYO EN EL CONTROL E INGRESO DE COLABORADORES, VISITANTES SERVICIO VESPERTINO HUANCAVELICA</t>
  </si>
  <si>
    <t>45692750</t>
  </si>
  <si>
    <t>CASTILLO RIVEROS ELMER</t>
  </si>
  <si>
    <t>CONTRATAR LOS SERVICIOS DE UN PROFESIONAL PARA QUE BRINDE APOYO EN LA REALIZACIÓN DE LOS DIVERSOS SERVICIOS DE CONTROL VINCULADOS CON EL GASTO PARA CONTROL GUBERNAMENTAL EN EL MARCO DE LA ACTUAL COYUNTURA ECONÓMICA QUE EJECUTARÁ EL ÓRGANO DE CONTROL INSTITUCIONAL DE LA MUNICIPALIDAD PROVINCIAL DE MARISCAL NIETO DE MOQUEGUA.</t>
  </si>
  <si>
    <t>45704075</t>
  </si>
  <si>
    <t>MAMANI MAMANI JOEL ABRAHAM</t>
  </si>
  <si>
    <t>SERVICIOS DE UN PROFESIONAL PARA APOYOEN ACTIVIDADES DE SERVICIOS DE CONTROL EN TEMAS DE SALUD EN MARCO DE LA PARTICIPACION DE LA CGR COMO ENTIDAD FISCALIZADORA</t>
  </si>
  <si>
    <t>45705128</t>
  </si>
  <si>
    <t>CASAS QUISPE MARIA ISABEL</t>
  </si>
  <si>
    <t>LICENCIADO EN ADMINISTRACION DE EMPRESAS COOPERATIVAS</t>
  </si>
  <si>
    <t>CONTRATACIÓN DE SERVICIO DE UN (01) INGENIERO CIVIL, PARA EL ÓRGANO DE CONTROL INSTITUCIONAL DEL GOBIERNO REGIONAL DE HUANCAVELICA PARA REALIZAR SERVICIOS DE CONTROL POSTERIOR Y SIMULTÁNEO EN EL MARCO DE LA RECONSTRUCCIÓN CON CAMBIOS - RCC DE ACUERDO A LAS NORMAS DE CONTROL GUBERNAMENTAL, DOCUMENTOS TÉCNICOS O DE GESTIÓN APLICABLES Y OTROS REQUERIMIENTOS DEL ÁMBITO SECTORIAL CORRESPONDIENTE.</t>
  </si>
  <si>
    <t>45710367</t>
  </si>
  <si>
    <t>LAZO JURADO GLORIA DENISSE</t>
  </si>
  <si>
    <t>SERVICIO DE UN PROFESIONAL EN INGENIERIA CIVIL PARA LA OBRA: "REPARACION DE VIAS VECINALES, EN EL CRUCE CEMENTERIO - CRUCE COLOCHE- SAN PEDRO DE SASAPA-SAN ISIDRO</t>
  </si>
  <si>
    <t>45711302</t>
  </si>
  <si>
    <t>DIAZ CERVERA WILTON ELIAS</t>
  </si>
  <si>
    <t>CONTRATACION DEL SERVICIO DE UN PROFESIONAL PARA COORDINAR, ANALIZAR Y SISTEMATIZAR LA INFORMACION PARA EL DESARROLLO DE LA PARTICIPACION CIUDADANA A NIVEL REGIONAL QUE PROMUEVAN EL LOGRO DE LOS ODS Y LA AGENDA 2030.</t>
  </si>
  <si>
    <t>45718179</t>
  </si>
  <si>
    <t>GURREONERO LEON CARLO ANTONIO</t>
  </si>
  <si>
    <t>SERVICIO DE UN/A (01) PROFESIONAL EN TRABAJO SOCIAL PARA EL DESARROLLO DE ACCIONES DE APOYO, MONITOREO Y CONTROL EN LA GERENCIA REGIONAL DE CONTROL DE SAN MARTÍN</t>
  </si>
  <si>
    <t>45722442</t>
  </si>
  <si>
    <t>EULOGIO CARHUAMACA SILVIA</t>
  </si>
  <si>
    <t>SERVICIO DE UN ESPECIALISTA PARA DESPLIEGUE, SOPORTE Y MANTENIMIENTO DE IMPRESORAS LÁSER Y MULTIFUNCIONALES PARA EL PERSONAL QUE ESTÁ REALIZANDO TRABAJOS DE AUDITORIA POR EL ESTADO DE EMERGENCIA SANITARIA POR EL COVID-19.</t>
  </si>
  <si>
    <t>45738412</t>
  </si>
  <si>
    <t>DAVILA COYAHUA LUIS ROBERTO</t>
  </si>
  <si>
    <t>45742712</t>
  </si>
  <si>
    <t>MANZANEDO CORNEJO GUSTAVO ADOLFO</t>
  </si>
  <si>
    <t>SERVICIO DE UN PERSONAL EN INGENIERIA CIVIL QUE BRINDE APOYO COMO ASISTENTE DE LA PROGRAMACION Y EJECUCION DE SERVICIOS DE CONTROL SIMULTANEO, POSTERIOR Y SERVICIOS RELACIONADOS EN EL AMBITO DE LA GERENCIA REGIONAL DE CONTROL DE LIMA PROVINCIAS</t>
  </si>
  <si>
    <t>45768123</t>
  </si>
  <si>
    <t>CASTILLO DAMASO SERGIO PIERRE</t>
  </si>
  <si>
    <t>45782802</t>
  </si>
  <si>
    <t>HURTADO QUINO KORINA</t>
  </si>
  <si>
    <t>45787234</t>
  </si>
  <si>
    <t>CLAVIJO PEÑA FIORELLA ALEXANDRA</t>
  </si>
  <si>
    <t>45787593</t>
  </si>
  <si>
    <t>SANDOVAL SALDARRIAGA EDER LEONARD</t>
  </si>
  <si>
    <t>CONTRATACION DEL SERVICIO DE UN (01) PROFESIONAL EN ENFERMERIA CON EL PROPOSITO DE EJECUTAR ACCIONES DE APOYO SOBRE LA EMERGENCIA SANITARIA DECLARADA POR EL MINISTERIO DE SALUD DEBIDO A LA EXISTENCIA DEL COVID-19 EN LA GERENCIA REGIONAL DE CONTROL DE CUSCO DE LA CONTRALORIA GENERAL DE LA REPUBLICA</t>
  </si>
  <si>
    <t>45797001</t>
  </si>
  <si>
    <t>HERRERA MENA FRANK BRENDHON</t>
  </si>
  <si>
    <t>SERVICIO DE ABOGADO EN CONTRATACIONES PARA LA SUBGERENCIA DE ABASTECIMIENTO</t>
  </si>
  <si>
    <t>45810525</t>
  </si>
  <si>
    <t>SALDANA AZABACHE MARIELA VANESSA</t>
  </si>
  <si>
    <t>SERVICIO ESPECIALIZADO DE UN (01) PROFESIONAL EN MEDICINA GENERAL PARA EL DESARROLLO DE ACCIONES ORIENTADAS AL CUIDADO DE LA VIDA Y SALUD DEBIDO A LA  COVID 19 A FAVOR DE LOS COLABORADORES DE LA CGR Y QUE PERMITAN LA OPORTUNA REALIZACION DE LOS SERVICIOS DE CONTROL EN EL MARCO DE LA EMERGENCIA  SANITARIA Y LA REACTIVACIÓN ECONÓMICA (DS 076-2021-EF).</t>
  </si>
  <si>
    <t>45848678</t>
  </si>
  <si>
    <t>MATICORENA FEIJOO MIGUEL ERNESTO</t>
  </si>
  <si>
    <t xml:space="preserve">SERVICIO DE UN CONTADOR PARA EL OCI DE LA MD TIABAYA PARA REALIZAR SERVICIOS  DE CONTROL GUBERNAMENTAL </t>
  </si>
  <si>
    <t>45849755</t>
  </si>
  <si>
    <t>CHAMBI PALOMINO MARISOL JOVANA</t>
  </si>
  <si>
    <t>CONTRATACIÓN DEL SERVICIO DE UN/A (01) PROFESIONAL EN ENFERMERÍA PARA EJERCER ACCIONES DE APOYO, CONTROL Y MONITOREO A LOS COLABORADORES DE LA GERENCIA REGIONAL DE CONTROL DE PIURA DE LA CONTRALORÍA GENERAL DE LA REPÚBLICA, EN EL MARCO DE LA EMERGENCIA SANITARIA.</t>
  </si>
  <si>
    <t>45852132</t>
  </si>
  <si>
    <t>MONCADA RAMOS ELIZABETH RENEE</t>
  </si>
  <si>
    <t>CONTRATACIÓN DEL SERVICIO DE UN SERVICIO PROFESIONAL EN INGENIERÍA AGRÍCOLA PARA LA ELABORACIÓN DE INFORMES TÉCNICOS PARA LOS PROYECTOS: “ELABORACIÓN DEL EXPEDIENTE TÉCNICO Y EJECUCIÓN DE LA OBRA "REHABILITACIÓN DE PUENTES PAQUETE 3 - ANCASH (OBRA 1: PUENTE SOLIVIN Y ACCESOS, PUENTE VINCHAMARCA Y ACCESOS, PUENTE TAMBAR Y ACCESOS, PUENTE WINTON Y ACCESOS, PUENTE QUILLHUAY Y ACCESOS Y PUENTE PINKU URAN Y ACCESOS;  OBRA 2: PUENTE CHUCPIN Y ACCESOS, PUENTE ARMA Y ACCESOS, PUENTE COLLOTA Y ACCESOS, PUENTE GANRAN Y ACCESOS Y PUENTE HUANCHUY Y ACCESOS;  OBRA 3: PUENTE CONCHUCOS Y ACCESOS, PUENTE HUATAULIO Y ACCESOS, PUENTE MAYAS Y ACCESOS, PUENTE GUAGUANCU Y ACCESOS, PUENTE ASTERIA Y ACCESOS)”, Y “SERVICIO DE CONSERVACIÓN PARA LA RECUPERACIÓN Y/O REPOSICIÓN DE LA INFRAESTRUCTURA VIAL: PAQUETE – 4 TRAMO 1: EMP. PE - 3N (HUACASCHUQUE) – LACABAMBA- DV. CONCHUCOS- PAMPAS- CONSUZO- L.D LA LIBERTAD (LI-115 A PAMPA EL CÓNDOR) TRAMO 0+000 A 59+000 (L= 59.00 KM) TRAMO 2: EMP. PE - 3N (DV. ESTACIÓN QUIROZ) – GALGADA- EL COLOQUE- ALLAYMUCHA- EMP. PE-3N (PALLASCA) (L= 52.60 KM), DEPARTAMENTO DE ANCASH”; PARA LAS COMISIONES DE CONTROL CONCURRENTE, A CARGO DE LA SUBGERENCIA DE CONTROL DEL SECTOR TRANSPORTES Y COMUNICACIONES, EN EL MARCO DE LA LEY N° 30556 “LEY QUE APRUEBA DISPOSICIONES DE CARÁCTER EXTRAORDINARIO PARA LAS INTERVENCIONES DEL GOBIERNO NACIONAL FRENTE A DESASTRES Y QUE DISPONE LA CREACIÓN DE LA AUTORIDAD PARA LA RECONSTRUCCIÓN CON CAMBIOS”.</t>
  </si>
  <si>
    <t>45856898</t>
  </si>
  <si>
    <t>ALARCON  CARRASCO DEIVIS CARLOS</t>
  </si>
  <si>
    <t xml:space="preserve">SERVICIO DE PROFESIONAL ASISTENTE PARA EL APOYO EN LABORES RELACIONADAS AL ANALISIS E IDENTIFICACION DE PRFILES DE PUESTOS DE LOS COLABORADOES DE LA CGR </t>
  </si>
  <si>
    <t>45862855</t>
  </si>
  <si>
    <t>ROSALES ALVARADO LAURA ALEJANDRA</t>
  </si>
  <si>
    <t>SERVICIOS DE ESPECIALISTA LEGAL E INTEGRANTE DE COMISION DE CONTROL POSTERIOR EN EL MARCO DE LA EMERGENCIA POR EL COVID</t>
  </si>
  <si>
    <t>45877396</t>
  </si>
  <si>
    <t>TOVAR PALOMINO YULY MILAGROS</t>
  </si>
  <si>
    <t>SERVICIO DE UN (01) PROFESIONAL EN TRABAJO SOCIAL CON EL PROPOSITO DE EJECUTAR ACCIONES CORRESPONDIENTES A BIENESTAR BAJO EL CONTEXTO DE LA EMERGENCIA SANITARIA DECLARADA POR EL MINISTERIO DE SALUD DEBIDO A LA EXISTENCIA DEL COVID 19, EN LA OFICINA DE ENLACE DE LA GERENCIA REGIONAL DE CONTROL DE HUANCAVELICA DE LA CONTRALORIA GENERAL DE LA REPUBLICA.</t>
  </si>
  <si>
    <t>45893492</t>
  </si>
  <si>
    <t>VILA PONCE SILENA ERICA</t>
  </si>
  <si>
    <t>CONTRATACIÓN DE SERVICIOS DE UN (01) PROFESIONAL EN CONTABILIDAD PARA EL ÓRGANO DE CONTROL INSTITUCIONAL DE LA MUNICIPALIDAD PROVINCIAL DE CHANCHAMAYO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</si>
  <si>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45894006</t>
  </si>
  <si>
    <t>TORRES VENTOCILLA YESENIA YURIKO</t>
  </si>
  <si>
    <t>SERVICIO DE UN PROFESIONAL ESPECIALISTA EN SISTEMAS DE GESTIÓN PARA LA IMPLEMENTACION DE CONTROLES ANTISOBORNO EN MARCO DE LA EMERGENCIA SANITARIA Y REACTIVACION ECONOMICA</t>
  </si>
  <si>
    <t>45898209</t>
  </si>
  <si>
    <t>VILLACORTA CHUYACAMA SUSAN ELIZABETH</t>
  </si>
  <si>
    <t>ING. QUIMICO - TECNOLOGO</t>
  </si>
  <si>
    <t>CONTRATAR EL SERVICIO DE UNA PERSONA NATURAL COMO DE APOYO EN EL REGISTRO DE DOCUMENTOS INGRESADOS EN LA MESA DE PARTES DE LA SUBGERENCIA DE GESTIÓN DOCUMENTARIA EN LA GERENCIA REGIONAL DE CONTROL DE HUANCAVELICA, EN MARCO AL COVID - 19.</t>
  </si>
  <si>
    <t>45907358</t>
  </si>
  <si>
    <t>RIVEROS BAUTISTA HUBER</t>
  </si>
  <si>
    <t>ESTUDIANTE DE PSICOLOGÍA</t>
  </si>
  <si>
    <t xml:space="preserve">SERVICIO DE UN PROFESIONAL EN DERECHO PARA DESARROLLAR SERVICIOS DE CONTROL POSTERIOR EN EL OCI DE LA MUNICIPALIDAD DISTRITAL DE COMAS. </t>
  </si>
  <si>
    <t>45908126</t>
  </si>
  <si>
    <t>CUYA ADRIANO CYNTHIA LUZ</t>
  </si>
  <si>
    <t xml:space="preserve">CONTRATACION DE UN ABOGADO PARA EL DESARROLLO DE ACTIVIDADES RELACIONADAS A LOS SERVICIOS DE CONTROL A EJECUTARSE EN LA GERENCIA  REGIONAL DE CONTROL DE HUANUCO Y LOS ORGANOS DE CONTROL INSTITUCIONAL DE LAS PROVINCIAS DE HUAMALIES , HUACAYBAMBA Y HUANUCO EN EL MARCO DE LA EMERGENCIA SANITARIA COVID  19 </t>
  </si>
  <si>
    <t>45917822</t>
  </si>
  <si>
    <t>MINAYA LEON JOSE CARLOS</t>
  </si>
  <si>
    <t>45919805</t>
  </si>
  <si>
    <t>ECCOÑA SOTA MARIBEL</t>
  </si>
  <si>
    <t>SERVICIO DE DESARROLLO DE FUNCIONALIDADES Y SUPERAR INCIDENTES EN LOS SISTEMAS ADMINISTRATIVOS - MODULO DE ASISTENCIA</t>
  </si>
  <si>
    <t>45922496</t>
  </si>
  <si>
    <t>ESCUDERO SIANCAS ORLANDO ABAD</t>
  </si>
  <si>
    <t>CONTAR CON EL SERVICIO DE UN (1) PROFESIONAL EN INGENIERÍA CIVIL PARA EJECUTAR ACCIONES DE APOYO EN EL SERVICIO DE CONTROL CONCURRENTE AL HITO N° 2 - EJECUCIÓN DE OBRA "REHABILITACIÓN DEL CAMINO VECINAL - 10 KM. EN EMP. PE-1N. CRUCE EL MILAGRO - PUEBLO LIBRE - SAN DEMETRIO - EL MILAGRO - PACASMAYO - DISTRITO DE PACASMAYO, PROVINCIA DE PACASMAYO, LA LIBERTAD", QUE VIENE SIENDO DESARROLLADA POR EL ÓRGANO DE CONTROL INSTITUCIONAL DE LA MUNICIPALIDAD PROVINCIAL DE PACASMAYO, EN EL MARCO DE LA RECONSTRUCCI?N CON CAMBIOS.</t>
  </si>
  <si>
    <t>45929960</t>
  </si>
  <si>
    <t>MERA SIFUENTES MARCO ABRAHAM</t>
  </si>
  <si>
    <t xml:space="preserve">CONTRATAR UN PROFESIONAL EN DERECHO PARA REALIZAR EL SERVICIO DE EJECUCIÓN DE ACTIVIDADES VINCULADAS  A LOS  SERVICIOS DE CONTROL POSTERIOR EN LA MODALIDAD DE SERVICIO DE CONTROL ESPECIFICO A HECHOS  CON PRESUNTA IRREGULARIDAD , CONFORME  A LOS PROCEDIMIENTO S Y ESTRATEGIAS  ESTABLECIDAS , A FIN DE EMITIR LOS PRODUCTOS DE SERVICIOS DE CONTROL CORRESPONDIENTE </t>
  </si>
  <si>
    <t>45930118</t>
  </si>
  <si>
    <t>MACALOPU MERINO ROXANA REGINA</t>
  </si>
  <si>
    <t xml:space="preserve">
SERVICIO DE UN PROFESIONAL EN DERECHO, PARA LAS LABORES DE SERVICIOS DE CONTROL CONCURRENTE EN LA GERENCIA REGIONAL DE CONTROL DE ICA, EN EL MARCO DE LAS INTERVENCIONES DE LA RECONSTRUCCIÓN CON CAMBIOS.
</t>
  </si>
  <si>
    <t>45935506</t>
  </si>
  <si>
    <t>SOTOMAYOR PUZA PABLO JAVIER</t>
  </si>
  <si>
    <t>CONTRATACION DEL SERVICIO DE OPERADOR PARA LA RECEPCION Y PREPARACION DE DOCUMENTOS DEL ARCHIVO</t>
  </si>
  <si>
    <t>45939852</t>
  </si>
  <si>
    <t>ROSAS PAQUIYAURI YARACELA ELSA</t>
  </si>
  <si>
    <t>SERVICIO DE UN (01) PROFESIONAL EN TRABAJO SOCIAL CON EL PROPOSITO DE EJECUTAR ACCIONES CORRESPONDIENTES A BIENESTAR BAJO EL CONTEXTO DE LA EMERGENCIA SANITARIA DECLARADA POR EL MINISTERIO DE SALUD DEBIDO A LA EXISTENCIA DEL COVID 19, EN LA OFICINA DE ENLACE DE LA GERENCIA REGIONAL DE CONTROL DE TUMBES DE LA CONTRALORIA GENERAL DE LA REPUBLICA.</t>
  </si>
  <si>
    <t>45957261</t>
  </si>
  <si>
    <t>QUISPE BARDALES MILAGROS DE MARIA</t>
  </si>
  <si>
    <t>SERVICIO DE UN PROFESIONAL EL OCI EN LA MODALIDAD DE VISITA DE CONTROL PARA LA MD CHALLHUAHUACHO EN EL MARCO DE LA EMERGENCIA SANITARIA POR EL COVID-19</t>
  </si>
  <si>
    <t>45961927</t>
  </si>
  <si>
    <t>HURTADO CHICLLA CARLOTA YESEMIA</t>
  </si>
  <si>
    <t>SERVICIO DE OPERADOR PARA EL PROCESO DE MICROGRABACIÓN DE DOCUMENTOS DE LA CGR EN LA LÍNEA DE PRODUCCIÓN DE MICROFORMAS DE LA SUBGERENCIA DE GESTIÓN DOCUMENTARIA EN LA SEDE CENTRAL DE LA CONTRALORÍA GENERAL DE LA REPUBLICA</t>
  </si>
  <si>
    <t>45975903</t>
  </si>
  <si>
    <t>NIETO ALVAREZ ANGEL MOISES</t>
  </si>
  <si>
    <t>SERVICIO  DE UN PROFESIONAL EN DERECHO PARA REALIZAR  SERVICIOS  DE CONTROL SIMULTANEO Y POSTERIOR  EN EL MARCO DE LA EMERGENCIA  SANITARIA  COVID  19 .</t>
  </si>
  <si>
    <t>45984264</t>
  </si>
  <si>
    <t>NAVARRO MELGAR JUDITH ROXANA</t>
  </si>
  <si>
    <t>SERVICIOS DE PROFESIONAL PARA QUE PRESTE SUS SERVICIOS EN LA EJECUCIÓN DE CONTROLES SIMULTÁNEOS EN LA MODALIDAD DE CONTROL CONCURRENTE PARA LAS LABORES DE CONTROL DEL OCI DE LA MUNICIPALIDAD DISTRITAL DE SAN SEBASTIAN</t>
  </si>
  <si>
    <t>45986283</t>
  </si>
  <si>
    <t>SEQUEIROS RODRIGUEZ SENAIDA</t>
  </si>
  <si>
    <t>SERVICIO DE UN (1) PROFESIONAL EN DERECHO PARA REALIZAR SERVICIOS DE CONTROL BAJO LA MODALIDAD DE CONTROL SIMULTANEO Y POSTERIOR EN VIRTUD AL ESTADO DE EMERGENCIA NACIONAL COVID 19, PARA LA GERENCIA REGIONAL DE CONTROL DE LA LIBERTAD.</t>
  </si>
  <si>
    <t>46005609</t>
  </si>
  <si>
    <t>CANCHIS COPPOLA CARMEN ROSA MILAGRITOS</t>
  </si>
  <si>
    <t>CONTRATACION DE DIVERSAS PROFESIONES PARA LA GERENCIA REGIONAL DE CONTROL APURIMAC PAR ATENCION DE SOLICITUDES DE INTERENCION - GASTO PARA EL CONTROL GUBERNAMENTAL.</t>
  </si>
  <si>
    <t>46005613</t>
  </si>
  <si>
    <t>HUACAC SOTO YURICA</t>
  </si>
  <si>
    <t>SERVICIO DE UN (01) PROFESIONAL EN TRABAJO SOCIAL PARA DESARROLLAR ACTIVIDADES DE APOYO, MONITOREO Y CONTROL EN EL MARCO DE LA EMERGENCIA SANITARIA DECLARADA POR EL MINISTERIO DE SALUD DEBIDO AL COVID-19 A FAVOR DE LOS COLABORADORES DE LA GERENCIA REGIONAL DE CONTROL DE CAJAMARCA DE CONTRALORÍA GENERAL DE LA REPÚBLICA.</t>
  </si>
  <si>
    <t>46006768</t>
  </si>
  <si>
    <t>PEÑA ARMENDARIS DANIELA DEL CARMEN</t>
  </si>
  <si>
    <t>SERVICIOS DE PROFESIONAL EN EJECUCION DE SERVICIOS DE CONTROLES SIMULTANEOS PARA EL OCI DEL PLAN MERISS EN MARCO DE LA EMERGENCIA SANITARIA POR EL COVID-19</t>
  </si>
  <si>
    <t>46016711</t>
  </si>
  <si>
    <t>RIVAS GIRALDEZ KAREM BENESSY</t>
  </si>
  <si>
    <t xml:space="preserve">SERVICIO DE MEDICO CIRUJANO PARA REALIZAR EL SERVICIO DE CONTROL GUBERNAMENTAL SOBRE LA  EMERGENCIA  SANITARIA POR COVID - 19 </t>
  </si>
  <si>
    <t>46028165</t>
  </si>
  <si>
    <t>MOURA PADILLA JOSE MANUEL</t>
  </si>
  <si>
    <t>SERVICIO DE UN PROGRAMADOR DE SISTEMAS INFORMÁTICOS, CON HERRAMIENTAS TECNOLÓGICAS PARA MOSTRAR RESULTADOS DE UN CONJUNTO DE DATOS RELACIONADOS A CANASTAS ENTREGADAS EN EL MARCO DEL COVID-19, PARA GENERAR ADEMÁS PROTOTIPOS DE ANALÍTICA QUE PUEDAN SER UTILIZADOS EN EL MARCO DE LAS INICIATIVAS ANTE LA PANDEMIA QUE VIENE DESARROLLANDO LA ORGANIZACIÓN LATINOAMERICANA Y DEL CARIBE DE ENTIDADES FISCALIZADORAS SUPERIORES - OLACEFS, TODA VEZ QUE LA CONTRALORÍA GENERAL DE LA REPÚBLICA TIENE LA PRESIDENCIA DE ESTA ORGANIZACIÓN.</t>
  </si>
  <si>
    <t>46043757</t>
  </si>
  <si>
    <t>TAUMA CAJA MIRLA NATALI</t>
  </si>
  <si>
    <t>46047357</t>
  </si>
  <si>
    <t>ARTEAGA CORDOVA JEAN FRANCO JUNIOR</t>
  </si>
  <si>
    <t xml:space="preserve">SERVICIO DE UN PROFESIONAL PARA REALIZAR LAS ACTIVIDADES DEL PROGRAMA AUDIENCIAS PÚBLICAS </t>
  </si>
  <si>
    <t>46059468</t>
  </si>
  <si>
    <t>OCAMPO FIGUEROA JOSSEPH JHOVANI</t>
  </si>
  <si>
    <t>ANTROPOLOGIA</t>
  </si>
  <si>
    <t>LIC.ANTROPOLOGIA</t>
  </si>
  <si>
    <t>SERVICIOS DE UN ABOGADO PARA QUE REALICE LABORES DE SERVICIO DE CONTROL VINCULADOS PARA EL OCI DE LA GERENCIA REGIONAL DE SALUD DE MOQUEGUA</t>
  </si>
  <si>
    <t>46063126</t>
  </si>
  <si>
    <t>CARDENAZ CHIPANA CARLOS FERNANDO</t>
  </si>
  <si>
    <t xml:space="preserve">APOYO EN EL CONTROL E INGRESO DE COLABORADORES, VISITANTES SERVICIO DIURNO PASCO </t>
  </si>
  <si>
    <t>46077835</t>
  </si>
  <si>
    <t>MARTIN CASTRO DENIS VICTOR</t>
  </si>
  <si>
    <t>SERVICIOS DE UN ABOGADO PARA EL OCI DE LA GERENCIA REGIONAL DE EDUCACION DE AREQUIPA PARA REALIZAR SERVICIOS DE CONTROL EN MARCO DE LA EMERGENCIA SANITARIA DADA LA ACTUAL COYUNTURA ECONOMICA</t>
  </si>
  <si>
    <t>46081643</t>
  </si>
  <si>
    <t>BOZA GONZALEZ HEIDY GIANNINA</t>
  </si>
  <si>
    <t>CONTRATACIÓN DE SERVICIO DE UN (01) INGENIERO CIVIL, PARA EL ÓRGANO DE CONTROL INSTITUCIONAL DEL GOBIERNO REGIONAL DE HUANCAVELICA PARA REALIZAR SERVICIOS DE CONTROL SIMULTÁNEO A LOS PROYECTOS FINANCIADOS POR LA AUTORIDAD PARA LA RECONSTRUCCIÓ CON CAMBIOS (ARCC) DE ACUERDO A LAS NORMAS DE CONTROL GUBERNAMENTAL, DOCUMENTOS TÉCNICOS O DE GESTIÓN APLICABLES Y OTROS REQUERIMIENTOS DEL ÁMBITO SECTORIAL CORRESPONDIENTE.</t>
  </si>
  <si>
    <t>46097787</t>
  </si>
  <si>
    <t>DEXTRE OSORIO RICARDO ALBERTO</t>
  </si>
  <si>
    <t>PROFESIONAL DE LA CARRERA DE CONTABILIDAD PARA PARTICIPAR COMO INTEGRANTE DE LAS LABORES DE CONTROL POSTERIOR DEL ORGANO DE CONTROL INSTITUCIONAL DE LA MUNICIPALIDAD PROVINCIAL DE CUTERVO</t>
  </si>
  <si>
    <t>46099280</t>
  </si>
  <si>
    <t>ARIAS CALDERON DIANA VERONICA DEL SOCORRO</t>
  </si>
  <si>
    <t xml:space="preserve">CONTRATAR UNA PERSONAL NATURAL QUE BRINDE EL APOYO EN LA CONDUCCIÓN Y CUIDADO DE LA UNIDAD MÓVIL DE PLACA EGR -370 A FIN DE TRASLADAR A LOS COLABORADORES DE LA OFICINA DE ENLACE DE CHIMBOTE Y A DIVERSAS COMISIONES DE SERVICIOS EN CONCORDANCIA CON LAS METAS PROGRAMADAS EN EL POI 2021 EN EL MARCO DE LAS LABORES ADMINISTRATIVAS PROPIOS DE LOS SERVICIOS RELACIONADOS Y SERVICIOS DE CONTROL POSTERIOR. </t>
  </si>
  <si>
    <t>46099568</t>
  </si>
  <si>
    <t>LEON ALVARADO FRANS ENRIQUE</t>
  </si>
  <si>
    <t>SERVICIOS DE UN ABOGADO PARA QUE REALICE LABORES DE SERVICIO DE CONTROL VINCULADOS EN EL OCI DEL GOBIERNO REGIONAL DE MOQUEGUA</t>
  </si>
  <si>
    <t>46105262</t>
  </si>
  <si>
    <t>PINTO ARCE KATHERINE LUCIA</t>
  </si>
  <si>
    <t>SERVICIO DE UN MEDICO CIRUJANO PARA REALIZAR EL SERVICIO DE CONTROL GUBERNAMENTAL SOBRE LA EMERGENCIA SANITARIA POR EL COVID-19, PARA OCI DEL MINISTERIO DE SALUD</t>
  </si>
  <si>
    <t>46106563</t>
  </si>
  <si>
    <t>FERNANDEZ GONZALES WALMER REINERIO</t>
  </si>
  <si>
    <t>SERVICIOS DE DE ANÁLISIS Y EVALUACION LEGAL DE LA EJECUCION FISICA Y FINANCIERA DEL GASTO PUBLICO</t>
  </si>
  <si>
    <t>46109435</t>
  </si>
  <si>
    <t>FUENTES CHAVEZ KATHERINE MILAGROS</t>
  </si>
  <si>
    <t>CONTRATACIÓN DEL SERVICIO DE UN (01) PROFESIONAL INGENIERO CON EL PROPÓSITO DE EJECUTAR LOS SERVICIOS DE CONTROL QUE DETERMINE LA GERENCIA REGIONAL DE CONTROL DE AYACUCHO DE LA CONTRALORÍA GENERAL DE LA REPÚBLICA, A REALIZARSE EN EL ÓRGANO DE CONTROL INSTITUCIONAL DEL PROGRAMA REGIONAL DE IRRIGACIÓN Y DESARROLLO RURAL INTEGRADO, DENTRO DEL MARCO DE LA ACTUAL COYUNTURA ECONÓMICA.</t>
  </si>
  <si>
    <t>46138925</t>
  </si>
  <si>
    <t>GOMEZ LLALLAHUI ALEXANDER</t>
  </si>
  <si>
    <t>SERVICIO DE UN PROFESIONAL COMO ANALISTA DE CALIDAD DE SOFTWARE RESPONSABLE DE REALIZAR LA ATENCION DE SOLICITUDES DE CONTROL DE CALIDAD DE LOS REQUERIMIENTOS DE DESARROLLO DE SOFTWARE DE LOS APLICATIVOS INFOBRAS (SISTEMA GIS Y TABLERO DE MANDO Y REPORTES), CASILLAS ELECTRONICAS, SGD, Y DE APLICATIVOS EXISTENTES DE LA CONTRALORIA GENERAL DE LA REPUBLICA, QUE BRINDAN SOPORTE A LAS COMUNICACIONES INTERNAS Y EXTERNAS EN EL MARCO DE LOS PROCESOS DE CONTROL Y PROCEDIMIENTOS ADMINISTRATIVOS A CARGO DEL SISTEMA NACIONAL DE CONTROL, DURANTE EL ESTADO DE EMERGENCIA SANITARIA POR EL COVID-19.</t>
  </si>
  <si>
    <t>46140377</t>
  </si>
  <si>
    <t>SALAZAR FLORES BETZABE</t>
  </si>
  <si>
    <t>SERVICIO DE UN PROFESIONAL  DE ENFERMERÍA CON EL PROPÓSITO  DE EJECUTAR ACCIONES DE APOYO SOBRE LA EMERGENCIA SANITARIA DECLARADA POR EL MINISTERIO DE SALUD DEBIDO A LA EXISTENCIA DEL COVID-19 EN LA GERENCIA REGIONAL DE CONTROL DE ICA DE LA CONTRALORÍA GENERAL DE LA REPÚBLICA</t>
  </si>
  <si>
    <t>46194022</t>
  </si>
  <si>
    <t>CAJO GIRAO ANA CLAUDIA ELIZABETH</t>
  </si>
  <si>
    <t>SERVICIO DE ANÁLISIS DE LA NORMATIVA DE CONTRATACIONES DEL ESTADO PARA QUE REALICE ACTIVIDADES DE ADMINISTRACIÓN DE LOS CONTRATOS CELEBRADOS POR LA CGR PARA LA SUBGERENCIA DE ABASTECIMIENTO</t>
  </si>
  <si>
    <t>46208790</t>
  </si>
  <si>
    <t>VILLAVICENCIO VASQUEZ PABLO JESUS</t>
  </si>
  <si>
    <t>CONTAR CON EL SERVICIO DE UN (1) PROFESIONAL EN CONTABILIDAD, ADMINISTRACIÓN O ECONOMÍA PARA EJECUTAR ACCIONES DE APOYO EN LOS SERVICIOS DE CONTROL CONCURRENTE AL HITO DE CONTROL N.° 4 - EJECUCIÓN DE OBRA “MEJORAMIENTO DE CAMINO VECINAL 20 KM EN EMP. PE 10A - SALPO, SAN MIGUEL Y PLAZAPAMPA DEL DISTRITO DE SALPO - PROVINCIA DE OTUZCO”, HITO DE CONTROL N.° 2 - EJECUCIÓN DE OBRA: “MEJORAMIENTO Y REHABILITACIÓN DE CAMINO VECINAL 32 KM EN CAMINO VECINAL EMP. - 105 CHARAT, CALLANCAS, DISTRITO DE CHARAT, PROVINCIA DE OTUZCO” E HITO DE CONTROL N.° 2 - EJECUCIÓN DE OBRA: “RECUPERACIÓN DEL SERVICIO DE TRANSITABILIDAD DEL CAMINO VECINAL - 38.5 KM EN EMP. PE 108 - SANTA ROSA - SANCO BAMBA - PAJA BLANCA - ALTO SOPLA - GANZUL”; PROGRAMADOS POR LA GERENCIA REGIONAL DE CONTROL DE LA LIBERTAD, EN EL MARCO DE LA RECONSTRUCCIÓN CON CAMBIOS.</t>
  </si>
  <si>
    <t>46209254</t>
  </si>
  <si>
    <t>AROCA SEVILLANO JULYANA MARICE</t>
  </si>
  <si>
    <t xml:space="preserve">SERVICIOS DE ABOGADO PARA EL OCI DEL GOBIERNO REGIONAL DE AREQUIPA EN MARCO DE LA EMERGENCIA SANITARIA </t>
  </si>
  <si>
    <t>46230610</t>
  </si>
  <si>
    <t>VALERIANO TICONA ANA ISABEL</t>
  </si>
  <si>
    <t>SERVICIO DE UN (01) PROFESIONAL EN TRABAJO SOCIAL CON EL PROPOSITO DE EJECUTAR ACCIONES CORRESPONDIENTES A BIENESTAR BAJO EL CONTEXTO DE LA EMERGENCIA SANITARIA DECLARADA POR EL MINISTERIO DE SALUD DEBIDO A LA EXISTENCIA DEL COVID 19, EN LA OFICINA DE ENLACE DE LA GERENCIA REGIONAL DE CONTROL DE APURIMAC DE LA CONTRALORIA GENERAL DE LA REPUBLICA.</t>
  </si>
  <si>
    <t>46233455</t>
  </si>
  <si>
    <t>PERALTA AUCAYAURI MARICELA</t>
  </si>
  <si>
    <t>CONTRATACIÓN DEL SERVICIO DE UN (1) PROFESIONAL DE LA CARRERA DE INGENIERÍA CIVIL; PARA EJECUTAR ACCIONES DE APOYO EN LA EVALUACIÓN TÉCNICA DE INGENIERÍA DE LA EJECUCIÓN DE OBRAS EN LOS SERVICIOS DE CONTROL SIMULTÁNEO, BAJO LA MODALIDAD DE CONTROL CONCURRENTE AL HITO DE CONTROL N.° 7  DE LA OBRA: "RECUPERACIÓN DEL SERVICIO DE EDUCACIÓN PRIMARIA DE LA I.E. N.°  11236 EN EL CASERÍO SAN CARLOS, DEL DISTRITO DE SAN JOSÉ PROVINCIA Y DEPARTAMENTO DE LAMBAYEQUE"; HITOS NOS 4, 5 Y 6 DE LA OBRA "REPARACIÓN DE PISTAS Y VEREDAS EN LA AV. HUAMACHUCO EN LA LOCALIDAD DE LAMBAYEQUE, DISTRITO DE LAMBAYEQUE, PROVINCIA DE LAMBAYEQUE -LAMBAYEQUE"; Y EJECUTAR ACCIONES DE APOYO EN LA EVALUACIÓN TÉCNICA DE INGENIERÍA DE LA OBRA EN EL SERVICIO DE CONTROL POSTERIOR EN LA MODALIDAD DE AUDITORÍA DE CUMPLIMIENTO A LA OBRA: "REPARACIÓN DE VÍAS VECINALES; EN EL CRUCE CEMENTERIO-CRUCE COLOCHE-SAN PEDRO DE SASAPE-SAN ISIDRO-TRAPICHE DE BRONCE LONG. 8.94 KM, TRAMO II: CRUCE RIO LA LECHE- LAS JUNTAS- COLOCHE 3.18 KM, DISTRITO DE ÍLLIMO, PROVINCIA LAMBAYEQUE, DEPARTAMENTO LAMBAYEQUE" - VALORIZACIONES Y ADICIONALES DE OBRA; PARA EL ÓRGANO DE CONTROL INSTITUCIONAL DE LA MUNICIPALIDAD PROVINCIAL DE LAMBAYEQUE, EN EL MARCO DE LA RECONSTRUCCIÓN CON CAMBIOS</t>
  </si>
  <si>
    <t>46245657</t>
  </si>
  <si>
    <t>DAVID PASTOR ROJAS ROQUE</t>
  </si>
  <si>
    <t>CONTAR CON EL SERVICIO DE UN MEDICO CIRUJANOS PARA REALIZAR EL SERVICIO DE CONTROL GUBERNAMENTAL SOBRE LA EMERGENCIA SANITARIA POR EL COVID-19 EN EL HOSPITAL DOS DE MAYO Y/O LA SUBGERENCIA DE CONTROL DEL SECTOR SALUD</t>
  </si>
  <si>
    <t>46250909</t>
  </si>
  <si>
    <t>CERRATE RAMOS ANGELLA MICHELLE</t>
  </si>
  <si>
    <t>SERVICIO DE UN (1) PROFESIONAL DE LA CARRERA DE DERECHO; PARA PARTICIPAR COMO INTEGRANTE O ESPECIALISTA EN LA EJECUCIÓN DE SERVICIOS DE CONTROL SIMULTÁNEO Y POSTERIOR A LA ADQUISICIÓN DE BIENES Y SERVICIOS, POR LAS ENTIDADES DE LOS GOBIERNOS LOCALES Y SUS DEPENDENCIAS DE LA PROVINCIA DE LAMBAYEQUE EN EL MARCO DE LA EMERGENCIA SANITARIA POR EL COVID-19, QUE EFECTÚE EL SISTEMA NACIONAL DE CONTROL EN EL ÁMBITO DE LA GERENCIA REGIONAL DE CONTROL DE LAMBAYEQUE.</t>
  </si>
  <si>
    <t>46251168</t>
  </si>
  <si>
    <t>SARMIENTO MUSAYON ADELIA ZARINA</t>
  </si>
  <si>
    <t>SERVICIO DE UN PROFESIONAL EN PSICOLOGIA PARA DESARROLLAR ACCIONES PREVENTIVAS EN PROBLEMAS DE SALUD MENTAL A LOS COLABORADORES DE LA CGR</t>
  </si>
  <si>
    <t>46265983</t>
  </si>
  <si>
    <t>SARMIENTO PRIETO SUSEYLA ROXANA</t>
  </si>
  <si>
    <t>SERVICIOS DE PROFESIONAL PARA QUE PRESTE SUS SERVICIOS EN LA EJECUCIÓN DEL SERVICIO DE CONTROL POSTERIOR EN LA MODALIDAD DE SERVICIO DE CONTROL ESPECÍFICO A HECHOS CON PRESUNTA IRREGULARIDAD PARA EL CONTROL DEL OCI DE LA MD DE ECHARATE</t>
  </si>
  <si>
    <t>46290581</t>
  </si>
  <si>
    <t>VASQUEZ CUTIPA CARLOS ENRIQUE</t>
  </si>
  <si>
    <t>SERVICIO DE UN PROFESIONAL EN INGENIERIA PARA EJECUTAR ACCIONES DE SEGURIDAD Y SALUD EN EL TRABAJO EN EL MARCO DE LA EMERGENCIA SANITARIA POR COVID-19 A FAVOR DE LOS COLABORADORES DE LA CONTRALORIA GENERAL DE LA REPUBLICA.</t>
  </si>
  <si>
    <t>46297280</t>
  </si>
  <si>
    <t>HUARANGA ZORRILLA BRENDA FIORELLA</t>
  </si>
  <si>
    <t>INGENIERÍA INDUSTRIAL</t>
  </si>
  <si>
    <t>46300183</t>
  </si>
  <si>
    <t>CUSMA SANCHEZ JORGE LUIS</t>
  </si>
  <si>
    <t>SERVICIO DE UN ESPECIALISTA EN CONTRATACIONES CON EL ESTADO, PARA BRINDAR ASISTENCIA TÉCNICA LEGAL EN CONTRATACIÓN QUE SE ENCUENTRAN EXCLUÍDAS DEL ÁMBITO DE APLICACIÓN DE LA NORMATIVA DE CONTRATACIONES DEL ESTADO SUSCRITOS POR LA CGR PARA LA SUBGERENCIA DE ABASTECIMIENTO</t>
  </si>
  <si>
    <t>46335001</t>
  </si>
  <si>
    <t>TORNERO NARVAEZ ANGELA LIZETTE</t>
  </si>
  <si>
    <t>CONTRATAR LOS SERVICIOS DE UN  PROFESIONAL EN  CONTABILIDAD PARA QUE PRESTE SUS SERVICIOS EN LA EJECUCION DE CONTROLES SIMULTANEOS EN LA  MODALIDAD DE CONTROL CONCURRENTE PARA LAS LABORES DE CONTROL DEL  ORGANO  DE CONTROL  INSTITUCIONAL DE LA  MUNICIPALIDAD  PROVINCIAL DE QUISPICANCHIS EN EL  MARCO DE LA EMERGENCIA  SANITARIA  POR EL COVID  19 .</t>
  </si>
  <si>
    <t>46344099</t>
  </si>
  <si>
    <t>PEÑA ALVAREZ SANDRA KELLY</t>
  </si>
  <si>
    <t xml:space="preserve">CONTRATACION DEL SERVICIO DE UN PROFESIONAL EN DERECHO PARA QUE PRESTE SERVICIOS EN LA EJECUCION DE CONTROLES SIMULTANEOS EN LA MODALIDAD DE CONTROL CONCURRENTE PARA LAS LABORES DE CONTROL DEL ORGANO DE CONTROL INSTITUCIONAL DE LA MUNICIPALIDAD PROVINCIAL DE CALCA, EN EL MARCO DE LA EMERGENCIA NACIONAL SANITARIA POR EL COVID 19.  </t>
  </si>
  <si>
    <t>46349125</t>
  </si>
  <si>
    <t>CUTIPA QUISPE WILLIAM</t>
  </si>
  <si>
    <t>SERVICIO DE UN (1) PROFESIONAL DE LA CARRERA DE CONTABILIDAD; PARA PARTICIPAR COMO INTEGRANTE EN LA EJECUCIÓN DE SERVICIOS DE CONTROL SIMULTÁNEO Y POSTERIOR A LA ADQUISICIÓN DE BIENES Y SERVICIOS, POR LAS ENTIDADES DE LOS GOBIERNOS LOCALES Y SUS DEPENDENCIAS DE LA PROVINCIA DE CHICLAYO EN EL MARCO DE LA EMERGENCIA SANITARIA POR EL COVID-19, QUE EFECTÚE EL SISTEMA NACIONAL DE CONTROL EN EL ÁMBITO DE LA GERENCIA REGIONAL DE CONTROL DE LAMBAYEQUE.</t>
  </si>
  <si>
    <t>46349958</t>
  </si>
  <si>
    <t>SEGURA PESANTES TANIA YULISSA</t>
  </si>
  <si>
    <t>CONTRATACION DE UN ANALISTA EVALUADOR DE DENUNCIAS CGR EN EL MARCO DE LA EMERGENCIA SANITARIA COVID-19</t>
  </si>
  <si>
    <t>46360668</t>
  </si>
  <si>
    <t>CALVAY CRUZ DIANA IRIS</t>
  </si>
  <si>
    <t>SERVICIOS DE UN ABOGADO PARA QUE REALICE LABORES DE SERVICIO DE CONTROL VINCULADOS EN EL OCI MUNICIPALIDAD PROVINCIAL DE MARISCAL NIETO</t>
  </si>
  <si>
    <t>46369520</t>
  </si>
  <si>
    <t>LANDIO APAZA MARLAN JONAS</t>
  </si>
  <si>
    <t>SERVICIO DE UN ANALISTA DE MESA DE PARTES EN EL REGISTRO DE DOCUMENTOS FÍSICOS Y VIRTUALES INGRESADOS EN LA MESA DE PARTES DE LA SUBGERENCIA DE GESTIÓN DOCUMENTARIA EN LA SEDE CENTRAL</t>
  </si>
  <si>
    <t>46371419</t>
  </si>
  <si>
    <t>DIESTRO JARA CARLOS ISRAEL</t>
  </si>
  <si>
    <t>CONTRATAR LOS SERVICIOS DE UN  PROFESIONAL EN  CONTABILIDAD PARA QUE PRESTE SUS SERVICIOS EN LA EJECUCION DE CONTROLES SIMULTANEOS EN LA  MODALIDAD DE CONTROL CONCURRENTE PARA LAS LABORES DE CONTROL DEL  ORGANO  DE CONTROL  INSTITUCIONAL DE LA  MUNICIPALIDAD  PROVINCIAL DE LA CONVENCION  EN EL  MARCO DE LA EMERGENCIA  SANITARIA  POR EL COVID  19 .</t>
  </si>
  <si>
    <t>46380155</t>
  </si>
  <si>
    <t>CHAVEZ HANCCO MILAGROS</t>
  </si>
  <si>
    <t>CONTRATACION DE SERVICIOS DE UN (01) PROFESIONAL EN CONTABILIDAD PARA EL ORGANO DE CONTROL INSTITUCIONAL DE LA MUNICIPALIDAD   PROVINCIAL DE YAULI - LA OROYA   PARA REALIZAR SERVICIO DE CONTROL SIMULTANEO EN EL MARCO DE LA EMERGENCIA NACIONAL DECLARADA POR EL ESTADO PERUANO ANTE LA PRESENCIA DEL COVID-19 DE ACUERDO A LAS NORMAS DE CONTROL GUBERNAMENTAL, DOCUMENTOS TÉCNICOS O DE GESTION APLICABLES Y OTROS REQUERIMIENTOS DEL AMBITO SECTORIAL CORRESPONDIENTE.</t>
  </si>
  <si>
    <t>46395941</t>
  </si>
  <si>
    <t>ALTAMIRANO GUTIERREZ CLAUDIA ANTONIA</t>
  </si>
  <si>
    <t xml:space="preserve">SERVICIO DE (01) PROFESIONAL EN DERECHO PARA DESARROLLAR SERVICIOS DE CONTROL POSTERIOR Y ELABORACION DE INFORMES DE CONTROL EN EL OCI DE LA MD CHORRILLOS EN MARCO DE LA EMERGENCIA SANITARIA </t>
  </si>
  <si>
    <t>46397069</t>
  </si>
  <si>
    <t>UGAS CANEVARO CINDY SHARON</t>
  </si>
  <si>
    <t xml:space="preserve">DESARROLLO  DE ACTIVIDADES RELACIONADAS  A LOS  SERVICIOS DE CONTROL A EJCUTARSE  EN EL  ORGANO DE CONTROL INSTITUCIONAL DE LA PROVINCIA DE  PUERTO INCA EN EL  MARCO DE LA  EMERGENCIA  SANITARIA  COVID  19 </t>
  </si>
  <si>
    <t>46400042</t>
  </si>
  <si>
    <t>FLORES VALDIVIA JOHAN ANTHONY</t>
  </si>
  <si>
    <t xml:space="preserve">
CONTRATAR EL SERVICIO DE UN (01) ESPECIALISTA REGIONAL DE AUDIENCIAS PUBLICAS PARA QUE BRINDE APOYO Y ASISTENCIA EN EL DESARROLLO DE LAS ACTIVIDADES DE AUDIENCIAS PUBLICAS DE ACUERDO A LAS POLÍTICAS, NORMAS Y PROCEDIMIENTOS ESTABLECIDOS DE LA ENTIDAD.
</t>
  </si>
  <si>
    <t>46419464</t>
  </si>
  <si>
    <t>GONZALES CASTILLO KAREN DIANA</t>
  </si>
  <si>
    <t xml:space="preserve">CONTRATACION DEL SERVICIO DE UN PROFESIONAL EN DERECHO PARA QUE PRESTE SERVICIOS EN LA EJECUCION DE CONTROLES SIMULTANEOS EN LA MODALIDAD DE CONTROL CONCURRENTE PARA LAS LABORES DE CONTROL DEL ORGANO DE CONTROL INSTITUCIONAL DE LA MUNICIPALIDAD PROVINCIAL DE CANAS, EN EL MARCO DE LA EMERGENCIA NACIONAL SANITARIA POR EL COVID 19.  </t>
  </si>
  <si>
    <t>46425540</t>
  </si>
  <si>
    <t>SAYRE GAMARRA JAYNA MIRELIA</t>
  </si>
  <si>
    <t>SERVICIO DE APOYO ADMINISTRATIVO PARA LA ORGANIZACIÓN, CLASIFICACIÓN Y ARCHIVAMIENTO DE DOCUMENTOS ADMINISTRATIVOS EN MARCO DE LA EMERGENCIA SANITARIA Y REACTIVACION ECONOMICA</t>
  </si>
  <si>
    <t>46433439</t>
  </si>
  <si>
    <t>CALDERON ORDOÑEZ JULY XIMENA</t>
  </si>
  <si>
    <t>SERVICIO DE UN (01) PROFESIONAL EN ENFERMERÍA PARA EJERCER ACCIONES DE APOYO, MONITOREO Y CONTROL EN EL MARCO DE LA EMERGENCIA SANITARIA DECLARADA POR EL MINISTERIO DE SALUD DEBIDO AL COVID-19 A FAVOR DE LOS COLABORADORES DE LA GERENCIA REGIONAL DE ANCASH (OFICINA DE ENLACE CHIMBOTE) DE CONTRALORÍA GENERAL DE LA REPÚBLICA.</t>
  </si>
  <si>
    <t>46439954</t>
  </si>
  <si>
    <t>RODRIGUEZ TORRES KAREN ANTONELLA</t>
  </si>
  <si>
    <t>SERVICIO DE UN PROFESIONAL, PARA LABORES DE CONTROL SIMULTANEO Y POSTERIOR  DE LOS PROYECTOS QUE SE DETALLAN EN EL NUMERAL 3, EN MARCO DE LOS ESTABLECIDO EN EL DECRETO SUPREMO N°117-2020-PCM.</t>
  </si>
  <si>
    <t>46447046</t>
  </si>
  <si>
    <t>OYOLA MORE ROSA ELIANA</t>
  </si>
  <si>
    <t xml:space="preserve">SERVICIO DE UN PROFESIONAL PARA ELABORACION DE RESPUESTAS PEDIDOS PENDIENTES FORMULADOS POR EL CONGRESO DE LA REPUBLICA </t>
  </si>
  <si>
    <t>46460277</t>
  </si>
  <si>
    <t>VENEGAS LEON ELIZABETH CRISTINA</t>
  </si>
  <si>
    <t>CONTRATACIÓN DEL SERVICIO ESPECIALIZADO DE (01) MÉDICO CIRUJANO PARA DESARROLLAR ACCIONES DE APOYO EN SALUD DURANTE LA EMERGENCIA SANITARIA DECLARADA POR EL MINISTERIO DE SALUD DEBIDO A LA PANDEMIA OCASIONADA POR EL COVID 19 EN LOS COLABORADORES DE LA CONTRALORÍA GENERAL DE LA REPÚBLICA, EN EL MARCO DEL CONTROL GUBERNAMENTAL DADA LA COYUNTURA ECONÓMICA ACTUAL.</t>
  </si>
  <si>
    <t>46465974</t>
  </si>
  <si>
    <t>DIAZ EXEBIO GRECIA ANAIS</t>
  </si>
  <si>
    <t>SERVICIO DE UN PERSONAL DE APOYO PARA EL DESARROLLO DEL PROGRAMA AUDITORES JUVENILES</t>
  </si>
  <si>
    <t>46468290</t>
  </si>
  <si>
    <t>CLAUDIO CANTENO JOSELITO</t>
  </si>
  <si>
    <t>SERVICIO DE UN PROFESIONAL ESPECIALISTA EN CONTRATACIONES PARA LA ADQUISICIÓN DE BIENES Y CONTRATACIONES DE SERVICIOS PARA DE LA SUBGERENCIA DE ABASTECIMIENTO</t>
  </si>
  <si>
    <t>46477507</t>
  </si>
  <si>
    <t>ANGELES DAVILA MARCO ANTONIO</t>
  </si>
  <si>
    <t>CONTRATACIÓN DE UN PROFESIONAL PARA QUE EJECUTE LABORES REFERIDAS A LA VERIFICACIÓN DE LOS APLICATIVOS DE LA CGR PARA EL DESARROLLO DEL CONCURSO INTERNO N° 01-2021-CG, A CARGO DE LA SUBGERENCIA DE POLÍTICAS Y DESARROLLO HUMANO, EN EL MARCO DEL CONTROL GUBERNAMENTAL DADA LA COYUNTURA ECONÓMICA ACTUAL.</t>
  </si>
  <si>
    <t>46487930</t>
  </si>
  <si>
    <t>MENDOZA CLEMENTE NADIA ROCIO</t>
  </si>
  <si>
    <t>SERVICIO DE PROFESIONAL EN CONTABILIDAD, AMINISTRACION O ECONOMIA PARA LA EJECUCION DE SERVICIO DE CONTROL GUBERNAMENTAL A LOS RECURSOS PUBLICOS ASIGNADOS EN EL MARCO DE LA EMERGENCIA SANITARIA POR EL COVID-19 EN LA PROVINCIA DE RODRIGUEZ DE MENDOZA  BAJO EL AMBITO DE LA GERENCIA REGIONAL DE CONTROL DE AMAZONAS</t>
  </si>
  <si>
    <t>46514194</t>
  </si>
  <si>
    <t>CASTILLO TENORIO EDIN</t>
  </si>
  <si>
    <t>SERVICIO DE UN (1) PROFESIONAL EN INGENIERIA CIVIL PARA REALIZAR SERVICIOS DE CONTROL, BAJO LA MODALIDAD DE CONTROL SIMULTANEO Y POSTERIOR EN VIRTUD AL ESTADO DE EMERGENCIA NACIONAL COVID 19, PARA EL ORGANO DE CONTROL INSTITUCIONAL DE LA MUNICIPALIDAD PROVINCIAL DE PACASMAYO.</t>
  </si>
  <si>
    <t>46514591</t>
  </si>
  <si>
    <t>VIVANCO ALVA RICARDO AUGUSTO</t>
  </si>
  <si>
    <t>SERVICIO DE UN (01) PROFESIONAL EN CONTABILIDAD PARA REALIZAR EL SERVICIO DE EJECUCION DE LAS ACTIVIDADES VINCULADAS A LOS SERVICIOS DE CONTROL POSTERIOR EN LA MODALIDAD DE SERVICIOS DE CONTROL ESPECIFICO A HECHOS CON PRESUNTA IRREGULARIDAD, CONFORME A LOS PROCEDIMIENTOS Y ESTRATEGIAS ESTABLECIDAS, A FIN DE EMITIR LOS PRODUCTOS DE SERVICIOS DE CONTROL CORRESPONDIENTES, EN EL ORGANO DE CONTROL INSTITUCIONAL DE LA MUNICIPALIDAD PROVINCIAL DE PICOTA, EN EL MARCO DE LA EMERGENCIA SANITARIA COVID-19.</t>
  </si>
  <si>
    <t>46516866</t>
  </si>
  <si>
    <t>VARGAS CARAHUATAY WILFREDO</t>
  </si>
  <si>
    <t>SERVICIO DE UN (1) PROFESIONAL EN INGENIERIA CIVIL PARA REALIZAR SERVICIOS DE CONTROL, BAJO LA MODALIDAD DE CONTROL SIMULTANEO Y POSTERIOR EN VIRTUD AL ESTADO DE EMERGENCIA NACIONAL COVID 19, PARA EL ORGANO DE CONTROL INSTITUCIONAL DE LA MUNICIPALIDAD PROVINCIAL DE BOLIVAR.</t>
  </si>
  <si>
    <t>46548322</t>
  </si>
  <si>
    <t>GAMBOA CASTRO DENIS ELMER</t>
  </si>
  <si>
    <t>SERVICIO DE UN ESPECIALISTA PARA BRINDAR SOPORTE TÉCNICO EN LA INSTALACIÓN Y CONFIGURACIÓN DEL SISTEMA DE GESTIÓN DOCUMENTAL QUE SON NECESARIOS DURANTE EL ESTADO DE EMERGENCIA SANITARIA POR EL COVID-19</t>
  </si>
  <si>
    <t>46550896</t>
  </si>
  <si>
    <t>SEGURA BARRENECHEA JAIR DAVID</t>
  </si>
  <si>
    <t>SERVICIO DE UN (1) PROFESIONAL DE LA CARRERA DE CONTABILIDAD; PARA PARTICIPAR EN SERVICIOS DE CONTROL EN LA MD DE MOTUPE EN MARCO DE LA EMERGENCIA SANITARIA</t>
  </si>
  <si>
    <t>46551661</t>
  </si>
  <si>
    <t>TERRONES ALARCON LIZ MASSIEL</t>
  </si>
  <si>
    <t>SERVICIO DE UNA RECEPCIONISTA PARA APOYO EN LA ATENCION AL PUBLICO USUARIO EDIFICIO CAMILO CARRILLO</t>
  </si>
  <si>
    <t>46559219</t>
  </si>
  <si>
    <t>CONTRERAS VERGARA IRIS ANDREA</t>
  </si>
  <si>
    <t>IENCIAS SOCIALES, ESPECIALIDAD HISTORIA</t>
  </si>
  <si>
    <t>CONTRATAR LOS SERVICIOS DE UN  PROFESIONAL EN INGENIERIA  PARA QUE PRESTE SUS SERVICIOS EN LA EJECUCION DE CONTROLES SIMULTANEOS EN LA  MODALIDAD DE CONTROL CONCURRENTE PARA LAS LABORES DE CONTROL DEL  ORGANO  DE CONTROL  INSTITUCIONAL DE LA  MUNICIPALIDAD  PROVINCIAL DE PAUCARTAMBO EN EL  MARCO DE LA EMERGENCIA  SANITARIA  POR EL COVID  19 .</t>
  </si>
  <si>
    <t>46563673</t>
  </si>
  <si>
    <t>FLORES SANTA CRUZ WENDY YEMIRA</t>
  </si>
  <si>
    <t>46581159</t>
  </si>
  <si>
    <t>MAYHUIRE GUTIERREZ JOSE ANDRES</t>
  </si>
  <si>
    <t>46594686</t>
  </si>
  <si>
    <t>OROZCO DOMINGUEZ KARO NATALY</t>
  </si>
  <si>
    <t>ADMINISTRACION DE EMPRESAS</t>
  </si>
  <si>
    <t>46610900</t>
  </si>
  <si>
    <t>GUERRA ORTEGA SARAI A' DESLHY</t>
  </si>
  <si>
    <t>46629541</t>
  </si>
  <si>
    <t>RODRIGUEZ SOLES MOIKA ALDEYDE</t>
  </si>
  <si>
    <t>CONTRATAR EL SERVICIO DE UN (01) ANALISTA DE LOS PROCEDIMIENTOS Y DE ASISTENCIA ADMINISTRATIVA DEL ÁREA TÉCNICA DE LA SUBGERENCIA DE ABASTECIMIENTO, EN EL MARCO DE LAS INTERVENCIONES EN INFRAESTRUCTURA.</t>
  </si>
  <si>
    <t>46649129</t>
  </si>
  <si>
    <t>DIAZ CACERES NOHELIA JOSEFINA</t>
  </si>
  <si>
    <t>CONTRATACION DEL SERVICIO DE MEDICO CIRUJANO PARA LA EJECUCION DE LOS SERVICIOS DE CONTROL GUBERNAMENTAL SOBRE LA EMERGENCIA SANITARIA POR EL COVID-19, EN EL OCI DE MINSA</t>
  </si>
  <si>
    <t>46652255</t>
  </si>
  <si>
    <t>BLAS QUIROZ ROSA GABRIELA GERALDINE</t>
  </si>
  <si>
    <t xml:space="preserve">DESARROLLO  DE ACTIVIDADES RELACIONADAS  A LOS  SERVICIOS DE CONTROL A EJCUTARSE  EN EL  ORGANO DE CONTROL INSTITUCIONAL DEL HOSPITAL REGIONAL HERMILIO VALDIZAN MEDRANO DE HUANUCO EN EL  MARCO DE LA  EMERGENCIA  SANITARIA  COVID  19 </t>
  </si>
  <si>
    <t>46653565</t>
  </si>
  <si>
    <t>SALCEDO CIRIACO JUNER</t>
  </si>
  <si>
    <t xml:space="preserve">CONTRATACION DE  SERVICIOS DE DERECHO QUE PERMITA LA ELABORACION  DE CARPETA DE  SERVICIO  Y LA EJECUCION DE SERVICIO DE CONTROL  ESPECIFICO POR LA  PRESUNTA  IRREGULARIDAD EN LA CALIFICACION EVALUACION  Y OTORGAMIENTO  DE LA  BUENA  PRO EN UN  PROCEDIMIENTO DE  SELECCION EN LA  MUNICIPALIDAD  DISTRITAL  DE HUEPETUHE  EN LA REGION MADRE DE DIOS, EN EL MARCO DE LA EMERGENCIA SANITARIA  POR EL  COVID  19 </t>
  </si>
  <si>
    <t>46666365</t>
  </si>
  <si>
    <t>CUBA CASSA JESUS</t>
  </si>
  <si>
    <t>ING. CIVIL PARA PARTICIPAR EN LOS SERVICIOS DE CONTROL POSTERIOR DEL OCI DE LA MUNICIPALIDAD PROVINCIAL DE SAN MARCOS</t>
  </si>
  <si>
    <t>46667381</t>
  </si>
  <si>
    <t>HUARIPATA HUAMAN CESAR NAPOLEON</t>
  </si>
  <si>
    <t>CONTRATAR EL SERVICIO DE UN ING CIVIL PARA PARTICIPAR COMO ESPECIALISTA EN LAS LABORES DE CONTROL SIMULTANEO BAJO LA MODALIDAD DE CONTROL CONCURRENTE A OBRAS EN EL OCI DE MP DE CAJABAMBA</t>
  </si>
  <si>
    <t>46674400</t>
  </si>
  <si>
    <t>ZAFRA CERNA JASON</t>
  </si>
  <si>
    <t>SERVICIO DE PROFESIONAL EN DERECHO  PARA LA EJECUCION DE SERVICIO DE CONTROL GUBERNAMENTAL A LOS RECURSOS PUBLICOS ASIGNADOS EN EL MARCO DE LA EMERGENCIA SANITARIA POR EL COVID-19 EN LA PROVINCIA DE RODRIGUEZ DE MENDOZA BAJO EL AMBITO DE LA GERENCIA REGIONAL DE CONTROL DE AMAZONAS</t>
  </si>
  <si>
    <t>46680224</t>
  </si>
  <si>
    <t>EPIQUIEN LLAJA PAULITA KATERINE</t>
  </si>
  <si>
    <t>SERVICIO DE PROFESIONAL EN INGENIERIA CIVIL, CONTABILIDAD O ADMINISTRACION COMO INTEGRANTE EN SERVICIOS DE CONTROL POSTERIOR: AUDITORIA DE CUMPLIMIENTO EN MARCO DE LA EMERGENCIA SANITARIA POR EL COVID-19</t>
  </si>
  <si>
    <t>46694319</t>
  </si>
  <si>
    <t>VASQUEZ GONZALES IVAN</t>
  </si>
  <si>
    <t>CONTRATACIÓN DE SERVICIOS EN INGENIERÍA CIVIL QUE PERMITA LA ELABORACIÓN DE CARPETA DE SERVICIO Y LA EJECUCIÓN DE SERVICIO DE CONTROL ESPECÍFICO POR LA PROBABLE FALTA DE RENDICIÓN DE VIÁTICOS EN LA MUNICIPALIDAD DISTRITAL DE MADRE DE DIOS, EN LA REGIÓN MADRE DE DIOS, EN EL MARCO DE LA EMERGENCIA SANITARIA POR EL COVID-19.</t>
  </si>
  <si>
    <t>46694383</t>
  </si>
  <si>
    <t>VILLAFUERTE AMASIFUEN OSHIN</t>
  </si>
  <si>
    <t>SERVICIO DE UN (01) CONDUCTOR PARA UN VEHÍCULO INSTITUCIONAL DE PLACA EAA-936, EL CUAL ESTARÁ ASIGNADO A LA GERENCIA REGIONAL DE CONTROL DE AREQUIPA DE LA CONTRALORÍA GENERAL DE LA REPÚBLICA, PARA REALIZAR LA FUNCIÓN DE TRASLADO DE PERSONAL PARA LOS SERVICIOS DE CONTROL Y RELACIONADOS, EN LAS PROVINCIAS DE AREQUIPA Y LA UNIÓN, EN EL MARCO DE LA RECONSTRUCCIÓN CON CAMBIOS</t>
  </si>
  <si>
    <t>46706467</t>
  </si>
  <si>
    <t>CARRASCO CHULLO DIEGO JESUS</t>
  </si>
  <si>
    <t>SERVICIO DE UN PROFESIONAL EN CONTABILIDAD, ECONOMIA Y/O ADMINISTRACION PARA DESARROLLAR SERVICIOS DE CONTROL POSTERIOR EN EL OCI DE LA MD DE LURIGANCHO EN EL MARCO DE LA EMERGENCIA SANITARIA</t>
  </si>
  <si>
    <t>46713700</t>
  </si>
  <si>
    <t>ESCALANTE VERA GLADYS STEFFANY</t>
  </si>
  <si>
    <t>SERVICIO DE UN (01) PROFESIONAL EN TRABAJO SOCIAL PARA DESARROLLAR ACTIVIDADES DE APOYO, MONITOREO Y CONTROL EN EL MARCO DE LA EMERGENCIA SANITARIA DECLARADA POR EL MINISTERIO DE SALUD DEBIDO AL COVID-19 A FAVOR DE LOS COLABORADORES DE LA GERENCIA REGIONAL DE CONTROL DE LIMA PROVINCIAS (HUACHO) DE CONTRALORÍA GENERAL DE LA REPÚBLICA.</t>
  </si>
  <si>
    <t>46720445</t>
  </si>
  <si>
    <t>CASAS LLANCO JUAN CARLOS</t>
  </si>
  <si>
    <t xml:space="preserve">DESARROLLO  DE ACTIVIDADES RELACIONADAS  A LOS  SERVICIOS DE CONTROL A EJCUTARSE  EN EL  ORGANO DE CONTROL INSTITUCIONAL DE LA PROVINCIA DE HUAMALIES HUANUCO EN EL MARCO DE LA EMERGENCIA  SANITARIA  COVID  19.  </t>
  </si>
  <si>
    <t>46720490</t>
  </si>
  <si>
    <t>BRAVO JAIMES ROY MARVIN</t>
  </si>
  <si>
    <t>CONTRATACIÓN DEL SERVICIO DE UN SERVICIO PROFESIONAL EN INGENIERÍA CIVIL PARA LA ELABORACIÓN DE INFORMES TÉCNICOS PARA LOS PROYECTOS: “MEJORAMIENTO Y REHABILITACIÓN DE LA INFRAESTRUCTURA VIAL TRAMO 1: EMP.AN-109 (HUAMBA) - SAN MIGUEL - HUAYAN - SUCCHA - AIJA (PROV. AIJA) - EMP.AN – 109, TRAMO 2: EMP. AN -1161 - (MOLINOPAMPA) -YAUYAN TR.”, Y “REHABILITACIÓN DE PUENTES: PAQUETE 1 - AREQUIPA (PUENTE COLUNGA - ACHALA Y ACCESOS, PUENTE SALAMANCA - AYANCA Y ACCESOS, PUENTE SIHUAN Y ACCESOS, PUENTE ALTO MOLINO Y ACCESOS, PUENTE ANCAYLLA Y ACCESOS)” CONVENIO MTC CON EL SIMA; PARA LAS COMISIONES DE CONTROL CONCURRENTE, A CARGO DE LA SUBGERENCIA DE CONTROL DEL SECTOR TRANSPORTES Y COMUNICACIONES, EN EL MARCO DE LA LEY N° 30556 “LEY QUE APRUEBA DISPOSICIONES DE CARÁCTER EXTRAORDINARIO PARA LAS INTERVENCIONES DEL GOBIERNO NACIONAL FRENTE A DESASTRES Y QUE DISPONE LA CREACIÓN DE LA AUTORIDAD PARA LA RECONSTRUCCIÓN CON CAMBIOS”.</t>
  </si>
  <si>
    <t>46747531</t>
  </si>
  <si>
    <t>MEJÍA LLONTOP ELDER ORLANDO</t>
  </si>
  <si>
    <t>CONTRATACION DEL SERVICIO DE UN (01) PROFESIONAL EN ENFERMERIA CON EL PROPOSITO DE EJECUTAR ACCIONES DE APOYO SOBRE LA EMERGENCIA SANITARIA DECLARADA POR EL MINISTERIO DE SALUD DEBIDO A LA EXISTENCIA DEL COVID-19 EN LA GERENCIA REGIONAL DE CONTROL DE AMAZONAS DE LA CONTRALORIA GENERAL DE LA REPUBLICA</t>
  </si>
  <si>
    <t>46789756</t>
  </si>
  <si>
    <t>SANTILLAN ROSELL MILY LLULY</t>
  </si>
  <si>
    <t>SERVICIOS DE UN ABOGADO PARA QUE REALICE LABORES DE SERVICIO DE CONTROL VINCULADO A LA EMERGENCIA SANITARIA POR EL COVID-19 EN EL OCI DE LA MUNICIPALIDAD PROVINCIAL GENERAL DE SANCHEZ CERRO</t>
  </si>
  <si>
    <t>46801145</t>
  </si>
  <si>
    <t>VILCA FLORES YORDANO RENZO</t>
  </si>
  <si>
    <t>CONTRATAR  LOS SERVICIOS DE UNA  PERSONA  NATURAL PARA REALIZAR LAS  LABORES DEL OPERADOR  SAGU  WEB , SAGU INTERNO , SICA , ASI COMO PARTICIPAR EN LOS SERVICIOS  RELACIONADOS EN EL AMBITO DE LA GERENCIA  REGIONAL DE CONTROL DE CAJAMARCA .</t>
  </si>
  <si>
    <t>46821241</t>
  </si>
  <si>
    <t>CERQUIN QUISPE DINA JANET</t>
  </si>
  <si>
    <t>CONTRATACIÓN DEL SERVICIO DE UN SERVICIO PROFESIONAL EN INGENIERÍA CIVIL PARA LA ELABORACIÓN DE INFORMES TÉCNICOS PARA LOS PROYECTOS: “SERVICIO DE CONSERVACIÓN PARA LA RECUPERACIÓN Y/O REPOSICIÓN DE LA INFRAESTRUCTURA VIAL: TRAMO 2: EMP. PE-1N (CAYALTI)- SIPAN-EMP LA-116 (SALTUR) L=15.00KM) DEPARTAMENTO DE LAMBAYEQUE TRAMO 3: EMP. CA-100 (CASA BLANCA) – EMP. CA-1227 (NANCHOC) (L=23.57 KM)”, Y LA ELABORACIÓN DE EXPEDIENTE TÉCNICO Y EJECUCIÓN DE OBRA: “MEJORAMIENTO Y REHABILITACIÓN DE LA INFRAESTRUCTURA VIAL - PAQUETE 3R – ANCASH” TRAMO: EMPALME PE -16 (DV. OCROS) – TICLLOS – CORPANQUI – CAJAMARQUILLA – TACRA – OCROS – RINCONADA – HUANCHAY - HUAYLILLAS GRANDE (EMPALME PE-16A) (L= 138.15 KM)”; PARA LAS COMISIONES DE CONTROL CONCURRENTE, A CARGO DE LA SUBGERENCIA DE CONTROL DEL SECTOR TRANSPORTES Y COMUNICACIONES, EN EL MARCO DE LA LEY N° 30556 “LEY QUE APRUEBA DISPOSICIONES DE CARÁCTER EXTRAORDINARIO PARA LAS INTERVENCIONES DEL GOBIERNO NACIONAL FRENTE A DESASTRES Y QUE DISPONE LA CREACIÓN DE LA AUTORIDAD PARA LA RECONSTRUCCIÓN CON CAMBIOS”.</t>
  </si>
  <si>
    <t>46830675</t>
  </si>
  <si>
    <t>MEDINA RAMOS GHERSON JAMIR</t>
  </si>
  <si>
    <t>ESPECIALISTA EN SISTEMAS INFORMÁTICOS COMO ANALISTA PROGRAMADOR - DESARROLLO Y ADECUACIONES DEL SISTEMA DE GESTIÓN DOCUMENTAL PARA NUEVAS FUNCIONALIDADES DE INTEGRACIÓN DE MESA DE PARTES VIRTUAL.</t>
  </si>
  <si>
    <t>46837236</t>
  </si>
  <si>
    <t>ATAYAURI CALDERON RONNIER</t>
  </si>
  <si>
    <t>CONTRATACIÓN DEL SERVICIO ESPECIALIZADO DE UN (01) MÉDICO CIRUJANO PARA DESARROLLAR ACCIONES DE APOYO EN SALUD EN EL MARCO DE LA EMERGENCIA SANITARIA DECLARADA POR EL MINISTERIO DE SALUD DEBIDO AL COVID-19, A FAVOR DE LOS COLABORADORES DE LA GERENCIA REGIONAL DE CONTROL DE ICA DE LA CONTRALORÍA GENERAL DE LA REPÚBLICA</t>
  </si>
  <si>
    <t>46846458</t>
  </si>
  <si>
    <t>ENCISO CORAL ISABEL VIOLETA</t>
  </si>
  <si>
    <t>SERVICIO PARA EJECUTAR ACCIONES DE APOYO EN LOS SERVICIOS DE CONTROL SIMULTÁNEO Y POSTERIOR DEL PLAN NACIONAL DE CONTROL 2020 DE LA GERENCIA REGIONAL DE CONTROL DE ANCASH - OFICINA DE ENLACE CHIMBOTE, EN EL MARCO DE LA EMERGENCIA SANITARIA POR EL COVID-19.</t>
  </si>
  <si>
    <t>46848510</t>
  </si>
  <si>
    <t>MEZA PATRICIO JENY NATALIA</t>
  </si>
  <si>
    <t xml:space="preserve">SERVICIO DE UN CONTADOR PUBLICO PARA LA REALIZACION DE SERVICIOS RELACIONADOS SIMULTANEOS Y CONTROL POSTERIOR </t>
  </si>
  <si>
    <t>46850718</t>
  </si>
  <si>
    <t>PEREZ HEREDIA SILVIA FIORELLA</t>
  </si>
  <si>
    <t>SERVICIO DE APOYO PARA EL TRASLADO DE BIENES Y ACONDICIONAMIENTO DE BIENES PARA BAJA, PARA LA COORDINACIÓN DE CONTROL PATRIMONIAL DE LA SUBGERENCIA DE ABASTECIMIENTO.</t>
  </si>
  <si>
    <t>46858878</t>
  </si>
  <si>
    <t>MINAYA GOMEZ ROBERTO DANIEL</t>
  </si>
  <si>
    <t>CONTRATAR EL SERVICIO DE UN (1) PROFESIONAL EN INGENIERÍA CIVIL PARA EJECUTAR ACCIONES DE APOYO EN LA EVALUACIÓN TÉCNICA DE LA EJECUCIÓN DE LAS OBRAS “MEJORAMIENTO Y REHABILITACIÓN DEL CAMINO VECINAL EMP.105 SURO - LA MORADA - TRES RÍOS, DISTRITO DE OTUZCO, PROVINCIA DE OTUZCO - LA LIBERTAD” (HITO DE CONTROL N.° 6), “MEJORAMIENTO Y REHABILITACIÓN DEL CAMINO VECINAL EMP. R571 - JOSÉ GÁLVEZ - PACHÍN ALTO - DISTRITO DE OTUZCO - PROVINCIA DE OTUZCO - REGIÓN LA LIBERTAD” (HITO DE CONTROL N.° 11) Y “REHABILITACIÓN DE CAMINO VECINAL - 8.5 KM EN RUTA R37: EMP. R688 (ULLAPCHAN) - LABUNDAY, TRAMO: CERRO ZANGO - PUEBLO LIBRE - LLAUCHAN - LABUNDAY, DISTRITO DE AGALLPAMPA, PROVINCIA DE OTUZCO, LA LIBERTAD” (HITO DE CONTROL N.° 9); EN LOS SERVICIOS DE CONTROL CONCURRENTE PROGRAMADOS POR EL ÓRGANO DE CONTROL INSTITUCIONAL DE LA MUNICIPALIDAD PROVINCIAL DE OTUZCO, EN EL MARCO DE LA RECONSTRUCCIÓN CON CAMBIOS.</t>
  </si>
  <si>
    <t>46866135</t>
  </si>
  <si>
    <t>SANCHEZ CABANILLAS JUAN CARLOS</t>
  </si>
  <si>
    <t>SERVICIO DE UN (1) INGENIERO CIVIL, PARA QUE PARTICIPE COMO INTEGRANTE EN LA EJECUCION DE SERVICIOS DE CONTROL ESPECIFICO</t>
  </si>
  <si>
    <t>46876069</t>
  </si>
  <si>
    <t>TRUJILLO BARRERA MIGUEL ANGEL</t>
  </si>
  <si>
    <t>SERVICIO DE SEGURIDAD Y VIGILANCIA TURNO DIURNO PARA LA GRC JUNIN, LOCAL CARRION</t>
  </si>
  <si>
    <t>46882886</t>
  </si>
  <si>
    <t>OTIRO PARRAGA RICARDO MARCELO</t>
  </si>
  <si>
    <t>SERVICIO PARA LA GESTION DEL TRAMITE DE VIATICOS, PAGOS Y LABORES ADMISITRATIVAS, CON LA FNALIDAD DE GARANTIZAR LA ADMINISTRACOIN DE LOS RECURSOS FINANCIEROS EN LA GERENCIA DE ADMISNISTRACION DE LA CONTRALORIA GENERAL DE LA REPUBLICA</t>
  </si>
  <si>
    <t>46887412</t>
  </si>
  <si>
    <t>AGUIRRE ESCOBAR MIGUEL HUMBERTO</t>
  </si>
  <si>
    <t>CONTRATACION DEL SERVICIO DE UN (01) PROFESIONAL EN ENFERMERIA CON EL PROPOSITO DE EJECUTAR ACCIONES DE APOYO SOBRE LA EMERGENCIA SANITARIA DECLARADA POR EL MINISTERIO DE SALUD DEBIDO A LA EXISTENCIA DEL COVID-19 EN LA GERENCIA REGIONAL DE CONTROL DE LORETO DE LA CGR.</t>
  </si>
  <si>
    <t>46889556</t>
  </si>
  <si>
    <t>SOPLIN BOSMEDIANO ROCIO DEL PILAR</t>
  </si>
  <si>
    <t>SERVICIO DE UN AYUDANTE EN PINTURA Y MAMPOSTERÍA PARA EL ÁREA DE MANTENIMIENTO DE LA SUBGERENCIA DE ABASTECIMIENTO DE LA CONTRALORÍA GENERAL DE LA REPÚBLICA DEL PERÚ, EL CUAL BRINDE SERVICIO TÉCNICO A LOS LOCALES DE PABLO BERMÚDEZ, MEGAPROYECTOS, CUSIPATA, JAVIER PRADO Y ESCUELA NACIONAL DE CONTROL, ASÍ COMO ATENCIONES EN SEDES REGIONALES DE CONTROL.</t>
  </si>
  <si>
    <t>46913222</t>
  </si>
  <si>
    <t>VALDERA VERA MUSSULINY ROSMEL</t>
  </si>
  <si>
    <t>CONTRATACIÓN DEL SERVICIO DE UN SERVICIO PROFESIONAL EN INGENIERÍA CIVIL PARA LA ELABORACIÓN DE INFORMES TÉCNICOS PARA LOS PROYECTOS: “SERVICIO DE CONSERVACIÓN PARA LA RECUPERACIÓN Y/O REPOSICIÓN DE LA INFRAESTRUCTURA VIAL PAQUETE 05: TRAMO: EMP. PE - 1N (DV. MORO) - DV. NEPEÑA - SAN JACINTO - MORO - HORNILLO - PAMPAROMAS - DV. HUATA - PUEBLO LIBRE - EMP. PE - 3N (CARAZ) (L= 145 KM)”, Y “ELABORACIÓN DE EXPEDIENTE TÉCNICO Y EJECUCIÓN DE OBRA:  "MEJORAMIENTO Y REHABILITACIÓN DE LA INFRAESTRUCTURA VIAL - PAQUETE 5R – ANCASH - TRAMO 1: EMP. PE-1NQ (DV. LACRAMARCA) - LA AGUADA - LAS CRUCES - LACRAMARCA - SANTA ANA - QUITACOCHA - HUAYLAS - EMP. PE-3N (SAN DIEGO) (L=158.00 KM), TRAMO 2: EMP. PE-3N(HUACASCHUQUE) - LACABAMBA - DV. CONCHUCOS - PAMPAS - CONSUZO - L.D. LA LIBERTAD (LI-115 A PAMPA DEL CONDOR) TRAMO 59+000 - 106+900”; PARA LAS COMISIONES DE CONTROL CONCURRENTE, A CARGO DE LA SUBGERENCIA DE CONTROL DEL SECTOR TRANSPORTES Y COMUNICACIONES, EN EL MARCO DE LA LEY N° 30556 “LEY QUE APRUEBA DISPOSICIONES DE CARÁCTER EXTRAORDINARIO PARA LAS INTERVENCIONES DEL GOBIERNO NACIONAL FRENTE A DESASTRES Y QUE DISPONE LA CREACIÓN DE LA AUTORIDAD PARA LA RECONSTRUCCIÓN CON CAMBIOS”.</t>
  </si>
  <si>
    <t>46929753</t>
  </si>
  <si>
    <t>ULLOA QUEZADA NATALI</t>
  </si>
  <si>
    <t xml:space="preserve">  SERVICIO DE UN (01) PROFESIONAL EN ENFERMERIA CON EL PROPOSITO DE EJECUTAR ACCIONES DE APOYO SOBRE LA EMERGENCIA SANITARIA DECLARADA POR EL MINISTERIO DE SALUD DEBIDO A LA EXISTENCIA DEL COVID-19 EN LA GERENCIA REGIONAL DE CONTROL DE AYACUCHO DE LA CONTRALORIA GENERAL DE LA REPUBLICA.</t>
  </si>
  <si>
    <t>46931432</t>
  </si>
  <si>
    <t>PRADO CERDA MARIBEL</t>
  </si>
  <si>
    <t>CONTRATAR EL SERVICIO DE UN (01) PROFESIONAL EN INGENIERIA SANITARIA O AFIN, QUE PRESTE SERVICIOS EN LA EJECUCIÓN DE LA AUDITORIA DE CUMPLIMIENTO A LA OBRA FORTALECIMIENTO DE LA ATENCION DE LOS SERVIVCIOS DE SALUD EN EL SEGUNDO NIVEL DE ATENCIÓN, CATEGORIA II-2, SEXTO NIVEL DE COMPLEJIDAD, NUEVO HOSPITAL DE ANDAHUAYLAS – APURIMAC, A SER EJECUTADA POR LA GERENCIA REGIONAL DE CONTROL DE APURIMAC PARA LA EMERGENCIA SANITARIA EN EL MARCO DE LA ACTUAL COYUNTURA ECONOMICA.</t>
  </si>
  <si>
    <t>46938333</t>
  </si>
  <si>
    <t>ROMERO MEJIA MILLER</t>
  </si>
  <si>
    <t>SERVICIO DE UN BACHILLER EN CONTABILIDAD O ADMINISTRACIÓN PARA QUE APOYE EN EL REGISTRO Y CONTROL DE LOS COMPROBANTES DE PAGO POR LA ADQUISICIÓN DE BIENES Y SERVICIOS, PARA LA ELABORACIÓN Y PRESENTACIÓN DE LOS LIBROS ELECTRÓNICOS DE REGISTRO DE COMPRAS Y VENTAS, A TRAVÉS DEL APLICATIVO PLE DE LA SUNAT EN LA GERENCIA DE ADMINISTRACIÓN DE LA CONTRALORÍA GENERAL DE LA REPUBLICA</t>
  </si>
  <si>
    <t>46950409</t>
  </si>
  <si>
    <t>FELIPA BARRERA ELSYE SHARELLA</t>
  </si>
  <si>
    <t>SERVICIOS DE UN ABOGADO QUE REALICE EL SERVICIO DE CONTROL GUBERNAMENTAL VINCULADOS A LA EMERGENCIA SANITARIA PARA LA GERENCIA REGIONAL DE CONTROL DE AREQUIPA</t>
  </si>
  <si>
    <t>46961084</t>
  </si>
  <si>
    <t>HUICHI AIQUI CARLOS FRANCISCO</t>
  </si>
  <si>
    <t>CONTRATACIÓN DE LOS SERVICIOS DE UN PROFESIONAL (INTEGRANTE DE COMISIÓN), PARA LA REALIZACIÓN DE SERVICIOS DE CONTROL CONCURRENTE Y POSTERIOR EN EL EN MARCO DE LAS INTERVENCIONES DE LA RECONSTRUCCIÓN CON CAMBIOS Y LAS METAS ESTABLECIDAS EN EL APÉNDICE N.°4 DEL PLAN ANUAL DE CONTROL APROBADA CON RESOLUCIÓN DE CONTRALORÍA N° 026-2021-CGR DE 25 DE ENERO DE 2021.</t>
  </si>
  <si>
    <t>46973727</t>
  </si>
  <si>
    <t>ESTRADA LOPEZ ROSA ELIANA</t>
  </si>
  <si>
    <t>SERVICIO DE UN (1) PROFESIONAL DE LA CARRERA DE DERECHO, CON EL PROPÓSITO DE EJECUTAR ACCIONES DE APOYO EN LOS SERVICIOS DE CONTROL SIMULTÁNEO Y POSTERIOR DEL PLAN NACIONAL DE CONTROL 2020 DE LA GERENCIA REGIONAL DE CONTROL DE ANCASH DE LA CONTRALORÍA GENERAL DE LA REPÚBLICA, EN EL MARCO DE LA EMERGENCIA SANITARIA COVID -19.</t>
  </si>
  <si>
    <t>46997303</t>
  </si>
  <si>
    <t>CHINCHAY CCARI JENY LIZBETT</t>
  </si>
  <si>
    <t>SERVICIOS DE EVALUACION Y REGISTRO DE LAS SOLICITUDES DE VIATICOS EN EL SIGA</t>
  </si>
  <si>
    <t>47004402</t>
  </si>
  <si>
    <t>SANTAMARIA PAREDES KATHERIN MICHEL</t>
  </si>
  <si>
    <t>LICENCIADO EN ADMINISTRACIÓN</t>
  </si>
  <si>
    <t>SERVICIO DE UN (01) PROFESIONAL EN PSICOLOGIA CLINICA PARA BRINDAR ASISTENCIA PSICOLOGICA Y DE SALUD MENTAL EN EL MARCO DE LA EMERGENCIA SANITARIA A LOS COLABORADORES DE JUNIN.</t>
  </si>
  <si>
    <t>47019597</t>
  </si>
  <si>
    <t>HUAMANI BRE?A DIANA TRILCE</t>
  </si>
  <si>
    <t>SERVICIO DE UN (01) PROFESIONAL EN ENFERMERIA CON EL PROPOSITO DE EJECUTAR ACCIONES DE APOYO SOBRE LA EMERGENCIA SANITARIA DECLARADA POR EL MINISTERIO DE SALUD DEBIDO A LA EXISTENCIA DEL COVID-19 EN LA GERENCIA REGIONAL DE CONTROL DE APURIMAC DE LA CONTRALORIA GENERAL DE LA REPUBLICA.</t>
  </si>
  <si>
    <t>47037118</t>
  </si>
  <si>
    <t>TTITO ARCE EDICA</t>
  </si>
  <si>
    <t>47055679</t>
  </si>
  <si>
    <t>PADILLA DIAZ LINDA MAGNELLY</t>
  </si>
  <si>
    <t xml:space="preserve">CONTRATACIÓN DEL SERVICIO DE UN (1) PROFESIONAL DE LA CARRERA DE DERECHO; CON LA FINALIDAD DE APOYO LEGAL EN LA VERIFICACIÓN DEL CUMPLIMIENTO NORMATIVO EN LOS SERVICIOS DE CONTROL SIMULTÁNEO EN LA MODALIDAD DE CONTROL CONCURRENTE A LOS HITOS DE CONTROL DE LAS OBRAS: “RECUPERACIÓN DEL LOCAL ESCOLAR 10149 ELMER CORTEZ SERQUÉN CON CÓDIGO DE LOCAL 285258, DISTRITO DE MOTUPE, PROVINCIA DE LAMBAYEQUE, DEPARTAMENTO DE LAMBAYEQUE” (HITOS DE CONTROL N.°S 1, 2 Y 3), “RECUPERACIÓN DEL LOCAL ESCOLAR 10195, MARTHA ISABEL SEVERINO GARCÍA CON CÓDIGO DE LOCAL 285381, CASERÍO ESCUZA BARAJA, DISTRITO DE MOTUPE, PROVINCIA LAMBAYEQUE, DEPARTAMENTO LAMBAYEQUE” (HITOS DE CONTROL N.°S 5, 6 Y 7) Y LA OBRA “REHABILITACIÓN DEL LOCAL ESCOLAR SAN JULIÁN CON CÓDIGO DE LOCAL 285263, DISTRITO DE MOTUPE, PROVINCIA DE LAMBAYEQUE, DEPARTAMENTO DE LAMBAYEQUE” (HITOS DE CONTROL N.°S 3, 4 Y 5); EN LOS SERVICIOS DE CONTROL CONCURRENTE PROGRAMADO POR EL ÓRGANO DE CONTROL INSTITUCIONAL DE LA MUNICIPALIDAD DISTRITAL DE MOTUPE, EN EL MARCO DE LA RECONSTRUCCIÓN CON CAMBIOS. </t>
  </si>
  <si>
    <t>47066209</t>
  </si>
  <si>
    <t>ARBULU DELGADO ENRIQUE ANGEL</t>
  </si>
  <si>
    <t>CONTRATAR EL SERVICIO DE UN (1) PROFESIONAL EN INGENIERÍA CIVIL PARA EJECUTAR ACCIONES DE APOYO EN LA EVALUACIÓN TÉCNICA DE LA EJECUCIÓN DE LAS OBRAS “MEJORAMIENTO DE LOS SERVICIOS EDUCATIVOS DEL NIVEL SECUNDARIA DE LA I.E. LA VICTORIA TÉCNICO AGROPECUARIO CON CÓDIGO LOCAL 266368, EN EL ANEXO CHAQUICOCHA, DISTRITO DE TAYABAMBA, PROVINCIA DE PATAZ - LA LIBERTAD” (HITO DE CONTROL N.° 4) Y “REHABILITACIÓN DEL CAMINO VECINAL - 14.21 KM EN EL CAMINO EMP. PE-10C (BELLA AURORA)- DV. CRUZ COLORADA - YURACYACU - EMP PE- 10C (DIV. SAN FERNANDO)” (HITOS DE CONTROL N.OS 1 Y 2); EN LOS SERVICIOS DE CONTROL CONCURRENTE PROGRAMADOS POR EL ÓRGANO DE CONTROL INSTITUCIONAL DE LA MUNICIPALIDAD PROVINCIAL DE PATAZ, EN EL MARCO DE LA RECONSTRUCCIÓN CON CAMBIOS.</t>
  </si>
  <si>
    <t>47078924</t>
  </si>
  <si>
    <t>BRAVO CUEVA JEAN CARLOS ANSELMO</t>
  </si>
  <si>
    <t>CONTRATACIÓN DE SERVICIOS DE UN (01) PROFESIONAL EN CONTABILIDAD PARA EL ÓRGANO DE CONTROL INSTITUCIONAL DE LA MUNICIPALIDAD PROVINCIAL DE CONCEPCIÓN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</si>
  <si>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47139873</t>
  </si>
  <si>
    <t>ROMERO CARHUANCHO DALMA ANDREA</t>
  </si>
  <si>
    <t>DESARROLLO DE ACTIVIDADES RELACIONADAS A LOS SERVICIOS DE CONTROL A EJECUTARSE EN EL ÓRGANO DE CONTROL INSTITUCIONAL DEL DISTRITO DE SANTA MARÍA DEL VALLE, EN EL MARCO DE LA EMERGENCIA SANITARIA COVID - 19.</t>
  </si>
  <si>
    <t>47142502</t>
  </si>
  <si>
    <t>VENTURA SARMIENTO FIORELLA</t>
  </si>
  <si>
    <t xml:space="preserve">CONTAR CON EL SERVICIO PROFESIONAL DE UN (01) ABOGADO (A) QUE APOYE EN LA ATENCIÓN Y ELABORACIÓN DE DOCUMENTOS, REQUERIDOS O PROPUESTOS POR LOS ÓRGANOS Y UNIDADES ORGÁNICAS DE LA CONTRALORÍA GENERAL DE LA REPÚBLICA, ASÍ COMO LOS ASIGNADOS POR LA GERENCIA REGIONAL DE CONTROL DE LIMA METROPOLITANA Y CALLAO, EN EL MARCO DEL CONTROL GUBERNAMENTAL DADA LA ACTUAL COYUNTURA ECONÓMICA. </t>
  </si>
  <si>
    <t>47149537</t>
  </si>
  <si>
    <t>GALINDO FLORES DAVID EDUARDO</t>
  </si>
  <si>
    <t>SERVICIO DE DIGITALIZACION DE LAS FICHAS DEL LEVANTAMIENTO DE INFORMACION DEL PROCESO DE INVENTARIO 2019 PARA EL AREA DE CONTROL PATRIMONIAL Y ALMACEN DE LA SUBGERENCIA DE ABASTECIMIENTO</t>
  </si>
  <si>
    <t>47158941</t>
  </si>
  <si>
    <t>ALAMO QUEVEDO ANGEL</t>
  </si>
  <si>
    <t>TECNICO LOGISTICA</t>
  </si>
  <si>
    <t>SERVICIO DE UN PROFESIONAL ESPECIALISTA EN ACUERDO MARCO Y CONTRATACIONES HASTA LAS 8 UIT SUBGERENCIA DE ABASTECIMIENTO</t>
  </si>
  <si>
    <t>47171235</t>
  </si>
  <si>
    <t>ANGULO VERGARAY HENRY FILOMENO</t>
  </si>
  <si>
    <t>SERVICIO DE CONDUCCIÓN Y CUIDADO DE VEHÍCULO DE LA UNIDAD VEHICULAR EAA-872 EN MARCO DE LA RECONSTRUCCIÓN CON CAMBIOS</t>
  </si>
  <si>
    <t>47179578</t>
  </si>
  <si>
    <t>MEJIA QUISPE ALEJANDRO CESAR</t>
  </si>
  <si>
    <t xml:space="preserve"> SERVICIO DE UN/A (01) PROFESIONAL EN ENFERMERÍA PARA EJERCER ACCIONES DE APOYO, MONITOREO Y CONTROL EN EL MARCO DE LA EMERGENCIA SANITARIA DECLARADA POR EL MINISTERIO DE SALUD DEBIDO AL COVID-19 A FAVOR DE LOS COLABORADORES DE LA GERENCIA REGIONAL DE CONTROL DE TUMBES DE CONTRALORÍA GENERAL DE LA REPÚBLICA.</t>
  </si>
  <si>
    <t>47182124</t>
  </si>
  <si>
    <t>CORONADO MANRIQUE CINTYA ALEXANDRA</t>
  </si>
  <si>
    <t>CONTAR CON EL SERVICIO DE UN (1) PROFESIONAL EN CONTABILIDAD Y/O ADMINISTRADOR Y/O ECONOMISTA Y/O DERECHO CON EL PROPÓSITO DE APOYAR EN EL SERVICIO DE CONTROL SIMULTÁNEO EN LA MODALIDAD DE CONTROL CONCURRENTE, AL HITO DE CONTROL N.° 7 DE LA OBRA “MEJORAMIENTO Y REHABILITACIÓN DEL CAMINO VECINAL EN DESVÍO CURGOS, CORRAL COLORADO, QUEROBAL, CHIQUICHAL, DISTRITO DE CURGOS - SÁNCHEZ CARRIÓN - LA LIBERTAD”; HITO DE CONTROL N.° 8 DE LA OBRA “RECUPERACIÓN DEL SERVICIO DE TRANSITABILIDAD DEL CAMINO VECINAL - 6.01 KM EN DESVÍO LLAMPA PAMBAULLO - LLAMPA - PUENTE EL INGENIO, DISTRITO DE HUAMACHUCO, PROVINCIA SÁNCHEZ CARRIÓN - LA LIBERTAD”, HITO DE CONTROL N.° 2 DE LA OBRA “MEJORAMIENTO DEL SERVICIO EDUCATIVO N.° 80967 DE NIVEL PRIMARIA EN EL CASERIO CORRAL COLORADO, DISTRITO DE CURGOS, PROVINCIA SÁNCHEZ CARRIÓN - DEPARTAMENTO LA LIBERTAD” E HITO DE CONTROL N.° 2 DE LA OBRA “REHABILITACIÓN DE CAMINO VECINAL -18.7 KM EN SARÍN - GOMISPAMPA - CELDA -MUMBAL, DISTRITO DE SARÍN - PROVINCIA SÁNCHEZ CARRIÓN - LA LIBERTAD”; PROGRAMADOS POR EL ÓRGANO DE CONTROL INSTITUCIONAL DE LA MUNICIPALIDAD PROVINCIAL DE DE SÁNCHEZ CARRIÓN, EN EL MARCO DE LA RECONSTRUCCIÓN CON CAMBIOS.</t>
  </si>
  <si>
    <t>47203285</t>
  </si>
  <si>
    <t>CHAPOÑAN DAMIAN JESÚS JOEL</t>
  </si>
  <si>
    <t>CONTAR CON EL SERVICIO DE UN (1) PROFESIONAL EN INGENIERÍA CIVIL PARA EJECUTAR ACCIONES DE APOYO EN LA EVALUACIÓN TÉCNICA DE LA EJECUCIÓN DE LAS OBRAS “REHABILITACIÓN DEL CAMINO VECINAL - 10 KM. EN EMP. PE-1N. CRUCE EL MILAGRO - PUEBLO LIBRE - SAN DEMETRIO - EL MILAGRO - PACASMAYO - DISTRITO DE PACASMAYO, PROVINCIA DE PACASMAYO, LA LIBERTAD” (HITOS DE CONTROL N.OS 4 Y 5) Y “MEJORAMIENTO DEL SERVICIO EDUCATIVO DE LA INSTITUCIÓN EDUCATIVA DE NIVEL PRIMARIO N.° 81563 FRANCISCO SOLANO DEZA ALCÁNTARA DEL CENTRO POBLADO LIMONCARRO, DISTRITO DE GUADALUPE, PROVINCIA DE PACASMAYO - LA LIBERTAD” (HITOS DE CONTROL N.OS 4 Y 5); EN LOS SERVICIOS DE CONTROL CONCURRENTE DESARROLLADOS POR EL ÓRGANO DE CONTROL INSTITUCIONAL DE LA MUNICIPALIDAD PROVINCIAL DE PACASMAYO, EN EL MARCO DE LA RECONSTRUCCIÓN CON CAMBIOS.</t>
  </si>
  <si>
    <t>47213981</t>
  </si>
  <si>
    <t>OLIVA CUEVA DIEGO JOSÉ</t>
  </si>
  <si>
    <t>SERVICIO DE UN (1) PROFESIONAL DE LA CARRERA DE DERECHO; PARA PARTICIPAR COMO INTEGRANTE O ESPECIALISTA EN LA EJECUCIÓN DE SERVICIOS DE CONTROL SIMULTÁNEO Y POSTERIOR A LA ADQUISICIÓN DE BIENES Y SERVICIOS, POR LAS ENTIDADES DE LOS GOBIERNOS LOCALES Y SUS DEPENDENCIAS DE LA PROVINCIA DE CHICLAYO EN EL MARCO DE LA EMERGENCIA SANITARIA POR EL COVID-19, QUE EFECTÚE EL SISTEMA NACIONAL DE CONTROL EN EL ÁMBITO DE LA GERENCIA REGIONAL DE CONTROL DE LAMBAYEQUE.</t>
  </si>
  <si>
    <t>47257699</t>
  </si>
  <si>
    <t>ESPINO JOO YURIKO INGRID LUZVI</t>
  </si>
  <si>
    <t>47275664</t>
  </si>
  <si>
    <t>DE LA CRUZ RUBIO JIMMY JOHAN</t>
  </si>
  <si>
    <t>CONTRATAR EL SERVICIO DE UN (01) BACHILLER EN INGENIERÍA INDUSTRIAL O CARRERAS AFINES, CON ESTUDIOS EN GESTIÓN DE PROYECTOS Y BUEN MANEJO DE HOJAS DE CÁLCULO PARA QUE BRINDE APOYO DURANTE LA FORMULACIÓN DE UN INFORME NACIONAL SOBRE EL DESEMPEÑO DEL ESTADO DURANTE LA EMERGENCIA NACIONAL POR EL COVID-19 Y EL IMPACTO EN LOS DIFERENTES SECTORES DEL ESTADO CON MIRAS A UNA ESTRATEGIA DE CONTROL PARA EL AÑO 2021.</t>
  </si>
  <si>
    <t>47280188</t>
  </si>
  <si>
    <t>ZEVALLOS QUIÑONEZ RENZO</t>
  </si>
  <si>
    <t>CONTRATAR LOS SERVICIOS DE UN PROFESIONAL EN INGENIERÍA CIVIL PARA QUE PRESTE SUS SERVICIOS EN LA EJECUCIÓN DE CONTROLES SIMULTÁNEOS EN LA MODALIDAD DE VISITA DE CONTROL PARA LAS LABORES DE LA GERENCIA REGIONAL DE CONTROL DE CUSCO, EN EL MARCO DE LA EMERGENCIA NACIONAL SANITARIA POR EL COVID-19.</t>
  </si>
  <si>
    <t>47298710</t>
  </si>
  <si>
    <t>MELLADO FLOREZ ALEXANDRA</t>
  </si>
  <si>
    <t>CONTRATACIÓN DE LOS SERVICIOS DE UNA PERSONA NATURAL PARA EL SERVICIO TÉCNICO DE MANTENIMIENTO PREVENTIVO Y CORRECTIVO ESPECIALISTA EN INSTALACIONES ELÉCTRICAS, REPARACIÓN DE EQUIPOS ELÉCTRICOS Y/O ELECTRÓNICOS QUE DEBAN SER ATENDIDOS.</t>
  </si>
  <si>
    <t>47316942</t>
  </si>
  <si>
    <t>MARIN CURI JIMMY HANS ANDERSON</t>
  </si>
  <si>
    <t>SERVICIO DE UN (1) PROFESIONAL EN CONTABILIDAD PARA REALIZAR SERVICIOS DE CONTROL BAJO LA MODALIDAD DE CONTROL SIMULTANEO Y POSTERIOR EN VIRTUD AL ESTADO DE EMERGENCIA NACIONAL COVID 19, PARA EL ORGANO DE CONTROL INSTITUCIONAL DE LA MUNICIPALIDAD DISTRITAL DE VICTOR LARCO.</t>
  </si>
  <si>
    <t>47343906</t>
  </si>
  <si>
    <t>CHAVEZ RODRIGUEZ GEORGE JEINY</t>
  </si>
  <si>
    <t xml:space="preserve">SERVICIO DE PROFESIONAL PARA REVISION, AJUSTE Y/O ASISTENCIA TECNICA EN EL DISEÑO DE PERFILES DE PUESTO, ASI COMO PARA EFECTUAR PROPUESTA DE DOCUMENTOS E INSTRUMENTOS DE GESTION INTENA EN MATERIA DE RECURSOS HUMANOS O DE COMPETENCIA DE LA SG D POLITICAS DE DESARROLLO HUMANO A FIN DE GARANTIZAR Y FORTALECER LA GESTION INTERNA DE LOS RECURSOS HUMANOS.  </t>
  </si>
  <si>
    <t>47344572</t>
  </si>
  <si>
    <t>OBREGON LUNA EDITH MILAGROS</t>
  </si>
  <si>
    <t>PROFESIONAL</t>
  </si>
  <si>
    <t>CONTRATAR EL SERVICIO DE UN INGENIERO CIVIL PARA PARTICIPAR COMO ESPECIALISTA EN LAS LABORE DE CONTROL SIMULTANEO BAJO LA MODALIDAD DE CONTROL CONCURRENTE, EN LA OBRA: RECUPERACION DEL LOCAL ESCOLAR 821547 CON CODIGO LOCAL 577105, CASERIO LA AVENTURA BAJA DISTRITO DE NANCHOC, PROVINCIA SAN MIGUEL, DEPARTAMENTO CAJAMARCA Y MEJORAMIENTO DE PISTAS Y VEREDAS DE LAS CALLES 06 DE JULIO JESUS DE JAEN, REGION CAJAMARCA, EJECUTADAS EN EL MARCO DE LA RECONTRUCCION CON CAMBIOS, EN LA GERENCIA REGIONAL DE CAJAMARCA.</t>
  </si>
  <si>
    <t>47349500</t>
  </si>
  <si>
    <t>NEIRA CHAVARRI PEDRO ISMAEL</t>
  </si>
  <si>
    <t>SERVICIOS DE UN PROFESIONAL EN CONTABILIDAD PARA EJECUTAR ACCIONES DE APOYO EN OBRAS EN MARCO DEL PROCESO DE RRCC</t>
  </si>
  <si>
    <t>47360818</t>
  </si>
  <si>
    <t>MOLINA VILLANUEVA DARIA CRISTINA</t>
  </si>
  <si>
    <t>CONTAR CON EL SERVICIO DE UN (1) PROFESIONAL EN INGENIERÍA CIVIL PARA EJECUTAR ACCIONES DE APOYO EN LA EVALUACIÓN TÉCNICA DE LA EJECUCIÓN DE LAS OBRAS “MEJORAMIENTO DEL CAMINO VECINAL TRAMO DV.LI-120 EN LOS CASERÍOS DE CHUAN, OROMALQUI - DISTRITO DE JULCÁN - DEPARTAMENTO DE LA LIBERTAD” (HITOS DE CONTROL N.° 2 Y 3) Y “MEJORAMIENTO DEL CAMINO VECINAL-15KM EN EMP. LI 120 - SICCHAL - HUAGAL - EMP. LI 121, DISTRITO DE CALAMARCA, PROVINCIA DE JULCÁN- LA LIBERTAD- CENTRO POBLADO HUAGAL - DISTRITO DE CALAMARCA - PROVINCIA DE JULCÁN- REGIÓN LA LIBERTAD” (HITOS DE CONTROL N.° 1 Y 2), EN LOS SERVICIOS DE CONTROL CONCURRENTE PROGRAMADOS POR EL ÓRGANO DE CONTROL INSTITUCIONAL DE LA MUNICIPALIDAD PROVINCIAL DE JULCÁN, EN EL MARCO DE LA RECONSTRUCCIÓN CON CAMBIOS.</t>
  </si>
  <si>
    <t>47363290</t>
  </si>
  <si>
    <t>TEJADA MOSCOL MIGUEL ANGEL</t>
  </si>
  <si>
    <t>INTEGRANTE DE COMISION DE CONTROL CONCURRENTE EN EL MARCO DE LA EMERGENCIA SANITARIA COVID-19</t>
  </si>
  <si>
    <t>47405467</t>
  </si>
  <si>
    <t>RODRIGUEZ SALAZAR SHATZY CRISTAL NATHALIE</t>
  </si>
  <si>
    <t>SERVICIO DE APOYO OPERATIVO PARA EL ALMACÉN CENTRAL  DE LA SUBGERENCIA DE ABASTECIMIENTO</t>
  </si>
  <si>
    <t>47409162</t>
  </si>
  <si>
    <t>NEYRA ULTIMA DAVID ELI</t>
  </si>
  <si>
    <t>SERVICIO DE UN (01) INGENIERO CIVIL PARA SU PARTICIPACIÓN COMO EXPERTO EN LA ELABORACIÓN DE CARPETA DE SERVICIO DE CONTROL POSTERIOR EN LA MUNICIPALIDAD DISTRITAL DE CHILCA, A CARGO DEL ÓRGANO DE CONTROL INSTITUCIONAL DE LA MUNICIPALIDAD PROVINCIAL DE HUANCAYO PERTENECIENTE AL ÁMBITO GEOGRÁFICO DE LA GERENCIA REGIONAL DE CONTROL DE JUNÍN.</t>
  </si>
  <si>
    <t>47431849</t>
  </si>
  <si>
    <t>DE LA CRUZ GUTIERREZ LIZETH MERCEDES</t>
  </si>
  <si>
    <t>47464696</t>
  </si>
  <si>
    <t>RECINAS HUAMANI KATERIN HELEN</t>
  </si>
  <si>
    <t>SERVICIO DE UN PROFESIONAL INGENIERO CIVIL PARA EEJECUTAR ACCIONES DE CONTROL SIMULTANEO EN EL OCI DE LA MP DE CHOTA</t>
  </si>
  <si>
    <t>47479186</t>
  </si>
  <si>
    <t>CARAHUATAY CHAVEZ RONALD EDUARDO</t>
  </si>
  <si>
    <t>CONTRATACIÓN DEL SERVICIO ESPECIALIZADO DE UN (01) MÉDICO CIRUJANO PARA DESARROLLAR ACCIONES DE APOYO EN SALUD EN EL MARCO DE LA EMERGENCIA SANITARIA DECLARADA POR EL MINISTERIO DE SALUD DEBIDO AL COVID-19, A FAVOR DE LOS COLABORADORES DE LA GERENCIA REGIONAL DE CONTROL DE TACNA DE LA CONTRALORÍA GENERAL DE LA REPÚBLICA</t>
  </si>
  <si>
    <t>47501040</t>
  </si>
  <si>
    <t>FARFAN CARDENAS LILIANA JULIA</t>
  </si>
  <si>
    <t>CONTRATACIÓN DEL SERVICIO DE UN (1) PROFESIONAL EN ECONOMÍA, PARA PARTICIPAR COMO INTEGRANTE EN EL DESARROLLO DE LA AUDITORIA DE CUMPLIMIENTO AL "PROCEDIMIENTO DE CONTRATACIÓN PÚBLICA ESPECIAL PARA LA CONTRATACIÓN DE LA EJECUCIÓN DE LA OBRA: RECUPERACIÓN DEL LOCAL ESCOLAR N° 11566 MANUEL ASCENCIO SEGURA DEL CENTRO POBLADO LA COMPUERTA, DISTRITO DE OYOTÚN, PROVINCIA DE CHICLAYO, DEPARTAMENTO DE LAMBAYEQUE" Y/O EN EL PLANEAMIENTO Y DESARROLLO DE LA AUDITORIA DE CUMPLIMIENTO AL "PROCEDIMIENTO DE CONTRATACIÓN PÚBLICA ESPECIAL PEC N.° 001-2020-MDNA-1 PARA LA EJECUCIÓN DE LA OBRA: REHABILITACIÓN DE LA INFRAESTRUCTURA DE LA INSTITUCIÓN EDUCATIVA N.° 11142 SAN JUAN DE LA VIÑA, CON CÓDIGO DE LOCAL 279827, DISTRITO NUEVA ARICA, PROVINCIA CHICLAYO, DEPARTAMENTO LAMBAYEQUE"; A CARGO DEL ÓRGANO DE CONTROL INSTITUCIONAL DE LA MUNICIPALIDAD PROVINCIAL DE CHICLAYO, EN EL MARCO DE LA RECONSTRUCCIÓN CON CAMBIOS</t>
  </si>
  <si>
    <t>47503905</t>
  </si>
  <si>
    <t>HUAMAN REYES MARIELA IRIS</t>
  </si>
  <si>
    <t>SERVICIO DE UN (1) PROFESIONAL EN LA CARRERA DE DERECHO PARA APOYO EN LA PROGRAMACION Y EJECUCION DE CONTROL POSTERIOR.</t>
  </si>
  <si>
    <t>47504200</t>
  </si>
  <si>
    <t>CABEL GOMEZ SHARLOT YOSELY</t>
  </si>
  <si>
    <t xml:space="preserve">CONTRATAR EL SERVICIO DE UN (1) PROFESIONAL DE INGENIERÍA CIVIL; CON LA FINALIDAD DE BRINDAR EL APOYO TÉCNICO EN LOS SERVICIOS DE CONTROL A CARGO DEL OCI DEL GOBIERNO REGIONAL DE CONTROL LAMBAYEQUEAL PROYECTO CREACIÓN DEL SERVICIO DE PROTECCIÓN Y CONTROL DE INUNDACIONES EN LA MARGEN IZQUIERDA DEL RÍO LA LECHE EN EL SECTOR EL CULPON DISTRITO DE ILLIMO PROVINCIA DE LAMBAYEQUE REGIÓN LAMBAYEQUE Y EL PROYECTO REHABILITACIÓN DE LA INFRAESTRUCTURA DE LA INSTITUCIÓN EDUCATIVA DEL NIVEL SECUNDARIO SANTA MAGDALENA SOFIA BARAT, DISTRITO Y PROVINCIA DE CHICLAYO, DEPARTAMENTO DE LAMBAYEQUE. </t>
  </si>
  <si>
    <t>47517571</t>
  </si>
  <si>
    <t>LEYDI DAMARIS NUÑEZ TUSET</t>
  </si>
  <si>
    <t>CONTRATACIÓN DE LOS SERVICIOS PROFESIONALES PARA RECOPILACIÓN Y ANÁLISIS TÉCNICO ECONÓMICO DE LA INFORMACIÓN Y COMPONENTES DE LOS PROYECTOS DE RECONSTRUCCIÓN CON CAMBIOS A FIN DE OPTIMIZAR LOS SERVICIOS DEL SISTEMA NACIONAL DE CONTROL EN SUS DIFERENTES MODALIDADES</t>
  </si>
  <si>
    <t>47519466</t>
  </si>
  <si>
    <t>ESCALANTE CORTEZ UZIEL IZHAR</t>
  </si>
  <si>
    <t xml:space="preserve">APOYO COMO OPERADOR PARA EL CONTROL DE CALIDAD DE LOS INFORMES DE CONTROL POSTERIOR PRESENTADOS POR LOS OCIS ,GERENCIAS REGIONALES DE CONTROL Y SUBGERENCIAS DE CONTROL </t>
  </si>
  <si>
    <t>47576612</t>
  </si>
  <si>
    <t>IGNACIO ROBLES YAEL PIERINA</t>
  </si>
  <si>
    <t>SERVICIOS DE UN ABOGADO PARA QUE BRINDE ASESORIA JURIDICA PARA ABSOLVER LAS CONSULTAS DE CARACTER LEGAL</t>
  </si>
  <si>
    <t>47588959</t>
  </si>
  <si>
    <t>CORREA VEGA JUSTO EDILBERTO</t>
  </si>
  <si>
    <t>CONTRATACION DEL SERVICIO DE UN PROFESIONAL PARA REALIZAR LAS ACTIVIDADES DEL PROGRAMA MONITORES CIUDADANOS DE CONTROL, DE ACUERDO A LAS NORMAS, DIRECTIVAS Y PROCEDIMIENTOS ESTABECIDOS PARA EL DESARROLLO DEL MISMO</t>
  </si>
  <si>
    <t>47605035</t>
  </si>
  <si>
    <t>TUPAYACHI SOLORZANO MARY CARMEN</t>
  </si>
  <si>
    <t xml:space="preserve">APOYO EN EL CONTROL E INGRESO DE COLABORADORES, VISITANTES SERVICIO VESPERTINO PASCO </t>
  </si>
  <si>
    <t>47610135</t>
  </si>
  <si>
    <t>PIO VALERIO GIOMAR ROY</t>
  </si>
  <si>
    <t>SERVICIO DE UN (01) CONDUCTOR PARA UN VEHÍCULO INSTITUCIONAL DE PLACA EAA-874, EL CUAL ESTARÁ ASIGNADO A LA GERENCIA REGIONAL DE CONTROL DE AREQUIPA DE LA CONTRALORÍA GENERAL DE LA REPÚBLICA, PARA REALIZAR LA FUNCIÓN DE TRASLADO DE PERSONAL PARA LOS SERVICIOS DE CONTROL Y RELACIONADOS, EN LAS PROVINCIAS DE CASTILLA Y CAYLLOMA, EN EL MARCO DE LA RECONSTRUCCIÓN CON CAMBIOS</t>
  </si>
  <si>
    <t>47650643</t>
  </si>
  <si>
    <t>VARGAS RAMOS JUAN CARLOS</t>
  </si>
  <si>
    <t xml:space="preserve"> CONTRATACION DEL SERVICIO EN CONTABILIDAD QUE PARTICIPE COMO INTEGRANTE DE LOS EQUIPOS O COMISIONES DE AUDITORIA PROGRAMADOS EN EL OCI DEL GOBIERNO REGIONAL DE MADRE DE DIOS PARA REALIZAR ELSERVICIO DE CONTROL GUBERNAMENTAL SOBRE LA EMERGENCIA SANITARIA POR EL COVID-19, BAJO EL AMBITO DE LA GERENCIA REGIONAL DE CONTROL DE MADRE DE DIOS. </t>
  </si>
  <si>
    <t>47670609</t>
  </si>
  <si>
    <t>FERNANDEZ APAZA ZENAIDA</t>
  </si>
  <si>
    <t>CONTRATACION DEL SERVICIO DE UN (01) PROFESIONAL EN ENFERMERIA CON EL PROPOSITO DE EJECUTAR ACCIONES DE APOYO SOBRE LA EMERGENCIA SANITARIA DECLARADA POR EL MINISTERIO DE SALUD DEBIDO A LA EXISTENCIA DEL COVID-19 EN LA GERENCIA REGIONAL DE CONTROL DE PASCO DE LA CONTRALORIA GENERAL DE LA REPUBLICA.</t>
  </si>
  <si>
    <t>47695273</t>
  </si>
  <si>
    <t>GUTIERREZ CABELLO CYNTHIA GLADYS</t>
  </si>
  <si>
    <t>SERVICIO DE UN (01) INGENIERO CIVIL, PARA EL OCI DEL GOBIERNO REGIONAL DE HUANCAVELICA EN MARCO DEL PROCESO DE RRCC EN EL AMBITO DE LAS PROVINCIAS DE CHURCAMPA, ANGARAES Y TAYACAJA</t>
  </si>
  <si>
    <t>47718634</t>
  </si>
  <si>
    <t>PERALES OLIVERA HAROLD JERSY</t>
  </si>
  <si>
    <t>CONTRATACION DEL SERVICIO DE APOYO PARA LA GENERACION DE MICROFORMAS DIGITALES EN LA LINEA DE PRODUCCION DE MICROFROMAS</t>
  </si>
  <si>
    <t>47719823</t>
  </si>
  <si>
    <t>CATACORA ALFARO RONALD SMIT</t>
  </si>
  <si>
    <t>CONTRATACION DE PROFESIONAL PARA EL OCI DE LA DREA- GASTO PARA EL CONTROL GUBERNAMENTAL EN EL MARCO DE LA ACTUAL COYUNTURA.</t>
  </si>
  <si>
    <t>47728796</t>
  </si>
  <si>
    <t>RIVERA RAMOS NANCY</t>
  </si>
  <si>
    <t>SERVICIO DE APOYO ADMINISTRATIVO, CONTABLE Y ALMACÉN, PARA EL ÁREA DE CONTROL PATRIMONIAL</t>
  </si>
  <si>
    <t>47729233</t>
  </si>
  <si>
    <t>CESPEDES SANDOVAL KATHERINE DEL PILAR</t>
  </si>
  <si>
    <t>47747123</t>
  </si>
  <si>
    <t>ZEGARRA INCHAUSTI VANESSA DAPHNE</t>
  </si>
  <si>
    <t>SERVICIO DE DESARROLLO DE FUNCIONALIDADES Y SUPERAR INCIDENTES DE SISTEMAS SARI Y ENTIDADES DE LA CGR</t>
  </si>
  <si>
    <t>47765586</t>
  </si>
  <si>
    <t>MARTEL ANAYA VICENTE</t>
  </si>
  <si>
    <t xml:space="preserve">SERVICIO  DE UN  PROFESIONAL EN  INGENIERIA CIVIL PARA REALIZAR EL SERVICIO DE EJECUCION DE ACTIVIDADES VINCULADAS A  LOS  SERVICIOS DE CONTROL  SIMULTANEO EN LA MODALIDAD DE SERVICIOS DE CONTROL CONCURRENTE, CONFORME  A LOS PROCEDIMIENTOS  Y ESTRATEGIAS ESTABLECIDAS, A FIN DE EMITIR LOS PRODUCTOS DE SERVICIOS DE CONTROL CORRESPONDIENTES. </t>
  </si>
  <si>
    <t>47833405</t>
  </si>
  <si>
    <t>VASQUEZ BERRIOS RICKY MARTIN</t>
  </si>
  <si>
    <t>SERVICIO DE UN PROFESIONAL EN CONTABILIDAD O ADMINISTRACION O ECONOMIA COMO INTEGRANTE EN LA EJECUCION DEL SERVICIO DE CONTROL ESPECIFICO EN LA DIRECCION DE EDUCACION DE AMAZONAS EN MARCO DEL CONTROL GUBERNAMENTAL</t>
  </si>
  <si>
    <t>47837656</t>
  </si>
  <si>
    <t>VIDARTE MONTEZA NOE LUIS</t>
  </si>
  <si>
    <t>CONTRATAR LOS SERVICIOS DE UN PROFESIONAL EN INGENIERÍA CIVIL PARA QUE PRESTE SUS SERVICIOS EN LA EJECUCIÓN DE CONTROLES SIMULTÁNEOS EN LA MODALIDAD DE CONTROL CONCURRENTE PARA LAS LABORES DE LA GERENCIA REGIONAL DE CONTROL DE CUSCO, EN EL MARCO DE LA EMERGENCIA NACIONAL SANITARIA POR EL COVID-19.</t>
  </si>
  <si>
    <t>47838546</t>
  </si>
  <si>
    <t>CHAIÑA CASTRO LEONEL</t>
  </si>
  <si>
    <t>CONTAR CON EL SERVICIO DE UN (1) PROFESIONAL DE LAS CARRERAS DE CONTABILIDAD, ECONOMÍA Y/O ADMINISTRACIÓN PARA EJECUTAR ACCIONES DE APOYO EN LOS SERVICIO DE CONTROL POSTERIOR Y RECOPILACIÓN DE INFORMACIÓN CONTEMPLADOS EN EL PLAN NACIONAL DE CONTROL 2020 DE LA GERENCIA REGIONAL DE CONTROL ANCASH, EN EL MARCO DE LA EMERGENCIA SANITARIA COVID-19.</t>
  </si>
  <si>
    <t>47844945</t>
  </si>
  <si>
    <t>CORDOVA PAREDES ESTEFANY DEISY</t>
  </si>
  <si>
    <t>CONTRATAR EL SERVICIO DE UN (01) OPERADOR EN SEGURIDAD PARA REALIZAR EL SERVICIO DE CONTROL DE BIOSEGURIDAD CON EL FIN DE PREVENIR Y PROTEGER AL PERSONAL DE LA CGR DE LOS SINTOMAS DE CORONAVIRUS (COVID-19) DE LA RUTA SAN JUAN DE LURIGANCHO - CONTRALORIA.</t>
  </si>
  <si>
    <t>47881679</t>
  </si>
  <si>
    <t>LIMA HUANUCO EDWIN DARWING</t>
  </si>
  <si>
    <t>47897180</t>
  </si>
  <si>
    <t>CERQUERA LEVANO NEIL ALDRIN YSIDRO</t>
  </si>
  <si>
    <t>CONTRATACION DE UN CONTADOR PUBLICO COLEGIADO PARA LA OFICINA DE ENLACE DE CHIMBOTE  - OCI  MP HUARMEY PARA LA EMERGENCIA SANITARIA EN EL MARCO DE LA ACTUAL COYUNTURA ECONOMICA.</t>
  </si>
  <si>
    <t>47971692</t>
  </si>
  <si>
    <t>SUAREZ SOTELO CAROLINA</t>
  </si>
  <si>
    <t xml:space="preserve">CONTRATAR UN PROFESIONAL EN CONTABILIDAD PARA REALIZAR EL SERVICIO DE EJECUCIÓN DE ACTIVIDADES VINCULADAS  A LOS  SERVICIOS DE CONTROL POSTERIOR EN LA MODALIDAD DE  SERVICIOS  DE CONTROL ESPECIFICO A HECHOS  CON PRESUNTA  IRREGULARIDAD , CONFORME  A LOS PROCEDIMIENTOS Y ESTRATEGIAS  ESTABLECIDAS , A FIN DE EMITIR LOS PRODUCTOS DE SERVICIOS DE CONTROL CORRESPONDIENTE </t>
  </si>
  <si>
    <t>47982812</t>
  </si>
  <si>
    <t>GONZALES PEREZ MAGALY</t>
  </si>
  <si>
    <t>CONTRATACIÓN DEL SERVICIO DE UN APOYO PARA ACTIVIDADES DE RECLUTAMIENTO Y SELECCIÓN REFERENTE A COORDINACIONES DEL CONCURSO INTERNO N° 01-2021-CG, REALIZADO POR LA SUBGERENCIA DE POLÍTICAS Y DESARROLLO HUMANO, EN EL MARCO DEL CONTROL GUBERNAMENTAL DADA LA COYUNTURA ECONÓMICA ACTUAL.</t>
  </si>
  <si>
    <t>48014531</t>
  </si>
  <si>
    <t>COTAQUISPE QUEVEDO ADALGUIZA PATRICIA</t>
  </si>
  <si>
    <t>BACH.PSICOLOGIA</t>
  </si>
  <si>
    <t xml:space="preserve">SERVICIO  DE  UN  PROFESIONAL TITULADO EN DERECHO PARA LA  PARTICIPACIÓN EN SERVICIOS DE CONTROL Y SERVICIOS  RELACIONADOS EN EL  MARCO DE LA  EMERGENCIA SANITARIA DECRETADA POR EL  COVID 19 , REALIZAR LA EVALUACIÓN Y ATENCIÓN DE SOLICITUDES DE  INTERVENCION, ENTRE OTROS SERVICIOS DE LA GERENCIA  REGIONAL DE CONTROL DE  UCAYALI. </t>
  </si>
  <si>
    <t>48051546</t>
  </si>
  <si>
    <t>PEREZ RUIZ ZOILA RAQUEL</t>
  </si>
  <si>
    <t>CONTRATACION DE PROFESIONAL PARA EL OCI DE LA MP ABANCAY- GASTO PARA EL CONTROL GUBERNAMENTAL EN EL MARCO DE LA COYUNTURA ECONOMICA</t>
  </si>
  <si>
    <t>48083539</t>
  </si>
  <si>
    <t>OROSCO ANDIA MARIA ELENA</t>
  </si>
  <si>
    <t>CONTRATAR EL SERVICIO DE UN INGENIERO CIVIL PARA PARTICIPAR COMO ESPECIALISTA EN LAS LABORES DE CONTROL SIMULTÁNEO, BAJO LA MODALIDAD DE CONTROL CONCURRENTE, EN LA OBRAS: RECUPERACIÓN DEL LOCAL ESCOLAR 821547 CON CÓDIGO LOCAL 577105, CASERÍO LA AVENTURA BAJA, DISTRITO DE NANCHOC, PROVINCIA SAN MIGUEL, DEPARTAMENTO CAJAMARCA Y MEJORAMIENTO DE PISTAS Y VEREDAS DE LAS CALLES 06 DE JULIO JESÚS DE JAÉN, REGIÓN CAJAMARCA, EJECUTADAS EN EL MARCO DE LA RECONSTRUCCIÓN CON CAMBIOS, EN LA GERENCIA REGIONAL DE CAJAMARCA</t>
  </si>
  <si>
    <t>48122718</t>
  </si>
  <si>
    <t>PAREDES MORALES JANIEL</t>
  </si>
  <si>
    <t>SERVICIOS DE PROFESIONAL PARA LA EJECUCION DE CONTROLES SIMULTANEOS PARA EL OCI PLAN COPESCO EN MARCO DE LA EMERGENCIA SANITARIA POR EL COVID-19</t>
  </si>
  <si>
    <t>48174601</t>
  </si>
  <si>
    <t>CHUNGA QUISPE JURBY ORLANDO</t>
  </si>
  <si>
    <t>CONTRATACIÓN DE UN PROFESIONAL PARA QUE REALICE LABORES RELACIONADAS A LA INSCRIPCIÓN VIRTUAL DEL CONCURSO INTERNO N° 01-2021-CG, LLEVADO A CABO POR LA SUBGERENCIA DE POLÍTICAS Y DESARROLLO HUMANO, EN EL MARCO DEL CONTROL GUBERNAMENTAL DADA LA COYUNTURA ECONÓMICA ACTUAL.</t>
  </si>
  <si>
    <t>48239083</t>
  </si>
  <si>
    <t>SALCEDO TITO JOSSELYN</t>
  </si>
  <si>
    <t>BACHILLER EN PSICOLOGÍA</t>
  </si>
  <si>
    <t>48297420</t>
  </si>
  <si>
    <t>NAQUICHE ESPINOZA KAREN ALEJANDRA</t>
  </si>
  <si>
    <t>48427635</t>
  </si>
  <si>
    <t>CHERO SIPAN DIEGO ALONSO</t>
  </si>
  <si>
    <t>SERVICIO DE UN ASISTENTE LEGAL PARA REALIZAR TAREAS DE ASISTENCIA ADMINISTRATIVAS Y LEGAL DESARROLLADOS EN EL MARCO DEL CONTROL GUBERNAMENTAL POR LA SUBGERENCIA DE PERSONAL Y COMPENSACIONES</t>
  </si>
  <si>
    <t>48436075</t>
  </si>
  <si>
    <t>MINAYA VEGA KEYLLY KIMBERLYN</t>
  </si>
  <si>
    <t>CONTAR CON EL SERVICIO DE UN (1) PROFESIONAL EN CONTABILIDAD, ADMINISTRACIÓN O ECONOMÍA PARA EJECUTAR ACCIONES DE APOYO EN LOS SERVICIOS DE CONTROL CONCURRENTE A LOS HITOS DE CONTROL N.OS 4 Y 5 - EJECUCIÓN DE OBRA “REHABILITACIÓN DEL CAMINO VECINAL - 10 KM. EN EMP. PE-1N. CRUCE EL MILAGRO - PUEBLO LIBRE - SAN DEMETRIO - EL MILAGRO - PACASMAYO - DISTRITO DE PACASMAYO, PROVINCIA DE PACASMAYO, LA LIBERTAD”, E HITOS DE CONTROL N.OS 4 Y 5 - EJECUCIÓN DE OBRA “MEJORAMIENTO DEL SERVICIO EDUCATIVO DE LA INSTITUCIÓN EDUCATIVA DE NIVEL PRIMARIO N.° 81563 FRANCISCO SOLANO DEZA ALCÁNTARA DEL CENTRO POBLADO LIMONCARRO, DISTRITO DE GUADALUPE, PROVINCIA DE PACASMAYO - LA LIBERTAD”; QUE VIENEN SIENDO DESARROLLADOS POR EL ÓRGANO DE CONTROL INSTITUCIONAL DE LA MUNICIPALIDAD PROVINCIAL DE PACASMAYO, EN EL MARCO DE LA RECONSTRUCCIÓN CON CAMBIOS.</t>
  </si>
  <si>
    <t>48472420</t>
  </si>
  <si>
    <t>LOZANO GONZÁLEZ LINDA JOSHELIN</t>
  </si>
  <si>
    <t xml:space="preserve">SERVICIO UN ESPECIALISTA EN ELECTROTECNIA INDUSTRIAL E INSTALACIONES ELÉCTRICAS PARA EL ÁREA DE MANTENIMIENTO DE LA SUBGERENCIA DE ABASTECIMIENTO DE LA CONTRALORÍA GENERAL DE LA REPÚBLICA DEL PERÚ, EL CUAL BRINDE SERVICIO TÉCNICO A LOS LOCALES DE LA ENTIDAD.  </t>
  </si>
  <si>
    <t>48504364</t>
  </si>
  <si>
    <t>OJEDA AURIS LUIS ALBERTO</t>
  </si>
  <si>
    <t>ELECTROTECNIA INDUSTRIAL</t>
  </si>
  <si>
    <t>SERVICIO DE OPERADOR PARA EL CONTROL DE CALIDAD DE IMAGEN DE DOCUMENTOS DEL ARCHIVO</t>
  </si>
  <si>
    <t>48562088</t>
  </si>
  <si>
    <t>TEJADA ONOFRE PAMELA FABIOLA</t>
  </si>
  <si>
    <t>SERVICIO DE UN PROFESIONAL EN CONTABILIDAD PARA QUE PRESTE SERVICIOS DE CONTROL POSTERIOR EN LA MODALIDAD DE SERVICIO DE CONTROL ESPECIFICO A HECHOS CON PRESUNTA IRREGULARIDAD PARA LAS LABORES DE CONTROL DEL ORGANO DE CONTROL INSTITUCIONAL DE LA MUNICIPALIDAD PROVINCIAL DE ESPINAR, EN EL MARCO DE LA EMERGENCIA NACIONAL SANITARIA POR EL COVID-19.</t>
  </si>
  <si>
    <t>48825593</t>
  </si>
  <si>
    <t>PAUCAR SULLCA KARINA</t>
  </si>
  <si>
    <t>SERVICIOS DE UN TECNICO EN SEGURIDAD PARA EL CONTROL DE INGRESO Y SALIDA DE COLABORADORES, PERSONAS VISITANTES Y ADMINISTRACION DEL SISTEMA DE MOVIMIENTOS PATRIMONIALES DEL LOCAL DE LA ESCUELA NACIONAL DE CONTROL</t>
  </si>
  <si>
    <t>51037499</t>
  </si>
  <si>
    <t>RIVERA ALVAREZ ANTONIO EMILIO ANDRES</t>
  </si>
  <si>
    <t>SEGURIDAD</t>
  </si>
  <si>
    <t>CONTRATACION DE UN PROESIONAL EN INGENIERIA CIVIL PARA PARTICIPAR COMO INTEGRANTE O ESPECIALISTA EN LA OBRA "RECUPERACION DE LOCAL ESCOLAR N°11566 MANUEL ASCENCIO SEGURA</t>
  </si>
  <si>
    <t>70017492</t>
  </si>
  <si>
    <t>DIAZ ROJAS EDGARD SMITH</t>
  </si>
  <si>
    <t>CONTRATACION DE UN (1) PROFESIONAL PARA REALIZAR EL SERVICIO DE CONTROL GUBERNAMENTAL SOBRE LA EMERGENCIA SANITARIA POR EL COVID-19, PARA EL ORGANO DE CONTROL INSTITUCIONAL DE LA MUNICIPALIDAD PROVINCIAL DE PUTUMAYO.</t>
  </si>
  <si>
    <t>70019954</t>
  </si>
  <si>
    <t>TANCHIVA SEVILLANO ANDREA MADELEINE</t>
  </si>
  <si>
    <t>SERVICIO DE UN (01) PROFESIONAL EN TRABAJO SOCIAL PARA DESARROLLAR ACTIVIDADES DE APOYO, MONITOREO Y CONTROL EN EL MARCO DE LA EMERGENCIA SANITARIA DECLARADA POR EL MINISTERIO DE SALUD DEBIDO AL COVID-19 A FAVOR DE LOS COLABORADORES DE LA GERENCIA REGIONAL DE CONTROL DE AYACUCHO DE CONTRALORÍA GENERAL DE LA REPÚBLICA.</t>
  </si>
  <si>
    <t>70021192</t>
  </si>
  <si>
    <t>CAUTI QUISPE JACQUELYN</t>
  </si>
  <si>
    <t>REALIZAR LA CONTRATACIÓN PARA LABORES DE APOYO ADMINISTRATIVO EN LOS SERVICIOS DE CONTROL SIMULTÁNEO, POSTERIOR Y RELACIONADOS, REALIZADOS TANTO EN GABINETE COMO EN CAMPO, PROGRAMADOS POR LA GERENCIA REGIONAL DE CONTROL DE TUMBES, EN EL MARCO DE LA RECONSTRUCCIÓN POR CAMBIOS.</t>
  </si>
  <si>
    <t>70028877</t>
  </si>
  <si>
    <t>MALLQUI VALDIVIA YOSELIN</t>
  </si>
  <si>
    <t>CONTRATAR LOS SERVICIOS DE UN  PROFESIONAL EN  DERECHO PARA QUE PRESTE SUS SERVICIOS EN LA EJECUCION DE CONTROLES SIMULTANEOS EN LA  MODALIDAD DE CONTROL CONCURRENTE PARA LAS LABORES DE CONTROL DEL  ORGANO  DE CONTROL  INSTITUCIONAL DE LA  MUNICIPALIDAD  PROVINCIAL DE QUISPICANCHIS EN EL  MARCO DE LA EMERGENCIA  SANITARIA  POR EL COVID  19 .</t>
  </si>
  <si>
    <t>70033454</t>
  </si>
  <si>
    <t>QUISPE PICHANTA ROSA LINDA</t>
  </si>
  <si>
    <t>CONTRATACION DEL SERVICIO DE UN (01) AUDITOR CON EL PROPÓSITO DE EJECUTAR LOS SERVICIOS DE CONTROL QUE DETERMINE LA GERENCIA REGIONAL DE CONTROL DE AYACUCHO DE LA CONTRALORIA GENERAL DE LA REPUBLICA, A REALIZARSE EN EL ORGANO DE CONTROL INSTITUCIONAL DE LA MUNICIPALIDAD PROVINCIAL DE VILCAS HUAMAN, EN EL MARCO DE LA EMERGENCIA SANITARIA COVID 19.</t>
  </si>
  <si>
    <t>70050176</t>
  </si>
  <si>
    <t>APAICO ROMERO MIREYA</t>
  </si>
  <si>
    <t>CONTRATACIÓN DEL SERVICIO PARA ACTIVIDADES EN EL ÁREA DE RECLUTAMIENTO Y SELECCIÓN DE PERSONAL CORRESPONDIENTE A TAREAS INICIALES DEL CONCURSO INTERNO N° 01-2021-CG, DESARROLLADO POR LA SUBGERENCIA DE POLÍTICAS Y DESARROLLO HUMANO, EN EL MARCO DEL CONTROL GUBERNAMENTAL DADA LA COYUNTURA ECONÓMICA ACTUAL.</t>
  </si>
  <si>
    <t>70073284</t>
  </si>
  <si>
    <t>DE MICHELI SAL Y ROSAS JESSIE ANGELA</t>
  </si>
  <si>
    <t>EGRE.PSICOLOGIA</t>
  </si>
  <si>
    <t>SERVICIO DE UN (01) PROFESIONAL EN CIENCIAS DE LA COMUNICACION Y/O CARRERAS AFINES, PARA EJECUTAR</t>
  </si>
  <si>
    <t>70095468</t>
  </si>
  <si>
    <t>DEPAZ INOUE AGUI ALONSO</t>
  </si>
  <si>
    <t xml:space="preserve">CONTRATAR EL SERVICIO DE UN PROFESIONAL EN ECONOMÍA, PARA QUE BRINDE APOYO TÉCNICO PARA LA SUPERVISIÓN ESTADÍSTICA DE LOS CONTROLES A EJECUCIÓN DE SERVICIOS DE CONTROL EJECUCIÓN DEL PLAN DE ACCIÓN DE LA RECONSTRUCCIÓN CON CAMBIOS, CUMPLIMIENTO DE LOS LINEAMIENTOS DE POLÍTICA DE CONTROL GUBERNAMENTAL DE LA GESTIÓN DE LAS RECOMENDACIONES DE LA RECONSTRUCCIÓN CON CAMBIOS, ASÍ COMO EN EL L MONITOREO DEL SISTEMA NACIONAL DE INFORMACIÓN DE OBRAS PÚBLICAS (INFOBRAS). </t>
  </si>
  <si>
    <t>70118618</t>
  </si>
  <si>
    <t>HUAMAN HUANACO FELIX</t>
  </si>
  <si>
    <t>CONTRATACIÓN DEL "SERVICIO DE ANÁLISIS TÉCNICO ECONÓMICO PARA LOS PROYECTOS BAJO LA MODALIDAD GOBIERNO A GOBIERNO EN EL MARCO DE LOS PROYECTOS DE LA RECONSTRUCCIÓN CON CAMBIOS".</t>
  </si>
  <si>
    <t>70124698</t>
  </si>
  <si>
    <t>SEGURA FERRY DANIEL DARIO</t>
  </si>
  <si>
    <t>SERVICIO DE UN PERSONAL DE APOYO PARA EL DESARROLLO DEL PROGRAMA MONITORES CIUDADANOS</t>
  </si>
  <si>
    <t>70154695</t>
  </si>
  <si>
    <t>ROBERTO PARDAVE KATHERINE ROCIO</t>
  </si>
  <si>
    <t>CONTRATAR EL SERVICIO DE UN (1) PROFESIONAL EN CONTABILIDAD, ADMINISTRACIÓN O ECONOMÍA PARA EJECUTAR ACCIONES DE APOYO EN LOS SERVICIOS DE CONTROL SIMULTÁNEO, BAJO LA MODALIDAD DE CONTROL CONCURRENTE AL HITO DE CONTROL N.° 4 - LIQUIDACIÓN DE CONTRATO DE OBRA, DE LA OBRA: “MEJORAMIENTO DE LOS SERVICIOS EDUCATIVOS DEL NIVEL SECUNDARIA DE LA I.E. LA VICTORIA TÉCNICO AGROPECUARIO CON CÓDIGO LOCAL 266368, EN EL ANEXO CHAQUICOCHA, DISTRITO DE TAYABAMBA, PROVINCIA DE PATAZ - LA LIBERTAD”; E HITOS DE CONTROL N.OS 1 Y 2 - EJECUCIÓN DE OBRA: “REHABILITACIÓN DEL CAMINO VECINAL - 14.21 KM EN EL CAMINO EMP. PE-10C (BELLA AURORA)- DV. CRUZ COLORADA - YURACYACU - EMP PE- 10C (DIV. SAN FERNANDO)”, PARA EL ÓRGANO DE CONTROL INSTITUCIONAL DE LA MUNICIPALIDAD PROVINCIAL DE PATAZ, EN EL MARCO DE LA RECONSTRUCCIÓN CON CAMBIOS.</t>
  </si>
  <si>
    <t>70180802</t>
  </si>
  <si>
    <t>CHANAMÉ SALVATIERRA ITALO ADONIS</t>
  </si>
  <si>
    <t>SERVICIO DE INGENIERÍA CIVIL PARA EJECUTAR ACCIONES DE APOYO EN LOS SERVICIOS DE CONTROL SIMULTÁNEO Y POSTERIOR DEL PLAN NACIONAL DE CONTROL 2020 DE LA GERENCIA REGIONAL DE CONTROL DE ANCASH - OFICINA D EENLACE CHIMBOTE.</t>
  </si>
  <si>
    <t>70187592</t>
  </si>
  <si>
    <t>SANCHEZ PAJUELO GERMAN ARMANDO</t>
  </si>
  <si>
    <t>SERVICIO DE UN PROFESIONAL EN DERECHO PARA QUE PARTICIPE COMO ESPECIALISTA LEGAL EN LA EJECUCION DE SERVICIOS DE CONTROL ESPECIFICO A LA MP DE RODRIGUEZ DE MENDOZA Y BONGARA EN MARCO DEL CONTROL GUBERNAMENTAL</t>
  </si>
  <si>
    <t>70191786</t>
  </si>
  <si>
    <t>CABANILLAS HUACHUA GRODVER MANUEL</t>
  </si>
  <si>
    <t>SERVICIO DE UN (01) PROFESIONAL EN CIENCIAS DE LA COMUNICACIÓN CON EL PROPÓSITO DE DESARROLLAR ACTIVIDADES DE PROCESOS DE EDICIÓN DE VIDEOS, GUIONES Y CONDUCCIÓN DE PROGRAMAS AUDIOVISUALES PARA EL PERSONAL DE LA CONTRALORÍA GENERAL DE LA REPÚBLICA, EN EL MARCO DEL CONTROL GUBERNAMENTAL DADA LA COYUNTURA ECONÓMICA ACTUAL.</t>
  </si>
  <si>
    <t>70219535</t>
  </si>
  <si>
    <t>VARGAS BUSTAMANTE JOSHUA ANDREE</t>
  </si>
  <si>
    <t>SERVICIO PARA EL ANÁLISIS, REVISIÓN Y SISTEMATIZACIÓN DE INFORMACIÓN DE LA GERENCIA DE CAPITAL HUMANO EN EL MARCO DE LA EMERGENCIA SANITARIA NACIONAL POR EL COVID-19.</t>
  </si>
  <si>
    <t>70221305</t>
  </si>
  <si>
    <t>BERAUN CHAMORRO CHRISTIAN MICHAEL</t>
  </si>
  <si>
    <t>CONTRATACIÓN DE LOS SERVICIOS DE UN (A) PROGRAMADOR (A) DE SISTEMAS INFORMÁTICOS CON HERRAMIENTAS</t>
  </si>
  <si>
    <t>70225597</t>
  </si>
  <si>
    <t>ZARATE TIJERA LESLIE FIORELLY</t>
  </si>
  <si>
    <t xml:space="preserve">SERVICIO DE UN PROFESIONAL EN ENFERMERIA PARA EJERCER ACCIONES DE APOYO, MONITOREO Y CONTROL EN EL MARCO DE LA EMERGENCIA SANITARIA DECLARADA POR EL MINISTERIO DE SALUD DEBIDO AL COVID-19 A FAVOR DE LOS COLABORADORES DE LA GERENCIA REGIONAL DE CONTROL DE AREQUIPA DE LA CONTRALORIA GENERAL DE LA REPUBLICA. </t>
  </si>
  <si>
    <t>70247170</t>
  </si>
  <si>
    <t>SALAS CHAVEZ LIGIA MARIELA</t>
  </si>
  <si>
    <t>CONTRATACIÓN DEL SERVICIO DE UN BACHILLER EN DERECHO PARA REALIZAR TAREAS DE ASISTENCIA LEGAL EN LA ELABORACIÓN DE RESPUESTA A LOS EXPEDIENTES FORMULADOS POR LOS POSTULANTES DE LOS DIFERENTES PROCESOS DE SELECCIÓN DE LOS AÑOS 2018, 2019, 2020 Y 2021, DESARROLLADOS POR LA SUBGERENCIA DE POLÍTICAS Y DESARROLLO HUMANO, EN EL MARCO DEL CONTROL GUBERNAMENTAL DADA LA COYUNTURA ECONÓMICA ACTUAL.</t>
  </si>
  <si>
    <t>70248617</t>
  </si>
  <si>
    <t>GARCIA CAJAS DARLY MARIEL</t>
  </si>
  <si>
    <t>SERVICIO DE APOYO EN LA TOMA DE INVENTARIO DE BIENES PATRIMONIALES UBICADOS EN LAS UNIDADES ORGÁNICAS DE LA CONTRALORÍA GENERAL DE LA REPÚBLICA EN LA CIUDAD DE LIMA AL 31 DE DICIEMBRE DE 2020, PARA LA COORDINACIÓN DE CONTROL PATRIMONIAL DE LA SUBGERENCIA DE ABASTECIMIENTO</t>
  </si>
  <si>
    <t>70255683</t>
  </si>
  <si>
    <t>RIOS FLORES ALICIA NAHOMI</t>
  </si>
  <si>
    <t>CONTAR CON EL SERVICIO DE UN (1) PROFESIONAL EN INGENIERÍA CIVIL PARA EJECUTAR ACCIONES DE APOYO EN LA EVALUACIÓN TÉCNICA DE LA EJECUCIÓN DE LAS OBRAS “MEJORAMIENTO DE CAMINO VECINAL 20 KM EN EMP. PE 10A - SALPO, SAN MIGUEL Y PLAZAPAMPA DEL DISTRITO DE SALPO - PROVINCIA DE OTUZCO” (HITO DE CONTROL N.° 4), “MEJORAMIENTO Y REHABILITACIÓN DE CAMINO VECINAL 32 KM EN CAMINO VECINAL EMP. - 105 CHARAT, CALLANCAS, DISTRITO DE CHARAT, PROVINCIA DE OTUZCO” (HITO DE CONTROL N.° 2) Y “RECUPERACIÓN DEL SERVICIO DE TRANSITABILIDAD DEL CAMINO VECINAL - 38.5 KM EN EMP. PE 108 - SANTA ROSA - SANCO BAMBA - PAJA BLANCA - ALTO SOPLA - GANZUL” (HITO DE CONTROL N.° 2); EN LOS SERVICIOS DE CONTROL CONCURRENTE PROGRAMADOS POR LA GERENCIA REGIONAL DE CONTROL DE LA LIBERTAD, EN EL MARCO DE LA RECONSTRUCCIÓN CON CAMBIOS.</t>
  </si>
  <si>
    <t>70269301</t>
  </si>
  <si>
    <t>ESPINOZA JIMÉNEZ OSCAR JAFET</t>
  </si>
  <si>
    <t>CONTRATAR EL SERVICIO DE UN PROFESIONAL COMO ANALISTA PROGRAMADOR RESPONSABLE DE REALIZAR EL DESARROLLO EN EL SISTEMA DE NOTIFICACIONES Y CASILLAS ELECTRONICAS, DE NUEVAS FUNCIONALIDADES RELACIONADAS A NOTIFICACIONES ELECTRONICAS INDIVIDUALES Y MULTIPLES; CON LO CUAL SE BRINDARA EL SOPORTE PARA LAS COMUNICACIONES EN EL MARCO DE LOS PROCESOS DE CONTROL Y PROCEDIMIENTOS ADMINISTRATIVOS A CARGO DEL SISTEMA NACIONAL DE CONTROL, QUE SON NECESARIAS DURANTE EL ESTADO DE EMERGENCIA SANITARIA POR EL COVID-19.</t>
  </si>
  <si>
    <t>70274304</t>
  </si>
  <si>
    <t>QUISPE POCCOHUANCA OSCAR EDMIT</t>
  </si>
  <si>
    <t>SERVICIOS DE UN PROFESIONAL PARA REALIZAR EL SERVICIO DE CONTROL GUBERNAMENTAL SOBRE LA EMERGENCIA SANITARIA POR EL COVID-19, PARA EL ÓRGANO DE CONTROL INSTITUCIONAL DE LA MUNICIPALIDAD PROVINCIAL DE LORETO, BAJO EL ÁMBITO DE LA GERENCIA REGIONAL DE CONTROL DE LORETO.</t>
  </si>
  <si>
    <t>70276319</t>
  </si>
  <si>
    <t>NAVARRO GONZALES ELENA EMPERATRIZ</t>
  </si>
  <si>
    <t>ESPECIALISTA EN SISTEMAS INFORMÁTICOS COMO ANALISTA PROGRAMADOR - DESARROLLO Y ADECUACIONES DEL SISTEMA DE GESTIÓN DOCUMENTAL PARA NUEVAS FUNCIONALIDADES DE MANEJO DE DOCUMENTOS ADJUNTOS.</t>
  </si>
  <si>
    <t>70313883</t>
  </si>
  <si>
    <t>BARRIOS LAMBRUSCHINI DANIEL EDUARDO</t>
  </si>
  <si>
    <t>SERVICIO DE UN (01) PROFESIONAL EN TRABAJO SOCIAL PARA DESARROLLAR ACTIVIDADES DE APOYO, MONITOREO Y CONTROL EN EL MARCO DE LA EMERGENCIA SANITARIA DECLARADA POR EL MINISTERIO DE SALUD DEBIDO AL COVID-19 A FAVOR DE LOS COLABORADORES DE LA GERENCIA REGIONAL DE CONTROL DE SAN MARTÍN DE CONTRALORÍA GENERAL DE LA REPÚBLICA.</t>
  </si>
  <si>
    <t>70328709</t>
  </si>
  <si>
    <t>RICSE ALGOSER KATIA JULIANA</t>
  </si>
  <si>
    <t>70376345</t>
  </si>
  <si>
    <t>LINO OVALLE MIRIAM ARACELY</t>
  </si>
  <si>
    <t>APOYO EN EL CONTROL E INGRESO DE COLABORADORES, VISITANTES SERVICIO DIURNO AYACUCHO</t>
  </si>
  <si>
    <t>70386885</t>
  </si>
  <si>
    <t>FUENTES ZAMORA EDMAR</t>
  </si>
  <si>
    <t>SERVICIOS DE ASISTENTE ADMINISTRATIVO</t>
  </si>
  <si>
    <t>70388358</t>
  </si>
  <si>
    <t>YARMAS SALINAS KATITZA DANAE</t>
  </si>
  <si>
    <t>CONTAR CON EL SERVICIO DE UN (1) PROFESIONAL DE LA CARRERA DE INGENIERÍA CIVIL PARA EJECUTAR ACCIONES DE APOYO EN LOS SERVICIOS DE CONTROL POSTERIOR Y RECOPILACIÓN DE INFORMACIÓN CONTEMPLADOS EN EL PLAN NACIONAL DE CONTROL 2020 DE LA GERENCIA REGIONAL DE CONTROL DE ANCASH, EN EL MARCO DE LA EMERGENCIA SANITARIA COVID</t>
  </si>
  <si>
    <t>70400462</t>
  </si>
  <si>
    <t>SOLIS INOCENTE DEIVIS JUNNIOR</t>
  </si>
  <si>
    <t>SERVICIO DE INGENIERO CIVIL PARA EJECUTAR ACCIONES DE APOYO EN LOS SERVICIOS DE CONTROL SIMULTÁNEO Y POSTERIOR DEL PLAN NACIONAL DE CONTROL 2020 DE LA GERENCIA REGIONAL DE CONTROL DE ANCASH.</t>
  </si>
  <si>
    <t>70417056</t>
  </si>
  <si>
    <t>PRINCIPE SIMEON WILMER</t>
  </si>
  <si>
    <t>CONTRATAR EL SERVICIO DE UN PROFESIONAL EN DERECHO PARA QUE BRINDE APOYO EN LA REALIZACIÓN DE LOS DIVERSOS SERVICIOS DE CONTROL VINCULADOS CON EL GASTO PARA CONTROL GUBERNAMENTAL EN EL MARCO DE LA ACTUAL COYUNTURA ECONÓMICA QUE EJECUTARÁ EL ÓRGANO DE CONTROL INSTITUCIONAL DE LA MUNICIPALIDAD PROVINCIAL DE MARISCAL NIETO DE MOQUEGUA.</t>
  </si>
  <si>
    <t>70435607</t>
  </si>
  <si>
    <t>GUERRERO CAIRO DANIELA TERESA</t>
  </si>
  <si>
    <t>CONTAR CON EL SERVICIO DE UN INGENIERO CIVIL, PARA REALIZAR SERVICIOS DE CONTROL SIMULTÁNEOS Y VISITAS DE INSPECCIÓN Y RECOPILACIÓN DE INFORMACIÓN EN LAS ENTIDADES BAJO EL ÁMBITO DE CONTROL, EN EL MARCO DEL PROGRAMA REACTIVA PERÚ.</t>
  </si>
  <si>
    <t>70440298</t>
  </si>
  <si>
    <t>URBANO BRONCANO SINTHIA VANESA</t>
  </si>
  <si>
    <t>CONTRATACION DEL SERVICIO DE UNA PERSONA NATURAL A FIN DE DESARROLLAR ACTIVIDADES DE PLANIFICACION Y EJECUCION DE LOS TALLERES INFORMATIVOS Y AUDIENCIAS PUBLICAS, A FIN DE PROMOVER LA PARTICIPACION CIUDADANA PARA EL EJERCICIO DEL CONTROL SOCIAL, EN EL AMBITO DE LA GERENCIA REGIONAL DE CONTROL DE PUNO.</t>
  </si>
  <si>
    <t>70442993</t>
  </si>
  <si>
    <t>ALIAGA VALDERRAMA KELLY WENDY</t>
  </si>
  <si>
    <t>CONTRATACION DE UN PROFESIONAL EN INGENIERIA CIVIL, COMO APOYO EN LOS SERVICIOS DE CONTROL CONCURRENTE PARA LA OBRA "RECUPERACION DEL LOCAL ESCOLAR 10149 Y 10195" Y "REHABILITACION DEL LOCAL ESCOLAR SAN JULIAN", GRC LAMBAYEQUE</t>
  </si>
  <si>
    <t>70453133</t>
  </si>
  <si>
    <t>GUEVARA GONZALES JEANS KELVIN</t>
  </si>
  <si>
    <t xml:space="preserve">SERVICIO  DE  UN  PROFESIONAL TITULADO EN CONTABILIDAD  PARA LA  PARTICIPACIÓN EN SERVICIOS DE CONTROL Y SERVICIOS  RELACIONADOS EN EL  MARCO DE LA  EMERGENCIA SANITARIA DECRETADA POR EL  COVID 19 , REALIZAR LA EVALUACIÓN Y ATENCIÓN DE SOLICITUDES DE  INTERVENCION, ENTRE OTROS SERVICIOS DE LA GERENCIA  REGIONAL DE CONTROL DE  UCAYALI. </t>
  </si>
  <si>
    <t>70460902</t>
  </si>
  <si>
    <t>AMAYA MATOS OSWALDO DAN</t>
  </si>
  <si>
    <t>SERVICIO DE PROFESIONAL EN CONTABILIDAD, ADMINISTRACION O ECONOMIA PARA LA EJECUCION DE SERVICIO DE CONTROL GUBERNAMENTAL A LOS RECURSOS PUBLICOS ASIGNADOS EN EL MARCO DE LA EMERGENCIA SANITARIA POR EL COVID-19 EN LA PROVINCIA DE CHACHAPOYAS BAJO EL AMBITO DE LA GERENCIA REGIONAL DE CONTROL DE AMAZONAS</t>
  </si>
  <si>
    <t>70476412</t>
  </si>
  <si>
    <t>HERNANDEZ SOPLA GREYSI LISBETH</t>
  </si>
  <si>
    <t>SERVICIOS DE UN INGENIERO CIVIL PARA EL OCI DE LA MD TIABAYA PARA REALIZAR SERVICIOS  DE CONTROL, EN MARCO DE LA EMERGENCIA SANITARIA EN MARCO DE LA ACTUAL COYUNTURA ECONOMICA</t>
  </si>
  <si>
    <t>70479243</t>
  </si>
  <si>
    <t>JUAREZ VALENCIA MANUEL JESUS</t>
  </si>
  <si>
    <t>SERVICIO DE UN (01) INGENIERO CIVIL, PARA EL OCI DEL GOBIERNO REGIONAL DE HUANCAVELICA EN MARCO DEL PROCESO DE RRCC EN EL AMBITO DE LAS PROVINCIAS DE CASTROVIRREYNA Y ANGARAES</t>
  </si>
  <si>
    <t>70492713</t>
  </si>
  <si>
    <t>MULATO CCOYLLAR ERICK JOSEF</t>
  </si>
  <si>
    <t>CONTRATACION DE PROFESIONAL PARA EL OCI DE LA MP AYMARAES - GASTO PARA EL CONTROL GUBERNAMENTAL</t>
  </si>
  <si>
    <t>70497895</t>
  </si>
  <si>
    <t>TELLO RAMOS ALAN DEIVER</t>
  </si>
  <si>
    <t>SERVICIOS DE UN PROFESIONAL PARA REALIZAR EL SERVICIO DE CONTROL GUBERNAMENTAL SOBRE LA EMERGENCIA SANITARIA POR EL COVID-19, PARA EL ÓRGANO DE CONTROL INSTITUCIONAL DE LA MUNICIPALIDAD PROVINCIAL DE MARISCAL RAMÓN CASTILLA, BAJO EL ÁMBITO DE LA GERENCIA REGIONAL DE CONTROL DE LORETO.</t>
  </si>
  <si>
    <t>70511749</t>
  </si>
  <si>
    <t>GARCIA FLORES CIRO</t>
  </si>
  <si>
    <t>70516175</t>
  </si>
  <si>
    <t>COLLANTES RAMIREZ MAICKOL GIOVANNI RAUL</t>
  </si>
  <si>
    <t>SERVICIO DE UN PROFESIONAL EN DERECHO PARA QUE PRESTE SERVICIOS EN LA EJECUCIÓN DE CONTROLES SIMULTANEOS EN LA MODALIDAD DE CONTROL CONCURRENTE PARA LAS LABORES DE CONTROL DEL ORGANO DE CONTROL INSTITUCIONAL DE LA MUNICIPALIDAD PROVINCIAL DE CUSCO, EN EL MARCO DE LA EMERGENCIA NACIONAL SANITARIA POR EL COVID 19.</t>
  </si>
  <si>
    <t>70576486</t>
  </si>
  <si>
    <t>PALACIOS RAMOS FANNY LUCINDA</t>
  </si>
  <si>
    <t>SERVICIO DE 1 PROFESIONAL PARA SERVICIOS DE CONTROL EN LA MODALIDAD DE CONTROL CONCURRENTE PARA LA MD CHALLHUAHUACHO EN EL MARCO DE LA EMERGENCIA SANITARIA POR EL COVID-19</t>
  </si>
  <si>
    <t>70649499</t>
  </si>
  <si>
    <t>PEREZ LIZARME KATHERINE</t>
  </si>
  <si>
    <t>CONTRATACIÓN DE UN (01) PROFESIONAL EN MEDICINA OCUPACIONAL PARA DESARROLLAR ACCIONES DE APOYO EN SALUD OCUPACIONAL EN EL MARCO DE LA EMERGENCIA SANITARIA DECLARADA POR EL MINISTERIO DE SALUD DEBIDO AL COVID-19, A FAVOR DE LOS COLABORADORES DE LA GERENCIA REGIONAL DE CONTROL DE LA LIBERTAD DE LA CONTRALORÍA GENERAL DE LA REPÚBLICA.</t>
  </si>
  <si>
    <t>70656857</t>
  </si>
  <si>
    <t>NAVARRO MEDINA XIOMARA ROSMERY</t>
  </si>
  <si>
    <t>SERVICIO DE UN MÉDICO CIRUJANO, PARA REALIZAR EL SERVICIO DE CONTROL GUBERNAMENTAL SOBRE LA EMERGENCIA SANITARIA POR EL COVID-19 PARA EL OCI DEL MINISTERIO DE SALUD.</t>
  </si>
  <si>
    <t>70671869</t>
  </si>
  <si>
    <t>TOSI UGARTE LEANDRO</t>
  </si>
  <si>
    <t>DESARROLLO DE ACTIVIDADES RELACIONADAS A LOS SERVICIOS DE CONTROL A EJECUTARSE EN EL ÓRGANO DE CONTROL INSTITUCIONAL DEL GOBIERNO REGIONAL HUÁNUCO, EN EL MARCO DE LA EMERGENCIA SANITARIA COVID - 19.</t>
  </si>
  <si>
    <t>70692897</t>
  </si>
  <si>
    <t>INGOL LOZANO VICTOR ALESSANDRO</t>
  </si>
  <si>
    <t>SERVICIO DE APOYO EN PROCEDIMIENTOS DE GESTIÓN PATRIMONIAL PARA LA COORDINACIÓN DE CONTROL PATRIMONIAL DE LA SUBGERENCIA DE ABASTECIMIENTO.</t>
  </si>
  <si>
    <t>70762887</t>
  </si>
  <si>
    <t>RIVERO LUQUE XIMENA ALEJANDRA</t>
  </si>
  <si>
    <t>SERVICIO DE APOYO EN LAS LABORES DE CONTROL EJECUTADAS POR LA GERENCIA DEL ÓRGANO DE AUDITORÍA INTERNA EN EL MARCO DE LA EMERGENCIA SANITARIA Y REACTIVACION ECONOMICA</t>
  </si>
  <si>
    <t>70826391</t>
  </si>
  <si>
    <t>OJEDA CASTILLO SOL MARIA</t>
  </si>
  <si>
    <t>SERVICIO ESPECIALIZADO DE UN (01) MÉDICO CIRUJANO PARA DESARROLLAR ACCIONES DE APOYO EN SALUD EN EL MARCO DE LA EMERGENCIA SANITARIA DECLARADA POR EL MINISTERIO DE SALUD DEBIDO AL COVID-19, A FAVOR DE LOS COLABORADORES DE LA GERENCIA REGIONAL DE CONTROL DE ICA DE LA CONTRALORÍA GENERAL DE LA REPÚBLICA.</t>
  </si>
  <si>
    <t>70848670</t>
  </si>
  <si>
    <t>OLIVA CAVERO DIEGO HUMBERTO</t>
  </si>
  <si>
    <t xml:space="preserve">CONTRATACION DE UN ABOGADO PARA EL DESARROLLO DE ACTIVIDADES EN LOS SERVICIOS DE CONTROL A EJECUTARSE EN LA GERENCIA  REGIONAL DE CONTROL DE HUANUCO Y LOS ORGANOS DE CONTROL INSTITUCIONAL DE LAS PROVINCIAS DE LAURICOCHA ,PACHITEA  Y 2  DE MAYO EN EL MARCO DE LA EMERGENCIA SANITARIA COVID  19 </t>
  </si>
  <si>
    <t>70988188</t>
  </si>
  <si>
    <t>RUIZ REYNA ALIDA FRANCISCA</t>
  </si>
  <si>
    <t>CONTRATAR LOS SERVICIO DE UN PROFESIONAL DE CONTABILIDAD, ECONOMÍA, ADMINISTRACIÓN, INGENIERÍA INDUSTRIAL Y/O AFINES PARA QUE PRESTE SUS SERVICIOS EN LA  DE CONTROLES SIMULTÁNEOS EN LA MODALIDAD DE SERVICIO DE CONTROL CONCURRENTE PARA LAS LABORES DE CONTROL DEL ÓRGANO DE CONTROL INSTITUCIONAL DE LA MUNICIPALIDAD DISTRITAL DE ESPINAR, EN EL MARCO DE LA EMERGENCIA NACIONAL SANITARIA POR EL COVID-19.</t>
  </si>
  <si>
    <t>70991620</t>
  </si>
  <si>
    <t>ENRIQUEZ AYMA MAGNA JAKLIN</t>
  </si>
  <si>
    <t>CONTRATACION DEL SERVICIO DE UNA PERSONA NATURAL PARA EL APOYO EN LAS ACTIVIDADES ADMINISTRATIVAS EN EL DESARROLLO DE LOS PROGRAMAS DE PARTICIPACION CIUDADANA, DE ACUERDO A LAS NORMAS, DIRECTIVAS Y PROCEDIMIENTOS ESTABLECIDOS PARA EL DESARROLLO DE LOS MISMOS</t>
  </si>
  <si>
    <t>71037209</t>
  </si>
  <si>
    <t>CAMPOS CACERES SALLY DARISSA</t>
  </si>
  <si>
    <t>SERVICIOS DE UN CONTADOR O CARRERAS AFINES PARA PARA QUE REALICE LABORES DE SERVICIOS DE CONTROL PARA EL OCI DEL GOBIERNO REGIONAL DE MOQUEGUA EN MARCO DE LA EMERGENCIA SANITARIA POR EL COVID-19</t>
  </si>
  <si>
    <t>71041049</t>
  </si>
  <si>
    <t>FRANCO ACERO MIRELLA MILAGROS</t>
  </si>
  <si>
    <t>71043127</t>
  </si>
  <si>
    <t>PEREZ CAMPAÑA HUGO SIGIFREDO</t>
  </si>
  <si>
    <t>CONTRATACION DEL SERVICIO DE UNA PERSONA NATURAL A FIN DE DESARROLLAR ACTIVIDADES DEL PROGRAMA MONITORES CIUDADANOS DE CONTROL EN EL AMBITO DE LA GERENCIA REGIONAL DE CONTROL DE PUNO, CON LA FINALIDAD DE FORTALECER EL CONTROL SOCIAL Y CONTRIBUIR AL CONTROL GUBERNAMENTAL, A TRAVES DE LA PARTICIPACION CIUDADANA</t>
  </si>
  <si>
    <t>71044854</t>
  </si>
  <si>
    <t>CARRIZALES APAZA JOSE JAVIER</t>
  </si>
  <si>
    <t>CONTRATAR EL SERVICIO (01) MÉDICO CIRUJANO PARA EVALUAR Y ABSOLVER CONSULTAS TÉCNICAS EN SALUD DURANTE LA EMERGENCIA SANITARIA DECLARADA POR EL MINISTERIO DE SALUD DEBIDO A LA EXISTENCIA DEL COVID - 19 EN LOS COLABORADORES DE LA CONTRALORÍA GENERAL DE LA REPÚBLICA, EN EL MARCO DEL CONTROL GUBERNAMENTAL DADA LA COYUNTURA ECONÓMICA ACTUAL.</t>
  </si>
  <si>
    <t>71138884</t>
  </si>
  <si>
    <t>MEDINA CHERRES FRESIA ALEJANDRA</t>
  </si>
  <si>
    <t>CONTRATACION DEL SERVICIO DE UNA (1) PERSONA NATURAL PARA QUE BRINDE APOYO EN LAS FUNCIONES DE INVESTIGACION REQUERIDAS POR LA CGR COMO MIEMBRO PLENO DE LAS ORGANIZACIONES INTERNACIONALES DE LA OLACEFS Y LA INTOSAI</t>
  </si>
  <si>
    <t>71138896</t>
  </si>
  <si>
    <t>ACOSTA ANTEZANA SARA JACKELINE</t>
  </si>
  <si>
    <t>CONTRATACION DEL SERVICIO EN AUDITORIA  QUE PARTICIPE COMO INTEGRANTE DE LOS EQUIPOS O COMISIONES DE AUDITORIA PROGRAMADOS PARA REALIZAR EL SERVICIO DE CONTROL  GUBERNAMENTAL SOBRE LA EMERGENCIA SANITARIA POR EL COVID-19, EN  LA GERENCIA REGIONAL DE CONTROL DE MADRE DE DIOS.</t>
  </si>
  <si>
    <t>71213576</t>
  </si>
  <si>
    <t>BORDA GAMARRA TANIA</t>
  </si>
  <si>
    <t>SERVICIOS ADMINISTRATIVOS EN LA PROGRAMACION Y EJECUCION DE SERVICIOS DE CONTROL SIMULTANEO Y SERVICIOS RELACIONADOS.</t>
  </si>
  <si>
    <t>71218882</t>
  </si>
  <si>
    <t>GUITTON GUERRERO RICHARD JAIR</t>
  </si>
  <si>
    <t>71224423</t>
  </si>
  <si>
    <t>BARBIERI QUIROZ LUIS RENZO</t>
  </si>
  <si>
    <t xml:space="preserve">SERVICIO  DE UN  PROFESIONAL EN DERECHO PARA REALIZAR EL SERVICIO DE EJECUCION DE ACTIVIDADES VINCULADAS A  LAS VISITAS DE CONTROL , CONFORME  A LOS PROCEDIMIENTOS  Y ESTRATEGIAS ESTABLECIDAS, A FIN DE EMITIR LOS PRODUCTOS DE SERVICIOS DE CONTROL CORRESPONDIENTES. </t>
  </si>
  <si>
    <t>71272520</t>
  </si>
  <si>
    <t>VARGAS BECERRIL JUAN ALBERTO</t>
  </si>
  <si>
    <t>SERVICIO DE PROFESIONAL EN DERECHO  PARA LA EJECUCION DE SERVICIO DE CONTROL GUBERNAMENTAL A LOS RECURSOS PUBLICOS ASIGNADOS EN EL MARCO DE LA EMERGENCIA SANITARIA POR EL COVID-19 EN LA PROVINCIA DE CHACHAPOYAS BAJO EL AMBITO DE LA GERENCIA REGIONAL DE CONTROL DE AMAZONAS</t>
  </si>
  <si>
    <t>71308479</t>
  </si>
  <si>
    <t>CHAUCA REYES YURI ALEXANDRA</t>
  </si>
  <si>
    <t>APOYO EN EL CONTROL E INGRESO DE COLABORADORES, VISITANTES SERVICIO DIURNO HUANCAVELICA</t>
  </si>
  <si>
    <t>71379446</t>
  </si>
  <si>
    <t>SOTACURO SEDANO MARTIN</t>
  </si>
  <si>
    <t>71430138</t>
  </si>
  <si>
    <t>BARDALES BARBARAN MARTHA</t>
  </si>
  <si>
    <t>SERVICIOS DE UNA PERSONA NATURAL QUE BRINDE ASISTENCIA LOGISTICA EN CONTRATACIONES EXCEPTUADAS POR LA NORMA</t>
  </si>
  <si>
    <t>71447803</t>
  </si>
  <si>
    <t>AGUEDO REMIGIO FIORELLA MELISSA</t>
  </si>
  <si>
    <t xml:space="preserve">SERVICIO  DE UN  PROFESIONAL EN INGENIERIA CIVIL PARA REALIZAR EL SERVICIO DE EJECUCION DE ACTIVIDADES VINCULADAS A  LOS  SERVICIOS DE CONTROL  POSTERIOR EN LA MODALIDAD DE SERVICIOS DE CONTROL ESPECIFICO A HECHOS CON PRESUNTA IRREGULARIDAD, CONFORME  A LOS PROCEDIMIENTOS  Y ESTRATEGIAS ESTABLECIDAS, A FIN DE EMITIR LOS PRODUCTOS DE SERVICIOS DE CONTROL CORRESPONDIENTES.  </t>
  </si>
  <si>
    <t>71475136</t>
  </si>
  <si>
    <t>DAVILA PEREYRA EDGAR RICARDO</t>
  </si>
  <si>
    <t>71539020</t>
  </si>
  <si>
    <t>CALDERON MURRIEL PAMELA JESUS</t>
  </si>
  <si>
    <t>71573597</t>
  </si>
  <si>
    <t>HUAMAN ALARCON FRITZ</t>
  </si>
  <si>
    <t>71594804</t>
  </si>
  <si>
    <t>COTILLO GALINDO JOHAN JEREMY</t>
  </si>
  <si>
    <t>SERVICIO DE APOYO PROFESIONAL PARA QUE REALICE EL SEGUIMIENTO DE LA EJECUCION DE INVERSIONES</t>
  </si>
  <si>
    <t>71646060</t>
  </si>
  <si>
    <t>CASTRO CISNEROS LADY GERALDINE</t>
  </si>
  <si>
    <t>SERVICIO DE UN AYUDANTE DE CARPINTERÍA PARA EL ÁREA DE MANTENIMIENTO DE LA SUBGERENCIA DE ABASTECIMIENTO DE LA CONTRALORÍA GENERAL DE LA REPÚBLICA DEL PERÚ, EL CUAL BRINDE SERVICIO TÉCNICO A LOS LOCALES DE PABLO BERMÚDEZ, MEGAPROYECTOS, CUSIPATA, JAVIER PRADO Y ESCUELA NACIONAL DE CONTROL, ASÍ COMO ATENCIONES EN SEDES REGIONALES DE CONTROL.</t>
  </si>
  <si>
    <t>71648827</t>
  </si>
  <si>
    <t>DELGADO REYES BRYAN LIZANDRO</t>
  </si>
  <si>
    <t>71688451</t>
  </si>
  <si>
    <t>HERRERA RODRIGUEZ MELISSA GERALDINE</t>
  </si>
  <si>
    <t>SERVICIO DE UN (01) INGENIERO CIVIL PARA SU PARTICIPACIÓN COMO EXPERTO EN LA ELABORACIÓN DE CARPETA DE SERVICIO DE CONTROL "CREACION DEL PUENTE COMUNEROS" PARA LA GRC DE JUNÍN</t>
  </si>
  <si>
    <t>71718261</t>
  </si>
  <si>
    <t>PAREJAS SINCHITULLO GERSON DENNIS</t>
  </si>
  <si>
    <t>CONTRATACIÓN DE SERVICIOS DE UN (01) PROFESIONAL EN CONTABILIDAD PARA EL ÓRGANO DE CONTROL INSTITUCIONAL DE LA MUNICIPALIDAD PROVINCIAL DE JAUJA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</si>
  <si>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71745335</t>
  </si>
  <si>
    <t>SALOME LOPEZ ELIZABETH ROSARIO</t>
  </si>
  <si>
    <t>SERVICIOS DE EVALUACION Y ATENCION DE RECONOCIMIENTO DE DEUDA</t>
  </si>
  <si>
    <t>71788770</t>
  </si>
  <si>
    <t>FILIO COTERA ROSA MELANNY</t>
  </si>
  <si>
    <t xml:space="preserve">CONTRATACION DEL SERVICIO DE UN PROFESIONAL EN PSICOLOGIA  CON EL PROPOSITO DE APOYAR EN LA MEJORA DE LA SALUD DE LOS COLABORADOES DEL AMBITO DE LA GERENCIA REGIONAL DE CONTROL DE SAN MARTIN DE LA CGR EN EL MARCO DE LA EMERGENCIA SANITARIA COVID-19. </t>
  </si>
  <si>
    <t>71848772</t>
  </si>
  <si>
    <t>TOMANGUILLO VILLACORTA LESLIE KAREM</t>
  </si>
  <si>
    <t>REQUERIMIENTO DE UN PROFESIONAL EN LA CARRERA DE CONTABILIDAD ECONOMIA O ADMINSITRACION</t>
  </si>
  <si>
    <t>71908912</t>
  </si>
  <si>
    <t>ZUNIGA RAMOS SHARON MEDALIT</t>
  </si>
  <si>
    <t>SERVICIO DE UN PROFESIONAL PARA REALIZAR EL SEGUIMIENTO DE LA EJECUCIÓN DE LAS INVERSIONES A CARGO DE ESTA GERENCIA, CON LA FINALIDAD DE OPTIMIZAR LAS FUNCIONES ADMINISTRATIVAS ASIGNADAS</t>
  </si>
  <si>
    <t>71942371</t>
  </si>
  <si>
    <t>FERNANDEZ MONTOYA KATHELEEN RUT</t>
  </si>
  <si>
    <t>SERVICIO DE UN (01) PROFESIONAL EN TRABAJO SOCIAL CON EL PROPOSITO DE EJECUTAR ACCIONES CORRESPONDIENTES A BIENESTAR BAJO EL CONTEXTO DE LA EMERGENCIA SANITARIA DECLARADA POR EL MINISTERIO DE SALUD DEBIDO A LA EXISTENCIA DEL COVID 19, EN LA OFICINA DE ENLACE DE LA GERENCIA REGIONAL DE CONTROL DE UCAYALI DE LA CONTRALORIA GENERAL DE LA REPUBLICA.</t>
  </si>
  <si>
    <t>71948217</t>
  </si>
  <si>
    <t>GARAY CRUZ STEFANNY CAROLINA</t>
  </si>
  <si>
    <t>SERVICIO DE UN APOYO ADMINISTRATIVO DE LOS MECANISMOS DE PARTICIPACION CIUDADANA PARA LA GRC UCAYALI</t>
  </si>
  <si>
    <t>71966834</t>
  </si>
  <si>
    <t>DEL AGUILA YBARRA KERWIN DIEGO</t>
  </si>
  <si>
    <t>DESARROLLO DE SERVICIOS DE CONTROL RELACIONADOS A LA LEGALIDAD DEL USO Y DESTINO DE LOS RECURSOS ECONÓMICOS TRANSFERIDOS EXCEPCIONALMENTE A LAS ENTIDADES DEL ÁMBITO DE PROVINCIA DE YAROWILCA EN EL MARCO DE LA EMERGENCIA SANITARIA COVID -19 A EJECUTARSE EN EL ÓRGANO DE CONTROL INSTITUCIONAL DE LA MUNICIPALIDAD PROVINCIAL DE YAROWILCA.</t>
  </si>
  <si>
    <t>71984225</t>
  </si>
  <si>
    <t>ROBLES SAJAMI VANNIE MAGUBY</t>
  </si>
  <si>
    <t>CONTRATAR EL SERVICIO DE UN (1) PROFESIONAL EN DERECHO; CON LA FINALIDAD DE BRINDAR APOYO LEGAL Y NORMATIVO EN LOS SERVICIOS DE CONTROL A CARGO DEL OCI DEL GOBIERNO REGIONAL DE LAMBAYEQUE A LOS PROYECTOS CREACIÓN DEL SERVICIO DE PROTECCIÓN Y CONTROL DE INUNDACIONES EN LA MARGEN IZQUIERDA DEL RÍO LA LECHE EN EL SECTOR EL CULPON DISTRITO DE LLLIMO PROVINCIA DE LAMBAYEQUE REGIÓN LAMBAYEQUE Y REHABILITACIÓN DE LA INFRAESTRUCTURA DE LA INSTITUCIÓN EDUCATIVA DEL NIVEL SECUNDARIO SANTA MAGDALENA SOFIA BARAT, DISTRITO Y PROVINCIA DE CHICLAYO, DEPARTAMENTO DE LAMBAYEQUE.</t>
  </si>
  <si>
    <t>71997436</t>
  </si>
  <si>
    <t>DURAND CABALLERO STEPHANY PAMELA</t>
  </si>
  <si>
    <t xml:space="preserve"> CONTRATACIÓN DEL SERVICIO DE UN (1) PROFESIONAL DE LA CARRERA DE INGENIERÍA CIVIL; PARA EJECUTAR ACCIONES DE APOYO EN LA EVALUACIÓN TÉCNICA DE INGENIERÍA DE LA EJECUCIÓN DE OBRAS EN LOS SERVICIOS DE CONTROL SIMULTÁNEO, BAJO LA MODALIDAD DE CONTROL CONCURRENTE AL HITO DE CONTROL N.° 6 DE LA OBRA: "MEJORAMIENTO Y AMPLIACIÓN DE LOS SERVICIOS DE EDUCACIÓN INICIAL EN LA I.E.I. N.° 213 DEL DISTRITO DE SALAS - LAMBAYEQUE - LAMBAYEQUE", HITOS N05 4 Y 5 DE LA OBRA "MEJORAMIENTO DEL SERVICIO DE AGUA POTABLE Y ALCANTARILLADO EN LAS CALLES DEL PUEBLO JOVEN SANTA ROSA, DISTRITO DE LAMBAYEQUE, PROVINCIA DE LAMBAYEQUE - LAMBAYEQUE"; Y EJECUTAR ACCIONES DE APOYO EN LA EVALUACIÓN TÉCNICA DE INGENIERÍA DE LA OBRA EN EL SERVICIO DE CONTROL POSTERIOR EN LA MODALIDAD DE AUDITORÍA DE CUMPLIMIENTO A LA OBRA: "REPARACIÓN DE VÍAS VECINALES; EN EL CRUCE CEMENTERIO-CRUCE COLOCHE-SAN PEDRO DE SASAPE-SAN ISIDRO-TRAPICHE DE BRONCE LONG. 8.94 KM, TRAMO II: CRUCE RIO LA LECHE- LAS JUNTAS- COLOCHE 3.18 KM, DISTRITO DE ÍLLIMO, PROVINCIA LAMBAYEQUE, DEPARTAMENTO LAMBAYEQUE" - AMPLIACIONES DE PLAZO, RECEPCIÓN Y LIQUIDACIÓN DE OBRA; PARA EL ÓRGANO DE CONTROL INSTITUCIONAL DE LA MUNICIPALIDAD PROVINCIAL DE LAMBAYEQUE, EN EL MARCO DE LA RECONSTRUCCIÓN CON CAMBIOS</t>
  </si>
  <si>
    <t>72026326</t>
  </si>
  <si>
    <t>ANDRES ENRIQUE GASTELO CASTAÑEDA</t>
  </si>
  <si>
    <t>DESARROLLO DE ACTIVIDADES RELACIONADOS CON SERVICIOS DE CONTROL SIMULTÁNEO EN EL MARCO DE LA EMERGENCIA SANITARIA COVID -19 A EJECUTARSE EN EL ÓRGANO DE CONTROL INSTITUCIONAL DE LA MUNICIPALIDAD PROVINCIAL DE YAROWILCA.</t>
  </si>
  <si>
    <t>72097076</t>
  </si>
  <si>
    <t>MATO CAMARA LIZBETT</t>
  </si>
  <si>
    <t xml:space="preserve">
SERVICIO DE UN (1) PROFESIONAL INGENIERO CIVIL CON EL PROPOSITO DE EJECUTAR ACCIONES DE APOYO EN LOS SERVICIOS DE CONTROL SIMULTANEO Y POSTERIOR DEL PLAN NACIONAL DE CONTROL 2020 DE LA GERENCIA REGIONAL DE CONTROL DE ANCASH DE LA CONTRALORIA GENERAL DE LA REPUBLICA, EN EL MARCO DE LA EMERGENCIA SANITARIA POR EL COVID-19.  
</t>
  </si>
  <si>
    <t>72160467</t>
  </si>
  <si>
    <t>LLANA APARICIO MARIA FELIX TAISEN</t>
  </si>
  <si>
    <t>CONTRATACION DE SERVICIOS EN DERECHO QUE BRINDE ASISTENCIA LEGAL A LOS EQUIPOS O COMISIONES DE AUDITORIA</t>
  </si>
  <si>
    <t>72169635</t>
  </si>
  <si>
    <t>ALARCON ASPAJO ALEXA LISSETE MARIA DE LOS ANGELES</t>
  </si>
  <si>
    <t>CONTRATACIÓN DE LOS SERVICIOS DE UNA PERSONA NATURAL PARA EL SERVICIO TÉCNICO DE MANTENIMIENTO DE INFRAESTRUCTURAS, SISTEMAS ELECTROMECÁNICOS Y CONEXOS, ESPECIALISTA EN MANTENIMIENTO Y REPARACIÓN DE INSTALACIONES ELÉCTRICAS Y ELECTROMECÁNICAS, ASÍ COMO DE EQUIPOS ELÉCTRICO Y/O ELECTRÓNICOS Y/O CONEXOS DE LAS SEDES DE LA ENTIDAD.</t>
  </si>
  <si>
    <t>72192360</t>
  </si>
  <si>
    <t>LIZANA PALMA JORGE AMBROSIO</t>
  </si>
  <si>
    <t>ELECTRICISTA</t>
  </si>
  <si>
    <t>72197626</t>
  </si>
  <si>
    <t>REATEGUI URRELO MARIA ISABEL</t>
  </si>
  <si>
    <t>CONTRATACIÓN DEL SERVICIO DE UN SERVICIO PROFESIONAL EN INGENIERÍA CIVIL PARA LA ELABORACIÓN DE INFORMES TÉCNICOS PARA LOS PROYECTOS: “SERVICIO DE CONSERVACIÓN PARA LA RECUPERACIÓN Y/O REPOSICIÓN DE LA INFRAESTRUCTURA VIAL: TRAMO 2: AR-674 EMP.AR-106 (DV.AYO) - SUBNA (L=10.07 KM) TRAMO 3: PACLLA-BELEN-MALATA-COSÑIRHUA-TAPAY (L=14.08 KM) - PAQUETE 6”, Y “ELABORACIÓN DEL EXPEDIENTE TÉCNICO Y EJECUCIÓN: "REHABILITACIÓN DE PUENTES PAQUETE 2 ICA Y PIURA (OBRA 1:PUENTE CHAMORRO Y ACCESOS; OBRA 2: PUENTE SALITRAL Y ACCESOS”; PARA LAS COMISIONES DE CONTROL CONCURRENTE, A CARGO DE LA SUBGERENCIA DE CONTROL DEL SECTOR TRANSPORTES Y COMUNICACIONES, EN EL MARCO DE LA LEY N° 30556 “LEY QUE APRUEBA DISPOSICIONES DE CARÁCTER EXTRAORDINARIO PARA LAS INTERVENCIONES DEL GOBIERNO NACIONAL FRENTE A DESASTRES Y QUE DISPONE LA CREACIÓN DE LA AUTORIDAD PARA LA RECONSTRUCCIÓN CON CAMBIOS”.</t>
  </si>
  <si>
    <t>72199468</t>
  </si>
  <si>
    <t>MOSTACERO SILVA ADRIANA BELÉN</t>
  </si>
  <si>
    <t>CONTRATACIÓN DEL SERVICIO DE UN/A APOYO PARA LA RECEPCIÓN, CLASIFICACIÓN Y ORGANIZACIÓN DE DOCUMENTOS QUE FORMAN PARTE DE LOS DIVERSOS PROCESOS A CARGO DE LA SUBGERENCIA DE POLÍTICAS Y DESARROLLO HUMANO, EN EL MARCO DEL CONTROL GUBERNAMENTAL DADA LA COYUNTURA ECONÓMICA ACTUAL.</t>
  </si>
  <si>
    <t>72229282</t>
  </si>
  <si>
    <t>VASQUEZ SOTELO LADY BRIGITTE</t>
  </si>
  <si>
    <t>72268668</t>
  </si>
  <si>
    <t>FERNANDEZ APARICIO ALESSANDRA ZAIDA</t>
  </si>
  <si>
    <t>SERVICIO DE BUSQUEDA DE BIENES FALTANTES Y ETIQUETADO DE BIENES DEL PROCESO DE INVENTARIO 2019</t>
  </si>
  <si>
    <t>72281208</t>
  </si>
  <si>
    <t>MELGAR PAREDES FREUD AUGUSTO</t>
  </si>
  <si>
    <t>CONTAR CON EL SERVICIO DE UN (01) PROFESIONAL EN INGENIERÍA CIVIL PARA DESARROLLAR SERVICIOS DE CONTROL POSTERIOR Y ELABORACIÓN DE INFORMES DE CONTROL EN EL OCI DE LA MUNICIPALIDAD DISTRITAL DE ANCÓN, COMO CONSECUENCIA DE LOS PROCESOS O ACTIVIDADES EJECUTADAS POR LA MUNICIPALIDAD DISTRITAL DE ANCÓN, EN EL MARCO DEL CONTROL GUBERNAMENTAL DADA LA ACTUAL COYUNTURA ECONÓMICA Y SERVICIOS DE CONTROL QUE SE PRESENTEN EN EL PERIODO DE CONTRATACIÓN.</t>
  </si>
  <si>
    <t>72288151</t>
  </si>
  <si>
    <t>SANCHEZ VARILLAS MANUEL DARCY AUGUSTO</t>
  </si>
  <si>
    <t>SERVICIO DE PROFESIONAL PARA QUE PRESTE SUS SERVICIOS EN LA EJECUCIÓN DE CONTROLES SIMULTÁNEOS EN LA MODALIDAD DE CONTROL CONCURRENTE PARA LAS LABORES DE CONTROL DEL ÓRGANO DE CONTROL INSTITUCIONAL DEL GOBIERNO REGIONAL CUSCO</t>
  </si>
  <si>
    <t>72322698</t>
  </si>
  <si>
    <t>VALENCIA HANARI KATHERINE VIANNEY</t>
  </si>
  <si>
    <t>CONTRATACION DE 01 SERVICIO PROFESIONAL EN ENFERMERIA EN EL MARCO DE LA ACTUAL COYUNTURA PARA LA GRC DE LIMA PROVINCIAS (HUACHO)</t>
  </si>
  <si>
    <t>72354223</t>
  </si>
  <si>
    <t>MEZA VASQUEZ KATHARINE MAYRA</t>
  </si>
  <si>
    <t>SERVICIO DE UN BACHILLER DE LA CARRERA DE ADMINISTRACION O CONTABILIDAD, QUE APOYE EN LA ELABORACION DE LOS PROYECTOS DE RESOLUCION DE ANTICIPOS Y REVISION DE LA RENDICIONES DE LAS PLANILLAS DE VIATICOS.</t>
  </si>
  <si>
    <t>72357263</t>
  </si>
  <si>
    <t>HERNANDEZ CAMPOS ERIKA MILAGRO</t>
  </si>
  <si>
    <t>SERVICIOS DE UN CONTADOR PARA EL OCI DE LA MP CAMANA EN MARCO DE LA EMERGENCIA SANITARIA POR EL COVID-19</t>
  </si>
  <si>
    <t>72370942</t>
  </si>
  <si>
    <t>DIAZ PALOMINO DIANA ROSA</t>
  </si>
  <si>
    <t xml:space="preserve">APOYO EN EL CONTROL E INGRESO DE COLABORADORES, VISITANTES SERVICIO DESCANSERO PASCO </t>
  </si>
  <si>
    <t>72374950</t>
  </si>
  <si>
    <t>VIVAR SALAS ANDERLYN DALIER</t>
  </si>
  <si>
    <t>SERVICIO DE UN MÉDICO CIRUJANO, PARA REALIZAR ACTIVIDADES DE CONTROL GUBERNAMENTAL EN TORNO LA EMERGENCIA SANITARIA POR EL COVID-19 PARA EL OCI DEL SEGURO INTEGRAL DE SALUD.</t>
  </si>
  <si>
    <t>72387461</t>
  </si>
  <si>
    <t>NUÑEZ HUANCA MILAGROS</t>
  </si>
  <si>
    <t>SERVICIO DE UN (1) EN INGENIERO SANITARIO PARA SU PARTICIPACIÓN COMO EXPERTO EN EL SERVICIO DE CONTROL POSTERIOR EN LA MODALIDAD DE AUDITORÍA DE CUMPLIMIENTO EN LA MUNICIPALIDAD DISTRITAL DE CHAPARRA", A CARGO DE LA GERENCIA REGIONAL DE CONTROL DE AREQUIPA</t>
  </si>
  <si>
    <t>72438565</t>
  </si>
  <si>
    <t>RYDER JHOEL MAMANI MIRANDA</t>
  </si>
  <si>
    <t>SERVICIO DE UN PROFESIONAL EN ECONOMÍA PARA QUE BRINDE APOYO TÉCNICO PARA EL MONITOREO DE LA EJECUCION EN MARCO DE RRCC</t>
  </si>
  <si>
    <t>72443981</t>
  </si>
  <si>
    <t>QUISPE CUBA RICHAR</t>
  </si>
  <si>
    <t>CONTRATAR LOS SERVICIO DE  PROFESIONAL EN INGENIERÍA CIVIL PARA QUE BRINDE APOYO EN LA REALIZACIÓN DE LOS DIVERSOS SERVICIOS DE CONTROL VINCULADOS CON EL GASTO PARA CONTROL GUBERNAMENTAL EN EL MARCO DE LA ACTUAL COYUNTURA ECONÓMICA, QUE EJECUTARÁ  EN EL ÓRGANO DE CONTROL INSTITUCIONAL DE LA MUNICIPALIDAD PROVINCIAL DE ILO.</t>
  </si>
  <si>
    <t>72473929</t>
  </si>
  <si>
    <t>ROMAN MIRANDA JOSE GRASCIANI</t>
  </si>
  <si>
    <t>72525153</t>
  </si>
  <si>
    <t>PORTILLA SANTA CRUZ CHRISTIAN LEOPOLDO</t>
  </si>
  <si>
    <t>SERVICIO DE REVISIÓN, ANÁLISIS Y EVALUACIÓN DE LOS REGISTROS EFECTUADOS POR LAS ENTIDADES PÚBLICAS EN LOS SISTEMAS RELACIONADOS CON LA RENDICIÓN DE CUENTAS Y LA IMPLEMENTACIÓN DEL SISTEMA DE CONTROL INTERNO, QUE SUPERVISA LA GERENCIA DE PREVENCIÓN Y DETECCIÓN A FIN DE CONFIRMAR EL CUMPLIMIENTO DE LAS METAS</t>
  </si>
  <si>
    <t>72649588</t>
  </si>
  <si>
    <t>ROJAS LA SERNA VICTOR ELI</t>
  </si>
  <si>
    <t>SERVICIO DE UN PROFESIONAL EN ADMINISTACION, O ECONOMIA PARA EJERCER ACCIONES DE CONTROL Y MONITOREO DE LOS DOCUMENTOS ADMINSITRATIVOS, ASI COMO SOLICITUDES DE INFROMACION REMITIDAS POR EL ORGANO DE AUDITORIA INTERNA, POR EL MINISTERIO PUBLICO Y PERSONAS NATURALES DIRIGDAS A LA UNIDAD DE TESORERIA DE LA GAD</t>
  </si>
  <si>
    <t>72663006</t>
  </si>
  <si>
    <t>ESPINOZA CANAL PABLO SANTIAGO</t>
  </si>
  <si>
    <t>SERVICIO DE UNA PERSONA NATURAL (01) QUE APOYE EN EL DISEÑO Y CREATIVIDAD DE PIEZAS  GRAFICAS  PARA LA COMUNICACION INTERNA</t>
  </si>
  <si>
    <t>72704642</t>
  </si>
  <si>
    <t>ROJAS BONILLA ESTEPHANI JHOAN</t>
  </si>
  <si>
    <t>CONTRATACIÓN DEL SERVICIO DE UN (1) PROFESIONAL DE LA CARRERA DE CONTABILIDAD ADMINISTRACIÓN, ECONOMÍA O AFINES; PARA EJECUTAR ACCIONES DE APOYO EN LA EVALUACIÓN TÉCNICA FINANCIERA EN LOS SERVICIOS DE CONTROL SIMULTÁNEO, BAJO LA MODALIDAD DE CONTROL CONCURRENTE AL HITO DE CONTROL N.° 7  DE LA OBRA: "RECUPERACIÓN DEL SERVICIO DE EDUCACIÓN PRIMARIA DE LA I.E. N.°  11236 EN EL CASERÍO SAN CARLOS, DEL DISTRITO DE SAN JOSÉ PROVINCIA Y DEPARTAMENTO DE LAMBAYEQUE"; HITOS NOS 4, 5 Y 6 DE LA OBRA "REPARACIÓN DE PISTAS Y VEREDAS EN LA AV. HUAMACHUCO EN LA LOCALIDAD DE LAMBAYEQUE, DISTRITO DE LAMBAYEQUE, PROVINCIA DE LAMBAYEQUE -LAMBAYEQUE" Y EJECUTAR ACCIONES DE APOYO EN LA EVALUACIÓN TÉCNICA FINANCIERA EN EL SERVICIO DE CONTROL POSTERIOR EN LA MODALIDAD DE AUDITORÍA DE CUMPLIMIENTO A LA OBRA: "REPARACIÓN DE VÍAS VECINALES; EN EL CRUCE CEMENTERIO-CRUCE COLOCHE-SAN PEDRO DE SASAPE-SAN ISIDRO-TRAPICHE DE BRONCE LONG. 8.94 KM, TRAMO II: CRUCE RIO LA LECHE- LAS JUNTAS- COLOCHE 3.18 KM, DISTRITO DE ÍLLIMO, PROVINCIA LAMBAYEQUE, DEPARTAMENTO LAMBAYEQUE"; PARA EL ÓRGANO DE CONTROL INSTITUCIONAL DE LA MUNICIPALIDAD PROVINCIAL DE LAMBAYEQUE, EL MARCO DE LA RECONSTRUCCIÓN CON CAMBIOS.</t>
  </si>
  <si>
    <t>72727515</t>
  </si>
  <si>
    <t>OSORIO GAVIDIA DIANA LIZETH</t>
  </si>
  <si>
    <t>SERVICIO DE UN PROFESIONAL EN INGENIERÍA CIVIL PARA QUE PRESTE SERVICIOS EN LA EJECUCIÓN DE CONTROLES SIMULTANEOS EN LA MODALIDAD DE CONTROL CONCURRENTE PARA LAS LABORES DE CONTROL DEL ORGANO DE CONTROL INSTITUCIONAL DE LA MUNICIPALIDAD DE CHUMBIVILCAS, EN EL MARCO DE LA EMERGENCIA NACIONAL SANITARIA POR EL COVID-19.</t>
  </si>
  <si>
    <t>72779590</t>
  </si>
  <si>
    <t>CANO MENDOZA WALTER AUGUSTO</t>
  </si>
  <si>
    <t xml:space="preserve">SERVICIO DE DIGITACION DE HOJAS DE LEVANTAMIENTO DE INFORMACION, PARA EL AREA DE CONTROL PATRIMONIAL </t>
  </si>
  <si>
    <t>72827398</t>
  </si>
  <si>
    <t>NIETO VARGAS ANA LUZ GRIMELY</t>
  </si>
  <si>
    <t>DISEÑO DE INTERIORES</t>
  </si>
  <si>
    <t>72880643</t>
  </si>
  <si>
    <t>BARRERA ZUMAETA EDWARD SMITH</t>
  </si>
  <si>
    <t>SERVICIO DE UN (01) PROFESIONAL EN GESTIÓN POR PROCESOS Y CALIDAD, GERENCIA DE COMUNICACIÓN CORPORATIVA</t>
  </si>
  <si>
    <t>72903621</t>
  </si>
  <si>
    <t>ZELADA INGA ROSA</t>
  </si>
  <si>
    <t>INGENIERO ECONOMISTA</t>
  </si>
  <si>
    <t>CONTRATAR EL SERVICIO DE UN OPERADOR DE SEGURIDAD PARA REALZAR EL SERVICIO DE CONTROL DE BIOSEGURIDAD - RUTA SUR -CONTRALORIA</t>
  </si>
  <si>
    <t>72910056</t>
  </si>
  <si>
    <t>YLLANES ORMEÑO JAIME PAUL JOSE</t>
  </si>
  <si>
    <t>EST. SECUNDARIA COMUN</t>
  </si>
  <si>
    <t>CONTAR CON EL SERVICIO DE UN (1) PROFESIONAL EN CONTABILIDAD, ADMINISTRACIÓN O ECONOMÍA PARA EJECUTAR ACCIONES DE APOYO EN LOS SERVICIOS DE CONTROL CONCURRENTE AL HITO DE CONTROL N.° 3 - EJECUCIÓN DE OBRA “REHABILITACIÓN DE CAMINO VECINAL - 19.3 KM EN SANAGORAN - CARACMACA - LA CALZADA - RAUMATE - LA ARENA”, HITO DE CONTROL N.° 3 - EJECUCIÓN DE OBRA “REHABILITACIÓN DE CAMINO VECINAL - 19.5 KM EN EMP. PE - 09 DE OCTUBRE - CASERÍO DE WIRACOCHAPAMPA - PUMAPAMPA - PUENTE PIEDRA - MARCOCHUGO - CASUMACA - QUEBRADA HONDA - COMADAY - MARCABAL” E HITO DE CONTROL N.° 3 - EJECUCIÓN DE OBRA “MEJORAMIENTO Y REHABILITACIÓN DEL SERVICIO DE TRANSITABILIDAD EN EL CAMINO VECINAL TRAMO C.P. SANTA FE DE CARRIZAL - C.P. EL ALIZAR - EMP. LI 901 (C.P. NUEVO HUAYCHO) - C.P. MIRAFLORES, DISTRITO DE CHUGAY - SÁNCHEZ CARRIÓN - LA LIBERTAD”; PROGRAMADOS POR LA GERENCIA REGIONAL DE CONTROL DE LA LIBERTAD, EN EL MARCO DE LA RECONSTRUCCIÓN CON CAMBIOS.</t>
  </si>
  <si>
    <t>72926301</t>
  </si>
  <si>
    <t>VERASTEGUI CAMPOS SEGUNDO EMILIO MANUEL</t>
  </si>
  <si>
    <t>SERVICIO DE UN CONTADOR PARA CONTROL SIMULTANEO</t>
  </si>
  <si>
    <t>73004184</t>
  </si>
  <si>
    <t>CERRATO PAREDES YOSEPH CESAR</t>
  </si>
  <si>
    <t>SERVICIO DE APOYO EN EL REGISTRO DE DOCUMENTOS INGRESADOS EN LA MESA DE PARTES DE LA SUBGERENCIA DE GESTIÓN DOCUMENTARIA EN LA SEDE CENTRAL</t>
  </si>
  <si>
    <t>73011573</t>
  </si>
  <si>
    <t>PANDURO RAMIREZ JENNIFER ELENA</t>
  </si>
  <si>
    <t>SERVICIO DE APOYO EN LA ORGANIZACIÓN Y DISTRIBUCIÓN DE LA DOCUMENTACIÓN INGRESADA EN EL SISTEMA DE GESTIÓN DOCUMENTAL EN LA SEDE CENTRAL DE LIMA</t>
  </si>
  <si>
    <t>73017927</t>
  </si>
  <si>
    <t>YTURBE MORI LAURA</t>
  </si>
  <si>
    <t>EST.COMPUTACION</t>
  </si>
  <si>
    <t>SERVICIO DE APOYO PARA GESTIONES ADMINISTRATIVAS A FIN DE BRINDAR APOYO INTEGRAL Y OPORTUNO PARA LA GERENCIA DE ADMINISTRACIÓN DE LA CONTRALORÍA GENERAL DE LA REPÚBLICA</t>
  </si>
  <si>
    <t>73056402</t>
  </si>
  <si>
    <t>MALCA RIVERA MARCELO SEBASTIAN</t>
  </si>
  <si>
    <t xml:space="preserve">SERVICIO EN AUDITORIA QUE PERMITA LA ELABORACION DE CARPETA DE SERVICIOS Y LA EJECUCION DE SERVICIO DE CONTROL ESPECIFICO EN  EL GOBIERNO REGIONAL DE CONTROL  DE MADRE DE DIOS POR PRESUNTO DOBLE PAGO A FUNCIONARIOS Y SERVIDORES DE LA ENTIDAD. </t>
  </si>
  <si>
    <t>73071455</t>
  </si>
  <si>
    <t>SILVA CALLER SILVER RAFAEL</t>
  </si>
  <si>
    <t xml:space="preserve">CONTAR CON EL SERVICIO PROFESIONAL DE UN (01) CONTADOR Y/O ECONOMISTA QUE APOYE EN LA ATENCIÓN Y TRAMITACIÓN DE EXPEDIENTES RECIBIDOS POR LA GERENCIA REGIONAL DE CONTROL DE LIMA METROPOLITANA Y CALLAO, EN EL MARCO DEL CONTROL GUBERNAMENTAL DADA LA ACTUAL COYUNTURA ECONÓMICA. </t>
  </si>
  <si>
    <t>73111811</t>
  </si>
  <si>
    <t>CAYOTOPA LATORRE CRISTHIAN ARMANDO</t>
  </si>
  <si>
    <t>SERVICIO DE DIGITALIZACION DE LAS FICHAS DE LEVANTAMIENTO DE  INFOMACION DEL PROCESO DE INVENTARIO 2019 PARA EL AREA DE CONTROL PATRIMONIAL Y ALMACEN DE LA SUBGERENCIA DE ABASTECIMIENTO</t>
  </si>
  <si>
    <t>73116190</t>
  </si>
  <si>
    <t>CARMELO POLO LUIS ALBERTO</t>
  </si>
  <si>
    <t>73124233</t>
  </si>
  <si>
    <t>LEYVA POMA ELIANA PATRICIA</t>
  </si>
  <si>
    <t>SERVICIO ESPECIALIZADO DE UN (01) MÉDICO CIRUJANO PARA DESARROLLAR ACCIONES DE APOYO EN SALUD EN EL MARCO DE LA EMERGENCIA SANITARIA DECLARADA POR EL MINISTERIO DE SALUD DEBIDO AL COVID-19, A FAVOR DE LOS COLABORADORES DE LA GERENCIA REGIONAL DE CONTROL DE TACNA DE LA CONTRALORÍA GENERAL DE LA REPÚBLICA.</t>
  </si>
  <si>
    <t>73132500</t>
  </si>
  <si>
    <t>HUANCA YUPANQUI NOHELANY UNHEI YARMILA</t>
  </si>
  <si>
    <t>CONTRATACIÓN DEL SERVICIO DE UN (1) PROFESIONAL DE LA CARRERA DE CONTABILIDAD O ADMINISTRACIÓN O ECONOMÍA PARA PARTICIPAR COMO INTEGRANTE, EN EL DESARROLLO DEL SERVICIO DE CONTROL SIMULTÁNEO DE LA OBRA: "MEJORAMIENTO DE LA TRANSITABILIDAD VEHICULAR Y PEATONAL DE LA AVENIDA A. B. LEGUÍA ENTRE LA AVENIDA TACNA Y SALIDA A MAMAPE, AV. TAKAHASHI ENTRE CALLE NICANOR CARMONA Y AVENIDA TACNA, AVENIDA TAKAHASHI ENTRE AVENIDA VÍCTOR MURO Y CALLE SAN MARTIN, AVENIDA TACNA ENTRE CALLE CHANCAY Y CALLE EL TRIUNFO Y LA AVENIDA BATANGRANDE ENTRE AVENIDA VILLA MERCEDES Y LA INTERSECCIÓN DE LA AVENIDA SAN JUAN DEL DISTRITO DE FERREÑAFE-PROVINCIA DE FERREÑAFE-LAMBAYEQUE", A CARGO DEL OCI DE LA MUNICIPALIDAD PROVINCIAL DE FERREÑAFE, EN EL MARCO DE LA RECONSTRUCCIÓN CON CAMBIOS.</t>
  </si>
  <si>
    <t>73183053</t>
  </si>
  <si>
    <t>PELAEZ ARAUJO EDWIN MACK MILLWARDS</t>
  </si>
  <si>
    <t>CONTRATACIÓN DEL SERVICIO DE UN SERVICIO PROFESIONAL EN CONTABILIDAD PARA LA ELABORACIÓN DE INFORMES TÉCNICOS PARA LOS PROYECTOS: “SERVICIO DE CONSERVACIÓN PARA LA RECUPERACIÓN Y/O REPOSICIÓN DE LA INFRAESTRUCTURA VIAL: TRAMO 2: EMP. PE-1N (CAYALTI)- SIPAN-EMP LA-116 (SALTUR) L=15.00KM) DEPARTAMENTO DE LAMBAYEQUE TRAMO 3: EMP. CA-100 (CASA BLANCA) – EMP. CA-1227 (NANCHOC) (L=23.57 KM)”, Y “SERVICIO DE CONSERVACIÓN PARA LA RECUPERACIÓN Y/O REPOSICIÓN DE LA INFRAESTRUCTURA VIAL PAQUETE 05: TRAMO: EMP. PE - 1N (DV. MORO) - DV. NEPEÑA - SAN JACINTO - MORO - HORNILLO - PAMPAROMAS - DV. HUATA - PUEBLO LIBRE - EMP. PE - 3N (CARAZ) (L= 145 KM)”; PARA LAS COMISIONES DE CONTROL CONCURRENTE, A CARGO DE LA SUBGERENCIA DE CONTROL DEL SECTOR TRANSPORTES Y COMUNICACIONES, EN EL MARCO DE LA LEY N° 30556 “LEY QUE APRUEBA DISPOSICIONES DE CARÁCTER EXTRAORDINARIO PARA LAS INTERVENCIONES DEL GOBIERNO NACIONAL FRENTE A DESASTRES Y QUE DISPONE LA CREACIÓN DE LA AUTORIDAD PARA LA RECONSTRUCCIÓN CON CAMBIOS”.</t>
  </si>
  <si>
    <t>73183437</t>
  </si>
  <si>
    <t>CASTILLO NORIEGA DAVID ANTONIO</t>
  </si>
  <si>
    <t>SERVICIO DE APOYO EN LABORES TÉCNICAS PARA LA SUBGERENCIA DE CONTROL DE MEGAPROYECTOS</t>
  </si>
  <si>
    <t>73206299</t>
  </si>
  <si>
    <t>CORDOVA VELASQUEZ SAMIR ALBERTO MARTIN</t>
  </si>
  <si>
    <t>CONTRATACIÓN DEL SERVICIO DE UN/A PROFESIONAL ESPECIALISTA PARA LA IDENTIFICACIÓN, ANÁLISIS Y LEVANTAMIENTO DE PERFILES DE PUESTO PARA LA ATENCIÓN DE NUEVOS REQUERIMIENTOS DE COLABORADORES PARA LA CONTRALORÍA GENERAL DE LA REPÚBLICA, A CARGO DE LA SUBGERENCIA DE POLÍTICAS Y DESARROLLO HUMANO EN EL MARCO DEL CONTROL GUBERNAMENTAL DADA LA COYUNTURA ECONÓMICA ACTUAL.</t>
  </si>
  <si>
    <t>73256426</t>
  </si>
  <si>
    <t>HUMPIRE VILLENA ESTHER XIOMARA</t>
  </si>
  <si>
    <t>CONTRATACIÓN DE SERVICIO DE UN (01) PROFESIONAL INGENIERO CIVIL PARA LA GERENCIA REGIONAL DE CONTROL HUANCAVELICA PARA REALIZAR SERVICIO DE CONTROL SIMULTÁNEO EN EL MARCO DE LA RECONTRUCCIÓN CON CAMBIOS - RCC DE ACUERDO A LAS NORMAS DE CONTROL GUBERNAMENTAL, DOCUMENTOS TÉCNICOS O DE GESTIÓN APLICABLES Y OTROS REQUERIMIENTOS DEL ÁMBITO SECTORIAL CORRESPONDIENTE.</t>
  </si>
  <si>
    <t>73328843</t>
  </si>
  <si>
    <t>ESPLANA BOZA RAUL</t>
  </si>
  <si>
    <t>CONTRATAR EL SERVICIO DE UN (1) PROFESIONAL EN CONTABILIDAD; CON LA FINALIDAD DE BRINDAR APOYO
EN LA REVISIÓN DE INFORMACIÓN CONTABLE Y FINANCIERA EN LOS SERVICIOS DE CONTROL A CARGO DEL OCI
DEL GOBIERNO REGIONAL DE LAMBAYEQUE A LOS PROYECTOS CREACIÓN DEL SERVICIO DE PROTECCIÓN EN RIBERA DEL RÍO LA LECHE VULNERABLE ANTE EL PELIGRO EN LOS SECTORES LAS JUNTAS BAJA, SAN PEDRO DE SASAPE I, SAN ISIDRO Y SEÑOR DE LUREN DISTRITO DE PACORA - PROVINCIA DE LAMBAYEQUE - DEPARTAMENTO DE LAMBAYEQUE Y RECUPERACIÓN PARA LOS SERVICIOS DE SALUD 1-3 COLAYA, DISTRITO DE SALAS, PROVINCIA DE LAMBAYEQUE Y MEJORAMIENTO DE LA CARRETERA JAYANCA, PAMPA DE LINO - DISTRITO DE JAYANCA - LAMBAYEQUE.</t>
  </si>
  <si>
    <t>73352071</t>
  </si>
  <si>
    <t>SANCHEZ CESPEDES SANDRA SAITH MARCELINA</t>
  </si>
  <si>
    <t>CONTRATACION DE UN APOYO EN LAS LABORES DE SISTEMATIZACION DE LA INFORMACION DE LA SUBGERENCIA DE PERSONAL Y COMPENSACIONES EN EL MARCO DE LA EMERGENCIA SANITARIA NACIONAL POR EL COVID-19.</t>
  </si>
  <si>
    <t>73359382</t>
  </si>
  <si>
    <t>ODAR CORDOVA LUIS FERNANDO</t>
  </si>
  <si>
    <t>CONTRATACION DE SERVICIOS DE CONTABILIDAD QUE PERMITA LA ELABORACIÓN DE CARPETA DE SERVICIO  Y LA EJECUCION DE SERVICIO DE CONTROL ESPECIFICO POR LA DOBLE PERCEPCION DE INGRESOS DE UNA CONSEJERA REGIONAL EN LA DIRECCIÓN REGIONAL DE EDUCACION DE MADRE DE DIOS.</t>
  </si>
  <si>
    <t>73363257</t>
  </si>
  <si>
    <t>MEDINA MORENO ARIANA VALERIA</t>
  </si>
  <si>
    <t>SERVICIO DE UN PROFESIONAL PARA GESTIONAR LA ADQUISICIÓN DE BIENES Y CONTRATACIÓN DE SERVICIOS MENORES O IGUALES A 8 UIT PARA LA SUBGERENCIA DE ABASTECIMIENTO</t>
  </si>
  <si>
    <t>73370171</t>
  </si>
  <si>
    <t>ÑAHUI PAITAN SHEYLA KATERINNE</t>
  </si>
  <si>
    <t>SERVICIO DE APOYO EN LAS ACTIVIDADES DE LA CONTRALORÍA GENERAL DE LA REPÚBLICA, FRENTE A LA EMERGENCIA SANITARIA ACTUAL POR EL COVID-19, CONSIDERANDO SU ROL COMO PRESIDENCIA DE LA ORGANIZACIÓN LATINOAMERICANA Y DEL CARIBE DE ENTIDADES FISCALIZADORAS SUPERIORES - OLACEFS Y MIEMBRO PLENO DE LA ORGANIZACIÓN INTERNACIONAL DE ENTIDADES FISCALIZADORAS SUPERIORES - INTOSAI.</t>
  </si>
  <si>
    <t>73376675</t>
  </si>
  <si>
    <t>YAURI ITUCCAYASI ALBA LILIANA</t>
  </si>
  <si>
    <t>SERVICIO DE  APOYO EN LAS LABORES ADMINISTRATIVAS, LOGISTICAS, ARCHIVO Y APOYO EN SERVICIOS DE CONTROL EN MARCO DE RRCC</t>
  </si>
  <si>
    <t>73423712</t>
  </si>
  <si>
    <t>CASTILLO GUERRERO EDITA MARIA</t>
  </si>
  <si>
    <t>SERVICIO DE PROFESIONAL EN DERECHO PARA LA EJECUCION DE SCG EN EL MARCO DE LA EMERGENCIA SANITARIA POR EL COVID-19 EN LA PROVINCIA DE LUYA</t>
  </si>
  <si>
    <t>73475465</t>
  </si>
  <si>
    <t>CALDERON BECERRA LEIDY TANIA</t>
  </si>
  <si>
    <t>CONTRATACIÓN DEL SERVICIO DE UN (01) AUDITOR CON EL PROPÓSITO DE EJECUTAR LOS SERVICIOS DE CONTROL QUE DETERMINE LA GERENCIA REGIONAL DE CONTROL DE AYACUCHO DE LA CONTRALORÍA GENERAL DE LA REPÚBLICA, A REALIZARSE EN EL ÓRGANO DE CONTROL INSTITUCIONAL DE LA MUNICIPALIDAD PROVINCIAL DE HUANTA, DENTRO DEL MARCO DE LA ACTUAL COYUNTURA ECONÓMICA.</t>
  </si>
  <si>
    <t>73508787</t>
  </si>
  <si>
    <t>HERMOZA MEDINA JULIA KERLY CINIRA</t>
  </si>
  <si>
    <t>CONTRATACIÓN DEL SERVICIO DE UN (1) PROFESIONAL DE LA CARRERA DE CONTABILIDAD, ADMINISTRACIÓN, ECONOMÍA O AFINES; CON EL PROPÓSITO DE PARTICIPAR COMO INTEGRANTE EN EL DESARROLLO DEL SERVICIO DE CONTROL CONCURRENTE A LAS OBRAS:
• "RECONSTRUCCIÓN DE LA AV. CULPÓN DESDE AV. CHICLAYO HASTA AV. PERÚ, PROFONG. AV. JORGE CHÁVEZ DESDE AV. MÉXICO HASTA CA. CAROLINA Y CA. SAN FEMANDO DESDE CA. ANTENOR ORREGO HASTA AV. CHICLAYO, DEL DISTRITO DE JOSÉ LEONARDO ORTIZ, PROVINCIA DE CHICLAYO - LAMBAYEQUE".
• "RECONSTRUCCIÓN DE LA AV. MARIANO CORNEJO DESDE AV. AUGUSTO B. LEGUÍA HASTA CALLE ANTENOR ORREGO DEL DISTRITO DE JOSÉ LEONARDO ORTIZ PROVINCIA DE CHICLAYO - LAMBAYEQUE"
SERVICIOS DE CONTROL QUE SE ENCUENTRAN A CARGO DEL ÓRGANO DE CONTROL INSTITUCIONAL DE LA MUNICIPALIDAD DISTRITAL DE JOSÉ LEONARDO ORTIZ, EN EL MARCO DE LA RECONSTRUCCIÓN CON CAMBIOS.</t>
  </si>
  <si>
    <t>73509415</t>
  </si>
  <si>
    <t>RIVERA IZQUIERDO YENNI LUCÍA</t>
  </si>
  <si>
    <t>SERVICIO DE UN PERSONAL DE APOYO PARA EL DESARROLLO DE LAS AUDICIENCIAS PUBLICAS PARA LA GERENCIA REGIONAL DE CONTRL DE HUANUCO</t>
  </si>
  <si>
    <t>73568066</t>
  </si>
  <si>
    <t>PONCE MORALES KAROL MARGOT</t>
  </si>
  <si>
    <t xml:space="preserve">SERVICIO EN AUDITORIA QUE PERMITA LA ELABORACION DE CARPETA DE SERVICIOS Y LA EJECUCION DE SERVICIO DE CONTROL ESPECIFICO EN EL GOBIERNO REGIONAL DE CONTROL  DE MADRE DE DIOS POR LA PROBABLE CONTRATACION DE PROVEEDORES SANCIONADOS POR EL OSCE. </t>
  </si>
  <si>
    <t>73606824</t>
  </si>
  <si>
    <t>CHAINA PFUNO JOHANA ROSALY</t>
  </si>
  <si>
    <t>SERVICIO DE APOYO DE UN BACHILLER DE ADMINISTRACION O CONTABILIDAD QUE APOYE EN EL REGISTRO Y CONTABILIZACION DE LAS RENDICIONES DE VIATICOS</t>
  </si>
  <si>
    <t>73654650</t>
  </si>
  <si>
    <t>PAREDES DIAZ NEIVY CELESTE</t>
  </si>
  <si>
    <t>SERVICIO DE REGISTRO, DESIGNACION Y DE CONTRATACION DE LAS SOCIEDADES DE AUDITORIA EN MARCO DE LA EMERGENCIA SANITARIA Y REACTIVACION ECONOMICA</t>
  </si>
  <si>
    <t>73663418</t>
  </si>
  <si>
    <t>ASSERETO TAPIA SILVANA LUCIA</t>
  </si>
  <si>
    <t>REQUERIMIENTO DE ADMINISTRADOR  PARA PARTICIPAR EN LA EJECUCION DE  SERVICIOS DE CONTROL SIMULTANEO EN EL OCI DE LA DIRES CAJAMARCA</t>
  </si>
  <si>
    <t>73675629</t>
  </si>
  <si>
    <t>RAMOS BRIONES LUCILA</t>
  </si>
  <si>
    <t>CONTRATACION DEL SERVICIO DE UN (01) PROFESIONAL EN DERECHO PARA REALIZAR SERVICIOS DE CONTROL A LAS INSTITUCIONES EDUCATIVAS EN EL MARCO DE LA LEY 31016</t>
  </si>
  <si>
    <t>73753791</t>
  </si>
  <si>
    <t>DE LA MEZA CORRO KATHERINE YAJAIDA</t>
  </si>
  <si>
    <t>SERVICIO DE UN CONTADOR PARA CONTROL POSTERIOR</t>
  </si>
  <si>
    <t>74045661</t>
  </si>
  <si>
    <t>GARCIA PINCHI DIEGO MARTIN</t>
  </si>
  <si>
    <t>74123567</t>
  </si>
  <si>
    <t>ESPINOZA BRAVO PRISCILLA DEL PILAR</t>
  </si>
  <si>
    <t>APOYO EN EL CONTROL E INGRESO DE COLABORADORES, VISITANTES SERVICIO NOCTURNO AYACUCHO</t>
  </si>
  <si>
    <t>74133525</t>
  </si>
  <si>
    <t>SALVATIERRA PEREZ FRANKLIN FRAYEN</t>
  </si>
  <si>
    <t>CONTRATACIÓN DE SERVICIOS DE UN (01) PROFESIONAL EN CONTABILIDAD PARA EL ÓRGANO DE CONTROL INSTITUCIONAL DE LA MUNICIPALIDAD   PROVINCIAL DE JUNÍN  PARA REALIZAR SERVICIO DE CONTROL SIMULTÁNEO EN EL MARCO DE LA EMERGENCIA NACIONAL DECLARADA POR EL ESTADO PERUANO ANTE LA PRESENCIA DEL COVID-19 DE ACUERDO A LAS NORMAS DE CONTROL GUBERNAMENTAL, DOCUMENTOS TÉCNICOS O DE GESTIÓN APLICABLES Y OTROS REQUERIMIENTOS DEL ÁMBITO SECTORIAL CORRESPONDIENTE</t>
  </si>
  <si>
    <t>74144055</t>
  </si>
  <si>
    <t>PEREZ ALDANA MIRELLA KERIDWEN</t>
  </si>
  <si>
    <t>SERVICIO DE UN (01) PROFESIONAL PARA BRINDAR ASISTENCIA ADMINISTRATIVA EN LA ELABORACION DE DOCUMENTOS INTERNOS PARA LA GERENCIA REGIONAL DE CONTROL DE ICA</t>
  </si>
  <si>
    <t>74245662</t>
  </si>
  <si>
    <t>FLORES QUISPE MARIVI JOHANA</t>
  </si>
  <si>
    <t>SERVICIO DE OPERADOR PARA EL ARMADO Y DEVOLUCION DE EXPEDIENTES DE MESA DE PARTES</t>
  </si>
  <si>
    <t>74326496</t>
  </si>
  <si>
    <t>WERNER JHOSNTON MELISSA ANTOINETTE</t>
  </si>
  <si>
    <t>CONTRATACION DE SERVICIO DE CHOFER PARA LA GERENCIA REGIONAL DE CONTROL DE PIURA - VEHICULO PLACA 937</t>
  </si>
  <si>
    <t>74624940</t>
  </si>
  <si>
    <t>HERRERA GUERRERO GUILLERMO ANTENOR III</t>
  </si>
  <si>
    <t>74810220</t>
  </si>
  <si>
    <t>SHUSHARY TARAZONA DIEGO SEBASTIAN</t>
  </si>
  <si>
    <t>75359415</t>
  </si>
  <si>
    <t>NUÑEZ MINAYA FABIO ENRIQUE</t>
  </si>
  <si>
    <t>75386423</t>
  </si>
  <si>
    <t>YSLA ZEGARRA FIORELA ROXANA</t>
  </si>
  <si>
    <t>75574631</t>
  </si>
  <si>
    <t>CANO ADVINCULA ABEL VIDAL</t>
  </si>
  <si>
    <t>SERVICIOS DE LABORES DE SEGURIDAD PARA EL CONTROL DE INGRESO Y SALIDA DE COLABORADORES PARA EL SERVICIO VESPERTINO EN LA SEDE DEL ÓRGANO INSTRUCTOR JUNÍN</t>
  </si>
  <si>
    <t>75687315</t>
  </si>
  <si>
    <t>CALLEGARI VEGA OMAR JHOEL</t>
  </si>
  <si>
    <t>SERVICIOS DE UN PROFESIONALPARA EJECUCION DE SERVICIOS DE CONTROLES POSTERIOES PARA EL OCI DIRECCION REGIONAL DE EDUCACION DE CUSCO, EN MARCO DE LA EMERGENCIA SANITARIA POR EL COVID-19</t>
  </si>
  <si>
    <t>76090792</t>
  </si>
  <si>
    <t>QUISPE HUAMAN FLAVIO</t>
  </si>
  <si>
    <t xml:space="preserve">CONTRATACION DEL SERVICIO DE PROFESIONAL EN CONTABILIDAD,ADMINISTRACION O ECONOMIA PARA PARTICIPAR EN LA EVALUACION DEL ESTADO SITUACIONAL DE LAS ENTIDADES Y EMPRESAS PUBLICAS OMISAS A LA RENDICION DE CUENTAS DEL EJERCICIO 2019. </t>
  </si>
  <si>
    <t>76128608</t>
  </si>
  <si>
    <t>QUISPE MAMANI FRANK RONALD</t>
  </si>
  <si>
    <t>CONTRATACIÓN DE LOS SERVICIOS DE UN (A) PROGRAMADOR (A) DE SISTEMAS INFORMÁTICOS, CON HERRAMIENTAS TECNOLÓGICAS PARA RECOPILAR, DESARROLLAR, ACTUALIZAR Y MOSTRAR RESULTADOS A TRAVÉS DE UN DASHBOARD, DE UN CONJUNTO DE DATOS RELACIONADOS AL CATÁLOGO VIRTUAL DE AUDITORÍAS COOPERATIVAS, CONSIDERANDO LA ACTUAL COYUNTURA NACIONAL QUE PUEDAN SER UTILIZADOS POR LA CGR COMO PARTE DE LAS INICIATIVAS QUE VIENE DESARROLLANDO EN SU ROL DE PRESIDENCIA DEL SUBCOMITÉ DE AUDITORÍAS COOPERATIVAS Y MIEMBRO PLENO DE LA ORGANIZACIÓN INTERNACIONAL DE ENTIDADES FISCALIZADORAS SUPERIORES – INTOSAI.</t>
  </si>
  <si>
    <t>76227489</t>
  </si>
  <si>
    <t>MARTINEZ SIFUENTES DIANA HERCILIA</t>
  </si>
  <si>
    <t>SERVICIO DE ASISTENCIA ADMINISTRATIVA AL EQUIPO DE TRABAJO DE INGENIERÍA DE LA SUBGERENCIA DE ABASTECIMIENTO, EN EL MARCO DE LAS INTERVENCIONES EN INFRAESTRUCTURA.</t>
  </si>
  <si>
    <t>76303704</t>
  </si>
  <si>
    <t>RUIZ HURTADO OLGA FRESSIA</t>
  </si>
  <si>
    <t>SERVICIO DE APOYO PARA LA CLASIFICACIÓN DE BIENES MUEBLES Y EL TRASLADO DE BIENES DE LAS DIVERSAS UNIDADES ORGÁNICAS DE LA CGR, PARA LA COORDINACIÓN DE CONTROL PATRIMONIAL DE LA SUBGERENCIA DE ABASTECIMIENTO.</t>
  </si>
  <si>
    <t>76315797</t>
  </si>
  <si>
    <t>RODRIGUEZ PILLACA KEVIN OSCAR</t>
  </si>
  <si>
    <t>76504745</t>
  </si>
  <si>
    <t>ROJAS MACCHA GIANMARCO JOSE</t>
  </si>
  <si>
    <t xml:space="preserve">CONTAR CON EL SERVICIO PROFESIONAL DE UN (01) ABOGADO (A) QUE APOYE EN LA ATENCIÓN Y TRAMITACIÓN DE EXPEDIENTES RECIBIDOS POR LA GERENCIA REGIONAL DE CONTROL DE LIMA METROPOLITANA Y CALLAO, EN EL MARCO DEL CONTROL GUBERNAMENTAL DADA LA ACTUAL COYUNTURA ECONÓMICA. </t>
  </si>
  <si>
    <t>76760613</t>
  </si>
  <si>
    <t>MENDOZA CURAS DIANA PATRICIA</t>
  </si>
  <si>
    <t>DESARROLLO DE ACTIVIDADES RELACIONADAS A SU ESPECIALIDAD, EN LOS  SERVICIOS DE CONTROL A EJECUTARSE EN EL ÓRGANO DE CONTROL INSTITUCIONAL DE LA MUNICIPALIDAD DE DOS DE MAYO, EN EL MARCO DE LA EMERGENCIA SANITARIA COVID 19.</t>
  </si>
  <si>
    <t>76797030</t>
  </si>
  <si>
    <t>CLAVERIANO JUSTINIANO ESTHER SOFIA</t>
  </si>
  <si>
    <t>CONTRATACIÓN DEL SERVICIO DE UN ASISTENTE PARA QUE REALICE ACTIVIDADES DE ELABORACIÓN, ORGANIZACIÓN E IMPRESIÓN DE DOCUMENTOS Y FORMATOS PARA LAS ETAPAS DEL CONCURSO INTERNO N° 01-2021-CG EN EL ÁREA DE RECLUTAMIENTO Y SELECCIÓN DE PERSONAL, EJECUTADO POR LA SUBGERENCIA DE POLÍTICAS Y DESARROLLO HUMANO, EN EL MARCO DEL CONTROL GUBERNAMENTAL DADA LA COYUNTURA ECONÓMICA ACTUAL.</t>
  </si>
  <si>
    <t>76841518</t>
  </si>
  <si>
    <t>VELASQUEZ TIPE GERALDINE ROCIO</t>
  </si>
  <si>
    <t>SERVICIO DE APOYO EN ELABORACION DE CUADROS EN EXCEL PARA EVALUACION DE OBLIGADOS A PRSENTAR DDJJ INGRESOS DE BIENES Y RENTAS</t>
  </si>
  <si>
    <t>76951258</t>
  </si>
  <si>
    <t>MENDOZA YATACO CHRISTOPHER</t>
  </si>
  <si>
    <t>77028290</t>
  </si>
  <si>
    <t>HUANCHI APAZA JOSE FRANCISCO</t>
  </si>
  <si>
    <t xml:space="preserve">SERVICIO DE ASISTENCIA ADMINISTRATIVA PARA LA GERENCIA JURÍDICO NORMATIVA </t>
  </si>
  <si>
    <t>77131802</t>
  </si>
  <si>
    <t>MEJIA RIOS PITA JUAN DIEGO</t>
  </si>
  <si>
    <t>DESARROLLO DE ACTIVIDADES RELACIONADAS A LOS SERVICIOS DE CONTROL RESPECTO A LA EJECUCIÓN DE LOS RECURSOS ECONÓMICOS TRANSFERIDOS EXCEPCIONALMENTE A LOS GOBIERNOS LOCALES Y EN RELACIÓN A LA REACTIVACIÓN ECONÓMICA Y ATENCIÓN DE LA POBLACIÓN A TRAVÉS DE LA INVERSIÓN PÚBLICA, EN EL MARCO DE LA EMERGENCIA SANITARIA COVID - 19.</t>
  </si>
  <si>
    <t>80037356</t>
  </si>
  <si>
    <t>FELIPE MATIAS ELBIO FERNANDO</t>
  </si>
  <si>
    <t>SERVICIO DE UN OPERARIO EN DRYWALL PARA EL ÁREA DE MANTENIMIENTO DE LA SUBGERENCIA DE ABASTECIMIENTO DE LA CONTRALORÍA GENERAL DE LA REPÚBLICA DEL PERÚ, EL CUAL BRINDE SERVICIO TÉCNICO EN EL LOCAL DE LA SEDE CENTRAL (CAMILO CARRILLO, ARENALES, MILLER Y CASONA), UBICADO EN JR. CAMILO CARRILLO N° 114, JESÚS MARÍA, ASÍ COMO ATENCIONES EN SEDES REGIONALES DE CONTROL.</t>
  </si>
  <si>
    <t>80238514</t>
  </si>
  <si>
    <t>GARCIA CORNEJO JHON ALEXANDER</t>
  </si>
  <si>
    <t>SERVICIO DE UN ING. DE SISTEMAS E INFORMÁTICA COMO EXPERTO  EN LA AUDITORÍA DE CUMPLIMIENTO A LA ADQUISICIÓN DE 7795 COMPUTADORAS PORTÁTILES EN LA DIRECCIÓN DE GESTIÓN PEDAGÓGICA DE LA DRE HUÁNUCO EN MARCO DE LA EMERGENCIA SANITARIA</t>
  </si>
  <si>
    <t>80246160</t>
  </si>
  <si>
    <t>FIGUEROA MENESES JHON ALBERTO</t>
  </si>
  <si>
    <t>SERVICIO DE UNA PERSONA NATURAL PARA QUE PRESTE EL SERVICIO DE CONDUCCIÓN DE UN VEHÍCULO INSTITUCIONAL DE PLACA EGF-986 PARA EL TRASLADO DE LOS AUDITORES DE LA CGR, ASÍ COMO EL DESARROLLO DE OPERATIVOS EN EL MARCO DEL CONTROL SIMULTÁNEO PARA LA SUBGERENCIA DE ABASTECIMIENTO</t>
  </si>
  <si>
    <t>80651341</t>
  </si>
  <si>
    <t>SEGURA AGUILAR JUAN JOSE</t>
  </si>
  <si>
    <t>SERVICIO DE OPERADOR PARA EL ARMADO DE DOCUMENTOS DE LA CGR PARA LA LÍNEA DE PRODUCCIÓN DE MICROFORMAS DE LA SUBGERENCIA DE GESTIÓN DOCUMENTARIA EN LA SEDE CENTRAL DE LA CONTRALORÍA GENERAL DE LA REPUBLICA.</t>
  </si>
  <si>
    <t>ALGARA GIL DANNYLO NAZARETH</t>
  </si>
  <si>
    <t>SERVICIO DE UN PROFESIONAL EN CONTABILIDAD PARA LA CONTABILIZACIÓN, ANÁLISIS DE CUENTAS PARA LA ELABORACIÓN DE LA INFORMACIÓN FINANCIERA Y PRESUPUESTARIA DE LA ENTIDAD CON LA FINALIDAD DE ASEGURAR EL CONTROL DE LOS MISMOS EN LA UNIDAD DE CONTABILIDAD DE LA GERENCIA DE ADMINISTRACIÓN DE LA CONTRALORÍA GENERAL DE LA REPÚBLICA</t>
  </si>
  <si>
    <t>BALTAZAR BERNILLA VICTORIA</t>
  </si>
  <si>
    <t>SALAZAR MESTANZA FERNANDO IRENEO</t>
  </si>
  <si>
    <t>SERVICIO DE APOYO ADMINISTRATIVO PARA EL ALMACÉN CENTRAL  DE LA SUBGERENCIA DE ABASTECIMIENTO</t>
  </si>
  <si>
    <t>RAMIREZ VILCHEZ AMERICO ERNESTO</t>
  </si>
  <si>
    <t>SERVICIO DE UN (01) INGENIERO CIVIL PARA REALIZAR ACTIVIDADES DE ELABORACIÓN, REVISIÓN Y CONTROL DE LA PROGRAMACIÓN, COSTOS Y PRESUPUESTOS DE LOS EXPEDIENTES TÉCNICOS DE OBRAS A CARGO DEL EQUIPO DE TRABAJO DE INGENIERÍA, COMO PARTE DE LOS PROYECTOS EN INFRAESTRUCTURA QUE VIENE EJECUTANDO LA CONTRALORÍA GENERAL DE LA REPÚBLICA DEL PERÚ EN BENEFICIO DE LA POBLACIÓN, ORIENTADA AL CUMPLIMIENTO DE METAS DE LA SUBGERENCIA DE ABASTECIMIENTO DE ACUERDO AL PLAN OPERATIVO INSTITUCIONAL</t>
  </si>
  <si>
    <t>TORRES GAVIDIA CARLOS ALBERTO</t>
  </si>
  <si>
    <t>SERVICIOS DE UN PROFESIONAL EN ARQUITECTURA QUE BRINDE EL SOPORTE TÉCNICO RELACIONADO A MEJORAS EN MANTENIMIENTO Y ACONDICIONAMIENTO DE LA INFRAESTRUCTURA EN LAS DISTINTAS SEDES DE LA CONTRALORÍA GENERAL DE LA REPÚBLICA, ASÍ COMO LA IMPLEMENTACIÓN DE NUEVOS AMBIENTES Y REDISTRIBUCIÓN EN LAS GERENCIAS REGIONALES DE CONTROL A NIVEL NACIONAL</t>
  </si>
  <si>
    <t>DURAND ROJAS PEDRO FRANK</t>
  </si>
  <si>
    <t>CONTRATACIÓN DEL SERVICIO DE UN APOYO PARA EL ANÁLISIS Y SISTEMATIZACIÓN</t>
  </si>
  <si>
    <t>CARRASCO HUACCHA HEYDY MAYUMY</t>
  </si>
  <si>
    <t>SERVICIO DE GESTIÓN CON LA METODOLOGÍA BIM EN LA COORDINACIÓN, SEGUIMIENTO Y MONITOREO DE LOS PROYECTOS DE INFRAESTRUCTURA PARA LAS SEDES INSTITUCIONALES DE LA CONTRALORIA GENERAL DE LA REPÚBLICA, A CARGO DEL EQUIPO DE TRABAJO DE INGENIERÍA DE LA SUBGERENCIA DE ABASTECIMIENTO</t>
  </si>
  <si>
    <t>SALAZAR MONACA VANIA GLADYS</t>
  </si>
  <si>
    <t>ESCOBEDO ORTEGA AXEL OMAR</t>
  </si>
  <si>
    <t>FORMATO 17: NOMBRES E INGRESOS MENSUALES DEL PERSONAL CONTRATADO FUERA DEL PAP EN LOS AÑOS FISCALES 2020 -2021</t>
  </si>
  <si>
    <t>APOYO PROFESIONAL</t>
  </si>
  <si>
    <t>46570945</t>
  </si>
  <si>
    <t>ABAD MEDINA EISTEIN</t>
  </si>
  <si>
    <t>Contabilidad</t>
  </si>
  <si>
    <t>Titulado</t>
  </si>
  <si>
    <t>Profesional</t>
  </si>
  <si>
    <t>23946929</t>
  </si>
  <si>
    <t>ABARCA VERA SANDRA CATALINA</t>
  </si>
  <si>
    <t>42262721</t>
  </si>
  <si>
    <t>ACERO HUARAYA YULI</t>
  </si>
  <si>
    <t>Administración</t>
  </si>
  <si>
    <t>40362000</t>
  </si>
  <si>
    <t>ACEVEDO GUZMAN CARLA MARGOT</t>
  </si>
  <si>
    <t>Derecho</t>
  </si>
  <si>
    <t>42944930</t>
  </si>
  <si>
    <t>ACEVEDO MENDOZA JUANA AZUCENA</t>
  </si>
  <si>
    <t>APOYO ADMINISTRATIVO</t>
  </si>
  <si>
    <t>42318730</t>
  </si>
  <si>
    <t>ACEVEDO TORRES GABRIELA PAOLA</t>
  </si>
  <si>
    <t>Bachiller</t>
  </si>
  <si>
    <t>Profesional (*)</t>
  </si>
  <si>
    <t>46077880</t>
  </si>
  <si>
    <t>ACHA BASURTO ROCIO DEL PILAR</t>
  </si>
  <si>
    <t>Ingeniería Civil</t>
  </si>
  <si>
    <t>6500 - 7500</t>
  </si>
  <si>
    <t>42517272</t>
  </si>
  <si>
    <t>ACOSTA CHAPOÑAN ALEX GILBERTO</t>
  </si>
  <si>
    <t>9500 - 12000</t>
  </si>
  <si>
    <t>10470528</t>
  </si>
  <si>
    <t>ACOSTA GALLEGOS CARLOS ANTONIO</t>
  </si>
  <si>
    <t>09797455</t>
  </si>
  <si>
    <t>ACOSTA VALERIANO CESAR</t>
  </si>
  <si>
    <t>Computación E Informática</t>
  </si>
  <si>
    <t>Egresado</t>
  </si>
  <si>
    <t>Técnico (*)</t>
  </si>
  <si>
    <t>40194742</t>
  </si>
  <si>
    <t>ACUÑA ARONE HECTOR GIL</t>
  </si>
  <si>
    <t>45725124</t>
  </si>
  <si>
    <t>ACUÑA GAGO GABRIELA</t>
  </si>
  <si>
    <t>Ingeniería De Sistemas</t>
  </si>
  <si>
    <t>43028160</t>
  </si>
  <si>
    <t>ACUÑA QUINTANILLA JUAN CARLOS</t>
  </si>
  <si>
    <t>45382376</t>
  </si>
  <si>
    <t>ACUY RAMIREZ JONATHAN AUGUSTO</t>
  </si>
  <si>
    <t>45876828</t>
  </si>
  <si>
    <t>AGUILAR CABELLO ALEX YORDANO</t>
  </si>
  <si>
    <t>46490992</t>
  </si>
  <si>
    <t>AGUILAR CALCINA PETER WILBER</t>
  </si>
  <si>
    <t>42523508</t>
  </si>
  <si>
    <t>AGUIRRE CADENILLAS EDITH RUTH</t>
  </si>
  <si>
    <t>Ciencias De La Comunicación</t>
  </si>
  <si>
    <t>20104725</t>
  </si>
  <si>
    <t>AGUIRRE CARHUAMACA PATTY</t>
  </si>
  <si>
    <t>Economía</t>
  </si>
  <si>
    <t>19859531</t>
  </si>
  <si>
    <t>AGUIRRE GUTARRA BLANCO RODRIGO</t>
  </si>
  <si>
    <t>73027907</t>
  </si>
  <si>
    <t>AGUIRRE REATEGUI MARDEN ROMAN</t>
  </si>
  <si>
    <t>Estudiante</t>
  </si>
  <si>
    <t>43255618</t>
  </si>
  <si>
    <t>AGUIRRE ROJAS LEVI JOEL</t>
  </si>
  <si>
    <t>45201086</t>
  </si>
  <si>
    <t>AHUMADA ARANA PAUL ENRIQUE</t>
  </si>
  <si>
    <t>27414392</t>
  </si>
  <si>
    <t>ALARCON BARBOZA PEDRO PABLO</t>
  </si>
  <si>
    <t>09822971</t>
  </si>
  <si>
    <t>ALBARRAN RUIZ JUAN MANUEL</t>
  </si>
  <si>
    <t>Ingenieria De Telecomunicaciones</t>
  </si>
  <si>
    <t>43568353</t>
  </si>
  <si>
    <t>ALBERCA MERINO CINTHIA MARIA</t>
  </si>
  <si>
    <t>45361906</t>
  </si>
  <si>
    <t>ALBORNOZ ROMERO DEYSI YANELI</t>
  </si>
  <si>
    <t>41783344</t>
  </si>
  <si>
    <t>ALBUJAR NUÑEZ CARLOS ALONSO</t>
  </si>
  <si>
    <t>42945106</t>
  </si>
  <si>
    <t>ALCA MARIÑO RODOLFO</t>
  </si>
  <si>
    <t>18131914</t>
  </si>
  <si>
    <t>ALCALDE FERREYRA CARLOS ENRIQUE</t>
  </si>
  <si>
    <t>17852793</t>
  </si>
  <si>
    <t>ALCANTARA ORTIZ MERCEDES DEL PILAR</t>
  </si>
  <si>
    <t>10070485</t>
  </si>
  <si>
    <t>ALDAVE TERRONES ANA MARIA</t>
  </si>
  <si>
    <t>46061764</t>
  </si>
  <si>
    <t>ALDEA QUINCHO MARIA</t>
  </si>
  <si>
    <t>46789635</t>
  </si>
  <si>
    <t>ALEY APARCANA KEVIN ERICK</t>
  </si>
  <si>
    <t>02150857</t>
  </si>
  <si>
    <t>ALFARO ALEJO LALO VICTOR</t>
  </si>
  <si>
    <t>45007090</t>
  </si>
  <si>
    <t>ALFARO CASTAÑEDA BERTHA YELINA</t>
  </si>
  <si>
    <t>42955255</t>
  </si>
  <si>
    <t>ALFARO DIAZ GERSON GABRIEL</t>
  </si>
  <si>
    <t>APOYO TECNICO</t>
  </si>
  <si>
    <t>45417467</t>
  </si>
  <si>
    <t>ALFARO JUAREZ DANIEL JOEL</t>
  </si>
  <si>
    <t>Secundaria Común</t>
  </si>
  <si>
    <t>Ocupacional</t>
  </si>
  <si>
    <t>07110552</t>
  </si>
  <si>
    <t>ALFARO LOPEZ EUSEBIO JAVIER</t>
  </si>
  <si>
    <t>Ingeniería Agricola</t>
  </si>
  <si>
    <t>40402176</t>
  </si>
  <si>
    <t>ALFEREZ MAYER JONATHAN PEDRO</t>
  </si>
  <si>
    <t>45840122</t>
  </si>
  <si>
    <t>ALIAGA SILVA JULIO ALEJANDRO</t>
  </si>
  <si>
    <t>42844238</t>
  </si>
  <si>
    <t>ALIAGA SOLIMANO WILFREDO</t>
  </si>
  <si>
    <t>41585571</t>
  </si>
  <si>
    <t>ALMENDRAS SORIA KARIM YEIMY</t>
  </si>
  <si>
    <t>07655290</t>
  </si>
  <si>
    <t>ALMINAGORTA BRAVO CARMEN ANGELICA</t>
  </si>
  <si>
    <t>41428433</t>
  </si>
  <si>
    <t>ALMIRON ARPITA YULISA</t>
  </si>
  <si>
    <t>46572951</t>
  </si>
  <si>
    <t>ALOMIA CAMARA ROSA LUZ</t>
  </si>
  <si>
    <t>72935691</t>
  </si>
  <si>
    <t>ALTAMIRANO CARRASCO MARIA LIZETH</t>
  </si>
  <si>
    <t>40599267</t>
  </si>
  <si>
    <t>ALTAMIRANO NOLAZCO PAMELA</t>
  </si>
  <si>
    <t>41078595</t>
  </si>
  <si>
    <t>ALTAMIZA CHAVEZ DALILA CONZUELO</t>
  </si>
  <si>
    <t>08826660</t>
  </si>
  <si>
    <t>ALTEZ GRIMANI JAVIER EPIFANIO</t>
  </si>
  <si>
    <t>42934536</t>
  </si>
  <si>
    <t>ALVA CASTILLO TERESITA LEONIZA</t>
  </si>
  <si>
    <t>18122044</t>
  </si>
  <si>
    <t>ALVA ESPEJO WILFREDO GABRIEL</t>
  </si>
  <si>
    <t>41312835</t>
  </si>
  <si>
    <t>ALVA PACHECO RONALD GIOVANNI</t>
  </si>
  <si>
    <t>45482236</t>
  </si>
  <si>
    <t>ALVARADO PINTO NAYDA INDIRA</t>
  </si>
  <si>
    <t>5000 - 6500</t>
  </si>
  <si>
    <t>42816003</t>
  </si>
  <si>
    <t>ALVAREZ CEPEDA PEDRO ADAN</t>
  </si>
  <si>
    <t>71457286</t>
  </si>
  <si>
    <t>ALVAREZ IDRUGO JOSE IVAN GREGORIC</t>
  </si>
  <si>
    <t>Redes Y Comunicaciones</t>
  </si>
  <si>
    <t>42105518</t>
  </si>
  <si>
    <t>ALVAREZ JARA CARLOS ROBERTO</t>
  </si>
  <si>
    <t>Ingeniería Sanitaria</t>
  </si>
  <si>
    <t>08437852</t>
  </si>
  <si>
    <t>ALVAREZ LECARNAQUE FRANCISCO ELIAB</t>
  </si>
  <si>
    <t>40468100</t>
  </si>
  <si>
    <t>ALVAREZ LLANOS VERONICA MERCEDES</t>
  </si>
  <si>
    <t>43157420</t>
  </si>
  <si>
    <t>ALVAREZ MALDONADO FRAN EDWA ALEX</t>
  </si>
  <si>
    <t>70006618</t>
  </si>
  <si>
    <t>ALVAREZ PEZO JUAN CARLOS</t>
  </si>
  <si>
    <t>40985035</t>
  </si>
  <si>
    <t>ALVAREZ ROJAS ADA MIRTHA</t>
  </si>
  <si>
    <t>70766176</t>
  </si>
  <si>
    <t>ALVAREZ TORRES GISELA JHOBRIECY</t>
  </si>
  <si>
    <t>09450797</t>
  </si>
  <si>
    <t>AMORETTI SOTELO RONALD ARNALDO</t>
  </si>
  <si>
    <t>09669238</t>
  </si>
  <si>
    <t>AMPUERO APARCANA FREDDY OMAR</t>
  </si>
  <si>
    <t>Marketing</t>
  </si>
  <si>
    <t>06707761</t>
  </si>
  <si>
    <t>ANAYA MONTESINOS RAUL GUILLERMO</t>
  </si>
  <si>
    <t>6000 - 6500</t>
  </si>
  <si>
    <t>42046183</t>
  </si>
  <si>
    <t>ANCAJIMA PARAMA HELLEN MILAGROS</t>
  </si>
  <si>
    <t>01332941</t>
  </si>
  <si>
    <t>ANCCO GOMEZ ROXANA</t>
  </si>
  <si>
    <t>10172131</t>
  </si>
  <si>
    <t>ANCIETA RAMOS RUTH ELSA</t>
  </si>
  <si>
    <t>Psicología</t>
  </si>
  <si>
    <t>45114562</t>
  </si>
  <si>
    <t>ANDIA RAMOS YUPENG CATHERINE</t>
  </si>
  <si>
    <t>41330995</t>
  </si>
  <si>
    <t>ANGULO CHUQUIZUTA NEY</t>
  </si>
  <si>
    <t>41490494</t>
  </si>
  <si>
    <t>ANICAMA BERNAOLA MARLENNY PILAR</t>
  </si>
  <si>
    <t>42145881</t>
  </si>
  <si>
    <t>ANTEQUERA GUIMARAY JHON ELVIS</t>
  </si>
  <si>
    <t>70430192</t>
  </si>
  <si>
    <t>ANTEZANA CORDOVA MARTHA CECILIA</t>
  </si>
  <si>
    <t>41762785</t>
  </si>
  <si>
    <t>ANTONIO MENDOZA VICTOR RAUL</t>
  </si>
  <si>
    <t>43280232</t>
  </si>
  <si>
    <t>ANTONIO SOLIZ SILVIA MARIA</t>
  </si>
  <si>
    <t>70199444</t>
  </si>
  <si>
    <t>ANYAYPOMA OCON RICHARD MIGUEL</t>
  </si>
  <si>
    <t>42373997</t>
  </si>
  <si>
    <t>ANYOSA CARTOLIN JUAN CARLOS</t>
  </si>
  <si>
    <t>10284274</t>
  </si>
  <si>
    <t>AÑAZGO SAYBAY GIOVANNA SUSANA</t>
  </si>
  <si>
    <t>Secretariado</t>
  </si>
  <si>
    <t>45205208</t>
  </si>
  <si>
    <t>AQUINO BEDIA JORGE</t>
  </si>
  <si>
    <t>Ingeniería Ambiental</t>
  </si>
  <si>
    <t>45552219</t>
  </si>
  <si>
    <t>AQUINO CAPACYACHI JULISA KARINA</t>
  </si>
  <si>
    <t>77794081</t>
  </si>
  <si>
    <t>AQUINO FERNANDEZ HENRY MAYRO</t>
  </si>
  <si>
    <t>Administracion Hotelera</t>
  </si>
  <si>
    <t>45456992</t>
  </si>
  <si>
    <t>AQUINO QUIROZ DAVID SEBASTIAN</t>
  </si>
  <si>
    <t>08357025</t>
  </si>
  <si>
    <t>AQUINO QUISPE FERNANDO RICARDO</t>
  </si>
  <si>
    <t>42869107</t>
  </si>
  <si>
    <t>ARANA GOMEZ JOSE ANDRES</t>
  </si>
  <si>
    <t>21544440</t>
  </si>
  <si>
    <t>ARANA RETAMOZO LUIS</t>
  </si>
  <si>
    <t>29721322</t>
  </si>
  <si>
    <t>ARANA RIVAÑOS RAUL MARTIN</t>
  </si>
  <si>
    <t>Técnico</t>
  </si>
  <si>
    <t>41741048</t>
  </si>
  <si>
    <t>ARANDA CONCEPCION BETSY</t>
  </si>
  <si>
    <t>18010722</t>
  </si>
  <si>
    <t>ARANDA QUIROZ TALITA ROSABET</t>
  </si>
  <si>
    <t>41955774</t>
  </si>
  <si>
    <t>ARANGURI BARRANTES KARLA KATHERINE</t>
  </si>
  <si>
    <t>45392623</t>
  </si>
  <si>
    <t>ARANZABAL SOLOGUREN KRIZIA ESTEFANY</t>
  </si>
  <si>
    <t>40277148</t>
  </si>
  <si>
    <t>ARAUCANO LOPEZ MERCEDES ROSALIA</t>
  </si>
  <si>
    <t>45202851</t>
  </si>
  <si>
    <t>ARBAIZA HERNANDEZ HAROLD IVAN</t>
  </si>
  <si>
    <t>10356851</t>
  </si>
  <si>
    <t>ARBAÑIL BLANCO HECTOR MIGUEL</t>
  </si>
  <si>
    <t>47125356</t>
  </si>
  <si>
    <t>ARBULU VASQUEZ AURA MILUSKA</t>
  </si>
  <si>
    <t>41856885</t>
  </si>
  <si>
    <t>ARCE GODOY PERCY</t>
  </si>
  <si>
    <t>46324790</t>
  </si>
  <si>
    <t>ARCO INGA SURIPAK BENILD</t>
  </si>
  <si>
    <t>46519373</t>
  </si>
  <si>
    <t>ARENAS ARAMBURU ANGHELA</t>
  </si>
  <si>
    <t>08719078</t>
  </si>
  <si>
    <t>ARESTEGUI MATUTTI MIGUEL ANGEL</t>
  </si>
  <si>
    <t>Ingenieria Mecanica - Electrica</t>
  </si>
  <si>
    <t>41097076</t>
  </si>
  <si>
    <t>AREVALO CANARIO JULIO</t>
  </si>
  <si>
    <t>00101785</t>
  </si>
  <si>
    <t>AREVALO PEREZ OFELIA</t>
  </si>
  <si>
    <t>5000 - 8500</t>
  </si>
  <si>
    <t>41517557</t>
  </si>
  <si>
    <t>ARIAS CAMPOS HECTOR JHONNY</t>
  </si>
  <si>
    <t>09583253</t>
  </si>
  <si>
    <t>ARIAS CANO DANIEL ENRIQUE</t>
  </si>
  <si>
    <t>Administracion Y Ciencias Policiales</t>
  </si>
  <si>
    <t>4200 - 5500</t>
  </si>
  <si>
    <t>40927300</t>
  </si>
  <si>
    <t>ARIAS FERNANDEZ NOHEMI DEL ROSARIO</t>
  </si>
  <si>
    <t>41779997</t>
  </si>
  <si>
    <t>ARIAS LOPEZ CESAR ALEJANDRO</t>
  </si>
  <si>
    <t>08807522</t>
  </si>
  <si>
    <t>ARIAS MINAYA LUIS ENRIQUE</t>
  </si>
  <si>
    <t>8500 - 8500</t>
  </si>
  <si>
    <t>40059234</t>
  </si>
  <si>
    <t>ARIAS PORTUGUEZ KARINA NOELIA</t>
  </si>
  <si>
    <t>46178865</t>
  </si>
  <si>
    <t>ARIAS TITO CLAUDIA YULIANA</t>
  </si>
  <si>
    <t>25790825</t>
  </si>
  <si>
    <t>ARIAS ZEVALLOS CHRISTIAN MARTIN</t>
  </si>
  <si>
    <t>09347440</t>
  </si>
  <si>
    <t>ARMIJO GONZALES ROMULO MARTIN</t>
  </si>
  <si>
    <t>28315103</t>
  </si>
  <si>
    <t>ARONES OCHOA IVAN</t>
  </si>
  <si>
    <t>44092892</t>
  </si>
  <si>
    <t>ARONI GELDRES FELIX ARMANDO</t>
  </si>
  <si>
    <t>00523219</t>
  </si>
  <si>
    <t>ARRATIA SACARI GRACIELA MARILU</t>
  </si>
  <si>
    <t>42235289</t>
  </si>
  <si>
    <t>ARRIARAN MORE JOSE ARMANDO</t>
  </si>
  <si>
    <t>42246617</t>
  </si>
  <si>
    <t>ARRIBASPLATA SANCHEZ MARIA KATIA</t>
  </si>
  <si>
    <t>45032840</t>
  </si>
  <si>
    <t>ARRUNATEGUI JAIME ADA ALI</t>
  </si>
  <si>
    <t>23841919</t>
  </si>
  <si>
    <t>ARTETA CORRALES SERGIO ARTURO</t>
  </si>
  <si>
    <t>18213278</t>
  </si>
  <si>
    <t>ASCOY NATIVIDAD VICTOR ENRIQUE</t>
  </si>
  <si>
    <t>42785470</t>
  </si>
  <si>
    <t>ASENCIOS MALLQUI YOFFAN ISAAC</t>
  </si>
  <si>
    <t>5500 - 6500</t>
  </si>
  <si>
    <t>46777820</t>
  </si>
  <si>
    <t>ASENCIOS SANCHEZ FRANKLIN LENIN</t>
  </si>
  <si>
    <t>31665732</t>
  </si>
  <si>
    <t>ASIS GONZALES JORGE ALBERTO</t>
  </si>
  <si>
    <t>18019095</t>
  </si>
  <si>
    <t>ASMAT RUIZ VICTOR AGUSTIN</t>
  </si>
  <si>
    <t>47737699</t>
  </si>
  <si>
    <t>ASMAT VASQUEZ ZULLY IVONNE</t>
  </si>
  <si>
    <t>32992458</t>
  </si>
  <si>
    <t>ASPAJO DE LA CRUZ ROCIO DEL CARMEN</t>
  </si>
  <si>
    <t>10584831</t>
  </si>
  <si>
    <t>ASTETE ZAMALLOA ENRIQUE</t>
  </si>
  <si>
    <t>40102426</t>
  </si>
  <si>
    <t>ASTOCONDOR BALDEON YHOJAYRA EMMANUELA</t>
  </si>
  <si>
    <t>Ingeniería Industrial</t>
  </si>
  <si>
    <t>43619284</t>
  </si>
  <si>
    <t>ATANACIO BAZAN NILTON GUILLERMO</t>
  </si>
  <si>
    <t>02772449</t>
  </si>
  <si>
    <t>ATARAMA RODRIGUEZ ALEXANDER MANUEL</t>
  </si>
  <si>
    <t>2500 - 4500</t>
  </si>
  <si>
    <t>44215701</t>
  </si>
  <si>
    <t>ATAUJE AYMARINO IVETTE MELISSA</t>
  </si>
  <si>
    <t>42527183</t>
  </si>
  <si>
    <t>ATAUQUE PASTOR PERCY JOEL EULOGIO</t>
  </si>
  <si>
    <t>25810172</t>
  </si>
  <si>
    <t>ATENCIA GARRIDO DARWIN BELTRAN</t>
  </si>
  <si>
    <t>23002950</t>
  </si>
  <si>
    <t>ATENCIO SOTOMAYOR ROCIO DEL CARMEN</t>
  </si>
  <si>
    <t>44046481</t>
  </si>
  <si>
    <t>ATOCHE CUADROS ANGELICA MELINA</t>
  </si>
  <si>
    <t>42660842</t>
  </si>
  <si>
    <t>AVALOS RODRIGUEZ EMELI MARILI</t>
  </si>
  <si>
    <t>07762924</t>
  </si>
  <si>
    <t>AVELLANEDA CALDAS EMMA ANDREA</t>
  </si>
  <si>
    <t>41350811</t>
  </si>
  <si>
    <t>AVENDAÑO LOPEZ NANCY YANET</t>
  </si>
  <si>
    <t>41178556</t>
  </si>
  <si>
    <t>AVILA ESPINOLA ISELLA ELIZABETH</t>
  </si>
  <si>
    <t>44893367</t>
  </si>
  <si>
    <t>AYALA BERROA FLORANGEL MILAGROS</t>
  </si>
  <si>
    <t>21533047</t>
  </si>
  <si>
    <t>AYALA CHANGA LOURDES MARIA</t>
  </si>
  <si>
    <t>80141735</t>
  </si>
  <si>
    <t>AYALA SOTO BEATRIZ VIVIANA</t>
  </si>
  <si>
    <t>44398791</t>
  </si>
  <si>
    <t>AYBAR RENGIFO CARMEN VERONICA</t>
  </si>
  <si>
    <t>70459341</t>
  </si>
  <si>
    <t>AYESTA SILVA SANTISTEBAN LUCIA INES</t>
  </si>
  <si>
    <t>46755960</t>
  </si>
  <si>
    <t>AYQUIPA ALTAMIRANO DIRMA</t>
  </si>
  <si>
    <t>40625920</t>
  </si>
  <si>
    <t>AYUQUE CURIPACO OSCAR</t>
  </si>
  <si>
    <t>17825056</t>
  </si>
  <si>
    <t>AZALDE BARRENECHEA MANUEL ANTONIO</t>
  </si>
  <si>
    <t>42280344</t>
  </si>
  <si>
    <t>AZAÑEDO SILVA HAROLD MARTIN</t>
  </si>
  <si>
    <t>Ingenieria Informatica</t>
  </si>
  <si>
    <t>23961928</t>
  </si>
  <si>
    <t>BACA PEÑA FREDDY</t>
  </si>
  <si>
    <t>45504655</t>
  </si>
  <si>
    <t>BACA SOTO KARLA LIZ</t>
  </si>
  <si>
    <t>20671006</t>
  </si>
  <si>
    <t>BACILIO MEZA YOLIVEL EMERI</t>
  </si>
  <si>
    <t>09851639</t>
  </si>
  <si>
    <t>BADOINO CORDOVA LUIS ALEJANDRO</t>
  </si>
  <si>
    <t>21813381</t>
  </si>
  <si>
    <t>BAILETTI MC GREGOR OSCAR PEDRO</t>
  </si>
  <si>
    <t>6500 - 8500</t>
  </si>
  <si>
    <t>25831736</t>
  </si>
  <si>
    <t>BAILON AZURIN YNGRID GRACIELA</t>
  </si>
  <si>
    <t>72685998</t>
  </si>
  <si>
    <t>BALCEDA GONZALES CAROLINA</t>
  </si>
  <si>
    <t>41743016</t>
  </si>
  <si>
    <t>BALDEON QUISPE DANTE</t>
  </si>
  <si>
    <t>44513052</t>
  </si>
  <si>
    <t>BALDERA CHAPOÑAN JOHNNY</t>
  </si>
  <si>
    <t>8500 - 10500</t>
  </si>
  <si>
    <t>17549770</t>
  </si>
  <si>
    <t>BALDERA MORAN CARLOS GABRIEL</t>
  </si>
  <si>
    <t>28273181</t>
  </si>
  <si>
    <t>BALLENA PALOMINO CESAR WASHINGTON</t>
  </si>
  <si>
    <t>42784728</t>
  </si>
  <si>
    <t>BARCA CONTRERAS ELIZABETH</t>
  </si>
  <si>
    <t>45941240</t>
  </si>
  <si>
    <t>BARDALES DEL AGUILA DORIS MARINA</t>
  </si>
  <si>
    <t>40582093</t>
  </si>
  <si>
    <t>BARDALES SAUCEDO MARLON EDWIN</t>
  </si>
  <si>
    <t>06717971</t>
  </si>
  <si>
    <t>BARREDO MELITON MANUEL RICARDO</t>
  </si>
  <si>
    <t>73081522</t>
  </si>
  <si>
    <t>BARRENECHEA CORONADO MAVERIK JOSE</t>
  </si>
  <si>
    <t>19571538</t>
  </si>
  <si>
    <t>BARRETO JARA EDSON ABRAHAM</t>
  </si>
  <si>
    <t>42429959</t>
  </si>
  <si>
    <t>BARRETO PALOMINO JOSE EDUARDO</t>
  </si>
  <si>
    <t>6500 - 9500</t>
  </si>
  <si>
    <t>46656614</t>
  </si>
  <si>
    <t>BARRETO VELAZCO PATRIA BERTHA</t>
  </si>
  <si>
    <t>42682102</t>
  </si>
  <si>
    <t>BARRIENTOS MEZA ANGEL</t>
  </si>
  <si>
    <t>44022805</t>
  </si>
  <si>
    <t>BARRIENTOS MONTES MANFRID CIRO</t>
  </si>
  <si>
    <t>44358684</t>
  </si>
  <si>
    <t>BARRIGA TRIVIÑOS KATHERINE LIDIA</t>
  </si>
  <si>
    <t>70017812</t>
  </si>
  <si>
    <t>BARRIOS JIMENEZ PILAR</t>
  </si>
  <si>
    <t>31669866</t>
  </si>
  <si>
    <t>BARTOLOME PRUDENCIO PEDRO ALBERTO</t>
  </si>
  <si>
    <t>41989460</t>
  </si>
  <si>
    <t>BARZOLA PRADO MARCO ANTONIO</t>
  </si>
  <si>
    <t>41072555</t>
  </si>
  <si>
    <t>BAUTISTA QUISPE RAQUEL KARINA</t>
  </si>
  <si>
    <t>44783014</t>
  </si>
  <si>
    <t>BAUTISTA SAMANIEGO SHERLY</t>
  </si>
  <si>
    <t>10198565</t>
  </si>
  <si>
    <t>BAZALAR SARRIN ALDO GODOFREDO</t>
  </si>
  <si>
    <t>43574395</t>
  </si>
  <si>
    <t>BAZAN GARAY YANET ANGELA</t>
  </si>
  <si>
    <t>44025602</t>
  </si>
  <si>
    <t>BAZAN VASQUEZ FRANK PERCY</t>
  </si>
  <si>
    <t>44819974</t>
  </si>
  <si>
    <t>BAZAN ZELADA RENZO ESTALIN</t>
  </si>
  <si>
    <t>45559445</t>
  </si>
  <si>
    <t>BAZO RAMIREZ SERGIO EDUARDO</t>
  </si>
  <si>
    <t>44394242</t>
  </si>
  <si>
    <t>BECERRA DELGADO GLAM GEARE</t>
  </si>
  <si>
    <t>71101861</t>
  </si>
  <si>
    <t>BECERRA GOICOCHEA ROSA ELIZETH</t>
  </si>
  <si>
    <t>60246698</t>
  </si>
  <si>
    <t>BECERRA PINO KEVIN ARMANDO</t>
  </si>
  <si>
    <t>09519345</t>
  </si>
  <si>
    <t>BECERRA TALAVERA ELMO ROBERT</t>
  </si>
  <si>
    <t>42893173</t>
  </si>
  <si>
    <t>BECERRA VASQUEZ GABRIEL</t>
  </si>
  <si>
    <t>45418194</t>
  </si>
  <si>
    <t>BEGAZO CONDORI ROSMERY ALEXANDRA</t>
  </si>
  <si>
    <t>70746251</t>
  </si>
  <si>
    <t>BEGAZO REVOLLAR CARLO ENRIQUE</t>
  </si>
  <si>
    <t>43891107</t>
  </si>
  <si>
    <t>BEJAR QUISANA CESAR AUGUSTO</t>
  </si>
  <si>
    <t>42170439</t>
  </si>
  <si>
    <t>BELON SALAS JOSE EDGARDO</t>
  </si>
  <si>
    <t>41461910</t>
  </si>
  <si>
    <t>BENDEZU ANGELES RONY MARCIAL</t>
  </si>
  <si>
    <t>45976241</t>
  </si>
  <si>
    <t>BENDEZU TENORIO NATALY DELIA</t>
  </si>
  <si>
    <t>26694155</t>
  </si>
  <si>
    <t>BENIQUE CABRERA VALERIO</t>
  </si>
  <si>
    <t>09736546</t>
  </si>
  <si>
    <t>BENITES BOCANEGRA FRANCISCO HERMAN</t>
  </si>
  <si>
    <t>43839962</t>
  </si>
  <si>
    <t>BENITES PRINCIPE JHON MAXWELL</t>
  </si>
  <si>
    <t>44404023</t>
  </si>
  <si>
    <t>BERMEJO CABANILLAS MARIA DEL PILAR</t>
  </si>
  <si>
    <t>71448766</t>
  </si>
  <si>
    <t>BERNAL MANDAMIENTO CARLOS OKY</t>
  </si>
  <si>
    <t>21462030</t>
  </si>
  <si>
    <t>BERROCAL MORALES MARCO ANTONIO</t>
  </si>
  <si>
    <t>46396565</t>
  </si>
  <si>
    <t>BERROCAL PAREDES BETHY NADIA</t>
  </si>
  <si>
    <t>44291009</t>
  </si>
  <si>
    <t>BERTRAN VARGAS MACHUCA JUAN JOSE</t>
  </si>
  <si>
    <t>44457057</t>
  </si>
  <si>
    <t>BICERRA CRUZ JOSE FERNANDO</t>
  </si>
  <si>
    <t>73899819</t>
  </si>
  <si>
    <t>BLANCO PEREZ RONALD SANTIAGO</t>
  </si>
  <si>
    <t>20900895</t>
  </si>
  <si>
    <t>BLANCO ROJAS EDGAR WILFREDO</t>
  </si>
  <si>
    <t>45957310</t>
  </si>
  <si>
    <t>BLANCO SANCHEZ SEGUNDO CHRISTYAN MARTIN</t>
  </si>
  <si>
    <t>40296506</t>
  </si>
  <si>
    <t>BLAS FLORES DORIS ROXANA</t>
  </si>
  <si>
    <t>73986993</t>
  </si>
  <si>
    <t>BOCANGEL AGUILAR LUZ KAREN</t>
  </si>
  <si>
    <t>70900418</t>
  </si>
  <si>
    <t>BOHORQUEZ QUISPE SHEILA LORI</t>
  </si>
  <si>
    <t>43523882</t>
  </si>
  <si>
    <t>BOLUARTE CASTRO MERCE TARCILA</t>
  </si>
  <si>
    <t>45682011</t>
  </si>
  <si>
    <t>BON RODRIGUEZ SANDY NOELLIA</t>
  </si>
  <si>
    <t>44500460</t>
  </si>
  <si>
    <t>BONIFACIO VILLANUEVA FRANKLIN</t>
  </si>
  <si>
    <t>45133949</t>
  </si>
  <si>
    <t>BONIFAZ CHINQUILLO CINDY LITTLE</t>
  </si>
  <si>
    <t>16669389</t>
  </si>
  <si>
    <t>BONILLA BONILLA JULIO ROQUE</t>
  </si>
  <si>
    <t>10149108</t>
  </si>
  <si>
    <t>BOZA CAUTI SARA MERCEDES</t>
  </si>
  <si>
    <t>08133910</t>
  </si>
  <si>
    <t>BOZA LUQUE EDGAR ADOLFO</t>
  </si>
  <si>
    <t>45963674</t>
  </si>
  <si>
    <t>BRAVO MONTENEGRO CARLOS ISMAEL</t>
  </si>
  <si>
    <t>46734920</t>
  </si>
  <si>
    <t>BRAVO OCHOA RUBEN</t>
  </si>
  <si>
    <t>73016487</t>
  </si>
  <si>
    <t>BRAVO ORTIZ JOSEPH LUIS</t>
  </si>
  <si>
    <t>41636611</t>
  </si>
  <si>
    <t>BRAVO PACHECO ANATOLY CRISTHIAN</t>
  </si>
  <si>
    <t>07579656</t>
  </si>
  <si>
    <t>BRAVO QUEZADA ANTONIO AGUSTIN</t>
  </si>
  <si>
    <t>43989291</t>
  </si>
  <si>
    <t>BRAVO VARGAS JIMMY PEDRO</t>
  </si>
  <si>
    <t>44656246</t>
  </si>
  <si>
    <t>BRENIS CAMPOS GIAN CARLO</t>
  </si>
  <si>
    <t>3500 - 6500</t>
  </si>
  <si>
    <t>10624987</t>
  </si>
  <si>
    <t>BRIONES SANTOS JIMMY AUGUSTO</t>
  </si>
  <si>
    <t>Educación</t>
  </si>
  <si>
    <t>31680852</t>
  </si>
  <si>
    <t>BRONCANO GANVINI MARCK RENZO</t>
  </si>
  <si>
    <t>47966993</t>
  </si>
  <si>
    <t>BUITRON EUSEBIO INES MARITZA</t>
  </si>
  <si>
    <t>46246056</t>
  </si>
  <si>
    <t>BULLÓN CONDORI ANGEL DANIEL</t>
  </si>
  <si>
    <t>16444876</t>
  </si>
  <si>
    <t>BURGA DIAZ CESAR EDUARDO</t>
  </si>
  <si>
    <t>40043112</t>
  </si>
  <si>
    <t>BUSTAMANTE DIAZ ELMER</t>
  </si>
  <si>
    <t>42422415</t>
  </si>
  <si>
    <t>BUSTINZA CASTILLO LUIS GERMAN</t>
  </si>
  <si>
    <t>41757514</t>
  </si>
  <si>
    <t>CABALLERO FLOREZ ELIZABETH YESMIN</t>
  </si>
  <si>
    <t>46600256</t>
  </si>
  <si>
    <t>CABALLERO RAMIREZ KATERINNE</t>
  </si>
  <si>
    <t>07463111</t>
  </si>
  <si>
    <t>CABALLERO YCAZA ROXANI ELIZABETH</t>
  </si>
  <si>
    <t>40944920</t>
  </si>
  <si>
    <t>CABANILLAS GAVIDIA NILDA SOLEDAD</t>
  </si>
  <si>
    <t>31600191</t>
  </si>
  <si>
    <t>CABANILLAS MORENO ANA MARIA</t>
  </si>
  <si>
    <t>42738925</t>
  </si>
  <si>
    <t>CABELLO PEREZ EVELYN WENDY</t>
  </si>
  <si>
    <t>41913873</t>
  </si>
  <si>
    <t>CABEZAS CARPIO MIGUEL ANGEL</t>
  </si>
  <si>
    <t>44398209</t>
  </si>
  <si>
    <t>CABRERA DAVILA EDUARDO SAMUEL</t>
  </si>
  <si>
    <t>26697353</t>
  </si>
  <si>
    <t>CABRERA DIAZ ALDO EMILIO</t>
  </si>
  <si>
    <t>44644770</t>
  </si>
  <si>
    <t>CACEDA HORNA DIANA KATHERIN</t>
  </si>
  <si>
    <t>41738636</t>
  </si>
  <si>
    <t>CACERES QUISPE WILLIAM LUIS</t>
  </si>
  <si>
    <t>41849117</t>
  </si>
  <si>
    <t>CACERES SANTIN ENRIQUE DANIEL</t>
  </si>
  <si>
    <t>41636100</t>
  </si>
  <si>
    <t>CACHAY TELLO EDGARD DANIEL</t>
  </si>
  <si>
    <t>42195518</t>
  </si>
  <si>
    <t>CACHI RAMIREZ CARLOS ALBERTO</t>
  </si>
  <si>
    <t>47563166</t>
  </si>
  <si>
    <t>CACHI VELASQUEZ DIANA MARILUZ</t>
  </si>
  <si>
    <t>02300379</t>
  </si>
  <si>
    <t>CAJMA CARRION YENNY</t>
  </si>
  <si>
    <t>6500 - 6500</t>
  </si>
  <si>
    <t>10187664</t>
  </si>
  <si>
    <t>CALDAS CORDOVA JESSICA PATRICIA</t>
  </si>
  <si>
    <t>10377887</t>
  </si>
  <si>
    <t>CALDAS CORDOVA ROSARIO JACKELINE</t>
  </si>
  <si>
    <t>29414943</t>
  </si>
  <si>
    <t>CALDERON ANTEZANA WERNHER</t>
  </si>
  <si>
    <t>41672845</t>
  </si>
  <si>
    <t>CALDERON ARELLANO DANIEL MAURO</t>
  </si>
  <si>
    <t>42312066</t>
  </si>
  <si>
    <t>CALDERON BABILONIA MARLITH</t>
  </si>
  <si>
    <t>Geografía</t>
  </si>
  <si>
    <t>Ingeniería Electrónica</t>
  </si>
  <si>
    <t>46284962</t>
  </si>
  <si>
    <t>CALDERON HUANACUNI RONALD EDGAR</t>
  </si>
  <si>
    <t>70082745</t>
  </si>
  <si>
    <t>CALDERON PANIAGUA DENNYS GEOVANNI</t>
  </si>
  <si>
    <t>10132207</t>
  </si>
  <si>
    <t>CALDERON RONCAL SEGUNDO OSIAS</t>
  </si>
  <si>
    <t>44129616</t>
  </si>
  <si>
    <t>CALDERON YANAYACO MARITZA</t>
  </si>
  <si>
    <t>47652350</t>
  </si>
  <si>
    <t>CALIXTO PEREYRA JESUS ANDRE</t>
  </si>
  <si>
    <t>23861778</t>
  </si>
  <si>
    <t>CALLAHUI RIOS MARIA ISABEL</t>
  </si>
  <si>
    <t>08529295</t>
  </si>
  <si>
    <t>CALLAN VARGAS JUAN MANUEL</t>
  </si>
  <si>
    <t>46370507</t>
  </si>
  <si>
    <t>CALLATA VIDAL JUAN CARLOS</t>
  </si>
  <si>
    <t>46334284</t>
  </si>
  <si>
    <t>CALLE ANGULO DAVID EDUARDO</t>
  </si>
  <si>
    <t>42440210</t>
  </si>
  <si>
    <t>CALLE MENDIVEL NOE JESUS</t>
  </si>
  <si>
    <t>46064934</t>
  </si>
  <si>
    <t>CALLE RAMOS KAREN ESTEFANIA</t>
  </si>
  <si>
    <t>42720702</t>
  </si>
  <si>
    <t>CALLE RIOFRIO JORGE LUIS</t>
  </si>
  <si>
    <t>46256590</t>
  </si>
  <si>
    <t>CALUA INFANTE ALVARO</t>
  </si>
  <si>
    <t>15992735</t>
  </si>
  <si>
    <t>CAMACHO HERRERA ERIKA ELENA</t>
  </si>
  <si>
    <t>20054280</t>
  </si>
  <si>
    <t>CAMARENA CURISINCHE JOSEV ANTONOV</t>
  </si>
  <si>
    <t>40602345</t>
  </si>
  <si>
    <t>CAMARENA GUTIERREZ HECTOR DANIEL</t>
  </si>
  <si>
    <t>44486835</t>
  </si>
  <si>
    <t>CAMASCA GUZMAN FAUSTO ARTURO RICARDO</t>
  </si>
  <si>
    <t>45498749</t>
  </si>
  <si>
    <t>CAMPEAN QUISPE PAMELA SUSAN</t>
  </si>
  <si>
    <t>44159511</t>
  </si>
  <si>
    <t>CAMPOS DELGADO JOSE VILMER</t>
  </si>
  <si>
    <t>40154604</t>
  </si>
  <si>
    <t>CAMPOS GAMONAL YONEL ALBERTO</t>
  </si>
  <si>
    <t>44799214</t>
  </si>
  <si>
    <t>CAMPOS MEDIANERO NOLBERTO</t>
  </si>
  <si>
    <t>41845105</t>
  </si>
  <si>
    <t>CAMPOS TAFUR FREDDY JHOEL</t>
  </si>
  <si>
    <t>46077316</t>
  </si>
  <si>
    <t>CAMPOS TOLEDO JESUS HEISEN</t>
  </si>
  <si>
    <t>08146265</t>
  </si>
  <si>
    <t>CANALES AZABACHE JULIO CESAR</t>
  </si>
  <si>
    <t>70347559</t>
  </si>
  <si>
    <t>CANICOBA ANGELES LUCIA MELISSA</t>
  </si>
  <si>
    <t>46066457</t>
  </si>
  <si>
    <t>CANLLA PACARI MERCEDES CRISTINA</t>
  </si>
  <si>
    <t>08186886</t>
  </si>
  <si>
    <t>CANTA MISARI CESAR EUGENIO</t>
  </si>
  <si>
    <t>10024567</t>
  </si>
  <si>
    <t>CAPCHA CAMASITA GLORIA INES</t>
  </si>
  <si>
    <t>Dibujo Técnico En Construcción Civil</t>
  </si>
  <si>
    <t>41172878</t>
  </si>
  <si>
    <t>CAPCHA OLIVEROS JOHN EDWARDO</t>
  </si>
  <si>
    <t>43178137</t>
  </si>
  <si>
    <t>CAPILLO PORTUGAL DIANA CAROLINA</t>
  </si>
  <si>
    <t>47785181</t>
  </si>
  <si>
    <t>CARACUZMA RAMON JHONATAN EDUARDO</t>
  </si>
  <si>
    <t>07417265</t>
  </si>
  <si>
    <t>CARBAJAL ALCEDO ARTURO JAVIER</t>
  </si>
  <si>
    <t>46199694</t>
  </si>
  <si>
    <t>CARBAJAL CHAVEZ BETTY FLOR DE MARIA</t>
  </si>
  <si>
    <t>41247483</t>
  </si>
  <si>
    <t>CARBAJAL DOLORES KARIN MILADY</t>
  </si>
  <si>
    <t>40882048</t>
  </si>
  <si>
    <t>CARBAJAL GOMEZ FIDEL GABRIEL</t>
  </si>
  <si>
    <t>70179582</t>
  </si>
  <si>
    <t>CARBAJO COCHACHIN JUANA LISSET</t>
  </si>
  <si>
    <t>47271042</t>
  </si>
  <si>
    <t>CARDENAS ALARCON MAGDIEL ISABEL</t>
  </si>
  <si>
    <t>71095137</t>
  </si>
  <si>
    <t>CARDENAS CAPCHA JESUS IDEN</t>
  </si>
  <si>
    <t>46401678</t>
  </si>
  <si>
    <t>CARDENAS GALLEGOS SONIA ALEJANDRA</t>
  </si>
  <si>
    <t>46620046</t>
  </si>
  <si>
    <t>CARDENAS LLACZA GUADALUPE</t>
  </si>
  <si>
    <t>10183129</t>
  </si>
  <si>
    <t>CARDENAS MANRIQUE JUAN CARLOS</t>
  </si>
  <si>
    <t>43533536</t>
  </si>
  <si>
    <t>CARDENAS NINA MAGALY</t>
  </si>
  <si>
    <t>44762428</t>
  </si>
  <si>
    <t>CARDONA WALKAN SHARON LILY</t>
  </si>
  <si>
    <t>42782720</t>
  </si>
  <si>
    <t>CARHUAMACA PIMENTEL EMILY YULISSA</t>
  </si>
  <si>
    <t>46620496</t>
  </si>
  <si>
    <t>CARHUASUICA PUMACCAHUA YELINA</t>
  </si>
  <si>
    <t>41392058</t>
  </si>
  <si>
    <t>CARLOS JANAMPA NOLI ALEX</t>
  </si>
  <si>
    <t>41584349</t>
  </si>
  <si>
    <t>CARLOS LANDA REMY</t>
  </si>
  <si>
    <t>70031724</t>
  </si>
  <si>
    <t>CARLOS YUPANQUI KAREN</t>
  </si>
  <si>
    <t>40729645</t>
  </si>
  <si>
    <t>CARMEN CANGO JOHN WILMER</t>
  </si>
  <si>
    <t>07261298</t>
  </si>
  <si>
    <t>CARMONA CUMPA MONICA PATRICIA</t>
  </si>
  <si>
    <t>46091998</t>
  </si>
  <si>
    <t>CARRANZA VASQUEZ SHEYLA RAQUEL</t>
  </si>
  <si>
    <t>40922093</t>
  </si>
  <si>
    <t>CARRASCO GALA FAUSTINO</t>
  </si>
  <si>
    <t>47008692</t>
  </si>
  <si>
    <t>CARRASCO HUAQUISTO LIZ MARISOL</t>
  </si>
  <si>
    <t>40071220</t>
  </si>
  <si>
    <t>CARRASCO MILLONES FELIPE AUSBERTO</t>
  </si>
  <si>
    <t>43278374</t>
  </si>
  <si>
    <t>CARRASCO PALIZA FIORELLA MERCEDES</t>
  </si>
  <si>
    <t>40688035</t>
  </si>
  <si>
    <t>CARRASCO SILVA CLAUDIA ELISA</t>
  </si>
  <si>
    <t>41073143</t>
  </si>
  <si>
    <t>CARRASCO TERAN MARTHA IRENE</t>
  </si>
  <si>
    <t>47248946</t>
  </si>
  <si>
    <t>CARRASCO VIERA CRISTHIAN YOEL</t>
  </si>
  <si>
    <t>46105728</t>
  </si>
  <si>
    <t>CARRERA TAFUR JOHN CRISTIAN</t>
  </si>
  <si>
    <t>18121245</t>
  </si>
  <si>
    <t>CARRIL OTOYA VERONICA JEANNETTE</t>
  </si>
  <si>
    <t>25568254</t>
  </si>
  <si>
    <t>CARRILLO GUTIERREZ OSCAR ANTONIO</t>
  </si>
  <si>
    <t>06767065</t>
  </si>
  <si>
    <t>CARRILLO PAREDES VILMA VIOLETA</t>
  </si>
  <si>
    <t>09295047</t>
  </si>
  <si>
    <t>CARRILLO SAMANEZ CESAR GUSTAVO</t>
  </si>
  <si>
    <t>41282753</t>
  </si>
  <si>
    <t>CASAS CHERO SIRENIA MARCELINA</t>
  </si>
  <si>
    <t>44323597</t>
  </si>
  <si>
    <t>CASTAGNINO ACOSTA ENZO LUCIANO</t>
  </si>
  <si>
    <t>42450463</t>
  </si>
  <si>
    <t>CASTAÑEDA MONRROE DEBBIE MILAGRITOS</t>
  </si>
  <si>
    <t>47496667</t>
  </si>
  <si>
    <t>CASTAÑEDA NIÑO LADRON DE GUEVARA OSHIN LUCERO</t>
  </si>
  <si>
    <t>45743643</t>
  </si>
  <si>
    <t>CASTAÑEDA SEVERINO GREGORIO ERICSON</t>
  </si>
  <si>
    <t>10069197</t>
  </si>
  <si>
    <t>CASTILLEJO RIVAS LUIS AUGUSTO</t>
  </si>
  <si>
    <t>42228546</t>
  </si>
  <si>
    <t>CASTILLO BARRETO PAOLA</t>
  </si>
  <si>
    <t>09954044</t>
  </si>
  <si>
    <t>CASTILLO BLANCAS MARCO ANTONIO</t>
  </si>
  <si>
    <t>18084785</t>
  </si>
  <si>
    <t>CASTILLO FLORES FRANCISCO MAURO</t>
  </si>
  <si>
    <t>46035029</t>
  </si>
  <si>
    <t>CASTILLO GONZALES LITA ALIS</t>
  </si>
  <si>
    <t>44108349</t>
  </si>
  <si>
    <t>CASTILLO LIRA LIZ</t>
  </si>
  <si>
    <t>47129624</t>
  </si>
  <si>
    <t>CASTILLO MENDIETA VIVIAN STEFANY</t>
  </si>
  <si>
    <t>71858327</t>
  </si>
  <si>
    <t>CASTILLO MORENO GLADYS JHOSELYNE</t>
  </si>
  <si>
    <t>40744243</t>
  </si>
  <si>
    <t>CASTILLO VELASQUEZ MILAGROS PILAR</t>
  </si>
  <si>
    <t>10500 - 11500</t>
  </si>
  <si>
    <t>09658017</t>
  </si>
  <si>
    <t>CASTRO CABRERA ROSA MARIA</t>
  </si>
  <si>
    <t>71729332</t>
  </si>
  <si>
    <t>CASTRO CAPCHA KATERINE BETSY</t>
  </si>
  <si>
    <t>43454369</t>
  </si>
  <si>
    <t>CASTRO CUSIRRAMOS MARIELA</t>
  </si>
  <si>
    <t>45407205</t>
  </si>
  <si>
    <t>CASTRO HUAYTALLA JACQUELINE</t>
  </si>
  <si>
    <t>Trabajo Social</t>
  </si>
  <si>
    <t>000858288</t>
  </si>
  <si>
    <t>CASTRO LEMOS MARIANO</t>
  </si>
  <si>
    <t>41566613</t>
  </si>
  <si>
    <t>CASTRO LOZANO VICTOR RICARDO</t>
  </si>
  <si>
    <t>41736188</t>
  </si>
  <si>
    <t>CASTRO PADILLA DORIS PAOLA</t>
  </si>
  <si>
    <t>Aviación Comercial</t>
  </si>
  <si>
    <t>09579228</t>
  </si>
  <si>
    <t>CASTRO PEÑA MARLENE EDITH</t>
  </si>
  <si>
    <t>71236869</t>
  </si>
  <si>
    <t>CASTRO POLO ANAMARIA MICHAEL</t>
  </si>
  <si>
    <t>46498834</t>
  </si>
  <si>
    <t>CASTRO VILELA KEMBERLY BRENDA</t>
  </si>
  <si>
    <t>31622457</t>
  </si>
  <si>
    <t>CASTROMONTE LUNA PEDRO NAZARIO</t>
  </si>
  <si>
    <t>44164727</t>
  </si>
  <si>
    <t>CAYAMPI PUMALLIHUA NELSON ROGER</t>
  </si>
  <si>
    <t>44579752</t>
  </si>
  <si>
    <t>CAYCHO CACERES GRECIA NARGHIS</t>
  </si>
  <si>
    <t>41808602</t>
  </si>
  <si>
    <t>CAYURI CABRERA JOSE JORGE</t>
  </si>
  <si>
    <t>70936572</t>
  </si>
  <si>
    <t>CCACCAYCUCHO GERONIMO NOEMI KEYLA</t>
  </si>
  <si>
    <t>40560712</t>
  </si>
  <si>
    <t>CCAHUA JORGE JAIME ROBERTO</t>
  </si>
  <si>
    <t>47563222</t>
  </si>
  <si>
    <t>Ccanccapa Puma Elvis</t>
  </si>
  <si>
    <t>46649658</t>
  </si>
  <si>
    <t>CCONOCHUILLCA CONCHA RUTH MERY</t>
  </si>
  <si>
    <t>41574114</t>
  </si>
  <si>
    <t>CELMI RAMIREZ ROGELIO CIRO</t>
  </si>
  <si>
    <t>46225859</t>
  </si>
  <si>
    <t>CERDA GUTIERREZ ROCIO</t>
  </si>
  <si>
    <t>40549290</t>
  </si>
  <si>
    <t>CERRON LAGOS JUAN WASHINGTON</t>
  </si>
  <si>
    <t>44949486</t>
  </si>
  <si>
    <t>CERRON SANTANA KARY NOHELY</t>
  </si>
  <si>
    <t>08667479</t>
  </si>
  <si>
    <t>CERRUDO SULCA OSCAR SEGUNDO</t>
  </si>
  <si>
    <t>43188999</t>
  </si>
  <si>
    <t>CESAR VARGAS CARMELA JULISSA</t>
  </si>
  <si>
    <t>45224865</t>
  </si>
  <si>
    <t>CESIAS ALVITEZ ELSIE MARILIN</t>
  </si>
  <si>
    <t>47864387</t>
  </si>
  <si>
    <t>CHAFLOQUE ZAPATA KAROLL LIBNI</t>
  </si>
  <si>
    <t>40920596</t>
  </si>
  <si>
    <t>CHALCO BENIQUE DANILO</t>
  </si>
  <si>
    <t>44003207</t>
  </si>
  <si>
    <t>CHALCO BUSTINZA JIMMY GERALDO</t>
  </si>
  <si>
    <t>02307027</t>
  </si>
  <si>
    <t>CHAMBI ZEA MILTON HANZ</t>
  </si>
  <si>
    <t>43040434</t>
  </si>
  <si>
    <t>CHAMBIO HERMOSA JENNIFFER ELIZABETH</t>
  </si>
  <si>
    <t>43224277</t>
  </si>
  <si>
    <t>CHAMPION GRADOS NADIA MILAGROS</t>
  </si>
  <si>
    <t>46730054</t>
  </si>
  <si>
    <t>CHANAME ABAD EVELYN JOHANA</t>
  </si>
  <si>
    <t>15761405</t>
  </si>
  <si>
    <t>CHANG MONTESINOS MILAGROS ARACELLI</t>
  </si>
  <si>
    <t>07970179</t>
  </si>
  <si>
    <t>CHAPARRO KUAN MARTIN ANIBAL</t>
  </si>
  <si>
    <t>42441392</t>
  </si>
  <si>
    <t>CHAUCA BARRIENTOS VERONICA FIORELLA</t>
  </si>
  <si>
    <t>09800861</t>
  </si>
  <si>
    <t>CHAUCA SARAVIA JUDITH INGRID</t>
  </si>
  <si>
    <t>41964033</t>
  </si>
  <si>
    <t>CHAVEZ BEYODAS OSCAR FERNANDO</t>
  </si>
  <si>
    <t>07505059</t>
  </si>
  <si>
    <t>CHAVEZ CABRERA PEDRO PABLO</t>
  </si>
  <si>
    <t>16730463</t>
  </si>
  <si>
    <t>CHAVEZ CARRANZA ALDO RALD</t>
  </si>
  <si>
    <t>21526817</t>
  </si>
  <si>
    <t>CHAVEZ CERSSO JOSE FERNANDO</t>
  </si>
  <si>
    <t>70756568</t>
  </si>
  <si>
    <t>CHAVEZ CRUZ EFER</t>
  </si>
  <si>
    <t>70123303</t>
  </si>
  <si>
    <t>CHAVEZ GALLEGOS CLAUDIA LARISA</t>
  </si>
  <si>
    <t>Arquitectura</t>
  </si>
  <si>
    <t>41681509</t>
  </si>
  <si>
    <t>CHAVEZ GALLEGOS JOSE LUIS</t>
  </si>
  <si>
    <t>45444732</t>
  </si>
  <si>
    <t>CHAVEZ GUARDIA JOSE LUIS</t>
  </si>
  <si>
    <t>Ingeniería Eléctrica</t>
  </si>
  <si>
    <t>7500 - 8500</t>
  </si>
  <si>
    <t>44974238</t>
  </si>
  <si>
    <t>CHAVEZ HERNANDEZ CLAUDIA ISABEL</t>
  </si>
  <si>
    <t>45301004</t>
  </si>
  <si>
    <t>CHAVEZ MUÑOZ KAROL MILAGROS</t>
  </si>
  <si>
    <t>70362469</t>
  </si>
  <si>
    <t>CHAVEZ MUÑOZ MIRELLA NATHALI</t>
  </si>
  <si>
    <t>23009269</t>
  </si>
  <si>
    <t>CHAVEZ ORTEGA CARLOS ROLANDO</t>
  </si>
  <si>
    <t>41154168</t>
  </si>
  <si>
    <t>CHAVEZ SALAS JAMES FERNANDO</t>
  </si>
  <si>
    <t>Ingeniería Económica</t>
  </si>
  <si>
    <t>41226421</t>
  </si>
  <si>
    <t>CHAVEZ SANCHEZ SANDRA YAZMIN</t>
  </si>
  <si>
    <t>41475803</t>
  </si>
  <si>
    <t>CHAVEZ TAFUR HENRRY LUIS</t>
  </si>
  <si>
    <t>Gestión</t>
  </si>
  <si>
    <t>47676676</t>
  </si>
  <si>
    <t>CHAVEZ TIRADO LUIS EDUARDO</t>
  </si>
  <si>
    <t>46616979</t>
  </si>
  <si>
    <t>CHILLITUPA MONTUFAR JOSEPH CRISTHIAN</t>
  </si>
  <si>
    <t>46941910</t>
  </si>
  <si>
    <t>CHILON FERNANDEZ DEISY MARGOT</t>
  </si>
  <si>
    <t>44543692</t>
  </si>
  <si>
    <t>CHINCHON AGUILAR ALAN PAUL</t>
  </si>
  <si>
    <t>46013241</t>
  </si>
  <si>
    <t>CHIRE MAMANI JUDITH JESSICA</t>
  </si>
  <si>
    <t>43563893</t>
  </si>
  <si>
    <t>CHIRINOS FERNANDEZ KEIICHI OLESHKA</t>
  </si>
  <si>
    <t>45753595</t>
  </si>
  <si>
    <t>CHIRINOS MELENDEZ PAOLA ROSSY</t>
  </si>
  <si>
    <t>44353950</t>
  </si>
  <si>
    <t>CHIROQUE CARRION NATALY VIRGINIA</t>
  </si>
  <si>
    <t>47743371</t>
  </si>
  <si>
    <t>CHISQUIPAMA TAPULLIMA MIGUEL ANGEL</t>
  </si>
  <si>
    <t>21536583</t>
  </si>
  <si>
    <t>CHOQUE OBREGON MARIELA</t>
  </si>
  <si>
    <t>47306568</t>
  </si>
  <si>
    <t>CHOQUEMAMANI VERA RUTH</t>
  </si>
  <si>
    <t>42503721</t>
  </si>
  <si>
    <t>CHOY ALBA ROCIO</t>
  </si>
  <si>
    <t>09676929</t>
  </si>
  <si>
    <t>CHUMAN SANCHEZ JAVIER FERNANDO</t>
  </si>
  <si>
    <t>Comunicacion Social</t>
  </si>
  <si>
    <t>41597529</t>
  </si>
  <si>
    <t>CHUMBES LOPEZ FRANK KEVIS</t>
  </si>
  <si>
    <t>10629598</t>
  </si>
  <si>
    <t>CHUQUILLANQUI BERNAOLA BACILIA</t>
  </si>
  <si>
    <t>9500 - 11000</t>
  </si>
  <si>
    <t>07526165</t>
  </si>
  <si>
    <t>CHUQUIN MONTOYA CRISTHIAN ROBERTO</t>
  </si>
  <si>
    <t>42863665</t>
  </si>
  <si>
    <t>CHUQUISENGO ALVA JUDITH</t>
  </si>
  <si>
    <t>41251147</t>
  </si>
  <si>
    <t>CHURATA MAMANI RONALD LUIS</t>
  </si>
  <si>
    <t>45223666</t>
  </si>
  <si>
    <t>CIEZA CHUQUIMANGO ROXANA</t>
  </si>
  <si>
    <t>45339174</t>
  </si>
  <si>
    <t>CIEZA SANCHEZ ALEXANDER MOISES</t>
  </si>
  <si>
    <t>40827377</t>
  </si>
  <si>
    <t>CISNEROS ESCOBEDO CESAR AGUSTIN</t>
  </si>
  <si>
    <t>41935223</t>
  </si>
  <si>
    <t>COBA URIARTE JOSE LUIS</t>
  </si>
  <si>
    <t>41619944</t>
  </si>
  <si>
    <t>COBEÑAS PASAPERA EVELYN CATTERINE</t>
  </si>
  <si>
    <t>40850937</t>
  </si>
  <si>
    <t>COCA CALDERON ELIZABETH GABRIELA</t>
  </si>
  <si>
    <t>09389177</t>
  </si>
  <si>
    <t>COLLAZOS HUAMANTUMBA MANUEL ANTONIO</t>
  </si>
  <si>
    <t>41008983</t>
  </si>
  <si>
    <t>COLQUE TITO KLEBER EDERSON</t>
  </si>
  <si>
    <t>21121699</t>
  </si>
  <si>
    <t>COLQUI INGA JESUS</t>
  </si>
  <si>
    <t>46012114</t>
  </si>
  <si>
    <t>CONDORI AMBROSIO HUGO MICHEL</t>
  </si>
  <si>
    <t>Ciencia Politica</t>
  </si>
  <si>
    <t>21546043</t>
  </si>
  <si>
    <t>CONISLLA RIOS SONIA</t>
  </si>
  <si>
    <t>42635534</t>
  </si>
  <si>
    <t>CONTRERAS GUELAC ELIANA</t>
  </si>
  <si>
    <t>46259481</t>
  </si>
  <si>
    <t>COQUIS GONZALEZ CARLOS ENRIQUE</t>
  </si>
  <si>
    <t>45974088</t>
  </si>
  <si>
    <t>CORDERO REVOLLAR MICHAEL SEYMOUR</t>
  </si>
  <si>
    <t>09152396</t>
  </si>
  <si>
    <t>CORDOVA CALLACNA CECILIA ANGELICA</t>
  </si>
  <si>
    <t>72179485</t>
  </si>
  <si>
    <t>CORDOVA CAÑARI GARY ALEXANDER</t>
  </si>
  <si>
    <t>40936915</t>
  </si>
  <si>
    <t>CORDOVA PEÑA MOISES TEODORO</t>
  </si>
  <si>
    <t>71744211</t>
  </si>
  <si>
    <t>CORDOVA TAZA CARLOS GUSTAVO</t>
  </si>
  <si>
    <t>46228287</t>
  </si>
  <si>
    <t>CORNEJO ALVITES CRISTHIAN HIPOLITO</t>
  </si>
  <si>
    <t>44239914</t>
  </si>
  <si>
    <t>CORNEJO CCALLO YENNY LUZ</t>
  </si>
  <si>
    <t>43885828</t>
  </si>
  <si>
    <t>CORNEJO DOROTEO GLADYS JENSEY</t>
  </si>
  <si>
    <t>10552936</t>
  </si>
  <si>
    <t>CORNEJO QUICAÑO ALDO ARTUD</t>
  </si>
  <si>
    <t>15638269</t>
  </si>
  <si>
    <t>CORNELIO REA HECTOR ARNALDO</t>
  </si>
  <si>
    <t>42757561</t>
  </si>
  <si>
    <t>CORONADO BUITRON LUIS TEOFILO</t>
  </si>
  <si>
    <t>Sociología</t>
  </si>
  <si>
    <t>32394472</t>
  </si>
  <si>
    <t>CORPUS SARMIENTO RONALDO NISTON</t>
  </si>
  <si>
    <t>45868026</t>
  </si>
  <si>
    <t>CORREA FREIRE ANGEL ARMANDO</t>
  </si>
  <si>
    <t>40655584</t>
  </si>
  <si>
    <t>CORREA VARGAS KAREN LISSETH DE LOS MILAGROS</t>
  </si>
  <si>
    <t>41125166</t>
  </si>
  <si>
    <t>CORREA ZARATE PITER DEMIS</t>
  </si>
  <si>
    <t>42926939</t>
  </si>
  <si>
    <t>CORTES ARIZA GISELLA PAOLA</t>
  </si>
  <si>
    <t>26729757</t>
  </si>
  <si>
    <t>CORTEZ BARRANTES POUL CHRISTIAN</t>
  </si>
  <si>
    <t>44445075</t>
  </si>
  <si>
    <t>CORTEZ ROMAN ERIKA IBON</t>
  </si>
  <si>
    <t>18192344</t>
  </si>
  <si>
    <t>CORTIJO SANCHEZ JOHNNY ROBERT</t>
  </si>
  <si>
    <t>22498128</t>
  </si>
  <si>
    <t>COTRINA DURAND KELLI GERALDINA</t>
  </si>
  <si>
    <t>45936837</t>
  </si>
  <si>
    <t>CRIOLLO HIDALGO VIRGINIA</t>
  </si>
  <si>
    <t>10009810</t>
  </si>
  <si>
    <t>CRUCES VASQUEZ MIGUEL ANGEL</t>
  </si>
  <si>
    <t>45612970</t>
  </si>
  <si>
    <t>CRUZ CHAVEZ SONIA GUADALUPE</t>
  </si>
  <si>
    <t>43439412</t>
  </si>
  <si>
    <t>CRUZ LOAYZA GIANNINA ISABEL</t>
  </si>
  <si>
    <t>7500 - 7500</t>
  </si>
  <si>
    <t>44384553</t>
  </si>
  <si>
    <t>CRUZ ODAR JULIO ENRIQUE</t>
  </si>
  <si>
    <t>40714072</t>
  </si>
  <si>
    <t>CRUZ ORDINOLA KARLA MARGARITA</t>
  </si>
  <si>
    <t>41961506</t>
  </si>
  <si>
    <t>CRUZ VELASQUEZ JORGE VIDAL</t>
  </si>
  <si>
    <t>42210257</t>
  </si>
  <si>
    <t>CRUZ VINCES MIGUEL ANGEL</t>
  </si>
  <si>
    <t>46110113</t>
  </si>
  <si>
    <t>CRUZADO CHAVEZ ELSA FANNY</t>
  </si>
  <si>
    <t>45873063</t>
  </si>
  <si>
    <t>CRUZATT AYALA ALEXIS NORGET</t>
  </si>
  <si>
    <t>10793075</t>
  </si>
  <si>
    <t>CUADROS ARTEAGA YUDER</t>
  </si>
  <si>
    <t>70077265</t>
  </si>
  <si>
    <t>CUADROS LAGOS IZAMAR ROSALI</t>
  </si>
  <si>
    <t>43380447</t>
  </si>
  <si>
    <t>CUBILLAS HUAYLLAHUA GIOVANNA MAGALY</t>
  </si>
  <si>
    <t>70089663</t>
  </si>
  <si>
    <t>CUCHO SOTO FIORELA</t>
  </si>
  <si>
    <t>46619144</t>
  </si>
  <si>
    <t>CUEVA GUEVARA JUANA LUCIA</t>
  </si>
  <si>
    <t>46306745</t>
  </si>
  <si>
    <t>CUEVA PASTOR CHRISTIAN ERICK</t>
  </si>
  <si>
    <t>70480335</t>
  </si>
  <si>
    <t>CUEVA SUAREZ YULISA ALICIA</t>
  </si>
  <si>
    <t>45783019</t>
  </si>
  <si>
    <t>CUEVAS RIVAS KARINA MARGARITA</t>
  </si>
  <si>
    <t>46745003</t>
  </si>
  <si>
    <t>CULLANCO PEREZ JONN EDBER</t>
  </si>
  <si>
    <t>03684132</t>
  </si>
  <si>
    <t>CULQUICONDOR TINEO OSCAR SEGUNDO</t>
  </si>
  <si>
    <t>80029158</t>
  </si>
  <si>
    <t>CUNO QUISPE SANTOS</t>
  </si>
  <si>
    <t>46527498</t>
  </si>
  <si>
    <t>CURASI ÑAUPARI DIANA LESLIE</t>
  </si>
  <si>
    <t>47359038</t>
  </si>
  <si>
    <t>CURI MORALES KELLIE LISSETH</t>
  </si>
  <si>
    <t>16754908</t>
  </si>
  <si>
    <t>CUSTODIO LLONTOP MARIA DANITZA</t>
  </si>
  <si>
    <t>10024236</t>
  </si>
  <si>
    <t>CUTIPA GASPAR KATIA MAGDALENA</t>
  </si>
  <si>
    <t>45517880</t>
  </si>
  <si>
    <t>DAVALOS BOULANGGER JORGE EDUARDO</t>
  </si>
  <si>
    <t>45975017</t>
  </si>
  <si>
    <t>DAVILA DIAZ YESSENIA ELIZABETH</t>
  </si>
  <si>
    <t>29650297</t>
  </si>
  <si>
    <t>DAVILA DUEÑAS GLENDA LIS</t>
  </si>
  <si>
    <t>41722558</t>
  </si>
  <si>
    <t>DAVILA RIVERA PEDRO RICARDO ALEJANDRO</t>
  </si>
  <si>
    <t>05214388</t>
  </si>
  <si>
    <t>DAVILA SANCHEZ ANTONIO MIGUEL</t>
  </si>
  <si>
    <t>44429587</t>
  </si>
  <si>
    <t>DE LA CRUZ AVILA LEYDY MARIANELLA</t>
  </si>
  <si>
    <t>41224675</t>
  </si>
  <si>
    <t>DE LA CRUZ GUTARRA NOEMI</t>
  </si>
  <si>
    <t>10644999</t>
  </si>
  <si>
    <t>DE LA CRUZ HERMOZA RUBEN HECTOR</t>
  </si>
  <si>
    <t>09388288</t>
  </si>
  <si>
    <t>DE LA CRUZ LUCHO EDGAR JAIME</t>
  </si>
  <si>
    <t>43273580</t>
  </si>
  <si>
    <t>DE LA CRUZ MANCHA LEBANA BETSAHIDA</t>
  </si>
  <si>
    <t>28295034</t>
  </si>
  <si>
    <t>DE LA CRUZ MARQUEZ LUIS</t>
  </si>
  <si>
    <t>Ingeniería Agrónoma</t>
  </si>
  <si>
    <t>44352947</t>
  </si>
  <si>
    <t>DE LA CRUZ MOLINA ROCIO FABIOLA</t>
  </si>
  <si>
    <t>40031198</t>
  </si>
  <si>
    <t>DE LA CRUZ ORIUNDO HUGO PAVEL</t>
  </si>
  <si>
    <t>45884809</t>
  </si>
  <si>
    <t>DE LA CRUZ ROBLES LAURA PAMELA</t>
  </si>
  <si>
    <t>42348166</t>
  </si>
  <si>
    <t>DE LA ROSA CARRION SARITA CLARISA</t>
  </si>
  <si>
    <t>6500 -7500</t>
  </si>
  <si>
    <t>43989489</t>
  </si>
  <si>
    <t>DE LOS SANTOS ROSADIO ALAN CESAR</t>
  </si>
  <si>
    <t>47325469</t>
  </si>
  <si>
    <t>DEL CASTILLO LOPEZ CAROL DELICIA</t>
  </si>
  <si>
    <t>07862792</t>
  </si>
  <si>
    <t>DEL RIO COTRINA FERNANDO ENRIQUE</t>
  </si>
  <si>
    <t>42762170</t>
  </si>
  <si>
    <t>DEL RIO PAJUELO JORGE AUGUSTO</t>
  </si>
  <si>
    <t>70222099</t>
  </si>
  <si>
    <t>DELGADO DIAZ CAMILA CARITO</t>
  </si>
  <si>
    <t>42393536</t>
  </si>
  <si>
    <t>DELGADO FLORES LUIS ANGEL</t>
  </si>
  <si>
    <t>72657062</t>
  </si>
  <si>
    <t>DELGADO HIYANE KEVIN ANDERSON</t>
  </si>
  <si>
    <t>40951520</t>
  </si>
  <si>
    <t>DELGADO LACHO DEYSI</t>
  </si>
  <si>
    <t>45686343</t>
  </si>
  <si>
    <t>DELGADO LOZANO WILLINGTON BANNER</t>
  </si>
  <si>
    <t>16730271</t>
  </si>
  <si>
    <t>DELGADO QUISPE ROLANDO HERNAN</t>
  </si>
  <si>
    <t>44092345</t>
  </si>
  <si>
    <t>DELGADO VALENCIA CARLOS AUGUSTO</t>
  </si>
  <si>
    <t>47830929</t>
  </si>
  <si>
    <t>DELGADO VASQUEZ JOSE EYNER</t>
  </si>
  <si>
    <t>43408208</t>
  </si>
  <si>
    <t>DEZA FERNANDEZ JESUS ALEXANDER</t>
  </si>
  <si>
    <t>70269323</t>
  </si>
  <si>
    <t>DEZA UBILLUS LUIS</t>
  </si>
  <si>
    <t>70650837</t>
  </si>
  <si>
    <t>DIAZ BURGOS SILVANA STEFANIA</t>
  </si>
  <si>
    <t>41227374</t>
  </si>
  <si>
    <t>DIAZ CASTILLO MARIO GUILLERMO</t>
  </si>
  <si>
    <t>44297799</t>
  </si>
  <si>
    <t>DIAZ CHOY-SANCHEZ SILVIA EDELWIES</t>
  </si>
  <si>
    <t>45953911</t>
  </si>
  <si>
    <t>DIAZ CONDORI YURY BETSABETH</t>
  </si>
  <si>
    <t>06103988</t>
  </si>
  <si>
    <t>DIAZ DIAZ SILVIA</t>
  </si>
  <si>
    <t>42583697</t>
  </si>
  <si>
    <t>DIAZ FERNANDEZ GERMAN LUIZINHO</t>
  </si>
  <si>
    <t>43560410</t>
  </si>
  <si>
    <t>DIAZ LINARES LIDIS MILIB</t>
  </si>
  <si>
    <t>42863103</t>
  </si>
  <si>
    <t>DIAZ LUNA RICHARD CHRISTIAN</t>
  </si>
  <si>
    <t>09923006</t>
  </si>
  <si>
    <t>DIAZ MALDONADO CAROLINA DEL ROSARIO</t>
  </si>
  <si>
    <t>71039723</t>
  </si>
  <si>
    <t>DIAZ MORI DANNY DANIEL</t>
  </si>
  <si>
    <t>43526324</t>
  </si>
  <si>
    <t>DIAZ RIOS LUCY DEL PILAR</t>
  </si>
  <si>
    <t>71897009</t>
  </si>
  <si>
    <t>DIAZ RODRIGUEZ CINDY JHULIANA</t>
  </si>
  <si>
    <t>40548305</t>
  </si>
  <si>
    <t>DIAZ TAZA ERICK MARLON</t>
  </si>
  <si>
    <t>29722414</t>
  </si>
  <si>
    <t>DIAZ UGARTE MIGUEL ANGEL</t>
  </si>
  <si>
    <t>10477413</t>
  </si>
  <si>
    <t>DIAZ URIBE HENRY HECTOR</t>
  </si>
  <si>
    <t>25792824</t>
  </si>
  <si>
    <t>DIAZ VELASQUEZ CESAR AUGUSTO</t>
  </si>
  <si>
    <t>42391451</t>
  </si>
  <si>
    <t>DIAZ ZAVALA AMELIA JOHANA</t>
  </si>
  <si>
    <t>46793782</t>
  </si>
  <si>
    <t>DIESTRA BULNES CHRISTIAN AUGUSTO</t>
  </si>
  <si>
    <t>40717381</t>
  </si>
  <si>
    <t>DONGO ESQUIVEL YUKIO MELINA</t>
  </si>
  <si>
    <t>Medicina</t>
  </si>
  <si>
    <t>45794619</t>
  </si>
  <si>
    <t>DONGO OBANDO FRANCISCO REYNALDO</t>
  </si>
  <si>
    <t>23854464</t>
  </si>
  <si>
    <t>DUEÑAS CAVERO LUIS ALFREDO</t>
  </si>
  <si>
    <t>40866821</t>
  </si>
  <si>
    <t>DUEÑAS ROMERO ROCIO DEL CARMEN</t>
  </si>
  <si>
    <t>41667964</t>
  </si>
  <si>
    <t>DUEÑAS SERNAQUE TEODORO</t>
  </si>
  <si>
    <t>43663714</t>
  </si>
  <si>
    <t>DULANTO ARANA MARIELENA IVETT</t>
  </si>
  <si>
    <t>70012626</t>
  </si>
  <si>
    <t>DURAN DELGADO ROCIO LUCERO</t>
  </si>
  <si>
    <t>40747100</t>
  </si>
  <si>
    <t>DURAND ROJAS INGRID MONICA</t>
  </si>
  <si>
    <t>Construcción Civil</t>
  </si>
  <si>
    <t>40503043</t>
  </si>
  <si>
    <t>ECHENIQUE MAMANI LIZ KATHERINE</t>
  </si>
  <si>
    <t>46375227</t>
  </si>
  <si>
    <t>ENCALADA LOPEZ MARIA ELENA</t>
  </si>
  <si>
    <t>10532715</t>
  </si>
  <si>
    <t>ENCISO PINEDA JENIFFER DEIDAD</t>
  </si>
  <si>
    <t>40988443</t>
  </si>
  <si>
    <t>ENRIQUEZ AGUIRRE FREDDY</t>
  </si>
  <si>
    <t>Ciencias Policiales Y Administrativas</t>
  </si>
  <si>
    <t>46376665</t>
  </si>
  <si>
    <t>ENRIQUEZ BULEJE ENRIQUE</t>
  </si>
  <si>
    <t>40336255</t>
  </si>
  <si>
    <t>ENRIQUEZ MORALES ROBERTO</t>
  </si>
  <si>
    <t>Ingenieria De Computacion Y Sistemas</t>
  </si>
  <si>
    <t>42326462</t>
  </si>
  <si>
    <t>ENRIQUEZ TORRES JEFERSSON</t>
  </si>
  <si>
    <t>72815763</t>
  </si>
  <si>
    <t>ENRIQUEZ VERONA MIGUEL MARTIN</t>
  </si>
  <si>
    <t>40189163</t>
  </si>
  <si>
    <t>ESCALANTE AGUILAR SERGIO MIGUEL</t>
  </si>
  <si>
    <t>9000 - 11000</t>
  </si>
  <si>
    <t>24007396</t>
  </si>
  <si>
    <t>ESCALANTE ALVARO FREDDY</t>
  </si>
  <si>
    <t>40851178</t>
  </si>
  <si>
    <t>ESCOBEDO CRUZADO VICTOR FERNANDO</t>
  </si>
  <si>
    <t>46379232</t>
  </si>
  <si>
    <t>ESCOBEDO FLOREZ JOEL EDWARD</t>
  </si>
  <si>
    <t>42573641</t>
  </si>
  <si>
    <t>ESPEDILLA PALOMINO JEAN CARLO MANUEL</t>
  </si>
  <si>
    <t>71932456</t>
  </si>
  <si>
    <t>ESPEJO CRUZ PATRICIA JOSSELYN</t>
  </si>
  <si>
    <t>44191080</t>
  </si>
  <si>
    <t>ESPINO ROJAS JHON EDGAR</t>
  </si>
  <si>
    <t>23248893</t>
  </si>
  <si>
    <t>ESPINOZA ABREGU JOSE MANUEL</t>
  </si>
  <si>
    <t>40029217</t>
  </si>
  <si>
    <t>ESPINOZA ARANA BILLY JULIAN</t>
  </si>
  <si>
    <t>42216374</t>
  </si>
  <si>
    <t>ESPINOZA BEAS PEDRO DANIEL</t>
  </si>
  <si>
    <t>43351057</t>
  </si>
  <si>
    <t>ESPINOZA BENITO MERY LUZ</t>
  </si>
  <si>
    <t>10147730</t>
  </si>
  <si>
    <t>ESPINOZA CESPEDES WILFREDO PEDRO</t>
  </si>
  <si>
    <t>2900 - 4500</t>
  </si>
  <si>
    <t>47657101</t>
  </si>
  <si>
    <t>ESPINOZA CHUQUIMANTARI IVONNE YANINA</t>
  </si>
  <si>
    <t>42378856</t>
  </si>
  <si>
    <t>ESPINOZA FERRO RULI HELLER</t>
  </si>
  <si>
    <t>41283743</t>
  </si>
  <si>
    <t>ESPINOZA GONZALES ALDO FRANCO</t>
  </si>
  <si>
    <t>43825582</t>
  </si>
  <si>
    <t>ESPINOZA IZQUIERDO JOSE ALBERTO</t>
  </si>
  <si>
    <t>45531762</t>
  </si>
  <si>
    <t>ESPINOZA LEON TANIA CECILIA</t>
  </si>
  <si>
    <t>42080560</t>
  </si>
  <si>
    <t>ESPINOZA PANTY ANNA CECILIA</t>
  </si>
  <si>
    <t>43857357</t>
  </si>
  <si>
    <t>ESPINOZA PEREZ KRISHNA JULIO</t>
  </si>
  <si>
    <t>41595356</t>
  </si>
  <si>
    <t>ESPINOZA RAMIREZ KARINA CAROLINA</t>
  </si>
  <si>
    <t>44796943</t>
  </si>
  <si>
    <t>ESPINOZA RODRIGUEZ CARLOS FELIPE</t>
  </si>
  <si>
    <t>23096353</t>
  </si>
  <si>
    <t>ESPINOZA RODRIGUEZ WALTER HUGO</t>
  </si>
  <si>
    <t>40099900</t>
  </si>
  <si>
    <t>ESPINOZA RUIZ ILESVIT</t>
  </si>
  <si>
    <t>42680479</t>
  </si>
  <si>
    <t>ESPINOZA SARRIN MIGUEL ANGEL</t>
  </si>
  <si>
    <t>28275773</t>
  </si>
  <si>
    <t>ESPINOZA ZAMORA GIL SANTIAGO</t>
  </si>
  <si>
    <t>44730463</t>
  </si>
  <si>
    <t>ESQUINARILA MERINO NINA</t>
  </si>
  <si>
    <t>21013822</t>
  </si>
  <si>
    <t>ESTABRIDIS VELASCO EDUARDO REYNALDO</t>
  </si>
  <si>
    <t>42366069</t>
  </si>
  <si>
    <t>ESTACIO RODRIGUEZ WALTER OSWALDO</t>
  </si>
  <si>
    <t>41328922</t>
  </si>
  <si>
    <t>ESTEBA FLORES RUBEN</t>
  </si>
  <si>
    <t>40838344</t>
  </si>
  <si>
    <t>ESTELA AYALA JOSE MICHEL</t>
  </si>
  <si>
    <t>Enfermería</t>
  </si>
  <si>
    <t>42811488</t>
  </si>
  <si>
    <t>ESTELA RODRIGUEZ JANE MELISSA</t>
  </si>
  <si>
    <t>08824461</t>
  </si>
  <si>
    <t>ESTRADA MIRAVAL BRAULIO ROMEL</t>
  </si>
  <si>
    <t>43112158</t>
  </si>
  <si>
    <t>ESTREMADOYRO SIFUENTES HAZEL FAROUZ GUIPA</t>
  </si>
  <si>
    <t>42311986</t>
  </si>
  <si>
    <t>EUSTAQUIO SALVATIERRA FRANK ALEXANDER</t>
  </si>
  <si>
    <t>46098861</t>
  </si>
  <si>
    <t>EVARISTO MANRIQUE ANA MARIA</t>
  </si>
  <si>
    <t>09435040</t>
  </si>
  <si>
    <t>FABIAN CANALES VICTOR ANDRES</t>
  </si>
  <si>
    <t>44669715</t>
  </si>
  <si>
    <t>FACUNDO AGUILAR OSMAR NICOLAS</t>
  </si>
  <si>
    <t>Ingeníeria Agroindustrial</t>
  </si>
  <si>
    <t>43823109</t>
  </si>
  <si>
    <t>FALCON ARAUJO INGRID REYNA-VICTORIA</t>
  </si>
  <si>
    <t>09916419</t>
  </si>
  <si>
    <t>FALCON BEJAR DORIS ESTELA</t>
  </si>
  <si>
    <t>41423495</t>
  </si>
  <si>
    <t>FALCON RIXE ANNIE KAREN</t>
  </si>
  <si>
    <t>47089712</t>
  </si>
  <si>
    <t>FALLA CORONADO JESHUA DAVID</t>
  </si>
  <si>
    <t>Ingeniería En Gestión Empresarial</t>
  </si>
  <si>
    <t>00497232</t>
  </si>
  <si>
    <t>FARROÑAY RAMIREZ ELSA MERCEDES</t>
  </si>
  <si>
    <t>40404189</t>
  </si>
  <si>
    <t>FERNANDEZ ALBAN JOSE PAUL</t>
  </si>
  <si>
    <t>07192031</t>
  </si>
  <si>
    <t>FERNANDEZ BALLON ARMEL ANTONIO</t>
  </si>
  <si>
    <t>07792920</t>
  </si>
  <si>
    <t>FERNANDEZ BARRON RAFAEL AUGUSTO</t>
  </si>
  <si>
    <t>45143813</t>
  </si>
  <si>
    <t>FERNANDEZ ROJAS ANGELA ROCIO</t>
  </si>
  <si>
    <t>43083775</t>
  </si>
  <si>
    <t>FERNANDEZ RUJEL KARINA MILAGROS</t>
  </si>
  <si>
    <t>46964927</t>
  </si>
  <si>
    <t>FERNANDEZ VALIENTE CYNTHIA ROCIO</t>
  </si>
  <si>
    <t>41979458</t>
  </si>
  <si>
    <t>FERNANDEZ VENTOSILLA ARTURO</t>
  </si>
  <si>
    <t>73932211</t>
  </si>
  <si>
    <t>FIGUEROA GUTIERREZ MARJORY BERTHA</t>
  </si>
  <si>
    <t>42051647</t>
  </si>
  <si>
    <t>FLORES ALEJO EMERSON RONNIE</t>
  </si>
  <si>
    <t>45228962</t>
  </si>
  <si>
    <t>FLORES ANCALLI JUAN ROLDOS</t>
  </si>
  <si>
    <t>23980601</t>
  </si>
  <si>
    <t>FLORES ARENAS JORGE XAVIER</t>
  </si>
  <si>
    <t>41399096</t>
  </si>
  <si>
    <t>FLORES AUCCASI FRITSIA</t>
  </si>
  <si>
    <t>29610536</t>
  </si>
  <si>
    <t>FLORES CABALA PETER PAUL</t>
  </si>
  <si>
    <t>Historia</t>
  </si>
  <si>
    <t>42913089</t>
  </si>
  <si>
    <t>FLORES CABANILLAS KELY JOIS</t>
  </si>
  <si>
    <t>45763730</t>
  </si>
  <si>
    <t>FLORES CHAVEZ MAYRA ALEXANDRA</t>
  </si>
  <si>
    <t>01345359</t>
  </si>
  <si>
    <t>FLORES ESPILLICO WILFREDO</t>
  </si>
  <si>
    <t>3800 - 4500</t>
  </si>
  <si>
    <t>10282810</t>
  </si>
  <si>
    <t>FLORES FLORES ALEXANDER NICOLAS</t>
  </si>
  <si>
    <t>Diseño Gráfico</t>
  </si>
  <si>
    <t>46148545</t>
  </si>
  <si>
    <t>FLORES FUERTES FERNANDO FLAVIO</t>
  </si>
  <si>
    <t>70468620</t>
  </si>
  <si>
    <t>FLORES GALVAN MARILIA FABIOLA</t>
  </si>
  <si>
    <t>70306007</t>
  </si>
  <si>
    <t>FLORES HIDALGO GABRIELA EVELYN</t>
  </si>
  <si>
    <t>46416872</t>
  </si>
  <si>
    <t>FLORES MERMA JOANNA ELIZABETH</t>
  </si>
  <si>
    <t>41853191</t>
  </si>
  <si>
    <t>FLORES MORENO OLGA ALEJANDRA</t>
  </si>
  <si>
    <t>46026356</t>
  </si>
  <si>
    <t>FLORES NEUHAUS EDWIN ANTHONY</t>
  </si>
  <si>
    <t>41859419</t>
  </si>
  <si>
    <t>FLORES RIVERO JOHN</t>
  </si>
  <si>
    <t>05641867</t>
  </si>
  <si>
    <t>FLORES ROA ELSA ZUGEIDY</t>
  </si>
  <si>
    <t>10760456</t>
  </si>
  <si>
    <t>FLORES TABARNE MARIA PAULA</t>
  </si>
  <si>
    <t>70187177</t>
  </si>
  <si>
    <t>FLORES VALDIVIA VICTOR ANTONIO</t>
  </si>
  <si>
    <t>40044231</t>
  </si>
  <si>
    <t>FLORES VARA JHONEL JINEZ</t>
  </si>
  <si>
    <t>42301479</t>
  </si>
  <si>
    <t>FLORES VARGAS ABRAHAM ANIBAL</t>
  </si>
  <si>
    <t>41012379</t>
  </si>
  <si>
    <t>FLOREZ GUTIERREZ ERICK EDISON</t>
  </si>
  <si>
    <t>44154887</t>
  </si>
  <si>
    <t>FLORIAN ALARCON FIORELA AYME</t>
  </si>
  <si>
    <t>41086659</t>
  </si>
  <si>
    <t>FLORIAN GUEVARA SARA VIVIANA</t>
  </si>
  <si>
    <t>44657748</t>
  </si>
  <si>
    <t>FLORIAN LADINES GREACE CAROLIN</t>
  </si>
  <si>
    <t>43084566</t>
  </si>
  <si>
    <t>FRANCIA RUELAS EVELYN MIRELLA</t>
  </si>
  <si>
    <t>40397034</t>
  </si>
  <si>
    <t>FUENTES HUALLPACHOQUE SALVADOR</t>
  </si>
  <si>
    <t>41604683</t>
  </si>
  <si>
    <t>FUENTES MUNDACA JUAN ALCIDES</t>
  </si>
  <si>
    <t>Ingeniería Mecánica</t>
  </si>
  <si>
    <t>48177506</t>
  </si>
  <si>
    <t>GALDO REYES GONZALO</t>
  </si>
  <si>
    <t>43544193</t>
  </si>
  <si>
    <t>GALLARDO RUIZ ALEX ORLANDO</t>
  </si>
  <si>
    <t>45272234</t>
  </si>
  <si>
    <t>GALLEGOS SANCHEZ ADRIAN JESUS</t>
  </si>
  <si>
    <t>07566155</t>
  </si>
  <si>
    <t>GALLO RUIZ HUAPAYA RAUL ALBERTO</t>
  </si>
  <si>
    <t>31674999</t>
  </si>
  <si>
    <t>GALVAN HUANUCO LILIANA MERCEDES</t>
  </si>
  <si>
    <t>41896881</t>
  </si>
  <si>
    <t>GALVEZ ALMIDON JUAN ALBERTO</t>
  </si>
  <si>
    <t>70517909</t>
  </si>
  <si>
    <t>GALVEZ COTRINA JHON DENNYS</t>
  </si>
  <si>
    <t>41061738</t>
  </si>
  <si>
    <t>GALVEZ SANCHEZ MARITZA ELIZABETH</t>
  </si>
  <si>
    <t>40733499</t>
  </si>
  <si>
    <t>GAMARRA ARDILES ARAC GASPAR</t>
  </si>
  <si>
    <t>44559104</t>
  </si>
  <si>
    <t>GAMARRA FLORES ALEXIS NELSON</t>
  </si>
  <si>
    <t>41928410</t>
  </si>
  <si>
    <t>GAMARRA PALOMINO YENY</t>
  </si>
  <si>
    <t>Ingeniería Zootécnica</t>
  </si>
  <si>
    <t>44966645</t>
  </si>
  <si>
    <t>GAMARRA RUIZ CYNTHIA PRYSCILA</t>
  </si>
  <si>
    <t>41481417</t>
  </si>
  <si>
    <t>GAMARRA ZAPATA JULIA ROXANA</t>
  </si>
  <si>
    <t>40206568</t>
  </si>
  <si>
    <t>GAMBOA BURGA CYNTIA PAOLA</t>
  </si>
  <si>
    <t>71998012</t>
  </si>
  <si>
    <t>GAMBOA CACERES CULKIN ALEXANDER</t>
  </si>
  <si>
    <t>44261138</t>
  </si>
  <si>
    <t>GAMBOA TINCO YAQUELYN</t>
  </si>
  <si>
    <t>40565790</t>
  </si>
  <si>
    <t>GARATE RIVERA CESAR AUGUSTO</t>
  </si>
  <si>
    <t>40004293</t>
  </si>
  <si>
    <t>GARAY MUÑOZ GUIDO HORACIO</t>
  </si>
  <si>
    <t>22506806</t>
  </si>
  <si>
    <t>GARCIA AMIQUERO MANUEL</t>
  </si>
  <si>
    <t>42082443</t>
  </si>
  <si>
    <t>GARCIA AQUINO LILIANA SUMA</t>
  </si>
  <si>
    <t>43006253</t>
  </si>
  <si>
    <t>GARCIA CARMEN EDWIN ISRAEL</t>
  </si>
  <si>
    <t>46571674</t>
  </si>
  <si>
    <t>GARCIA CORDOVA MARIA FATIMA</t>
  </si>
  <si>
    <t>43129691</t>
  </si>
  <si>
    <t>GARCIA CRISTOBAL CARLOS ALOR</t>
  </si>
  <si>
    <t>71868912</t>
  </si>
  <si>
    <t>GARCÍA GUEVARA HARDY ANDREÉ</t>
  </si>
  <si>
    <t>44484525</t>
  </si>
  <si>
    <t>GARCIA HUAJACHI MIGUEL ANDRES</t>
  </si>
  <si>
    <t>42810736</t>
  </si>
  <si>
    <t>GARCIA MENA CARLOS EDUARDO</t>
  </si>
  <si>
    <t>26697440</t>
  </si>
  <si>
    <t>GARCIA MENDOZA GLADYS MARIBEL</t>
  </si>
  <si>
    <t>42202074</t>
  </si>
  <si>
    <t>GARCIA OSORES ALEXANDRA MARIA</t>
  </si>
  <si>
    <t>Publicidad</t>
  </si>
  <si>
    <t>47167306</t>
  </si>
  <si>
    <t>GARCIA RUESTA ANDREA LUCIA</t>
  </si>
  <si>
    <t>44837088</t>
  </si>
  <si>
    <t>GARCIA RUIZ ANGEL ALEXIS</t>
  </si>
  <si>
    <t>01326689</t>
  </si>
  <si>
    <t>GARCIA SANTA CRUZ YENY</t>
  </si>
  <si>
    <t>08489925</t>
  </si>
  <si>
    <t>GARCIA TELLO JOSE CARLOS</t>
  </si>
  <si>
    <t>47470103</t>
  </si>
  <si>
    <t>GARCIA TELLO YOSELIN MIRELLA</t>
  </si>
  <si>
    <t>3800 - 5500</t>
  </si>
  <si>
    <t>40859692</t>
  </si>
  <si>
    <t>GARCIA VALLADARES KEVIN</t>
  </si>
  <si>
    <t>32930027</t>
  </si>
  <si>
    <t>GARCIA VASQUEZ NORA HERMELINDA</t>
  </si>
  <si>
    <t>40854491</t>
  </si>
  <si>
    <t>GARRAFA VALENZUELA ERWIN</t>
  </si>
  <si>
    <t>45280768</t>
  </si>
  <si>
    <t>GASPAR RAMIREZ PATRICIA LILIANA</t>
  </si>
  <si>
    <t>09331020</t>
  </si>
  <si>
    <t>GASPAR TORIBIO LUIS ENRIQUE</t>
  </si>
  <si>
    <t>Electrónica</t>
  </si>
  <si>
    <t>40653666</t>
  </si>
  <si>
    <t>GAVANCHO OYOLA LADISLAO</t>
  </si>
  <si>
    <t>45789273</t>
  </si>
  <si>
    <t>GAVIDIA CALDERON DIEGO ANTONIO</t>
  </si>
  <si>
    <t>40420068</t>
  </si>
  <si>
    <t>GERONIMO PONCE CRISPIN</t>
  </si>
  <si>
    <t>41463655</t>
  </si>
  <si>
    <t>GIL ANGULO MARY YSABEL</t>
  </si>
  <si>
    <t>18081435</t>
  </si>
  <si>
    <t>GIL ARROYO VALLADARES MARIA DEL PILAR</t>
  </si>
  <si>
    <t>43696666</t>
  </si>
  <si>
    <t>GIL ESPINO EMIR</t>
  </si>
  <si>
    <t>45147710</t>
  </si>
  <si>
    <t>GIRALDO SANCHEZ JHON ARQUIMEDES</t>
  </si>
  <si>
    <t>41508414</t>
  </si>
  <si>
    <t>GIRON TORREALVA LENNART FRANK</t>
  </si>
  <si>
    <t>07239235</t>
  </si>
  <si>
    <t>GOMEZ ARIAS CIRILO ALEJANDRO</t>
  </si>
  <si>
    <t>42902254</t>
  </si>
  <si>
    <t>GOMEZ CHURA PAOLA ROSMERI</t>
  </si>
  <si>
    <t>41686763</t>
  </si>
  <si>
    <t>GOMEZ DIAZ KARINA LILY</t>
  </si>
  <si>
    <t>43638473</t>
  </si>
  <si>
    <t>GOMEZ MARQUEZ ADRIAN</t>
  </si>
  <si>
    <t>25716028</t>
  </si>
  <si>
    <t>GOMEZ MUÑOZ NELSON FIDEL</t>
  </si>
  <si>
    <t>42050013</t>
  </si>
  <si>
    <t>GOMEZ PEREZ JOSE WILFREDO</t>
  </si>
  <si>
    <t>07917713</t>
  </si>
  <si>
    <t>GOMEZ ROSALES MARIA ELENA</t>
  </si>
  <si>
    <t>32405661</t>
  </si>
  <si>
    <t>GOMEZ SAENZ FERNANDO JESUS</t>
  </si>
  <si>
    <t>40629827</t>
  </si>
  <si>
    <t>GOMEZ SALCEDO CINTHIA YNGRID</t>
  </si>
  <si>
    <t>45543499</t>
  </si>
  <si>
    <t>GONGORA RENTERIA RICHARD CESAR</t>
  </si>
  <si>
    <t>44448046</t>
  </si>
  <si>
    <t>GONZALES CAMACHO ZHOLY INDARA</t>
  </si>
  <si>
    <t>07883984</t>
  </si>
  <si>
    <t>GONZALES CRISOSTOMO PEDRO JESUS</t>
  </si>
  <si>
    <t>43177104</t>
  </si>
  <si>
    <t>GONZALES DE LA ROSA TORO VANESA LEONOR</t>
  </si>
  <si>
    <t>43718850</t>
  </si>
  <si>
    <t>GONZALES GUZMAN JOSE ALBERTO</t>
  </si>
  <si>
    <t>23945465</t>
  </si>
  <si>
    <t>GONZALES POBLETE CESAR</t>
  </si>
  <si>
    <t>80278713</t>
  </si>
  <si>
    <t>GONZALES SALAZAR JOSE MANUEL</t>
  </si>
  <si>
    <t>42433677</t>
  </si>
  <si>
    <t>GONZALES SILVA VICTOR LUIS</t>
  </si>
  <si>
    <t>75359600</t>
  </si>
  <si>
    <t>GONZALES ZUMAETA MARCOS DANIEL</t>
  </si>
  <si>
    <t>40945231</t>
  </si>
  <si>
    <t>GONZALEZ DIAZ FERNANDO</t>
  </si>
  <si>
    <t>10287843</t>
  </si>
  <si>
    <t>GONZALEZ GENTILLE CINTHYA PAOLA</t>
  </si>
  <si>
    <t>10375529</t>
  </si>
  <si>
    <t>GONZALEZ INOPE CONRADO DANTE</t>
  </si>
  <si>
    <t>45971990</t>
  </si>
  <si>
    <t>GONZALEZ ODICIO RENZO EZEQUIEL</t>
  </si>
  <si>
    <t>45805821</t>
  </si>
  <si>
    <t>GONZALEZ VALENCIA BENGYE GILBERTH</t>
  </si>
  <si>
    <t>9000 - 10500</t>
  </si>
  <si>
    <t>44273340</t>
  </si>
  <si>
    <t>GRADOS GUTIERREZ RAUL JESUS</t>
  </si>
  <si>
    <t>43942289</t>
  </si>
  <si>
    <t>GRADOS SOTO CAROL</t>
  </si>
  <si>
    <t>41527287</t>
  </si>
  <si>
    <t>GRANADOS ABARCA JACKELINE ROCIO</t>
  </si>
  <si>
    <t>16742562</t>
  </si>
  <si>
    <t>GRANDA RUIZ MARIA DEL PILAR</t>
  </si>
  <si>
    <t>Periodismo</t>
  </si>
  <si>
    <t>44374924</t>
  </si>
  <si>
    <t>GRATTELLI ALVIZ KAREN MELISSA</t>
  </si>
  <si>
    <t>8500 - 11000</t>
  </si>
  <si>
    <t>26728757</t>
  </si>
  <si>
    <t>GRAUS ARBILDO DENNIS ANGEL</t>
  </si>
  <si>
    <t>41151754</t>
  </si>
  <si>
    <t>GRIS LUYO LAURA BETZABETH</t>
  </si>
  <si>
    <t>42130047</t>
  </si>
  <si>
    <t>GUARNIZO VELASQUEZ JOHAN JARRY</t>
  </si>
  <si>
    <t>42483815</t>
  </si>
  <si>
    <t>GUERRA MALAVERRI JESSICA DEL PILAR</t>
  </si>
  <si>
    <t>45774670</t>
  </si>
  <si>
    <t>GUERRA RODRIGUEZ IRVIN EDILBERTO</t>
  </si>
  <si>
    <t>44832688</t>
  </si>
  <si>
    <t>GUERRA VASQUEZ LINDA HELEN</t>
  </si>
  <si>
    <t>16753882</t>
  </si>
  <si>
    <t>GUERRERO BALDERA ANA PATRICIA</t>
  </si>
  <si>
    <t>40083098</t>
  </si>
  <si>
    <t>GUERRERO MALVA RENZO ESTANISLAO</t>
  </si>
  <si>
    <t>45173969</t>
  </si>
  <si>
    <t>GUERRERO OTERO KARLA CRISTINA</t>
  </si>
  <si>
    <t>31042218</t>
  </si>
  <si>
    <t>GUERRERO PAREDES CESAR DAVID</t>
  </si>
  <si>
    <t>40548544</t>
  </si>
  <si>
    <t>GUEVARA ALEJANDRO JORGE LUIS</t>
  </si>
  <si>
    <t>45635122</t>
  </si>
  <si>
    <t>GUEVARA CHAMBERGO JHON DENNIS</t>
  </si>
  <si>
    <t>40978073</t>
  </si>
  <si>
    <t>GUEVARA DIAZ WILFREDO JUNYOR</t>
  </si>
  <si>
    <t>45356370</t>
  </si>
  <si>
    <t>GUEVARA PACHECO YOSMEL</t>
  </si>
  <si>
    <t>40419263</t>
  </si>
  <si>
    <t>GUILLEN CABALLERO DANIEL</t>
  </si>
  <si>
    <t>70678242</t>
  </si>
  <si>
    <t>GUILLEN GARFIAS HEEDY STEFANI</t>
  </si>
  <si>
    <t>41463303</t>
  </si>
  <si>
    <t>GUILLEN VILLACORTA ROBERTO</t>
  </si>
  <si>
    <t>47594085</t>
  </si>
  <si>
    <t>GUILLERMO LAURA DANGEL WILIAMS</t>
  </si>
  <si>
    <t>40211839</t>
  </si>
  <si>
    <t>GUIZA REQUENA ROBERTO</t>
  </si>
  <si>
    <t>15433768</t>
  </si>
  <si>
    <t>GUTIERREZ ALVARADO RICARDO ESTEBAN</t>
  </si>
  <si>
    <t>47374628</t>
  </si>
  <si>
    <t>GUTIERREZ ARANDA LUCIA DEL PILAR</t>
  </si>
  <si>
    <t>29602485</t>
  </si>
  <si>
    <t>GUTIERREZ BORDA DE COPA KARINA ELIZABETH</t>
  </si>
  <si>
    <t>70097276</t>
  </si>
  <si>
    <t>GUTIERREZ CHOCHOCA ROCIO DEL MILAGRO</t>
  </si>
  <si>
    <t>73143475</t>
  </si>
  <si>
    <t>GUTIERREZ ÑAHUI HAROLD JESUS</t>
  </si>
  <si>
    <t>41530614</t>
  </si>
  <si>
    <t>GUTIERREZ QUEZADA MARIO YVAN</t>
  </si>
  <si>
    <t>Ingeniería Estadística E Informática</t>
  </si>
  <si>
    <t>41061205</t>
  </si>
  <si>
    <t>GUTIERREZ QUISPE MARIA MILAGROS</t>
  </si>
  <si>
    <t>43982538</t>
  </si>
  <si>
    <t>GUTIERREZ TUESTA CATHERINE TATIANA</t>
  </si>
  <si>
    <t>06046461</t>
  </si>
  <si>
    <t>GUZMÁN LEÓN VLADIMIRO</t>
  </si>
  <si>
    <t>46049793</t>
  </si>
  <si>
    <t>HEREDIA PEREZ GRIMALDO</t>
  </si>
  <si>
    <t>41623759</t>
  </si>
  <si>
    <t>HEREDIA PEREZ JOSE RUDORICO</t>
  </si>
  <si>
    <t>41846345</t>
  </si>
  <si>
    <t>HEREDIA PEREZ PAOLA CAROLL</t>
  </si>
  <si>
    <t>72180749</t>
  </si>
  <si>
    <t>HEREDIA UTRILLA MANUEL HUMBERTO</t>
  </si>
  <si>
    <t>45530713</t>
  </si>
  <si>
    <t>HERNANDEZ ANGULO JOSE MIGUEL</t>
  </si>
  <si>
    <t>41227558</t>
  </si>
  <si>
    <t>HERNANDEZ ELGUERA DORA ESPERANZA</t>
  </si>
  <si>
    <t>43786051</t>
  </si>
  <si>
    <t>HERNANDEZ FLORES MARTIN ROBERTO</t>
  </si>
  <si>
    <t>21447992</t>
  </si>
  <si>
    <t>HERNANDEZ IBARRA CARLOS LUIS</t>
  </si>
  <si>
    <t>41709402</t>
  </si>
  <si>
    <t>HERNANDEZ VALENZUELA KARLA JOSSELINE</t>
  </si>
  <si>
    <t>10222344</t>
  </si>
  <si>
    <t>HERNANI CHAVEZ FERNANDO</t>
  </si>
  <si>
    <t>42238043</t>
  </si>
  <si>
    <t>HERRERA CHAVEZ MANUEL STEWARD</t>
  </si>
  <si>
    <t>46101423</t>
  </si>
  <si>
    <t>HERRERA DOMINGUEZ ALEY ALE</t>
  </si>
  <si>
    <t>44383312</t>
  </si>
  <si>
    <t>HERRERA FLORES JOEL VALDEMAR</t>
  </si>
  <si>
    <t>03894101</t>
  </si>
  <si>
    <t>HERRERA GARCES JULIO CESAR</t>
  </si>
  <si>
    <t>09462346</t>
  </si>
  <si>
    <t>HERRERA JAUREGUI LEO ANGELO</t>
  </si>
  <si>
    <t>44011175</t>
  </si>
  <si>
    <t>HERRERA MUÑOZ MOISES HERNAN</t>
  </si>
  <si>
    <t>22513146</t>
  </si>
  <si>
    <t>HIDALGO HUAMAN WILSON SAUL</t>
  </si>
  <si>
    <t>09801142</t>
  </si>
  <si>
    <t>HIDALGO MORENO ALFONSO ARTURO</t>
  </si>
  <si>
    <t>46660709</t>
  </si>
  <si>
    <t>HIJAR PEÑA MARGORY MELISSA</t>
  </si>
  <si>
    <t>43439028</t>
  </si>
  <si>
    <t>HINOJOSA GOMEZ NATALI MARILU</t>
  </si>
  <si>
    <t>44555267</t>
  </si>
  <si>
    <t>HINOSTROZA AYALA SINTHIA</t>
  </si>
  <si>
    <t>5500 - 7500</t>
  </si>
  <si>
    <t>46640513</t>
  </si>
  <si>
    <t>HINOSTROZA HINOSTROZA SERGIO ANDREE</t>
  </si>
  <si>
    <t>47412281</t>
  </si>
  <si>
    <t>HINOSTROZA MARIÑO JHORDAN FRANKLIN</t>
  </si>
  <si>
    <t>42859417</t>
  </si>
  <si>
    <t>HINOSTROZA MORALES ANA DE LOS ANGELES</t>
  </si>
  <si>
    <t>44113192</t>
  </si>
  <si>
    <t>HINOSTROZA MUERAS SAMANTHA MARIA</t>
  </si>
  <si>
    <t>23976727</t>
  </si>
  <si>
    <t>HOLGADO NOA MARIO GUILLERMO</t>
  </si>
  <si>
    <t>46274035</t>
  </si>
  <si>
    <t>HOLGUIN RAMIREZ LUZ ADRIANA</t>
  </si>
  <si>
    <t>45488807</t>
  </si>
  <si>
    <t>HORNA CUBAS SUSAN MELISSA</t>
  </si>
  <si>
    <t>41967514</t>
  </si>
  <si>
    <t>HORNA TIRADO CESAR VICENTE</t>
  </si>
  <si>
    <t>10162058</t>
  </si>
  <si>
    <t>HOYOS FERNANDEZ ROMAN</t>
  </si>
  <si>
    <t>02652071</t>
  </si>
  <si>
    <t>HUACCHILLO LAPUBLE NILDA</t>
  </si>
  <si>
    <t>43951077</t>
  </si>
  <si>
    <t>HUACRE VILA JEAN MITCHELL</t>
  </si>
  <si>
    <t>16714969</t>
  </si>
  <si>
    <t>HUAMAN CHOLAN FERNANDO</t>
  </si>
  <si>
    <t>46691388</t>
  </si>
  <si>
    <t>HUAMAN COILA WILFREDO</t>
  </si>
  <si>
    <t>16125461</t>
  </si>
  <si>
    <t>HUAMAN COLQUI EDWIN CESAR</t>
  </si>
  <si>
    <t>07448659</t>
  </si>
  <si>
    <t>HUAMAN DAMIANO RODOLFO</t>
  </si>
  <si>
    <t>31680633</t>
  </si>
  <si>
    <t>HUAMAN GIRALDO JHONNY SANTIAGO</t>
  </si>
  <si>
    <t>70096765</t>
  </si>
  <si>
    <t>HUAMAN JUNCO JESSICA</t>
  </si>
  <si>
    <t>46078360</t>
  </si>
  <si>
    <t>HUAMAN QUISPE PITHER FRANCLIN</t>
  </si>
  <si>
    <t>43603949</t>
  </si>
  <si>
    <t>HUAMAN VILLANUEVA BARBARA MELISSA</t>
  </si>
  <si>
    <t>43666184</t>
  </si>
  <si>
    <t>HUAMAN YAÑEZ CESAR ENRIQUE</t>
  </si>
  <si>
    <t>42738399</t>
  </si>
  <si>
    <t>HUAMANI ALARCON MILAGROS VALERIANA</t>
  </si>
  <si>
    <t>43958773</t>
  </si>
  <si>
    <t>HUAMANI CANALES ANALI MARIELLA</t>
  </si>
  <si>
    <t>42978315</t>
  </si>
  <si>
    <t>HUAMANI CAPCHA HANS PETER</t>
  </si>
  <si>
    <t>09461937</t>
  </si>
  <si>
    <t>HUAMANI LEVANO MIGUEL ALBERTO</t>
  </si>
  <si>
    <t>47589433</t>
  </si>
  <si>
    <t>HUAMANI ZUÑIGA NOEMI VANESSA</t>
  </si>
  <si>
    <t>42577735</t>
  </si>
  <si>
    <t>HUANACO OSCCOHUILLCA LUIS ALBERTO</t>
  </si>
  <si>
    <t>41267482</t>
  </si>
  <si>
    <t>HUANCA CHOQUESA MILAGROS DANIELA</t>
  </si>
  <si>
    <t>46592364</t>
  </si>
  <si>
    <t>HUANCA QUILLAHUAMAN SHIRLEY GABRIELA</t>
  </si>
  <si>
    <t>41513281</t>
  </si>
  <si>
    <t>HUANCA RIVERA KELY ROSSI</t>
  </si>
  <si>
    <t>44430134</t>
  </si>
  <si>
    <t>HUANCA SIFUENTES JOSE ALFREDO</t>
  </si>
  <si>
    <t>45996246</t>
  </si>
  <si>
    <t>HUARACA QUISPE YASMINA</t>
  </si>
  <si>
    <t>41819249</t>
  </si>
  <si>
    <t>HUARACA SACCA RUTH</t>
  </si>
  <si>
    <t>29646284</t>
  </si>
  <si>
    <t>HUARANGA ARBOLEDA SARA</t>
  </si>
  <si>
    <t>10076532</t>
  </si>
  <si>
    <t>HUARCAYA GARCIA JOHNY ELIAS</t>
  </si>
  <si>
    <t>46475749</t>
  </si>
  <si>
    <t>HUARINGA BAILON SELMA VERENIS</t>
  </si>
  <si>
    <t>46429603</t>
  </si>
  <si>
    <t>HUARINGA HUAMANI PAMELA GRACE</t>
  </si>
  <si>
    <t>45124482</t>
  </si>
  <si>
    <t>HUATANGARE ALARCON DEYDY DIANA</t>
  </si>
  <si>
    <t>09349064</t>
  </si>
  <si>
    <t>HUAUYA TOMAYLLA ORLANDO CEFERINO</t>
  </si>
  <si>
    <t>46703325</t>
  </si>
  <si>
    <t>HUAYAMA BOBADILLA ESTEFANI MARGARITA</t>
  </si>
  <si>
    <t>43642987</t>
  </si>
  <si>
    <t>HUAYCANI HUAYCANI AUGUSTO</t>
  </si>
  <si>
    <t>46331197</t>
  </si>
  <si>
    <t>HUAYHUA ORELLANA EVANS ADELI</t>
  </si>
  <si>
    <t>28315119</t>
  </si>
  <si>
    <t>HUAYHUA PAUCAR IRVIN MARINO</t>
  </si>
  <si>
    <t>47529623</t>
  </si>
  <si>
    <t>HUAYLLANI PARI GIAN CARLOS</t>
  </si>
  <si>
    <t>46650066</t>
  </si>
  <si>
    <t>HUAYLLANI VARGAS AYDE MAGALI</t>
  </si>
  <si>
    <t>40230353</t>
  </si>
  <si>
    <t>HUAYTA HUAMAN RONEL UBALDO</t>
  </si>
  <si>
    <t>43260875</t>
  </si>
  <si>
    <t>HUERTA HUERTA MARCO ANTONIO</t>
  </si>
  <si>
    <t>44149177</t>
  </si>
  <si>
    <t>HUERTA SILVA NOHELY GUISSELLA</t>
  </si>
  <si>
    <t>72500947</t>
  </si>
  <si>
    <t>HUIMA RUIZ JORGE ARTURO</t>
  </si>
  <si>
    <t>42909047</t>
  </si>
  <si>
    <t>HUISA MANZANARES ROCIO DEL PILAR</t>
  </si>
  <si>
    <t>40334801</t>
  </si>
  <si>
    <t>HURTADO MACEDO JONATHAN ALEJANDRO</t>
  </si>
  <si>
    <t>44576290</t>
  </si>
  <si>
    <t>IBARRA KONG CARLOS MIGUEL ANGEL</t>
  </si>
  <si>
    <t>43699581</t>
  </si>
  <si>
    <t>ICHO NIETO TATIANA MELISA</t>
  </si>
  <si>
    <t>20108183</t>
  </si>
  <si>
    <t>ILLANES MEDINA WILBER OSWALDO</t>
  </si>
  <si>
    <t>45585971</t>
  </si>
  <si>
    <t>ILLANES VASQUEZ THATIANA MARY</t>
  </si>
  <si>
    <t>23957513</t>
  </si>
  <si>
    <t>INCA ROCA SANCHEZ ALFREDO</t>
  </si>
  <si>
    <t>70325850</t>
  </si>
  <si>
    <t>INFANTES CONCHA LUIGUI EMILIO</t>
  </si>
  <si>
    <t>43563066</t>
  </si>
  <si>
    <t>INGA HUACHACA GABY</t>
  </si>
  <si>
    <t>42728304</t>
  </si>
  <si>
    <t>INGA SAUÑI JENY ISABEL</t>
  </si>
  <si>
    <t>09643181</t>
  </si>
  <si>
    <t>INOCENTE AREVALO IVAN OVIDIO</t>
  </si>
  <si>
    <t>02895137</t>
  </si>
  <si>
    <t>IPANAQUE SILVA MARIA ANGELICA</t>
  </si>
  <si>
    <t>43347728</t>
  </si>
  <si>
    <t>IPANAQUE TRELLES ESDRAS ENRIQUE</t>
  </si>
  <si>
    <t>18874831</t>
  </si>
  <si>
    <t>IPARRAGUIRRE ARANDA JOSE LEONCIO</t>
  </si>
  <si>
    <t>06611383</t>
  </si>
  <si>
    <t>IPARRAGUIRRE VERA ANDRES GREGORIO</t>
  </si>
  <si>
    <t>72278792</t>
  </si>
  <si>
    <t>IRIGOIN SEMPERTEGUI CESAR JAVIER</t>
  </si>
  <si>
    <t>41081990</t>
  </si>
  <si>
    <t>ITA BAYONA KENNY CHERALDYNE</t>
  </si>
  <si>
    <t>41133000</t>
  </si>
  <si>
    <t>ITURBE VASQUEZ JOSE ALEMBERT</t>
  </si>
  <si>
    <t>08472489</t>
  </si>
  <si>
    <t>ITURREGUI LUJAN JENNY JACQUELINE</t>
  </si>
  <si>
    <t>01556227</t>
  </si>
  <si>
    <t>ITUSACA CONDORI SILVIA</t>
  </si>
  <si>
    <t>70857165</t>
  </si>
  <si>
    <t>IZQUIERDO ZURITA CARLOS ALBERTO</t>
  </si>
  <si>
    <t>44258961</t>
  </si>
  <si>
    <t>JALIRI FLORES ELIVIO SEBASTIAN</t>
  </si>
  <si>
    <t>32739564</t>
  </si>
  <si>
    <t>JARA VEGA JOHNNY MARINO</t>
  </si>
  <si>
    <t>40816617</t>
  </si>
  <si>
    <t>JAUREGUI ORTIZ MERLYN DANNY</t>
  </si>
  <si>
    <t>41994798</t>
  </si>
  <si>
    <t>JAUREGUI VASQUEZ JUAN ENRIQUE</t>
  </si>
  <si>
    <t>46572050</t>
  </si>
  <si>
    <t>JEREMIAS BERAMENDI BREYDI VICTOR</t>
  </si>
  <si>
    <t>Electricista</t>
  </si>
  <si>
    <t>47502705</t>
  </si>
  <si>
    <t>JESUS CONCEPCION EDER BLADIMIR</t>
  </si>
  <si>
    <t>43805404</t>
  </si>
  <si>
    <t>JIMENEZ BECERRA MARISABEL</t>
  </si>
  <si>
    <t>40414058</t>
  </si>
  <si>
    <t>JIMENEZ RIVERA WILLIAM MIGUEL</t>
  </si>
  <si>
    <t>02865307</t>
  </si>
  <si>
    <t>JIMENEZ SAAVEDRA MARIA IRENE</t>
  </si>
  <si>
    <t>41809485</t>
  </si>
  <si>
    <t>JIMENEZ VEGA PEDRO ALBERTO</t>
  </si>
  <si>
    <t>47626456</t>
  </si>
  <si>
    <t>JIMENO FREITAS SILVIA MILAGROS</t>
  </si>
  <si>
    <t>44202008</t>
  </si>
  <si>
    <t>JORGE ESTEBAN YANINA RUT</t>
  </si>
  <si>
    <t>45916311</t>
  </si>
  <si>
    <t>JORGE PILLPE HENRY PAUL</t>
  </si>
  <si>
    <t>42777799</t>
  </si>
  <si>
    <t>JUAPE PARIONA LUIS CARLOS</t>
  </si>
  <si>
    <t>Investigación Operativa</t>
  </si>
  <si>
    <t>72049572</t>
  </si>
  <si>
    <t>JUAREZ LOAIZA KEYSI LUCIANA</t>
  </si>
  <si>
    <t>47077848</t>
  </si>
  <si>
    <t>JULCA CRISANTO DUBERLI</t>
  </si>
  <si>
    <t>07952440</t>
  </si>
  <si>
    <t>JURADO QUIROGA DEL CASTILLO ARTURO</t>
  </si>
  <si>
    <t>44468534</t>
  </si>
  <si>
    <t>JURADO TAIPE ROSA KARINA</t>
  </si>
  <si>
    <t>15594073</t>
  </si>
  <si>
    <t>LA ROSA SAIMA DE TORRES CARMEN DEL RIMY</t>
  </si>
  <si>
    <t>41422328</t>
  </si>
  <si>
    <t>LA SERNA LIMACHE JUDITH ESTEFANIA</t>
  </si>
  <si>
    <t>45511882</t>
  </si>
  <si>
    <t>LA TORRE CAPACYACHI CINTIA</t>
  </si>
  <si>
    <t>46561019</t>
  </si>
  <si>
    <t>LAGOS LIZARME JOANA MONTZERRAT</t>
  </si>
  <si>
    <t>46446215</t>
  </si>
  <si>
    <t>LAMADRID MESONES CLORINDA MILAGROS</t>
  </si>
  <si>
    <t>00124785</t>
  </si>
  <si>
    <t>LANCHI RUIZ ALDO</t>
  </si>
  <si>
    <t>09845513</t>
  </si>
  <si>
    <t>LAPA BARZOLA ANA MARIA</t>
  </si>
  <si>
    <t>21556984</t>
  </si>
  <si>
    <t>LARA HUAMANI ELIZABETH DORIS</t>
  </si>
  <si>
    <t>43020886</t>
  </si>
  <si>
    <t>LARICO CASTRO FRANK ALEXIS</t>
  </si>
  <si>
    <t>46411794</t>
  </si>
  <si>
    <t>LARREA MENDOZA JORGE EUGENIO</t>
  </si>
  <si>
    <t>70459851</t>
  </si>
  <si>
    <t>LATORRE MERINO ANA MARIA</t>
  </si>
  <si>
    <t>23994105</t>
  </si>
  <si>
    <t>LATORRE SOTOMAYOR JULIO WILBERT</t>
  </si>
  <si>
    <t>28286508</t>
  </si>
  <si>
    <t>LAURA AYALA JORGE</t>
  </si>
  <si>
    <t>45976655</t>
  </si>
  <si>
    <t>LAYZA MENDIOLA RICARDO MARTIN</t>
  </si>
  <si>
    <t>08189335</t>
  </si>
  <si>
    <t>LAZARTE MARTINEZ LUIS AUGUSTO</t>
  </si>
  <si>
    <t>08146204</t>
  </si>
  <si>
    <t>LAZO PEREDA JANETT JULIE</t>
  </si>
  <si>
    <t>44360919</t>
  </si>
  <si>
    <t>LECCA VASQUEZ GIACCOMO GUSTAVO</t>
  </si>
  <si>
    <t>41594332</t>
  </si>
  <si>
    <t>LEGENDRE SALAZAR SHEILA MABEL</t>
  </si>
  <si>
    <t>09880198</t>
  </si>
  <si>
    <t>LEIVA TORRES JAVIER</t>
  </si>
  <si>
    <t>44527032</t>
  </si>
  <si>
    <t>LEMUS SALINAS KATHERINE VANESSA</t>
  </si>
  <si>
    <t>31665115</t>
  </si>
  <si>
    <t>LEON ANTUNEZ JERZY ROMULO</t>
  </si>
  <si>
    <t>43102374</t>
  </si>
  <si>
    <t>LEON CAMPO LUZ MARISOL</t>
  </si>
  <si>
    <t>42070003</t>
  </si>
  <si>
    <t>LEON MAMANI ROSA LINDA</t>
  </si>
  <si>
    <t>45666973</t>
  </si>
  <si>
    <t>LEON OLORTEGUI DALMA VICTORIA</t>
  </si>
  <si>
    <t>45486042</t>
  </si>
  <si>
    <t>LEON RAMIREZ BETTY ALICIA</t>
  </si>
  <si>
    <t>09491762</t>
  </si>
  <si>
    <t>LEON RIOS ENRIQUE</t>
  </si>
  <si>
    <t>41370155</t>
  </si>
  <si>
    <t>LEON VARGAS LISBETH MAGALY</t>
  </si>
  <si>
    <t>43547959</t>
  </si>
  <si>
    <t>LEON VIGO RICARDO DANIEL</t>
  </si>
  <si>
    <t>45524777</t>
  </si>
  <si>
    <t>LEON YNTI WIECER LEOPOLDO</t>
  </si>
  <si>
    <t>40876039</t>
  </si>
  <si>
    <t>LETONA PEREYRA VIRGINIA</t>
  </si>
  <si>
    <t>43058693</t>
  </si>
  <si>
    <t>LEVANO ACOSTA MILAGROS DEL CARMEN ROSARIO</t>
  </si>
  <si>
    <t>41677433</t>
  </si>
  <si>
    <t>LEVANO CARDENAS GLORIA YULIANA</t>
  </si>
  <si>
    <t>10187643</t>
  </si>
  <si>
    <t>LEVANO YARCURI JUAN WILDER</t>
  </si>
  <si>
    <t>46281557</t>
  </si>
  <si>
    <t>LEZAMA HUMPIRI JHONATAN ALEJANDRO</t>
  </si>
  <si>
    <t>41114493</t>
  </si>
  <si>
    <t>LIHON CASTAÑEDA KENSSY JAVIER</t>
  </si>
  <si>
    <t>16677949</t>
  </si>
  <si>
    <t>LIMA MUÑOZ HILTON DARWING</t>
  </si>
  <si>
    <t>46569660</t>
  </si>
  <si>
    <t>LIMA PAUCAR LOURDES MIRIAN</t>
  </si>
  <si>
    <t>45791944</t>
  </si>
  <si>
    <t>LIMACO VALENCIA FRANCK MEYER</t>
  </si>
  <si>
    <t>44380447</t>
  </si>
  <si>
    <t>LINARES NUÑEZ GLADYS LUZ</t>
  </si>
  <si>
    <t>09158247</t>
  </si>
  <si>
    <t>LINARES VERA MIGUEL JORGE</t>
  </si>
  <si>
    <t>40909104</t>
  </si>
  <si>
    <t>LIÑAN DIAZ ZULLY DENYS</t>
  </si>
  <si>
    <t>08020453</t>
  </si>
  <si>
    <t>LIPA MENDOZA MIGUEL ANGEL</t>
  </si>
  <si>
    <t>45831111</t>
  </si>
  <si>
    <t>LIRA PINARES ALFONSIN ALEXANDER</t>
  </si>
  <si>
    <t>31665381</t>
  </si>
  <si>
    <t>LIRION CORAL FREDY RENEE</t>
  </si>
  <si>
    <t>45788096</t>
  </si>
  <si>
    <t>LIZANA OLIVOS MARILYN DEL MILAGRO</t>
  </si>
  <si>
    <t>43024892</t>
  </si>
  <si>
    <t>LLACSAHUANGA JIMENEZ CESAR AUGUSTO</t>
  </si>
  <si>
    <t>46147859</t>
  </si>
  <si>
    <t>LLANOS GONZALES EDGARD ANDRES</t>
  </si>
  <si>
    <t>45684533</t>
  </si>
  <si>
    <t>LLATAS MUÑOZ NERIO ORIEL</t>
  </si>
  <si>
    <t>42911966</t>
  </si>
  <si>
    <t>LLAVE CHOQUEPUMA EDGAR</t>
  </si>
  <si>
    <t>7500 - 9500</t>
  </si>
  <si>
    <t>43674614</t>
  </si>
  <si>
    <t>LLERENA CARDENAS HUBERT JOSEPH</t>
  </si>
  <si>
    <t>45298572</t>
  </si>
  <si>
    <t>LLONTOP GONZALES MILAGROS KARINA</t>
  </si>
  <si>
    <t>16444660</t>
  </si>
  <si>
    <t>LLUEN JUAREZ LUIS ANTONIO</t>
  </si>
  <si>
    <t>46575965</t>
  </si>
  <si>
    <t>LLUEN RAMOS LUIS ALONSO</t>
  </si>
  <si>
    <t>71849762</t>
  </si>
  <si>
    <t>LLUTARI HERRERA DEYVIS VICTOR</t>
  </si>
  <si>
    <t>44723741</t>
  </si>
  <si>
    <t>LOAYZA GALLEGOS LILIAN SVIETA</t>
  </si>
  <si>
    <t>31604630</t>
  </si>
  <si>
    <t>LOAYZA LUNA BALTAZAR ARIOSTO</t>
  </si>
  <si>
    <t>23884420</t>
  </si>
  <si>
    <t>LOAYZA PORTOCARRERO CARLOS FELIPE</t>
  </si>
  <si>
    <t>43825163</t>
  </si>
  <si>
    <t>LOMBARDI BERAUN GISELLA CAROLINA</t>
  </si>
  <si>
    <t>47125357</t>
  </si>
  <si>
    <t>LOPEZ AGUIRRE JHOM PAULO FELIPE</t>
  </si>
  <si>
    <t>46481689</t>
  </si>
  <si>
    <t>LOPEZ BAYONA SHIRLEY VANESSA</t>
  </si>
  <si>
    <t>42081929</t>
  </si>
  <si>
    <t>LOPEZ CARRANZA CARLOS HUMBERTO</t>
  </si>
  <si>
    <t>46801873</t>
  </si>
  <si>
    <t>LOPEZ CONDORI CESAR ALFREDO</t>
  </si>
  <si>
    <t>41573457</t>
  </si>
  <si>
    <t>LOPEZ ECHEVARRIA FANNY VICTORIA</t>
  </si>
  <si>
    <t>1500 - 2500</t>
  </si>
  <si>
    <t>41368501</t>
  </si>
  <si>
    <t>LOPEZ MARREROS MIGUEL ANGEL</t>
  </si>
  <si>
    <t>10646361</t>
  </si>
  <si>
    <t>LOPEZ ORUNA CANDY GISELLA</t>
  </si>
  <si>
    <t>44285724</t>
  </si>
  <si>
    <t>LOPEZ RIVERA NORA LIZBETH</t>
  </si>
  <si>
    <t>42454472</t>
  </si>
  <si>
    <t>LOPEZ ROJAS DANY JONATAN</t>
  </si>
  <si>
    <t>41555259</t>
  </si>
  <si>
    <t>LOPEZ SALCEDO KATTY</t>
  </si>
  <si>
    <t>46654046</t>
  </si>
  <si>
    <t>LOPEZ SERNA JUAN ALBERTO</t>
  </si>
  <si>
    <t>45627492</t>
  </si>
  <si>
    <t>LOPEZ VARGAS GERARDO HUMBERTO</t>
  </si>
  <si>
    <t>43984484</t>
  </si>
  <si>
    <t>LOSSIO ARICOCHE ETHEL ANELITH</t>
  </si>
  <si>
    <t>47179485</t>
  </si>
  <si>
    <t>LOVATON DAVILA EDWARD HAROLF</t>
  </si>
  <si>
    <t>45969606</t>
  </si>
  <si>
    <t>LOYAGA FLORES TANIA GRISELDA</t>
  </si>
  <si>
    <t>8500 - 9500</t>
  </si>
  <si>
    <t>42082698</t>
  </si>
  <si>
    <t>LUCAR MERCADO JEANPIERRE FERNANDO</t>
  </si>
  <si>
    <t>44854486</t>
  </si>
  <si>
    <t>LUCERO ARAUJO LILIBETH MAGALY</t>
  </si>
  <si>
    <t>10321545</t>
  </si>
  <si>
    <t>LUCICH HANKAMMER MIRTHA INGRID</t>
  </si>
  <si>
    <t>42636287</t>
  </si>
  <si>
    <t>LUDEÑA MANCO GERARDO</t>
  </si>
  <si>
    <t>21259583</t>
  </si>
  <si>
    <t>LUIS ALDANA ALFREDO DAVID</t>
  </si>
  <si>
    <t>44587269</t>
  </si>
  <si>
    <t>LUNA HONORES PALOMA MARIANNE</t>
  </si>
  <si>
    <t>29732411</t>
  </si>
  <si>
    <t>LUNA ZAMATA ANGELA MARIA</t>
  </si>
  <si>
    <t>40399033</t>
  </si>
  <si>
    <t>LUPUCHE SILVA SEGUNDO MANUEL</t>
  </si>
  <si>
    <t>44142447</t>
  </si>
  <si>
    <t>LUQUE APAZA MAYRA VIRGINIA</t>
  </si>
  <si>
    <t>46062230</t>
  </si>
  <si>
    <t>LUQUE GOMEZ ROBERT MITCHELL</t>
  </si>
  <si>
    <t>46348448</t>
  </si>
  <si>
    <t>LUQUE SUASNABAR CRISTHIAM NOEL</t>
  </si>
  <si>
    <t>73036301</t>
  </si>
  <si>
    <t>MACAHUACHI VELA WALTER JOSE</t>
  </si>
  <si>
    <t>10223973</t>
  </si>
  <si>
    <t>MACCIOTTA FELICES PIETRO ANGELO</t>
  </si>
  <si>
    <t>41760230</t>
  </si>
  <si>
    <t>MACO TORRES JENNIFER DEL MILAGRO</t>
  </si>
  <si>
    <t>46054367</t>
  </si>
  <si>
    <t>MADUEÑO MORALES ERIKA DEL ROSARIO</t>
  </si>
  <si>
    <t>40903699</t>
  </si>
  <si>
    <t>MALCA DELGADO HENRY</t>
  </si>
  <si>
    <t>43457237</t>
  </si>
  <si>
    <t>MALCA JIMENEZ GILMER VALERIO</t>
  </si>
  <si>
    <t>23989780</t>
  </si>
  <si>
    <t>MALDONADO CORTEZ MARIA ELBINA</t>
  </si>
  <si>
    <t>41486524</t>
  </si>
  <si>
    <t>MALDONADO FIGUEROA BETZY ZORAIDA</t>
  </si>
  <si>
    <t>45244919</t>
  </si>
  <si>
    <t>MALLMA JIMENEZ CYNTHIA MILUSKA</t>
  </si>
  <si>
    <t>44122943</t>
  </si>
  <si>
    <t>MALLQUI MORALES SAUL JUNIOR</t>
  </si>
  <si>
    <t>20032842</t>
  </si>
  <si>
    <t>MALLQUI SEGUIL ERNESTO JULIO</t>
  </si>
  <si>
    <t>07974619</t>
  </si>
  <si>
    <t>MALPARTIDA ANTON GLORIA PATRICIA</t>
  </si>
  <si>
    <t>09861952</t>
  </si>
  <si>
    <t>MALPARTIDA LOZADA GHERMAN ISAAC</t>
  </si>
  <si>
    <t>43295127</t>
  </si>
  <si>
    <t>MALPARTIDA TORRES FABIOLA ELIZABETH</t>
  </si>
  <si>
    <t>46435305</t>
  </si>
  <si>
    <t>MALQUI LIÑAN LUIS MIGUEL</t>
  </si>
  <si>
    <t>40718278</t>
  </si>
  <si>
    <t>MALQUI VILCARROMERO VICTOR MANUEL</t>
  </si>
  <si>
    <t>70182440</t>
  </si>
  <si>
    <t>MAMANI CALDERON SANDRA JUDITH</t>
  </si>
  <si>
    <t>42368950</t>
  </si>
  <si>
    <t>MAMANI CANAZA VICTOR DAVID</t>
  </si>
  <si>
    <t>42262285</t>
  </si>
  <si>
    <t>MAMANI CARCASI JAIME JUVENAL</t>
  </si>
  <si>
    <t>46407289</t>
  </si>
  <si>
    <t>MAMANI CRUZ YENI</t>
  </si>
  <si>
    <t>45613726</t>
  </si>
  <si>
    <t>MAMANI CUAYLA ANYELA DENIS</t>
  </si>
  <si>
    <t>46535578</t>
  </si>
  <si>
    <t>MAMANI LOPEZ DIANA</t>
  </si>
  <si>
    <t>45093248</t>
  </si>
  <si>
    <t>MAMANI PATIÑO CHRISTIAN</t>
  </si>
  <si>
    <t>47799590</t>
  </si>
  <si>
    <t>MAMANI TORRES LIZ ESTEFANI YUDHITSA</t>
  </si>
  <si>
    <t>40801453</t>
  </si>
  <si>
    <t>MANAMBO RIOS KENELL</t>
  </si>
  <si>
    <t>00485022</t>
  </si>
  <si>
    <t>MANDAMIENTO CACERES BEATRIZ LUCILA</t>
  </si>
  <si>
    <t>42769335</t>
  </si>
  <si>
    <t>MANDUJANO POVIS SHEYLA ARACELI</t>
  </si>
  <si>
    <t>43729604</t>
  </si>
  <si>
    <t>MANRIQUE FLORES MARIA DOLORES</t>
  </si>
  <si>
    <t>45491996</t>
  </si>
  <si>
    <t>MANRIQUE LINARES CYNTHIA POLETT</t>
  </si>
  <si>
    <t>22263630</t>
  </si>
  <si>
    <t>MANRIQUE QUISPE ALFONSO</t>
  </si>
  <si>
    <t>41585210</t>
  </si>
  <si>
    <t>MANRIQUE REYES YANET MARGARITA</t>
  </si>
  <si>
    <t>47072381</t>
  </si>
  <si>
    <t>MANRIQUE VELA JORGE ERNESTO</t>
  </si>
  <si>
    <t>Geomatica</t>
  </si>
  <si>
    <t>42621804</t>
  </si>
  <si>
    <t>MAQUERA MERMA SILVIA</t>
  </si>
  <si>
    <t>29730733</t>
  </si>
  <si>
    <t>MAQUITO ALVAREZ ROSA</t>
  </si>
  <si>
    <t>10585946</t>
  </si>
  <si>
    <t>MARALLANO MURO MARIA ALEXANDRA</t>
  </si>
  <si>
    <t>41582617</t>
  </si>
  <si>
    <t>MARCELO POVIS JACKELINE YESENIA</t>
  </si>
  <si>
    <t>70754309</t>
  </si>
  <si>
    <t>MARCELO VILLANUEVA ANTHONNY JESUS</t>
  </si>
  <si>
    <t>42763290</t>
  </si>
  <si>
    <t>MARCHENA ESPINOZA PERCY ASHOK</t>
  </si>
  <si>
    <t>44022532</t>
  </si>
  <si>
    <t>MARGARY REGALADO ITALA ALEJANDRA</t>
  </si>
  <si>
    <t>41173373</t>
  </si>
  <si>
    <t>MARIN CACHAY ARMINDA LIZET</t>
  </si>
  <si>
    <t>70459323</t>
  </si>
  <si>
    <t>MARIN CORDOVA SANDRA PAOLA</t>
  </si>
  <si>
    <t>41045585</t>
  </si>
  <si>
    <t>MARINI LOPEZ LUIS ALBERTO</t>
  </si>
  <si>
    <t>4800 - 6500</t>
  </si>
  <si>
    <t>40515880</t>
  </si>
  <si>
    <t>MARIÑAS VASQUEZ ELIZABETH</t>
  </si>
  <si>
    <t>20113079</t>
  </si>
  <si>
    <t>MARQUEZ LAGOS CARLOS EDUARDO</t>
  </si>
  <si>
    <t>45842970</t>
  </si>
  <si>
    <t>MARQUEZ MORE DAVI JOHEL</t>
  </si>
  <si>
    <t>08168278</t>
  </si>
  <si>
    <t>MARQUEZ MORENO JIMMY ROMULO</t>
  </si>
  <si>
    <t>46244373</t>
  </si>
  <si>
    <t>MARQUINA FUENTES CYNTHIA KAREN</t>
  </si>
  <si>
    <t>42597256</t>
  </si>
  <si>
    <t>MARROQUIN FORERO GIANCARLO</t>
  </si>
  <si>
    <t>42182314</t>
  </si>
  <si>
    <t>MARROQUIN MOGROVEJO CINTHYA</t>
  </si>
  <si>
    <t>46096667</t>
  </si>
  <si>
    <t>MARTENSEN GUILLEN GRETHEL GRACE</t>
  </si>
  <si>
    <t>40927913</t>
  </si>
  <si>
    <t>MARTIN CASTILLO LUISA FRANCISCA</t>
  </si>
  <si>
    <t>21439201</t>
  </si>
  <si>
    <t>MARTINEZ FUENTES AGUSTIN JUAN PEDRO</t>
  </si>
  <si>
    <t>40418444</t>
  </si>
  <si>
    <t>MARTINEZ GRISSON JACKELLINE MAGALI</t>
  </si>
  <si>
    <t>43120345</t>
  </si>
  <si>
    <t>MARTINEZ MORI TATIANA NATHALIE</t>
  </si>
  <si>
    <t>21555377</t>
  </si>
  <si>
    <t>MARTINEZ QUIJANDRIA JESUS EDGARDO</t>
  </si>
  <si>
    <t>40470055</t>
  </si>
  <si>
    <t>MARTINEZ ROQUE VILMA VERONICA</t>
  </si>
  <si>
    <t>42219307</t>
  </si>
  <si>
    <t>MARTINEZ VALDIVIA ROBERTINA CARLOSA</t>
  </si>
  <si>
    <t>41377332</t>
  </si>
  <si>
    <t>MARTINEZ VELASQUEZ KAREN MAGDIEL</t>
  </si>
  <si>
    <t>41725596</t>
  </si>
  <si>
    <t>MARTINEZ ZAPATA VICTORIA</t>
  </si>
  <si>
    <t>41249021</t>
  </si>
  <si>
    <t>MASQUEZ CUBAS EDGAR EDWIND</t>
  </si>
  <si>
    <t>22422798</t>
  </si>
  <si>
    <t>MATIAS CEVILLANO ESTEBAN GIL</t>
  </si>
  <si>
    <t>4800 - 8500</t>
  </si>
  <si>
    <t>10666467</t>
  </si>
  <si>
    <t>MATIAS SINCHE MARCO ANTONIO</t>
  </si>
  <si>
    <t>10002537</t>
  </si>
  <si>
    <t>MATOS LLANOS JORGE ERNESTO</t>
  </si>
  <si>
    <t>40012254</t>
  </si>
  <si>
    <t>MAYANGA HIDROGO CARLOS SALVADOR</t>
  </si>
  <si>
    <t>46749032</t>
  </si>
  <si>
    <t>MAYANGA MALDONADO WILMER JOEL</t>
  </si>
  <si>
    <t>Mecánica</t>
  </si>
  <si>
    <t>72166478</t>
  </si>
  <si>
    <t>MAYLLE QUISPE KEVIN FRANK</t>
  </si>
  <si>
    <t>23272650</t>
  </si>
  <si>
    <t>MAYTA MORENO VICTOR PERCY</t>
  </si>
  <si>
    <t>43878362</t>
  </si>
  <si>
    <t>MAYTA ROJAS ANGELICA MARIA</t>
  </si>
  <si>
    <t>45924959</t>
  </si>
  <si>
    <t>MAZEYRA VEGA JOSE LUIS</t>
  </si>
  <si>
    <t>08592177</t>
  </si>
  <si>
    <t>MEDIANERO BURGA ELPIDIO DAVID</t>
  </si>
  <si>
    <t>41954990</t>
  </si>
  <si>
    <t>MEDINA CAMPOS JOSE ABEL</t>
  </si>
  <si>
    <t>09632426</t>
  </si>
  <si>
    <t>MEDINA ESPINOZA FANING SUSANA</t>
  </si>
  <si>
    <t>21516594</t>
  </si>
  <si>
    <t>MEDINA MEZA ANA YSABEL</t>
  </si>
  <si>
    <t>33430825</t>
  </si>
  <si>
    <t>MEDINA MORI JORGE IVAN</t>
  </si>
  <si>
    <t>45375088</t>
  </si>
  <si>
    <t>MEDINA NOLASCO SUSAN PAMELA</t>
  </si>
  <si>
    <t>32982171</t>
  </si>
  <si>
    <t>MEDINA RAMOS OLENCA ELIZABETH</t>
  </si>
  <si>
    <t>09979949</t>
  </si>
  <si>
    <t>MEJIA LOPEZ ROBERTO WILTON</t>
  </si>
  <si>
    <t>41005952</t>
  </si>
  <si>
    <t>MEJIA SALDIVAR MERY ISABEL</t>
  </si>
  <si>
    <t>42881561</t>
  </si>
  <si>
    <t>MELGAR JAIME JHULLIANA EVELINGHT</t>
  </si>
  <si>
    <t>46079821</t>
  </si>
  <si>
    <t>MELGAREJO MELGAREJO KATHIA JAQUELINE</t>
  </si>
  <si>
    <t>44822902</t>
  </si>
  <si>
    <t>MELGAREJO MELGAREJO MARILYN FIORELLA</t>
  </si>
  <si>
    <t>43324192</t>
  </si>
  <si>
    <t>MELLO DELGADO JULIO ERNESTO</t>
  </si>
  <si>
    <t>Mecanica De Aviacion</t>
  </si>
  <si>
    <t>41902216</t>
  </si>
  <si>
    <t>MENDIETA ALBAÑIL OSCAR AGUSTIN</t>
  </si>
  <si>
    <t>18123074</t>
  </si>
  <si>
    <t>MENDOZA ALVA FRANKLIN ELADIO</t>
  </si>
  <si>
    <t>70303484</t>
  </si>
  <si>
    <t>MENDOZA BERROSPI HELY</t>
  </si>
  <si>
    <t>46845070</t>
  </si>
  <si>
    <t>MENDOZA BURGA EDWIN DAVID</t>
  </si>
  <si>
    <t>21542986</t>
  </si>
  <si>
    <t>MENDOZA CASTILLO JOSE MARTIN</t>
  </si>
  <si>
    <t>40532135</t>
  </si>
  <si>
    <t>MENDOZA CRESPO OMAR ALONSO</t>
  </si>
  <si>
    <t>41283406</t>
  </si>
  <si>
    <t>MENDOZA DIAZ WILSON FRANS</t>
  </si>
  <si>
    <t>42299563</t>
  </si>
  <si>
    <t>MENDOZA FLORES HARVE MILTON</t>
  </si>
  <si>
    <t>46555317</t>
  </si>
  <si>
    <t>MENDOZA LIÑAN MARIA ALEJANDRA</t>
  </si>
  <si>
    <t>72374623</t>
  </si>
  <si>
    <t>MENDOZA SILVA ALEXIS OSNAR</t>
  </si>
  <si>
    <t>09736898</t>
  </si>
  <si>
    <t>MENDOZA SOSA ROBERTO</t>
  </si>
  <si>
    <t>08481399</t>
  </si>
  <si>
    <t>MENDOZA VELIZ GLADYS CARMENDINA</t>
  </si>
  <si>
    <t>44849464</t>
  </si>
  <si>
    <t>MENDOZA VIERA ALEXANDER</t>
  </si>
  <si>
    <t>70049786</t>
  </si>
  <si>
    <t>MENESES CURI NOEMI RUTH</t>
  </si>
  <si>
    <t>45031716</t>
  </si>
  <si>
    <t>MENOR SANCHEZ TONNY ALEXANDER</t>
  </si>
  <si>
    <t>43460480</t>
  </si>
  <si>
    <t>MERA PIZARRO JULIO CESAR</t>
  </si>
  <si>
    <t>30676100</t>
  </si>
  <si>
    <t>MERANI TURPO RICHARD VICENTE</t>
  </si>
  <si>
    <t>48360908</t>
  </si>
  <si>
    <t>MERCADO MAMANI JORGE</t>
  </si>
  <si>
    <t>43006437</t>
  </si>
  <si>
    <t>MERINO MARCHAN JORGE LUIS</t>
  </si>
  <si>
    <t>40709778</t>
  </si>
  <si>
    <t>MERINO VALCARCEL MIGUEL</t>
  </si>
  <si>
    <t>44290809</t>
  </si>
  <si>
    <t>MERMA HUAMAN IVAN</t>
  </si>
  <si>
    <t>09922232</t>
  </si>
  <si>
    <t>MESIAS SEGURA CARMEN DEL ROSARIO</t>
  </si>
  <si>
    <t>10079953</t>
  </si>
  <si>
    <t>MEZA CANCHIHUAMAN MAC CIRO</t>
  </si>
  <si>
    <t>44744346</t>
  </si>
  <si>
    <t>MEZA CHUQUIHUARACA LIZBETH DEISY</t>
  </si>
  <si>
    <t>44232217</t>
  </si>
  <si>
    <t>MEZA CORTEZ VANESSA FIORELLA</t>
  </si>
  <si>
    <t>41950626</t>
  </si>
  <si>
    <t>MEZA MENDOZA LIZ GIANINA</t>
  </si>
  <si>
    <t>44373826</t>
  </si>
  <si>
    <t>MIGUEL GONZALES RONALD</t>
  </si>
  <si>
    <t>44094992</t>
  </si>
  <si>
    <t>MILLA MENDEZ KATTY MARILIA</t>
  </si>
  <si>
    <t>41636281</t>
  </si>
  <si>
    <t>MILLONES LOPEZ CARLOS ENRIQUE</t>
  </si>
  <si>
    <t>16514747</t>
  </si>
  <si>
    <t>MILLONES MONTENEGRO NESTOR JULIO</t>
  </si>
  <si>
    <t>18075669</t>
  </si>
  <si>
    <t>MINCHOLA VERGARA JULIO CESAR</t>
  </si>
  <si>
    <t>46803056</t>
  </si>
  <si>
    <t>MIRANDA GARCIA RAUL</t>
  </si>
  <si>
    <t>43831718</t>
  </si>
  <si>
    <t>MIRANDA RODRIGUEZ MARIA BETZABE</t>
  </si>
  <si>
    <t>07642500</t>
  </si>
  <si>
    <t>MIRANDA SALAS MARISABEL SANDRA</t>
  </si>
  <si>
    <t>31655470</t>
  </si>
  <si>
    <t>MOLINA MENDOZA HENRY WALTER</t>
  </si>
  <si>
    <t>16803736</t>
  </si>
  <si>
    <t>MONDRAGON AROS JULIO CESAR</t>
  </si>
  <si>
    <t>45660401</t>
  </si>
  <si>
    <t>MONDRAGON GUZMAN EDISON LORENZO</t>
  </si>
  <si>
    <t>45882572</t>
  </si>
  <si>
    <t>MONDRAGON ROJAS MILAGROS OLINDA</t>
  </si>
  <si>
    <t>4200 - 7500</t>
  </si>
  <si>
    <t>47700601</t>
  </si>
  <si>
    <t>MONGE ORE KARENT PAOLA</t>
  </si>
  <si>
    <t>41728763</t>
  </si>
  <si>
    <t>MONTAÑEZ ALTAMIRANO JULY EMILY</t>
  </si>
  <si>
    <t>Ingeniería De Industrias Alimentarias</t>
  </si>
  <si>
    <t>42357330</t>
  </si>
  <si>
    <t>MONTENEGRO SOSA ALEX VIRGILIO</t>
  </si>
  <si>
    <t>41522665</t>
  </si>
  <si>
    <t>MONTERO HUAMANI JOSE CARLOS</t>
  </si>
  <si>
    <t>40991254</t>
  </si>
  <si>
    <t>MONTES GOMEZ JOAN RICHARD</t>
  </si>
  <si>
    <t>10484268</t>
  </si>
  <si>
    <t>MONTESINOS ASCURRA JOSE BENIGNO</t>
  </si>
  <si>
    <t>41384572</t>
  </si>
  <si>
    <t>MONTOYA CAMPAÑA CESAR WILBERTO</t>
  </si>
  <si>
    <t>41871540</t>
  </si>
  <si>
    <t>MONTOYA MIRANDA CYNTHIA VERONICA</t>
  </si>
  <si>
    <t>45525304</t>
  </si>
  <si>
    <t>MORA CAJO ROSARIO VANESSA</t>
  </si>
  <si>
    <t>46669014</t>
  </si>
  <si>
    <t>MORALES CAPUCHA GLADIS</t>
  </si>
  <si>
    <t>27144790</t>
  </si>
  <si>
    <t>MORALES CASTILLO EDIN MANUEL</t>
  </si>
  <si>
    <t>72533061</t>
  </si>
  <si>
    <t>MORALES CHARAJA JESSICA MILAGROS</t>
  </si>
  <si>
    <t>40221151</t>
  </si>
  <si>
    <t>MORALES DAVILA MARIANELA</t>
  </si>
  <si>
    <t>45090939</t>
  </si>
  <si>
    <t>MORALES PERALES WILLIAMS MOISES</t>
  </si>
  <si>
    <t>09962920</t>
  </si>
  <si>
    <t>MORAN PENAS CESAR ALBERTO</t>
  </si>
  <si>
    <t>3800 - 6500</t>
  </si>
  <si>
    <t>42243787</t>
  </si>
  <si>
    <t>MORANTE ROQUE GINA GISELLA</t>
  </si>
  <si>
    <t>40939220</t>
  </si>
  <si>
    <t>MORANTE VARGAS BLANCA</t>
  </si>
  <si>
    <t>70804738</t>
  </si>
  <si>
    <t>MORE PRADO LUIS ALBERTO</t>
  </si>
  <si>
    <t>16528254</t>
  </si>
  <si>
    <t>MORENO CHUMACERO GUSTAVO ALBERTO</t>
  </si>
  <si>
    <t>46000944</t>
  </si>
  <si>
    <t>MORENO DEL AGUILA PEDRO ERDULFO</t>
  </si>
  <si>
    <t>70760481</t>
  </si>
  <si>
    <t>MORENO FLORES ROYER ANYELO</t>
  </si>
  <si>
    <t>46447308</t>
  </si>
  <si>
    <t>MORENO RODRIGUEZ YESENIA NATALI</t>
  </si>
  <si>
    <t>46840131</t>
  </si>
  <si>
    <t>MORENO URQUIZA ALICIA MARIA</t>
  </si>
  <si>
    <t>43486326</t>
  </si>
  <si>
    <t>MORI INGA EIMY</t>
  </si>
  <si>
    <t>6500 - 11000</t>
  </si>
  <si>
    <t>44195001</t>
  </si>
  <si>
    <t>MORON PEÑA YULIANA</t>
  </si>
  <si>
    <t>76633919</t>
  </si>
  <si>
    <t>MOSCAIZA MALCA CARLOS ALBERTO</t>
  </si>
  <si>
    <t>40183291</t>
  </si>
  <si>
    <t>MOTTA DOMINGUEZ ALBERTO MARTIN</t>
  </si>
  <si>
    <t>40465281</t>
  </si>
  <si>
    <t>MOYA CHUNG ERICK JOEL</t>
  </si>
  <si>
    <t>42759430</t>
  </si>
  <si>
    <t>MOYA SOBRADO ELENY ROCIO</t>
  </si>
  <si>
    <t>70459856</t>
  </si>
  <si>
    <t>MOZ SACO KAREN</t>
  </si>
  <si>
    <t>43489084</t>
  </si>
  <si>
    <t>MUCHA MORENO CARLOS ENRIQUE</t>
  </si>
  <si>
    <t>40033942</t>
  </si>
  <si>
    <t>MUGA QUICAÑO OSCAR JOSE</t>
  </si>
  <si>
    <t>41235097</t>
  </si>
  <si>
    <t>MUNAYCO HUAMAN ALEJANDRO EDWIN</t>
  </si>
  <si>
    <t>44655950</t>
  </si>
  <si>
    <t>MUNDACA CASTRO ROXANA MARA</t>
  </si>
  <si>
    <t>70323043</t>
  </si>
  <si>
    <t>MUÑANTE LOVERA JOSE ABEL</t>
  </si>
  <si>
    <t>43135619</t>
  </si>
  <si>
    <t>MUÑANTE RAMOS JULIO CESAR</t>
  </si>
  <si>
    <t>41152488</t>
  </si>
  <si>
    <t>MUÑOZ ANGULO VERONIKA CHRISTIE</t>
  </si>
  <si>
    <t>43264935</t>
  </si>
  <si>
    <t>MUÑOZ CORDOVA RICARDO</t>
  </si>
  <si>
    <t>20560287</t>
  </si>
  <si>
    <t>MUÑOZ INOCENTE ISAIAS SANTIAGO</t>
  </si>
  <si>
    <t>15759820</t>
  </si>
  <si>
    <t>MUÑOZ JORDAN MARIA EUGENIA</t>
  </si>
  <si>
    <t>45187438</t>
  </si>
  <si>
    <t>MUÑOZ MACEDO JONATHAN LARRY</t>
  </si>
  <si>
    <t>09897658</t>
  </si>
  <si>
    <t>MUÑOZ MEDINA LUIS ALBERTO</t>
  </si>
  <si>
    <t>42752244</t>
  </si>
  <si>
    <t>MUÑOZ SARMIENTO JUDITH MAGALY</t>
  </si>
  <si>
    <t>26702534</t>
  </si>
  <si>
    <t>MURGA CASAS SILVIA MARISOL</t>
  </si>
  <si>
    <t>44280072</t>
  </si>
  <si>
    <t>MURGA SIGUAS ZHARA PAOLA</t>
  </si>
  <si>
    <t>45473721</t>
  </si>
  <si>
    <t>MUROYA KOBAYASHI DIEGO BENITO</t>
  </si>
  <si>
    <t>47188506</t>
  </si>
  <si>
    <t>NAJAR AGUILAR MARIA ZARELA</t>
  </si>
  <si>
    <t>47192772</t>
  </si>
  <si>
    <t>NAJARRO VILLALOBOS MILUSKA FRANCESCA</t>
  </si>
  <si>
    <t>04071465</t>
  </si>
  <si>
    <t>NAJERA DIAZ JAIME RONALD</t>
  </si>
  <si>
    <t>09671489</t>
  </si>
  <si>
    <t>NAKAYAMA PORTILLA JULIO AKIO</t>
  </si>
  <si>
    <t>40802597</t>
  </si>
  <si>
    <t>NAPURI VALVERDE MAILYN JAEL ELIZABETH</t>
  </si>
  <si>
    <t>10317466</t>
  </si>
  <si>
    <t>NARCISO SUAZO LUISA MARTINA</t>
  </si>
  <si>
    <t>15727818</t>
  </si>
  <si>
    <t>NARVAJO RIVASPLATA SORMANY ESTHER</t>
  </si>
  <si>
    <t>25831423</t>
  </si>
  <si>
    <t>NAVARRO EVIDOS DANIEL EDUARDO</t>
  </si>
  <si>
    <t>10549367</t>
  </si>
  <si>
    <t>NAVARRO MAURIÑO HECTOR OMAR</t>
  </si>
  <si>
    <t>08865589</t>
  </si>
  <si>
    <t>NAVARRO REATEGUI ELIX JOAQUIN</t>
  </si>
  <si>
    <t>22264637</t>
  </si>
  <si>
    <t>NAVARRO VILLANUEVA WALTER JAVIER</t>
  </si>
  <si>
    <t>41686764</t>
  </si>
  <si>
    <t>NECIOSUP LARA ROSA VERONICA</t>
  </si>
  <si>
    <t>47300163</t>
  </si>
  <si>
    <t>NECIOSUPP RODRIGUEZ YRVING ANDRE</t>
  </si>
  <si>
    <t>45064313</t>
  </si>
  <si>
    <t>NEYRA CASTRO BELIZABETH</t>
  </si>
  <si>
    <t>44392337</t>
  </si>
  <si>
    <t>NINA MARON JANETH RUTH</t>
  </si>
  <si>
    <t>46495622</t>
  </si>
  <si>
    <t>NINAHUANCA IPARRAGUIRRE ERIKA</t>
  </si>
  <si>
    <t>42280254</t>
  </si>
  <si>
    <t>NINAMANGO ZUÑIGA OSCAR LENIN</t>
  </si>
  <si>
    <t>20438268</t>
  </si>
  <si>
    <t>NINANYA CRISTOBAL MARIA ELIZABETH</t>
  </si>
  <si>
    <t>45545644</t>
  </si>
  <si>
    <t>NINAQUISPE GARCIA CINTHIA</t>
  </si>
  <si>
    <t>10000 - 11500</t>
  </si>
  <si>
    <t>70433258</t>
  </si>
  <si>
    <t>NOLASCO PAICO LUIS FERNANDO</t>
  </si>
  <si>
    <t>03460514</t>
  </si>
  <si>
    <t>NOLASCO REFORME JOSE ALEJANDRO</t>
  </si>
  <si>
    <t>42753346</t>
  </si>
  <si>
    <t>NORABUENA ARANDA REBECA ISABEL</t>
  </si>
  <si>
    <t>43635552</t>
  </si>
  <si>
    <t>NORABUENA GUTIERREZ EDWIN ANGEL</t>
  </si>
  <si>
    <t>09041850</t>
  </si>
  <si>
    <t>NORIEGA OLARTE SEGUNDO EMIGDIO</t>
  </si>
  <si>
    <t>43663802</t>
  </si>
  <si>
    <t>NOVOA REATEGUI NER JOSUE</t>
  </si>
  <si>
    <t>26681095</t>
  </si>
  <si>
    <t>NOVOA SALINAS HUGO</t>
  </si>
  <si>
    <t>43255818</t>
  </si>
  <si>
    <t>NUÑEZ RAFAEL RAMIRO</t>
  </si>
  <si>
    <t>70284797</t>
  </si>
  <si>
    <t>NUÑEZ RAMIREZ PATRICIA DEL PILAR</t>
  </si>
  <si>
    <t>40425019</t>
  </si>
  <si>
    <t>OBISPO TORRES ALEXANDER DENNIS</t>
  </si>
  <si>
    <t>42842606</t>
  </si>
  <si>
    <t>OBLITAS ZANS MIRIAN ANGELA</t>
  </si>
  <si>
    <t>42062419</t>
  </si>
  <si>
    <t>OBREGON LOLI ISIS RAQUEL</t>
  </si>
  <si>
    <t>Administración De Turismo</t>
  </si>
  <si>
    <t>47819080</t>
  </si>
  <si>
    <t>OCAMPO PEREYRA GESU ARQUIMEDES</t>
  </si>
  <si>
    <t>31682861</t>
  </si>
  <si>
    <t>OCROSPOMA REYNAGA KELLY YANINA</t>
  </si>
  <si>
    <t>45207961</t>
  </si>
  <si>
    <t>OCSA ANCHANTE MARIO ANTONIO</t>
  </si>
  <si>
    <t>18134671</t>
  </si>
  <si>
    <t>ODAR LAOS EDGAR SEGUNDO</t>
  </si>
  <si>
    <t>46494148</t>
  </si>
  <si>
    <t>OLARTE CRISOSTOMO JEFHERSON</t>
  </si>
  <si>
    <t>42548427</t>
  </si>
  <si>
    <t>OLAZABAL MELGAREJO CINTHYA PATRICIA</t>
  </si>
  <si>
    <t>25771715</t>
  </si>
  <si>
    <t>OLIVER PINTO HENRY GWILYN</t>
  </si>
  <si>
    <t>44754549</t>
  </si>
  <si>
    <t>OLIVERA OSORIO DORA EMPERATRIZ</t>
  </si>
  <si>
    <t>47436227</t>
  </si>
  <si>
    <t>ONCOY RAMIREZ RICARDO HUSSEIN</t>
  </si>
  <si>
    <t>44291418</t>
  </si>
  <si>
    <t>ORDOÑEZ YUPANQUI ALBERTH RICHARD</t>
  </si>
  <si>
    <t>42555509</t>
  </si>
  <si>
    <t>ORELLANA MENDOZA ALEX MAX</t>
  </si>
  <si>
    <t>72620626</t>
  </si>
  <si>
    <t>OROZCO LOPEZ INDIRA ELIZABETH</t>
  </si>
  <si>
    <t>44685837</t>
  </si>
  <si>
    <t>ORREGO CHOY KAROLL YOSELIN</t>
  </si>
  <si>
    <t>42036680</t>
  </si>
  <si>
    <t>ORREGO VILLEGAS ADNEY JOSEPH</t>
  </si>
  <si>
    <t>47489825</t>
  </si>
  <si>
    <t>ORRILLO GALVEZ KELLER JANINA</t>
  </si>
  <si>
    <t>47704966</t>
  </si>
  <si>
    <t>ORTEGA CASTILLO NANCY FIORELLA</t>
  </si>
  <si>
    <t>01343744</t>
  </si>
  <si>
    <t>ORTEGA FRANCO WALDO PERCY</t>
  </si>
  <si>
    <t>74224467</t>
  </si>
  <si>
    <t>ORTIZ ADRIAN ROSMERY CATALINA</t>
  </si>
  <si>
    <t>45762353</t>
  </si>
  <si>
    <t>ORTIZ CABRERA ALICIA LORENA</t>
  </si>
  <si>
    <t>44690872</t>
  </si>
  <si>
    <t>ORTIZ CCOPA JOANT PAUL</t>
  </si>
  <si>
    <t>40655569</t>
  </si>
  <si>
    <t>ORTIZ ENCALADA NILSA ELISABETH</t>
  </si>
  <si>
    <t>41826309</t>
  </si>
  <si>
    <t>ORTIZ FLORES ELIZABET BELIÑA</t>
  </si>
  <si>
    <t>72362067</t>
  </si>
  <si>
    <t>ORTIZ RUGEL YADIRA ESTEFANY</t>
  </si>
  <si>
    <t>43595171</t>
  </si>
  <si>
    <t>ORTIZ YANA CARLOS ALBERTO</t>
  </si>
  <si>
    <t>43662091</t>
  </si>
  <si>
    <t>OSORNO ANDAHUA NATALY DANAE</t>
  </si>
  <si>
    <t>29366206</t>
  </si>
  <si>
    <t>OVIEDO VASQUEZ DANTE DARIO</t>
  </si>
  <si>
    <t>45446819</t>
  </si>
  <si>
    <t>OYARCE CALDERON JOEL MARTIN</t>
  </si>
  <si>
    <t>41266691</t>
  </si>
  <si>
    <t>PACHAS MOORE GUIOMAR CAROLINA</t>
  </si>
  <si>
    <t>44708491</t>
  </si>
  <si>
    <t>PACHECO CANO EVELYN MILAGRITOS</t>
  </si>
  <si>
    <t>41315539</t>
  </si>
  <si>
    <t>PACHECO NEYRA GIANELLA GABRIELA</t>
  </si>
  <si>
    <t>Arqueología</t>
  </si>
  <si>
    <t>08395578</t>
  </si>
  <si>
    <t>PACHECO YAURI MOISES EMILIANO</t>
  </si>
  <si>
    <t>42961611</t>
  </si>
  <si>
    <t>PAIRAZAMAN BACA LUIS ABRAHAM</t>
  </si>
  <si>
    <t>41834426</t>
  </si>
  <si>
    <t>PAITAN CONDORI GARY ORIOL</t>
  </si>
  <si>
    <t>41434738</t>
  </si>
  <si>
    <t>PALACIOS DONAYRE LUIS ANGEL</t>
  </si>
  <si>
    <t>28297908</t>
  </si>
  <si>
    <t>PALACIOS LEON WILMER</t>
  </si>
  <si>
    <t>42195373</t>
  </si>
  <si>
    <t>PALACIOS TIMANA MARLON ALEJANDRO</t>
  </si>
  <si>
    <t>45958042</t>
  </si>
  <si>
    <t>PALIZA ESPINOZA YESENIA LORELEI</t>
  </si>
  <si>
    <t>46828843</t>
  </si>
  <si>
    <t>PALOMINO BALBIN JACKELINE</t>
  </si>
  <si>
    <t>10526259</t>
  </si>
  <si>
    <t>PALOMINO COLQUE GIOVANNI ANTONIO</t>
  </si>
  <si>
    <t>46151738</t>
  </si>
  <si>
    <t>PALOMINO CORSINO PAOLA SILVANA</t>
  </si>
  <si>
    <t>25857683</t>
  </si>
  <si>
    <t>PALOMINO ROSAS LIZ EVELYN</t>
  </si>
  <si>
    <t>40587798</t>
  </si>
  <si>
    <t>PALZA DEL AGUILA ZIZI JEAN</t>
  </si>
  <si>
    <t>00227234</t>
  </si>
  <si>
    <t>PARDO ALEMAN DIGNA ESPERANZA</t>
  </si>
  <si>
    <t>42297914</t>
  </si>
  <si>
    <t>PARDO ZAPATA YARI YAMILET</t>
  </si>
  <si>
    <t>10456428</t>
  </si>
  <si>
    <t>PAREDES ALARCON LUIS ANGEL</t>
  </si>
  <si>
    <t>10588347</t>
  </si>
  <si>
    <t>PAREDES BARBOZA MARIO CESAR</t>
  </si>
  <si>
    <t>43466461</t>
  </si>
  <si>
    <t>PAREDES BENITES HENRY ARTURO</t>
  </si>
  <si>
    <t>10176615</t>
  </si>
  <si>
    <t>PAREDES CADILLO URSULA ANGELICA</t>
  </si>
  <si>
    <t>Biólogía</t>
  </si>
  <si>
    <t>42282001</t>
  </si>
  <si>
    <t>PAREDES ESPINOZA MARCELO JESUS</t>
  </si>
  <si>
    <t>70383643</t>
  </si>
  <si>
    <t>PAREDES JICA JANI PAMELA</t>
  </si>
  <si>
    <t>18154179</t>
  </si>
  <si>
    <t>PAREDES ROJAS BEZALEEL</t>
  </si>
  <si>
    <t>43932830</t>
  </si>
  <si>
    <t>PAREDES VASQUEZ RICHARD ALONSO</t>
  </si>
  <si>
    <t>41563142</t>
  </si>
  <si>
    <t>PARERAS ARANCIBIA JULIO ALFREDO</t>
  </si>
  <si>
    <t>40620848</t>
  </si>
  <si>
    <t>PARICAHUA HUAYNAPATA JORGE</t>
  </si>
  <si>
    <t>3400 - 6500</t>
  </si>
  <si>
    <t>44770520</t>
  </si>
  <si>
    <t>PARIZACA CALLE MILTON ROGGERS</t>
  </si>
  <si>
    <t>47455142</t>
  </si>
  <si>
    <t>PASCUAL CAJAVILCA DANERY THALIA</t>
  </si>
  <si>
    <t>45387063</t>
  </si>
  <si>
    <t>PASCUAL GUEVARA JAVIER</t>
  </si>
  <si>
    <t>16786235</t>
  </si>
  <si>
    <t>PATAZCA CARRASCO NORA PAOLA</t>
  </si>
  <si>
    <t>45151003</t>
  </si>
  <si>
    <t>PATIÑO MEJIA PAUL RUDY</t>
  </si>
  <si>
    <t>45797081</t>
  </si>
  <si>
    <t>PAUCAR ALARCON JUBER</t>
  </si>
  <si>
    <t>41964843</t>
  </si>
  <si>
    <t>PAZ DE PAZ SHEYLA JOHANNI BEATRIZ</t>
  </si>
  <si>
    <t>41159613</t>
  </si>
  <si>
    <t>PAZ FUENTES BRUNNER ANTONIO</t>
  </si>
  <si>
    <t>09488357</t>
  </si>
  <si>
    <t>PAZ MELENDEZ HENRY</t>
  </si>
  <si>
    <t>23560595</t>
  </si>
  <si>
    <t>PEDROZA YANGALI MARIBEL</t>
  </si>
  <si>
    <t>44138408</t>
  </si>
  <si>
    <t>PELAEZ CORONEL JESSICA KARELI</t>
  </si>
  <si>
    <t>41005255</t>
  </si>
  <si>
    <t>PEÑA CONTRERAS EMERSON ALONSO RUFINO</t>
  </si>
  <si>
    <t>41744018</t>
  </si>
  <si>
    <t>PEÑA GUERRERO JESUS HENRY</t>
  </si>
  <si>
    <t>07622042</t>
  </si>
  <si>
    <t>PEÑA LUJAN MARCO ANTONIO</t>
  </si>
  <si>
    <t>20653660</t>
  </si>
  <si>
    <t>PEÑA OSPINA CESAR RAFAEL</t>
  </si>
  <si>
    <t>40287348</t>
  </si>
  <si>
    <t>PEÑA VERA JESSICA PAOLA</t>
  </si>
  <si>
    <t>41745387</t>
  </si>
  <si>
    <t>PEÑA VERGARAY ROXANA MARILYN</t>
  </si>
  <si>
    <t>70322610</t>
  </si>
  <si>
    <t>PERALES MARTINEZ DONNY EREZA BERENICE</t>
  </si>
  <si>
    <t>43681865</t>
  </si>
  <si>
    <t>PERALTA RUJEL EDUARDO SANTOS TOMAS</t>
  </si>
  <si>
    <t>40445599</t>
  </si>
  <si>
    <t>PERALTA ZUÑIGA CARLA</t>
  </si>
  <si>
    <t>05390548</t>
  </si>
  <si>
    <t>PEREA RODRIGUEZ NELLY GERALDINA</t>
  </si>
  <si>
    <t>46781586</t>
  </si>
  <si>
    <t>PEREDA RODRIGUEZ CATHERIN CRISTINA</t>
  </si>
  <si>
    <t>70092468</t>
  </si>
  <si>
    <t>PEREIRA PINEDA NELSON ARTURO</t>
  </si>
  <si>
    <t>43254838</t>
  </si>
  <si>
    <t>PEREZ ACOSTA FABIAN ALEJANDRO</t>
  </si>
  <si>
    <t>42696968</t>
  </si>
  <si>
    <t>PEREZ CHOQUE EDGAR ENRIQUE</t>
  </si>
  <si>
    <t>42873011</t>
  </si>
  <si>
    <t>PEREZ EFUS MANUEL WILSON</t>
  </si>
  <si>
    <t>47341619</t>
  </si>
  <si>
    <t>PEREZ ESQUECHE IVAN ALEXANDER</t>
  </si>
  <si>
    <t>40955617</t>
  </si>
  <si>
    <t>PEREZ GUERRERO MARIA DIANA</t>
  </si>
  <si>
    <t>44482273</t>
  </si>
  <si>
    <t>PEREZ GUEVARA AILER DUBERLI</t>
  </si>
  <si>
    <t>47407163</t>
  </si>
  <si>
    <t>PEREZ HUARI JAVIER JOSE</t>
  </si>
  <si>
    <t>44446360</t>
  </si>
  <si>
    <t>PEREZ MAMANI FLOR DEL CARMEN</t>
  </si>
  <si>
    <t>32966594</t>
  </si>
  <si>
    <t>PEREZ SALVADOR JOSE MANUEL</t>
  </si>
  <si>
    <t>44955539</t>
  </si>
  <si>
    <t>PEREZ VALLENAS ESTEFANIA ANDREA</t>
  </si>
  <si>
    <t>43716820</t>
  </si>
  <si>
    <t>PERICHE PANTA ROCIO</t>
  </si>
  <si>
    <t>23899479</t>
  </si>
  <si>
    <t>PEZO VILLENA JORGE WASHINGTON</t>
  </si>
  <si>
    <t>40950160</t>
  </si>
  <si>
    <t>PILLACA HUAMANI VICTOR ALFREDO</t>
  </si>
  <si>
    <t>Ingeniería Informática</t>
  </si>
  <si>
    <t>08133374</t>
  </si>
  <si>
    <t>PILLCO GALVEZ ROLANDO</t>
  </si>
  <si>
    <t>15413818</t>
  </si>
  <si>
    <t>PILLPE ROBLES RAUL</t>
  </si>
  <si>
    <t>70010921</t>
  </si>
  <si>
    <t>PIMINCHUMO LEYTON GLORIA MARIA</t>
  </si>
  <si>
    <t>29463298</t>
  </si>
  <si>
    <t>PINEDA SALDIVAR YOLA VICTORIA</t>
  </si>
  <si>
    <t>40750997</t>
  </si>
  <si>
    <t>PINEDO ACUÑA HENRY ELVIS</t>
  </si>
  <si>
    <t>10142178</t>
  </si>
  <si>
    <t>PINEDO LAGOS MONICA PAOLA</t>
  </si>
  <si>
    <t>42278808</t>
  </si>
  <si>
    <t>PINEDO ORTEGA GLADYS KARINA</t>
  </si>
  <si>
    <t>42577807</t>
  </si>
  <si>
    <t>PINEDO VELIZ JUAN CARLOS DIMAS</t>
  </si>
  <si>
    <t>10277629</t>
  </si>
  <si>
    <t>PINTADO CORONADO LIDIA ROSA</t>
  </si>
  <si>
    <t>44403000</t>
  </si>
  <si>
    <t>PINTO CHONG MARTIN EDUARDO</t>
  </si>
  <si>
    <t>23863943</t>
  </si>
  <si>
    <t>PINTO PAREDES JACQUELINE YSMENA</t>
  </si>
  <si>
    <t>09495726</t>
  </si>
  <si>
    <t>PINTO YOSHINARI DAVID RICARDO</t>
  </si>
  <si>
    <t>42874252</t>
  </si>
  <si>
    <t>PISANO SALAS SOFIA LOURDES</t>
  </si>
  <si>
    <t>10699074</t>
  </si>
  <si>
    <t>PITANCUR FERNANDEZ RONALD FRANK</t>
  </si>
  <si>
    <t>09909417</t>
  </si>
  <si>
    <t>PIYAYO SANCHEZ YSABEL BEATRIZ</t>
  </si>
  <si>
    <t>46029373</t>
  </si>
  <si>
    <t>PLACENCIA AGRAMONTE JOSE ANGEL</t>
  </si>
  <si>
    <t>43231054</t>
  </si>
  <si>
    <t>PLASENCIA GARCIA ABAY YAMASTAMI</t>
  </si>
  <si>
    <t>60212602</t>
  </si>
  <si>
    <t>POLO AYALA LIZ VIOLETA</t>
  </si>
  <si>
    <t>28315721</t>
  </si>
  <si>
    <t>POLO CONTRERAS EDGARDO</t>
  </si>
  <si>
    <t>07263243</t>
  </si>
  <si>
    <t>POMA QUICAÑO HAYDEE</t>
  </si>
  <si>
    <t>41008373</t>
  </si>
  <si>
    <t>POMA VARGAS ALEXIS ENRIQUE</t>
  </si>
  <si>
    <t>73088609</t>
  </si>
  <si>
    <t>POMALAZA PALACIOS LYSSETTE</t>
  </si>
  <si>
    <t>42929149</t>
  </si>
  <si>
    <t>POMPA MARIN ANA MARIA</t>
  </si>
  <si>
    <t>29718874</t>
  </si>
  <si>
    <t>PONCE CAMARA JOICE FABIOLA</t>
  </si>
  <si>
    <t>26604305</t>
  </si>
  <si>
    <t>PONCE CERNA ROBERTO TEOBALDO</t>
  </si>
  <si>
    <t>42721711</t>
  </si>
  <si>
    <t>PONCE DE LEON GAMARRA FABIOLA</t>
  </si>
  <si>
    <t>Traducción E Interpretación</t>
  </si>
  <si>
    <t>40345228</t>
  </si>
  <si>
    <t>PONCE TORRES JOSE LUIS</t>
  </si>
  <si>
    <t>10723386</t>
  </si>
  <si>
    <t>PORRAS ROMERO CHRISTIAN MANUEL</t>
  </si>
  <si>
    <t>09408728</t>
  </si>
  <si>
    <t>PORRAS SALAZAR ALEX FERNANDO</t>
  </si>
  <si>
    <t>72517755</t>
  </si>
  <si>
    <t>PORTILLA FLORES ELVIS ALBERTO</t>
  </si>
  <si>
    <t>42572420</t>
  </si>
  <si>
    <t>PORTOCARRERO LOPEZ MARIBEL</t>
  </si>
  <si>
    <t>29579920</t>
  </si>
  <si>
    <t>PORTUGAL CHALCO EDITH ELENA</t>
  </si>
  <si>
    <t>41924115</t>
  </si>
  <si>
    <t>PRETEL VARGAS MARIA TERESA</t>
  </si>
  <si>
    <t>25781977</t>
  </si>
  <si>
    <t>PRIALE PINILLOS KARIN DEL ROSARIO</t>
  </si>
  <si>
    <t>00250310</t>
  </si>
  <si>
    <t>PUELL ORTIZ MARCIA</t>
  </si>
  <si>
    <t>40287338</t>
  </si>
  <si>
    <t>PUELLES CASTILLO ROGGER ARTURO</t>
  </si>
  <si>
    <t>43978578</t>
  </si>
  <si>
    <t>PUELLES HUAMAN NOE</t>
  </si>
  <si>
    <t>70586397</t>
  </si>
  <si>
    <t>PUELLES JARA LUCIA IVETTE</t>
  </si>
  <si>
    <t>25542781</t>
  </si>
  <si>
    <t>PUESCAS MOSCOL SANTIAGO ANTONIO</t>
  </si>
  <si>
    <t>42575789</t>
  </si>
  <si>
    <t>PUGA PEÑA CRISTIAN YUNIOR</t>
  </si>
  <si>
    <t>23975842</t>
  </si>
  <si>
    <t>PUMA BAYONA NILTON JAVIER</t>
  </si>
  <si>
    <t>42190250</t>
  </si>
  <si>
    <t>PUMA CARDEÑA RICHARD</t>
  </si>
  <si>
    <t>25745720</t>
  </si>
  <si>
    <t>PUNTRIANO SUAREZ MARTHA INES</t>
  </si>
  <si>
    <t>23999527</t>
  </si>
  <si>
    <t>QQUEHUE CHOQUEPUMA YONY</t>
  </si>
  <si>
    <t>2600 - 4500</t>
  </si>
  <si>
    <t>44984034</t>
  </si>
  <si>
    <t>QUESADA SAMAYANI GIOVANA ANGELICA</t>
  </si>
  <si>
    <t>Mercadotécnia</t>
  </si>
  <si>
    <t>29326780</t>
  </si>
  <si>
    <t>QUICAÑO TRIVEÑO LUISA HILDA</t>
  </si>
  <si>
    <t>46082731</t>
  </si>
  <si>
    <t>QUINCHO RODRIGUEZ ROSMERY GRACIELA</t>
  </si>
  <si>
    <t>43524728</t>
  </si>
  <si>
    <t>QUINTANA ALANOCCA EDUARDO</t>
  </si>
  <si>
    <t>09381447</t>
  </si>
  <si>
    <t>QUINTANA MONSALVE DE RAMOS ADELA CONSUELO</t>
  </si>
  <si>
    <t>40129804</t>
  </si>
  <si>
    <t>QUINTO SEGOVIA NANCY</t>
  </si>
  <si>
    <t>40486324</t>
  </si>
  <si>
    <t>QUIÑONES ESCALANTE ZULMA EDEN</t>
  </si>
  <si>
    <t>45860404</t>
  </si>
  <si>
    <t>QUIÑONES ROJAS CARLOS JOSE JAVIER</t>
  </si>
  <si>
    <t>41880901</t>
  </si>
  <si>
    <t>QUIRITA HUARACHA JHON BRAULIO</t>
  </si>
  <si>
    <t>45813080</t>
  </si>
  <si>
    <t>QUIROZ GOVEYA VICTOR ARMANDO</t>
  </si>
  <si>
    <t>80108607</t>
  </si>
  <si>
    <t>QUIROZ PINEDA JOSE ANTONIO</t>
  </si>
  <si>
    <t>42289634</t>
  </si>
  <si>
    <t>QUISOCALA CALDERON EVELYN ANGELA</t>
  </si>
  <si>
    <t>47390262</t>
  </si>
  <si>
    <t>QUISPE DE LA CRUZ NATALY GRENDA</t>
  </si>
  <si>
    <t>43596835</t>
  </si>
  <si>
    <t>QUISPE DURAN ROGER WILLIAN</t>
  </si>
  <si>
    <t>46466310</t>
  </si>
  <si>
    <t>QUISPE DURAND JOSE BENJAMIN</t>
  </si>
  <si>
    <t>46856064</t>
  </si>
  <si>
    <t>QUISPE FALCON ESTEFANY SARA</t>
  </si>
  <si>
    <t>42764940</t>
  </si>
  <si>
    <t>QUISPE FERNANDEZ MANUEL ADRIAN</t>
  </si>
  <si>
    <t>41061417</t>
  </si>
  <si>
    <t>QUISPE HERRERA YORGAN</t>
  </si>
  <si>
    <t>44095512</t>
  </si>
  <si>
    <t>QUISPE HUAMAN DIANA CAROLINA</t>
  </si>
  <si>
    <t>43904342</t>
  </si>
  <si>
    <t>QUISPE LIMASCCA MIRIAM</t>
  </si>
  <si>
    <t>10000 - 11000</t>
  </si>
  <si>
    <t>01297806</t>
  </si>
  <si>
    <t>QUISPE MACHACA ALBERTO LEON</t>
  </si>
  <si>
    <t>09984294</t>
  </si>
  <si>
    <t>QUISPE MITMA RAUL ERNESTO</t>
  </si>
  <si>
    <t>41110612</t>
  </si>
  <si>
    <t>QUISPE PAREDES INGRID YANETT</t>
  </si>
  <si>
    <t>72697418</t>
  </si>
  <si>
    <t>QUISPE PEREZ JAIME ENRIQUE</t>
  </si>
  <si>
    <t>42458189</t>
  </si>
  <si>
    <t>QUISPE QUISPE EBER RUY</t>
  </si>
  <si>
    <t>47333063</t>
  </si>
  <si>
    <t>QUISPE RAMIREZ BRYAN KEVIN</t>
  </si>
  <si>
    <t>45274657</t>
  </si>
  <si>
    <t>QUISPE RIVERA ALBERTO RUBEN</t>
  </si>
  <si>
    <t>29732779</t>
  </si>
  <si>
    <t>QUISPE SIERRA RAQUEL VERONICA</t>
  </si>
  <si>
    <t>70035449</t>
  </si>
  <si>
    <t>QUISPE SILVA JORGE CARLOS</t>
  </si>
  <si>
    <t>3750 - 7500</t>
  </si>
  <si>
    <t>41061545</t>
  </si>
  <si>
    <t>QUISPITONGO VASQUEZ ROSA VIOLETA</t>
  </si>
  <si>
    <t>43121995</t>
  </si>
  <si>
    <t>RABANAL DAVILA MILTON PAUL</t>
  </si>
  <si>
    <t>45928377</t>
  </si>
  <si>
    <t>RAFAEL CAMPOS YOVANA ISABEL</t>
  </si>
  <si>
    <t>44852290</t>
  </si>
  <si>
    <t>RAMAL ALVAREZ EDUARDO ANTONIO</t>
  </si>
  <si>
    <t>Ingeniería Comercial</t>
  </si>
  <si>
    <t>44908104</t>
  </si>
  <si>
    <t>RAMIREZ ABANTO SARITA</t>
  </si>
  <si>
    <t>3500 - 6500 - 6500</t>
  </si>
  <si>
    <t>74581615</t>
  </si>
  <si>
    <t>RAMÍREZ BARRERA CLEILY RUBÍ</t>
  </si>
  <si>
    <t>44749064</t>
  </si>
  <si>
    <t>RAMIREZ CANGALAYA MAGALY YESSICA</t>
  </si>
  <si>
    <t>43178069</t>
  </si>
  <si>
    <t>RAMIREZ DELGADO REYWENS GILMER</t>
  </si>
  <si>
    <t>09536205</t>
  </si>
  <si>
    <t>RAMIREZ DIANDERAS ROBERTO</t>
  </si>
  <si>
    <t>41877931</t>
  </si>
  <si>
    <t>RAMIREZ MAMANI ELMO</t>
  </si>
  <si>
    <t>18136117</t>
  </si>
  <si>
    <t>RAMIREZ MENDOZA MANUEL AUFREDY</t>
  </si>
  <si>
    <t>43989223</t>
  </si>
  <si>
    <t>RAMIREZ RAMOS ELIZABETH</t>
  </si>
  <si>
    <t>45831368</t>
  </si>
  <si>
    <t>RAMIREZ RAMOS ERICK CIRO</t>
  </si>
  <si>
    <t>42554960</t>
  </si>
  <si>
    <t>RAMIREZ VELASQUEZ VANESSA ESTEFANY</t>
  </si>
  <si>
    <t>43207678</t>
  </si>
  <si>
    <t>RAMIREZ VERGARA YOVANA</t>
  </si>
  <si>
    <t>Negocios Internacionales</t>
  </si>
  <si>
    <t>29696158</t>
  </si>
  <si>
    <t>RAMIREZ VILLENA FREDDY</t>
  </si>
  <si>
    <t>40541017</t>
  </si>
  <si>
    <t>RAMOS ALVARADO JENNY SARITA</t>
  </si>
  <si>
    <t>41966810</t>
  </si>
  <si>
    <t>RAMOS ALVAREZ KAREN JULISSA</t>
  </si>
  <si>
    <t>43176616</t>
  </si>
  <si>
    <t>RAMOS APAZA EDILBERTO ROGERS</t>
  </si>
  <si>
    <t>42171976</t>
  </si>
  <si>
    <t>RAMOS CAMACI TEOFILO</t>
  </si>
  <si>
    <t>46086757</t>
  </si>
  <si>
    <t>RAMOS HUAYCUCHI LAURA</t>
  </si>
  <si>
    <t>40916050</t>
  </si>
  <si>
    <t>RAMOS MAMANI EVELING CLAUDIA MANUELA</t>
  </si>
  <si>
    <t>09509961</t>
  </si>
  <si>
    <t>RAMOS RIVERA JULIO EDUARDO</t>
  </si>
  <si>
    <t>40029335</t>
  </si>
  <si>
    <t>RAMOS TUYRO PAOLA ELENA</t>
  </si>
  <si>
    <t>45189200</t>
  </si>
  <si>
    <t>RAMOS VASQUEZ GUSTAVO</t>
  </si>
  <si>
    <t>44254145</t>
  </si>
  <si>
    <t>RAVICHAHUA CACERES PAULO CESAR</t>
  </si>
  <si>
    <t>10089830</t>
  </si>
  <si>
    <t>RAYME PEÑA ALCIDES</t>
  </si>
  <si>
    <t>41180642</t>
  </si>
  <si>
    <t>REATEGUI PAREDES JORGE ARMANDO</t>
  </si>
  <si>
    <t>22303336</t>
  </si>
  <si>
    <t>REBATTA VELASQUEZ LIZ JESSICA</t>
  </si>
  <si>
    <t>44384593</t>
  </si>
  <si>
    <t>REBAZA CORDOVA ANDRES ALEXANDER</t>
  </si>
  <si>
    <t>31673676</t>
  </si>
  <si>
    <t>REGALADO GONZALES RUSVEL LELIS</t>
  </si>
  <si>
    <t>80545090</t>
  </si>
  <si>
    <t>REGALADO SALDAÑA PERCY IVAN</t>
  </si>
  <si>
    <t>10605167</t>
  </si>
  <si>
    <t>REMUZGO CARDENAS JEAN COLBY</t>
  </si>
  <si>
    <t>42262868</t>
  </si>
  <si>
    <t>RENGIFO VILLACORTA WILLIAM WILFREDO</t>
  </si>
  <si>
    <t>47518693</t>
  </si>
  <si>
    <t>REQUENA FRIAS ALEJANDRA SOFIA</t>
  </si>
  <si>
    <t>6000 - 7500</t>
  </si>
  <si>
    <t>40900079</t>
  </si>
  <si>
    <t>REQUENA VILLEGAS ABEL</t>
  </si>
  <si>
    <t>41865395</t>
  </si>
  <si>
    <t>REYES CRUZ JACQUELINE</t>
  </si>
  <si>
    <t>21564131</t>
  </si>
  <si>
    <t>REYES GOMEZ EDWIN ANTONIO</t>
  </si>
  <si>
    <t>25808300</t>
  </si>
  <si>
    <t>REYES QUIROZ CARLOS SAUL</t>
  </si>
  <si>
    <t>4800 - 7500</t>
  </si>
  <si>
    <t>70060261</t>
  </si>
  <si>
    <t>REYES YABAR BRENDA ROSALI</t>
  </si>
  <si>
    <t>45215284</t>
  </si>
  <si>
    <t>REYNA BECERRA GIANCARLO ELICIO</t>
  </si>
  <si>
    <t>46019118</t>
  </si>
  <si>
    <t>RIOJA GUTIERREZ KATERINE JANET</t>
  </si>
  <si>
    <t>42835602</t>
  </si>
  <si>
    <t>RIOJAS GUERRERO JAIME ALBERTO</t>
  </si>
  <si>
    <t>31656036</t>
  </si>
  <si>
    <t>RIOS HUAMAN MARIA RENEE</t>
  </si>
  <si>
    <t>44404508</t>
  </si>
  <si>
    <t>RIOS HUAYHUA DANNY CELSO</t>
  </si>
  <si>
    <t>47783199</t>
  </si>
  <si>
    <t>RIOS MOISES ANGELA GIANINA</t>
  </si>
  <si>
    <t>09553089</t>
  </si>
  <si>
    <t>RIOS MUÑOZ MARCO ANTONIO</t>
  </si>
  <si>
    <t>45205995</t>
  </si>
  <si>
    <t>RIOS NUÑEZ GEOVANA LIZ</t>
  </si>
  <si>
    <t>70094377</t>
  </si>
  <si>
    <t>RIOS PICON WILLIAM EDUARDO</t>
  </si>
  <si>
    <t>47580531</t>
  </si>
  <si>
    <t>RIOS RAMIREZ MARIO ALONZO</t>
  </si>
  <si>
    <t>43591890</t>
  </si>
  <si>
    <t>RISCO MUJICA ROSA LUZ</t>
  </si>
  <si>
    <t>08813615</t>
  </si>
  <si>
    <t>RIVAS DURAN LUIS MARINO</t>
  </si>
  <si>
    <t>09128956</t>
  </si>
  <si>
    <t>RIVAS PEÑAFIEL ANA CECILIA</t>
  </si>
  <si>
    <t>42130425</t>
  </si>
  <si>
    <t>RIVERA FERNANDEZ CAROLINA</t>
  </si>
  <si>
    <t>40563557</t>
  </si>
  <si>
    <t>RIVERA GUERRA RICHARD GUSTAVO</t>
  </si>
  <si>
    <t>10057415</t>
  </si>
  <si>
    <t>RIVERA TORRES JUAN JOSE</t>
  </si>
  <si>
    <t>10052469</t>
  </si>
  <si>
    <t>RIVERO CORNEJO GLIRIA GLENDA</t>
  </si>
  <si>
    <t>42612900</t>
  </si>
  <si>
    <t>RIVEROS AGÜERO TELE</t>
  </si>
  <si>
    <t>28290958</t>
  </si>
  <si>
    <t>RIVEROS QUISPE LUCIO</t>
  </si>
  <si>
    <t>45717580</t>
  </si>
  <si>
    <t>ROBLES JANAMPA ERIK SERGIO</t>
  </si>
  <si>
    <t>41187864</t>
  </si>
  <si>
    <t>ROBLES SICCHA MARYLIN LIZET</t>
  </si>
  <si>
    <t>07488366</t>
  </si>
  <si>
    <t>ROBLES TAFUR CAROLINA MELVA</t>
  </si>
  <si>
    <t>42265919</t>
  </si>
  <si>
    <t>ROCHA MELENDEZ CINTHYA ISABEL</t>
  </si>
  <si>
    <t>05392075</t>
  </si>
  <si>
    <t>RODRIGUEZ ANGULO ERIKA</t>
  </si>
  <si>
    <t>40789275</t>
  </si>
  <si>
    <t>RODRIGUEZ CAPACYACHI MARVIN KEVIN</t>
  </si>
  <si>
    <t>10070156</t>
  </si>
  <si>
    <t>RODRIGUEZ CASTRO EVA CECILIA</t>
  </si>
  <si>
    <t>41228206</t>
  </si>
  <si>
    <t>RODRIGUEZ GALLO CELSO OSCAR</t>
  </si>
  <si>
    <t>43756280</t>
  </si>
  <si>
    <t>RODRIGUEZ GOMEZ GISELLA STEPHANY</t>
  </si>
  <si>
    <t>72865237</t>
  </si>
  <si>
    <t>RODRIGUEZ HERNANDEZ BLANCA SARITA</t>
  </si>
  <si>
    <t>42970489</t>
  </si>
  <si>
    <t>RODRIGUEZ HURTADO MIDWARD AURELIO</t>
  </si>
  <si>
    <t>41992794</t>
  </si>
  <si>
    <t>RODRIGUEZ JESUS MIGUEL ANGEL</t>
  </si>
  <si>
    <t>40044205</t>
  </si>
  <si>
    <t>RODRIGUEZ MAYTA JOSÉ RAYMUNDO</t>
  </si>
  <si>
    <t>Armas Submarinas</t>
  </si>
  <si>
    <t>43760075</t>
  </si>
  <si>
    <t>RODRIGUEZ MAYTA YENY MARGOT</t>
  </si>
  <si>
    <t>01332809</t>
  </si>
  <si>
    <t>RODRIGUEZ MENDOZA MARCO ANTONIO</t>
  </si>
  <si>
    <t>18132161</t>
  </si>
  <si>
    <t>RODRIGUEZ MURGA OMAR RENATO</t>
  </si>
  <si>
    <t>31680914</t>
  </si>
  <si>
    <t>RODRIGUEZ OYOLA INA NOELIA ASUNCION</t>
  </si>
  <si>
    <t>70691542</t>
  </si>
  <si>
    <t>RODRIGUEZ PACHECO JHONATHAN</t>
  </si>
  <si>
    <t>26613399</t>
  </si>
  <si>
    <t>RODRIGUEZ PAJARES GUILLERMO GILBERTO</t>
  </si>
  <si>
    <t>44502779</t>
  </si>
  <si>
    <t>RODRIGUEZ PANDO LADY LAURA</t>
  </si>
  <si>
    <t>40650590</t>
  </si>
  <si>
    <t>RODRIGUEZ PEREZ ELBER JOEL</t>
  </si>
  <si>
    <t>43988672</t>
  </si>
  <si>
    <t>RODRIGUEZ PEZO LOURDES PAOLA</t>
  </si>
  <si>
    <t>70103347</t>
  </si>
  <si>
    <t>RODRIGUEZ QUINDE NELSON</t>
  </si>
  <si>
    <t>10338595</t>
  </si>
  <si>
    <t>RODRIGUEZ RIOJAS RICARDO ESTEFANO</t>
  </si>
  <si>
    <t>45831426</t>
  </si>
  <si>
    <t>RODRIGUEZ RODRIGUEZ DENIS MARTIN</t>
  </si>
  <si>
    <t>3400 - 4500</t>
  </si>
  <si>
    <t>43705848</t>
  </si>
  <si>
    <t>RODRIGUEZ RUBIO DANIEL ALBERTO</t>
  </si>
  <si>
    <t>40425383</t>
  </si>
  <si>
    <t>RODRIGUEZ RUIZ JOSE REYMER</t>
  </si>
  <si>
    <t>08759994</t>
  </si>
  <si>
    <t>RODRIGUEZ SAENZ ROSSYLLEN ITALIA</t>
  </si>
  <si>
    <t>45790662</t>
  </si>
  <si>
    <t>ROJAS CARHUAZ YESENIA GIOVANNA</t>
  </si>
  <si>
    <t>42080865</t>
  </si>
  <si>
    <t>ROJAS CRUZADO ROBERTO</t>
  </si>
  <si>
    <t>04439800</t>
  </si>
  <si>
    <t>ROJAS FLOR CHRISTIAN GERARDO</t>
  </si>
  <si>
    <t>05642169</t>
  </si>
  <si>
    <t>ROJAS GARCIA ALEXANDER</t>
  </si>
  <si>
    <t>41822562</t>
  </si>
  <si>
    <t>ROJAS LEAL FERNANDO</t>
  </si>
  <si>
    <t>70280793</t>
  </si>
  <si>
    <t>ROJAS LIMA KATHERINE EUTROPIA</t>
  </si>
  <si>
    <t>44457606</t>
  </si>
  <si>
    <t>ROJAS MUÑOZ JUNNIOR SAUL</t>
  </si>
  <si>
    <t>44040636</t>
  </si>
  <si>
    <t>ROJAS MUÑOZ LUIS KENETK</t>
  </si>
  <si>
    <t>42405663</t>
  </si>
  <si>
    <t>ROJAS OCHARAN DANTE PAUL</t>
  </si>
  <si>
    <t>70041840</t>
  </si>
  <si>
    <t>ROJAS PALOMINO ANA ALICIA</t>
  </si>
  <si>
    <t>44821848</t>
  </si>
  <si>
    <t>ROJAS PARIONA LUDMIR PATSY</t>
  </si>
  <si>
    <t>10476936</t>
  </si>
  <si>
    <t>ROJAS PINTO ANA ISABEL</t>
  </si>
  <si>
    <t>18161305</t>
  </si>
  <si>
    <t>ROJAS QUISPE ANA CECILIA</t>
  </si>
  <si>
    <t>25717840</t>
  </si>
  <si>
    <t>ROJAS RAMOS DANTE OLIVER</t>
  </si>
  <si>
    <t>40959339</t>
  </si>
  <si>
    <t>ROJAS ROJAS ELIZABETH</t>
  </si>
  <si>
    <t>10734196</t>
  </si>
  <si>
    <t>ROJAS SANCHEZ VICTOR DANIEL</t>
  </si>
  <si>
    <t>10470871</t>
  </si>
  <si>
    <t>ROJAS TORRES MARIO MODESTO</t>
  </si>
  <si>
    <t>02664357</t>
  </si>
  <si>
    <t>ROJAS VARGAS JUAN FERNANDO</t>
  </si>
  <si>
    <t>41650114</t>
  </si>
  <si>
    <t>ROJAS VARGAS WALTER OMAR</t>
  </si>
  <si>
    <t>40197249</t>
  </si>
  <si>
    <t>ROJAS VELASQUEZ JUAN</t>
  </si>
  <si>
    <t>45049572</t>
  </si>
  <si>
    <t>ROJAS YLLESCA CARLOS AMERICO</t>
  </si>
  <si>
    <t>42752341</t>
  </si>
  <si>
    <t>ROJAS ZUÑIGA JANNET</t>
  </si>
  <si>
    <t>40804549</t>
  </si>
  <si>
    <t>ROLANDO TRUJILLO JUAN MANUEL</t>
  </si>
  <si>
    <t>46096654</t>
  </si>
  <si>
    <t>ROMAN PUMAYAURI LISSETT IZENIA</t>
  </si>
  <si>
    <t>45752745</t>
  </si>
  <si>
    <t>ROMAN ROMAN ANDREA</t>
  </si>
  <si>
    <t>32100348</t>
  </si>
  <si>
    <t>ROMERO CARRANZA GIULIANA CAROLINE</t>
  </si>
  <si>
    <t>45628706</t>
  </si>
  <si>
    <t>ROMERO LOYOLA MYRCEA</t>
  </si>
  <si>
    <t>2500 - 6500</t>
  </si>
  <si>
    <t>45746806</t>
  </si>
  <si>
    <t>ROMERO MAS ARMANDO DEMETRIO</t>
  </si>
  <si>
    <t>45083517</t>
  </si>
  <si>
    <t>ROMERO ROMERO CARLOS JOEL</t>
  </si>
  <si>
    <t>09571730</t>
  </si>
  <si>
    <t>ROMERO SANCHEZ ADA SARAY</t>
  </si>
  <si>
    <t>07202909</t>
  </si>
  <si>
    <t>ROMERO VARGAS MARCO ANTONIO</t>
  </si>
  <si>
    <t>40774339</t>
  </si>
  <si>
    <t>RONCAL VELEZ CARLOS LUIS FELIPE</t>
  </si>
  <si>
    <t>15629330</t>
  </si>
  <si>
    <t>RONCEROS TARAZONA MIGUEL ANGEL</t>
  </si>
  <si>
    <t>40837306</t>
  </si>
  <si>
    <t>RONDINEL CASTRO MOISES JESUS</t>
  </si>
  <si>
    <t>44372368</t>
  </si>
  <si>
    <t>ROQUE GONZALES RILDO KELVIN</t>
  </si>
  <si>
    <t>45863720</t>
  </si>
  <si>
    <t>ROSADO SEQUEIROS DANITZA FAORICIA</t>
  </si>
  <si>
    <t>42661691</t>
  </si>
  <si>
    <t>ROSALES GONZALES LUZ MAYRA</t>
  </si>
  <si>
    <t>44432116</t>
  </si>
  <si>
    <t>ROSALES GUTIERREZ JULIO ALEXIS</t>
  </si>
  <si>
    <t>41417536</t>
  </si>
  <si>
    <t>ROSALES LAYME FRANK RICHARD</t>
  </si>
  <si>
    <t>31668143</t>
  </si>
  <si>
    <t>ROSALES NUÑEZ ELMER IVAN</t>
  </si>
  <si>
    <t>40327817</t>
  </si>
  <si>
    <t>ROSAS POZO YESSICA DEL PILAR</t>
  </si>
  <si>
    <t>45442768</t>
  </si>
  <si>
    <t>ROSILLO PRECIADO KATTY KARINA</t>
  </si>
  <si>
    <t>01788903</t>
  </si>
  <si>
    <t>RUBIN DE CELIS VIDAL JIMMY GABRIEL</t>
  </si>
  <si>
    <t>09928412</t>
  </si>
  <si>
    <t>RUBINA CHAVEZ MAXIMO JOSE</t>
  </si>
  <si>
    <t>44266993</t>
  </si>
  <si>
    <t>RUESTA GUERRERO ESTHER KAROLLA</t>
  </si>
  <si>
    <t>43449161</t>
  </si>
  <si>
    <t>RUIZ ALVAREZ DOLY DEL PILAR</t>
  </si>
  <si>
    <t>43172669</t>
  </si>
  <si>
    <t>RUIZ ARANA GUISSELA ELOISA</t>
  </si>
  <si>
    <t>43401084</t>
  </si>
  <si>
    <t>RUIZ CASTILLO WILLY ABELARDO</t>
  </si>
  <si>
    <t>41218463</t>
  </si>
  <si>
    <t>RUIZ LAZARTE GUILLERMO ALFREDO</t>
  </si>
  <si>
    <t>Antropología</t>
  </si>
  <si>
    <t>09872977</t>
  </si>
  <si>
    <t>RUIZ LLATANCE HERBART</t>
  </si>
  <si>
    <t>46303215</t>
  </si>
  <si>
    <t>RUIZ MESIAS CLAUDIA VANESSA</t>
  </si>
  <si>
    <t>29418602</t>
  </si>
  <si>
    <t>RUIZ MONDRAGON LUIS GILBERTO</t>
  </si>
  <si>
    <t>Militar</t>
  </si>
  <si>
    <t>07803755</t>
  </si>
  <si>
    <t>RUIZ MORI LILIA ESTHER</t>
  </si>
  <si>
    <t>25770730</t>
  </si>
  <si>
    <t>RUIZ NEIRA LUZ MILAGROS</t>
  </si>
  <si>
    <t>01139778</t>
  </si>
  <si>
    <t>RUIZ RAMIREZ MIRZA DEL CARMEN</t>
  </si>
  <si>
    <t>10112096</t>
  </si>
  <si>
    <t>RUIZ ROBLES GREGORIO BENEDICTO</t>
  </si>
  <si>
    <t>28604504</t>
  </si>
  <si>
    <t>RUIZ TALAVERA YHONY</t>
  </si>
  <si>
    <t>41878453</t>
  </si>
  <si>
    <t>RUIZ TITO AMPARO EULALIA</t>
  </si>
  <si>
    <t>45611376</t>
  </si>
  <si>
    <t>RUIZ VERGARA GONZALO ELIAZAR</t>
  </si>
  <si>
    <t>70022645</t>
  </si>
  <si>
    <t>RUJEL ANGELES GERSON SALVADOR</t>
  </si>
  <si>
    <t>Bibliotecología</t>
  </si>
  <si>
    <t>45407439</t>
  </si>
  <si>
    <t>RUMICHE ISLA VICTOR ORLANDO</t>
  </si>
  <si>
    <t>46799422</t>
  </si>
  <si>
    <t>SAAVEDRA DEZAR ALEX JAIR</t>
  </si>
  <si>
    <t>09886198</t>
  </si>
  <si>
    <t>SAAVEDRA DIAZ PATRICIA GABRIELA</t>
  </si>
  <si>
    <t>41155488</t>
  </si>
  <si>
    <t>SAAVEDRA POZO MANUEL ANTONIO</t>
  </si>
  <si>
    <t>42829134</t>
  </si>
  <si>
    <t>SAAVEDRA SANCHEZ JOSE LUIS</t>
  </si>
  <si>
    <t>43361886</t>
  </si>
  <si>
    <t>SABRERA CHIA CARLOS ENRIQUE</t>
  </si>
  <si>
    <t>10059476</t>
  </si>
  <si>
    <t>SAENZ MANRIQUE VICTOR TITO</t>
  </si>
  <si>
    <t>43649403</t>
  </si>
  <si>
    <t>SAENZ PORRAS MIRYAM</t>
  </si>
  <si>
    <t>20026261</t>
  </si>
  <si>
    <t>SAEZ NUÑEZ CARLOS JAVIER</t>
  </si>
  <si>
    <t>46029457</t>
  </si>
  <si>
    <t>SAIRE HORQUE LISETH MARGARITA</t>
  </si>
  <si>
    <t>72112400</t>
  </si>
  <si>
    <t>SAIRE YAÑEZ JESSICA EVELYN</t>
  </si>
  <si>
    <t>40963734</t>
  </si>
  <si>
    <t>SALAS CCENTE JAQUELINE</t>
  </si>
  <si>
    <t>10053133</t>
  </si>
  <si>
    <t>SALAS MARTINEZ ROBINSON</t>
  </si>
  <si>
    <t>20725298</t>
  </si>
  <si>
    <t>SALAS MORALES PERCY PAUL</t>
  </si>
  <si>
    <t>29670793</t>
  </si>
  <si>
    <t>SALAS PEREZ KATIA ROCIO</t>
  </si>
  <si>
    <t>45621239</t>
  </si>
  <si>
    <t>SALAS QUISPE ALCIRA MILAGROS</t>
  </si>
  <si>
    <t>44352703</t>
  </si>
  <si>
    <t>SALAS ZAVALETA KRISTOFFER EMMANUEL</t>
  </si>
  <si>
    <t>16787648</t>
  </si>
  <si>
    <t>SALAZAR CASTILLO EDWIN ENRIQUE</t>
  </si>
  <si>
    <t>10799970</t>
  </si>
  <si>
    <t>SALAZAR CORDOVA ERICK</t>
  </si>
  <si>
    <t>41532750</t>
  </si>
  <si>
    <t>SALAZAR LEON ELMER AUGUSTO</t>
  </si>
  <si>
    <t>44964739</t>
  </si>
  <si>
    <t>SALAZAR LEON MAYRA SABRINA</t>
  </si>
  <si>
    <t>45210197</t>
  </si>
  <si>
    <t>SALAZAR PERALTA RONALD RALPH</t>
  </si>
  <si>
    <t>40098689</t>
  </si>
  <si>
    <t>SALAZAR PINEDA SILVIA SOCORRO</t>
  </si>
  <si>
    <t>40273767</t>
  </si>
  <si>
    <t>SALAZAR QUISPE ROXANA YOLANDA</t>
  </si>
  <si>
    <t>46553000</t>
  </si>
  <si>
    <t>SALAZAR RAMIREZ JULISSA JOHANA</t>
  </si>
  <si>
    <t>25701965</t>
  </si>
  <si>
    <t>SALAZAR VELARDE PATRICIA ROSARIO</t>
  </si>
  <si>
    <t>46525868</t>
  </si>
  <si>
    <t>SALDAÑA GARIBAY CRISTHYAN ALFREDO</t>
  </si>
  <si>
    <t>43691492</t>
  </si>
  <si>
    <t>SALDARRIAGA FLORIN LOURDES TALIA</t>
  </si>
  <si>
    <t>Relaciones Publicas</t>
  </si>
  <si>
    <t>40522830</t>
  </si>
  <si>
    <t>SALDARRIAGA VASQUEZ WILFREDO GIANCARLO</t>
  </si>
  <si>
    <t>41100944</t>
  </si>
  <si>
    <t>SALINAS CURO CLAUDIA MARISOL</t>
  </si>
  <si>
    <t>45186258</t>
  </si>
  <si>
    <t>SALINAS DULANTO ANTHONY RAYMOUND</t>
  </si>
  <si>
    <t>41674121</t>
  </si>
  <si>
    <t>SALINAS MIGUEL CARLOS ENRIQUE</t>
  </si>
  <si>
    <t>29634637</t>
  </si>
  <si>
    <t>SALINAS MORALES MARIELLA GISSELLE</t>
  </si>
  <si>
    <t>44096801</t>
  </si>
  <si>
    <t>SALLO HUALLPAYUNCA EDISON</t>
  </si>
  <si>
    <t>73671591</t>
  </si>
  <si>
    <t>SALOMON PAZCE SHERLLY LUZ</t>
  </si>
  <si>
    <t>40157360</t>
  </si>
  <si>
    <t>SALVADOR OTINIANO LINDA</t>
  </si>
  <si>
    <t>41053904</t>
  </si>
  <si>
    <t>SALVATIERRA DE LA CRUZ ZAYDA</t>
  </si>
  <si>
    <t>40212149</t>
  </si>
  <si>
    <t>SALVATIERRA RAMOS MARIA LOURDES MILAGROS</t>
  </si>
  <si>
    <t>42089999</t>
  </si>
  <si>
    <t>SAMAME CRUZADO MIGUEL ANGEL</t>
  </si>
  <si>
    <t>10500 - 10500</t>
  </si>
  <si>
    <t>07536289</t>
  </si>
  <si>
    <t>SAMANIEGO VEGA ISAAC MERARDO</t>
  </si>
  <si>
    <t>09182338</t>
  </si>
  <si>
    <t>SANCHEZ CACERES ROSAURA</t>
  </si>
  <si>
    <t>45740260</t>
  </si>
  <si>
    <t>SANCHEZ CARRASCO KATHERINE MISHELL</t>
  </si>
  <si>
    <t>47999439</t>
  </si>
  <si>
    <t>SANCHEZ ESPINOZA LEYLY SMITH</t>
  </si>
  <si>
    <t>40308183</t>
  </si>
  <si>
    <t>SANCHEZ GIL LUIS FRANCISCO</t>
  </si>
  <si>
    <t>40378291</t>
  </si>
  <si>
    <t>SANCHEZ GUTIERREZ DANTE CRISTIAN</t>
  </si>
  <si>
    <t>01335062</t>
  </si>
  <si>
    <t>SANCHEZ HINOJOSA GERMAIN</t>
  </si>
  <si>
    <t>41698565</t>
  </si>
  <si>
    <t>SANCHEZ LLANOS MARCO FREDDY</t>
  </si>
  <si>
    <t>47203261</t>
  </si>
  <si>
    <t>SANCHEZ NOLE JEAN DENIS</t>
  </si>
  <si>
    <t>41567999</t>
  </si>
  <si>
    <t>SANCHEZ NUÑEZ BRENDA LORENA</t>
  </si>
  <si>
    <t>44894726</t>
  </si>
  <si>
    <t>SANCHEZ ONOFRE GERALDINE MIRELLA</t>
  </si>
  <si>
    <t>72385390</t>
  </si>
  <si>
    <t>SANCHEZ OVIEDO CLAUDIA FIORELA</t>
  </si>
  <si>
    <t>44081195</t>
  </si>
  <si>
    <t>SANCHEZ PALOMINO NELIDO JAIME</t>
  </si>
  <si>
    <t>40191202</t>
  </si>
  <si>
    <t>SANCHEZ QUIÑONES VICTOR ANDRES</t>
  </si>
  <si>
    <t>46763058</t>
  </si>
  <si>
    <t>SANCHEZ ROMERO MARIO SERGIO</t>
  </si>
  <si>
    <t>08841879</t>
  </si>
  <si>
    <t>SANCHEZ SALAS CESAR AUGUSTO</t>
  </si>
  <si>
    <t>40252437</t>
  </si>
  <si>
    <t>SANCHEZ TORRES JUAN NAZARENO</t>
  </si>
  <si>
    <t>41587751</t>
  </si>
  <si>
    <t>SANCHO YAÑEZ SAUL</t>
  </si>
  <si>
    <t>44467412</t>
  </si>
  <si>
    <t>SANTA CRUZ CHINCHAY ROSMERY MILAGROS</t>
  </si>
  <si>
    <t>41992911</t>
  </si>
  <si>
    <t>SANTA MARIA PODESTA JACKSON</t>
  </si>
  <si>
    <t>45562514</t>
  </si>
  <si>
    <t>SANTACRUZ PADILLA LIZ VANESSA</t>
  </si>
  <si>
    <t>80644666</t>
  </si>
  <si>
    <t>SANTAMARIA ANGELES JESUS ELADIO</t>
  </si>
  <si>
    <t>73583576</t>
  </si>
  <si>
    <t>SANTIAGO ANDRES RITA DEL PILAR</t>
  </si>
  <si>
    <t>42799291</t>
  </si>
  <si>
    <t>SANTIAGO MEDINA KAREN VANESSA</t>
  </si>
  <si>
    <t>18887755</t>
  </si>
  <si>
    <t>SANTILLAN CALDERON SUSAN ELIZABETH</t>
  </si>
  <si>
    <t>22884265</t>
  </si>
  <si>
    <t>SANTILLAN CERVANTES ALEJANDRO</t>
  </si>
  <si>
    <t>42263693</t>
  </si>
  <si>
    <t>SANTISTEBAN LABRIN MILAGROS NATIVIDAD</t>
  </si>
  <si>
    <t>45250524</t>
  </si>
  <si>
    <t>SANTOS CURI OMAR</t>
  </si>
  <si>
    <t>10409406</t>
  </si>
  <si>
    <t>SANTOS FLORES JULIO GUILLERMO</t>
  </si>
  <si>
    <t>43915665</t>
  </si>
  <si>
    <t>SANTOS LOPEZ JOHNNY JOSE</t>
  </si>
  <si>
    <t>43091379</t>
  </si>
  <si>
    <t>SANTOS YUPANQUI PAMELA JOANNE</t>
  </si>
  <si>
    <t>41841092</t>
  </si>
  <si>
    <t>SARI PEREZ JESSY ISABEL</t>
  </si>
  <si>
    <t>41342243</t>
  </si>
  <si>
    <t>SARMIENTO GOMEZ NELILUZ ELISHA</t>
  </si>
  <si>
    <t>09820488</t>
  </si>
  <si>
    <t>SARMIENTO HUAMANI MARY</t>
  </si>
  <si>
    <t>45388006</t>
  </si>
  <si>
    <t>SEBASTIAN SALDAÑA FIORELLA JULISSA</t>
  </si>
  <si>
    <t>44634476</t>
  </si>
  <si>
    <t>SEDANO TAIPE JUAN ANTONIO</t>
  </si>
  <si>
    <t>42703729</t>
  </si>
  <si>
    <t>SEGERSBOL PINZON PATRICIA DEL CARMEN</t>
  </si>
  <si>
    <t>43330097</t>
  </si>
  <si>
    <t>SEGOVIA CACERES JORGE ALEJANDRO</t>
  </si>
  <si>
    <t>40193199</t>
  </si>
  <si>
    <t>SEGURA HEROS BEATRIZ BLANCA</t>
  </si>
  <si>
    <t>72384099</t>
  </si>
  <si>
    <t>SEMINARIO VALDIVIEZO MIGUEL ANDRES</t>
  </si>
  <si>
    <t>45894164</t>
  </si>
  <si>
    <t>SEMINARIO VIERA MIGUEL ANGEL</t>
  </si>
  <si>
    <t>45855115</t>
  </si>
  <si>
    <t>SERNA TERREL FREDDY MARCOS</t>
  </si>
  <si>
    <t>22091566</t>
  </si>
  <si>
    <t>SERON VARGAS GISELA CARMELA</t>
  </si>
  <si>
    <t>40523455</t>
  </si>
  <si>
    <t>SERRAN QUESQUEN JOSE JULIO</t>
  </si>
  <si>
    <t>07501633</t>
  </si>
  <si>
    <t>SERRANO BUSTINZA JULIA ERIKA</t>
  </si>
  <si>
    <t>46352497</t>
  </si>
  <si>
    <t>SERRATO CHERRES BETSIE MARISEL</t>
  </si>
  <si>
    <t>10761195</t>
  </si>
  <si>
    <t>SERVAN ACERO LUIS FRANCISCO</t>
  </si>
  <si>
    <t>45144233</t>
  </si>
  <si>
    <t>SICCHA BLAS RENZO PAULO</t>
  </si>
  <si>
    <t>45226808</t>
  </si>
  <si>
    <t>SIERRA CALDERON KATHERINE DENISSE</t>
  </si>
  <si>
    <t>43355774</t>
  </si>
  <si>
    <t>SIESQUEN TINEO FRANK RONALD</t>
  </si>
  <si>
    <t>46830694</t>
  </si>
  <si>
    <t>SIFUENTES ALARCON ROBERTO FERNANDO</t>
  </si>
  <si>
    <t>09832506</t>
  </si>
  <si>
    <t>SIFUENTES ROMERO JORGE LUIS</t>
  </si>
  <si>
    <t>31662265</t>
  </si>
  <si>
    <t>SIGUEÑAS QUISPE ERICK ALEJANDRO</t>
  </si>
  <si>
    <t>44375748</t>
  </si>
  <si>
    <t>SILES RIVERA MARGARITA ISABEL</t>
  </si>
  <si>
    <t>42270663</t>
  </si>
  <si>
    <t>SILVA APAGÜEÑO MARIA ISABEL</t>
  </si>
  <si>
    <t>43253857</t>
  </si>
  <si>
    <t>SILVA CARHUARICRA JULIO CESAR</t>
  </si>
  <si>
    <t>17539189</t>
  </si>
  <si>
    <t>SILVA CORDOVA JOSE ALEJANDRO</t>
  </si>
  <si>
    <t>71033969</t>
  </si>
  <si>
    <t>SILVA PALOMINO KATIA JULIANA</t>
  </si>
  <si>
    <t>46178485</t>
  </si>
  <si>
    <t>SILVANO PANDURO KEYLITA DEL MILAGRO</t>
  </si>
  <si>
    <t>43031466</t>
  </si>
  <si>
    <t>SILVESTRE VARGAS FREDY</t>
  </si>
  <si>
    <t>06658902</t>
  </si>
  <si>
    <t>SIMON GRADOS JOSE LUIS</t>
  </si>
  <si>
    <t>71582975</t>
  </si>
  <si>
    <t>SINCHI ROCA PIZARRO GINA SILVIA</t>
  </si>
  <si>
    <t>43040345</t>
  </si>
  <si>
    <t>SIPAN SEMINARIO SILVIA VANESSA</t>
  </si>
  <si>
    <t>46883764</t>
  </si>
  <si>
    <t>SOLANO LOZANO MAGALY</t>
  </si>
  <si>
    <t>41736132</t>
  </si>
  <si>
    <t>SOLANO VALDIVIEZO JOSE ROBERTO</t>
  </si>
  <si>
    <t>70006130</t>
  </si>
  <si>
    <t>SOLDEVILLA MANCHEGO KATHERINE JOYCE</t>
  </si>
  <si>
    <t>40106969</t>
  </si>
  <si>
    <t>SOLIS DAVILA MAYA VALENTINA</t>
  </si>
  <si>
    <t>43206706</t>
  </si>
  <si>
    <t>SOLIS NUÑEZ EMILY SUSAN</t>
  </si>
  <si>
    <t>07007975</t>
  </si>
  <si>
    <t>SOLIS RAMOS LEONARDO MARTIN</t>
  </si>
  <si>
    <t>10434240</t>
  </si>
  <si>
    <t>SOLIS SANCHEZ CARLOS ENRIQUE</t>
  </si>
  <si>
    <t>45025097</t>
  </si>
  <si>
    <t>SOLOAGA ACOSTA AQUILES</t>
  </si>
  <si>
    <t>18198102</t>
  </si>
  <si>
    <t>SOLORZANO ESPINOLA TERESA ELIZABETH</t>
  </si>
  <si>
    <t>16685482</t>
  </si>
  <si>
    <t>SOLORZANO SIPION GERMAN JOSE</t>
  </si>
  <si>
    <t>32966407</t>
  </si>
  <si>
    <t>SOLORZANO VILLANUEVA JULIA AMALIA</t>
  </si>
  <si>
    <t>5500 - 8500</t>
  </si>
  <si>
    <t>44582361</t>
  </si>
  <si>
    <t>SOLSOL ESPINOSA MARIO ALBERTO</t>
  </si>
  <si>
    <t>00124941</t>
  </si>
  <si>
    <t>SOLSOL TUESTA OSCAR MARTIN</t>
  </si>
  <si>
    <t>46155490</t>
  </si>
  <si>
    <t>SONCCO CARRION NADIA KATHERINE</t>
  </si>
  <si>
    <t>09969987</t>
  </si>
  <si>
    <t>SONCO CUTIRE EVA NIEVES</t>
  </si>
  <si>
    <t>10014435</t>
  </si>
  <si>
    <t>SORIA GONZALES YSRAEL JESUS</t>
  </si>
  <si>
    <t>72649372</t>
  </si>
  <si>
    <t>SORIANO CABRERA WILLIAM ALFREDO</t>
  </si>
  <si>
    <t>43702366</t>
  </si>
  <si>
    <t>SORIANO MARIN JOSE ALBERTO</t>
  </si>
  <si>
    <t>45953482</t>
  </si>
  <si>
    <t>SORIANO NARCISO BRENDA FIORELLA</t>
  </si>
  <si>
    <t>46049349</t>
  </si>
  <si>
    <t>SORIANO ROSAS OTILIA</t>
  </si>
  <si>
    <t>21541553</t>
  </si>
  <si>
    <t>SOTELO GARIBAY OLGER SAUL</t>
  </si>
  <si>
    <t>41684594</t>
  </si>
  <si>
    <t>SOTERO ANDIA JUAN MANUEL</t>
  </si>
  <si>
    <t>44805119</t>
  </si>
  <si>
    <t>SOTO BERNAL TASSHIA LIZETTE</t>
  </si>
  <si>
    <t>43094150</t>
  </si>
  <si>
    <t>SOTO CORDOVA JUDITH JUANA</t>
  </si>
  <si>
    <t>42629636</t>
  </si>
  <si>
    <t>SOTO ESPINOZA PEDRO</t>
  </si>
  <si>
    <t>42433596</t>
  </si>
  <si>
    <t>SOTO HUERTA ALEXANDER PALERMO</t>
  </si>
  <si>
    <t>42701668</t>
  </si>
  <si>
    <t>SOTO MENDOZA HENRY DANTE</t>
  </si>
  <si>
    <t>7500 - 8500 - 11000</t>
  </si>
  <si>
    <t>42245984</t>
  </si>
  <si>
    <t>SOTO PAREJA RODRIGO</t>
  </si>
  <si>
    <t>43805541</t>
  </si>
  <si>
    <t>SOTO ROSADO JONATHAN JESUS</t>
  </si>
  <si>
    <t>44436658</t>
  </si>
  <si>
    <t>SOTO SOTO RAY ANDRE</t>
  </si>
  <si>
    <t>10783763</t>
  </si>
  <si>
    <t>SOTO TITO CARLOS ARTURO</t>
  </si>
  <si>
    <t>08179128</t>
  </si>
  <si>
    <t>SOTOMAYOR CORDOVA EVA MIRIAM</t>
  </si>
  <si>
    <t>15843891</t>
  </si>
  <si>
    <t>SPRAY JAUREGUI RENATO CARLOS</t>
  </si>
  <si>
    <t>26731977</t>
  </si>
  <si>
    <t>SUAREZ MALCA ALVIN</t>
  </si>
  <si>
    <t>40660062</t>
  </si>
  <si>
    <t>SUAREZ NUÑEZ MILEE DEL ROSIO</t>
  </si>
  <si>
    <t>08497767</t>
  </si>
  <si>
    <t>SUAREZ PALOMINO RAMON DALMIRO</t>
  </si>
  <si>
    <t>42040199</t>
  </si>
  <si>
    <t>SUAREZ RAMOS MESULAMET ABIGAEL</t>
  </si>
  <si>
    <t>06288413</t>
  </si>
  <si>
    <t>SUAREZ SAAVEDRA FREY</t>
  </si>
  <si>
    <t>45902357</t>
  </si>
  <si>
    <t>SUAREZ TAPIA MARYURI HORTENCIA</t>
  </si>
  <si>
    <t>41310958</t>
  </si>
  <si>
    <t>SUAREZ VASQUEZ JOSE WILLY</t>
  </si>
  <si>
    <t>29681758</t>
  </si>
  <si>
    <t>SUBIA CANLLA ETHIEL</t>
  </si>
  <si>
    <t>42911130</t>
  </si>
  <si>
    <t>SULCA ROCA GUSTAVO ANDREE</t>
  </si>
  <si>
    <t>44009812</t>
  </si>
  <si>
    <t>SULLCA CHECCA LESLY ELIZABETH</t>
  </si>
  <si>
    <t>45539214</t>
  </si>
  <si>
    <t>SUYCO MONTALVO VICTOR MIGUEL</t>
  </si>
  <si>
    <t>42092260</t>
  </si>
  <si>
    <t>TACO MARAZA PAÚL JOHN</t>
  </si>
  <si>
    <t>45803005</t>
  </si>
  <si>
    <t>TACSA CASTILLO MARGERY GISELA</t>
  </si>
  <si>
    <t>40024859</t>
  </si>
  <si>
    <t>TAFUR ARIAS LUIS ANTONIO</t>
  </si>
  <si>
    <t>70435459</t>
  </si>
  <si>
    <t>TAFUR GALOC ROXANA</t>
  </si>
  <si>
    <t>43430176</t>
  </si>
  <si>
    <t>TAFUR SILVA KARLA JANNET</t>
  </si>
  <si>
    <t>47164774</t>
  </si>
  <si>
    <t>TAICA CESPEDES DEYSI</t>
  </si>
  <si>
    <t>45827879</t>
  </si>
  <si>
    <t>TAIRO HUACANI JUAN CARLOS</t>
  </si>
  <si>
    <t>09844709</t>
  </si>
  <si>
    <t>TALAVERA HUAPAYA CHRISTIAN MARTIN</t>
  </si>
  <si>
    <t>08164374</t>
  </si>
  <si>
    <t>TALAVERA RONCEROS NORMA RENEE</t>
  </si>
  <si>
    <t>08063213</t>
  </si>
  <si>
    <t>TALLA ESPINOZA URBANO EDUARDO</t>
  </si>
  <si>
    <t>33344266</t>
  </si>
  <si>
    <t>TAMARIZ OBREGON ROSA ROCIO</t>
  </si>
  <si>
    <t>43687232</t>
  </si>
  <si>
    <t>TAPIA IDROGO CARLOS EVITT</t>
  </si>
  <si>
    <t>44425134</t>
  </si>
  <si>
    <t>TAPIA PECHO CARMEN LIZ</t>
  </si>
  <si>
    <t>23096207</t>
  </si>
  <si>
    <t>TARAZONA VERAMENDI PEDRO</t>
  </si>
  <si>
    <t>42819866</t>
  </si>
  <si>
    <t>TAUCA GUTIERREZ JULIO CESAR</t>
  </si>
  <si>
    <t>28297222</t>
  </si>
  <si>
    <t>TELLO SANTA CRUZ GABRIELA</t>
  </si>
  <si>
    <t>42043741</t>
  </si>
  <si>
    <t>TENAZOA RAMIREZ FREDY</t>
  </si>
  <si>
    <t>44895449</t>
  </si>
  <si>
    <t>TERRONES QUINTANA MIRIAM MIRELLY</t>
  </si>
  <si>
    <t>40806732</t>
  </si>
  <si>
    <t>TIBURCIO DE LA CRUZ SEGUNDO RICARDO</t>
  </si>
  <si>
    <t>43812928</t>
  </si>
  <si>
    <t>TICLIA VASQUEZ ALEXANDER JOEL</t>
  </si>
  <si>
    <t>46699466</t>
  </si>
  <si>
    <t>TICONA INCACUTIPA YANETH TERESA</t>
  </si>
  <si>
    <t>46719935</t>
  </si>
  <si>
    <t>TICONA PACHECO FERNANDO JAIME</t>
  </si>
  <si>
    <t>70609207</t>
  </si>
  <si>
    <t>TIMANA MORAN DIANA</t>
  </si>
  <si>
    <t>41764090</t>
  </si>
  <si>
    <t>TINTAYA FLORES GUILLERMO JESUS</t>
  </si>
  <si>
    <t>43798579</t>
  </si>
  <si>
    <t>TITO MORAN GUSTAVO NOEL</t>
  </si>
  <si>
    <t>TOLEDO GUZMAN  BASILIO ABNER</t>
  </si>
  <si>
    <t>40565553</t>
  </si>
  <si>
    <t>TOLEDO ROSALES LUZ CONSUELO</t>
  </si>
  <si>
    <t>40600589</t>
  </si>
  <si>
    <t>TORRES ALVAREZ DAURA LUZ</t>
  </si>
  <si>
    <t>46075830</t>
  </si>
  <si>
    <t>TORRES CHAVARRI LUCIA MILAGROS</t>
  </si>
  <si>
    <t>22465593</t>
  </si>
  <si>
    <t>TORRES CHAVEZ ETHEL MARCOPOLO</t>
  </si>
  <si>
    <t>40996388</t>
  </si>
  <si>
    <t>TORRES CRUZ JOSE LUIS</t>
  </si>
  <si>
    <t>40562036</t>
  </si>
  <si>
    <t>TORRES DIAZ AYME CAROLINA</t>
  </si>
  <si>
    <t>18160770</t>
  </si>
  <si>
    <t>TORRES ESTRADA ROCIO DEL PILAR</t>
  </si>
  <si>
    <t>44709706</t>
  </si>
  <si>
    <t>TORRES GONZALES KAREN EDITH</t>
  </si>
  <si>
    <t>41815679</t>
  </si>
  <si>
    <t>TORRES GUERRERO MARIO FRANCISCO</t>
  </si>
  <si>
    <t>43496498</t>
  </si>
  <si>
    <t>TORRES MANRIQUE RENZO ANTONIO</t>
  </si>
  <si>
    <t>45486139</t>
  </si>
  <si>
    <t>TORRES PRADO JUAN RICARDO</t>
  </si>
  <si>
    <t>47261356</t>
  </si>
  <si>
    <t>TORRES RAMÍREZ JOSÉ ELÍ</t>
  </si>
  <si>
    <t>43776382</t>
  </si>
  <si>
    <t>TORRES RAMIREZ KELLY YUDITH</t>
  </si>
  <si>
    <t>72670643</t>
  </si>
  <si>
    <t>TORRICO OBANDO ANA BETSABEL</t>
  </si>
  <si>
    <t>07877720</t>
  </si>
  <si>
    <t>TOVAR ROSAS PATRICIA</t>
  </si>
  <si>
    <t>45407428</t>
  </si>
  <si>
    <t>TRAUCO CAMPOS JIMMY FRANZ</t>
  </si>
  <si>
    <t>42940362</t>
  </si>
  <si>
    <t>TREBEJO YRUPAILLA CINTHIA DANITZA</t>
  </si>
  <si>
    <t>43581092</t>
  </si>
  <si>
    <t>TRIVEÑOS VALENZUELA DIONEL</t>
  </si>
  <si>
    <t>43617176</t>
  </si>
  <si>
    <t>TRUCIOS ESPLANA TATIANA MARIELA</t>
  </si>
  <si>
    <t>42637645</t>
  </si>
  <si>
    <t>TRUJILLO FELIZ JAVIER PEDRO</t>
  </si>
  <si>
    <t>41169420</t>
  </si>
  <si>
    <t>TRUJILLO MENDOZA WILMER</t>
  </si>
  <si>
    <t>45079951</t>
  </si>
  <si>
    <t>TRUJILLO MONZON ISAAC JUNIOR</t>
  </si>
  <si>
    <t>10163834</t>
  </si>
  <si>
    <t>TRUJILLO MORILLO EDMAR ANGEL</t>
  </si>
  <si>
    <t>45859562</t>
  </si>
  <si>
    <t>TUESTA VILLACORTA JESSICA MAGALY</t>
  </si>
  <si>
    <t>40870942</t>
  </si>
  <si>
    <t>TUÑOQUE FLORES ALEXANDER JESUS</t>
  </si>
  <si>
    <t>44736567</t>
  </si>
  <si>
    <t>TUPAYACHI URIBE ELIETTE VALENSKY</t>
  </si>
  <si>
    <t>32661839</t>
  </si>
  <si>
    <t>TUYA LEON EDWIN MARINO</t>
  </si>
  <si>
    <t>45085608</t>
  </si>
  <si>
    <t>ULLOA QUEZADA INGRID AMPARO</t>
  </si>
  <si>
    <t>6500 - 10500</t>
  </si>
  <si>
    <t>41450760</t>
  </si>
  <si>
    <t>ULLOA ROMAN KAREM ASTHRID</t>
  </si>
  <si>
    <t>21524645</t>
  </si>
  <si>
    <t>URIBE MOYANO JORGE LUIS</t>
  </si>
  <si>
    <t>45366753</t>
  </si>
  <si>
    <t>USCUCHAGUA CARHUARICRA MIRIAM MELY</t>
  </si>
  <si>
    <t>44751038</t>
  </si>
  <si>
    <t>USTUA ZAMBRANO GRACIELA</t>
  </si>
  <si>
    <t>70615684</t>
  </si>
  <si>
    <t>UTURUNCO FLORES ROXANA</t>
  </si>
  <si>
    <t>47261858</t>
  </si>
  <si>
    <t>VAL ZAPATA NESTOR AUGUSTO</t>
  </si>
  <si>
    <t>41898235</t>
  </si>
  <si>
    <t>VALDELOMAR ACEVEDO ABRAHAM JORGE</t>
  </si>
  <si>
    <t>40672499</t>
  </si>
  <si>
    <t>VALDERA CABANILLAS YANINA MARIELA</t>
  </si>
  <si>
    <t>45373889</t>
  </si>
  <si>
    <t>VALDERRAMA CRUZ GRACIA KARINA</t>
  </si>
  <si>
    <t>73074515</t>
  </si>
  <si>
    <t>VALDERRAMA DELGADO ANA PAOLA</t>
  </si>
  <si>
    <t>06971674</t>
  </si>
  <si>
    <t>VALDERRAMA ORBEGOSO KENTI CUSI COILLOR</t>
  </si>
  <si>
    <t>45623930</t>
  </si>
  <si>
    <t>VALDEZ VERA SHAREY PAMELA</t>
  </si>
  <si>
    <t>4800 - 10500</t>
  </si>
  <si>
    <t>41427753</t>
  </si>
  <si>
    <t>VALDIVIEZO LOPEZ MARIO ALBERTO</t>
  </si>
  <si>
    <t>43477978</t>
  </si>
  <si>
    <t>VALENCIA HUAL SHIRLEY ESPERANZA</t>
  </si>
  <si>
    <t>44202741</t>
  </si>
  <si>
    <t>VALENZUELA GARCIA OSCAR LUIS</t>
  </si>
  <si>
    <t>40066469</t>
  </si>
  <si>
    <t>VALENZUELA LEÓN GRED FRANCIS</t>
  </si>
  <si>
    <t>45799904</t>
  </si>
  <si>
    <t>VALENZUELA VERASTEGUI MIGUEL ANGEL</t>
  </si>
  <si>
    <t>26728442</t>
  </si>
  <si>
    <t>VALERA MUÑOZ FRANCISCO JAVIER</t>
  </si>
  <si>
    <t>47007439</t>
  </si>
  <si>
    <t>VALERIANO ZAVALETA VANNIA LIZETH</t>
  </si>
  <si>
    <t>VALIENTE VASQUEZ JENNY DEL PILAR</t>
  </si>
  <si>
    <t>18211519</t>
  </si>
  <si>
    <t>VALLE ALVAREZ CARLOS MARTIN</t>
  </si>
  <si>
    <t>08173457</t>
  </si>
  <si>
    <t>VALLE RUIZ RAUL ALBERTO</t>
  </si>
  <si>
    <t>25818229</t>
  </si>
  <si>
    <t>VALLE TUMPAY CARLOS</t>
  </si>
  <si>
    <t>42783735</t>
  </si>
  <si>
    <t>VALLEJO ZUTA OSCAR</t>
  </si>
  <si>
    <t>40318639</t>
  </si>
  <si>
    <t>VALLES JULCA MARDEN</t>
  </si>
  <si>
    <t>42289615</t>
  </si>
  <si>
    <t>VALVERDE CHAVEZ JAIME</t>
  </si>
  <si>
    <t>73334806</t>
  </si>
  <si>
    <t>VALVERDE TARAZONA GINA LIZBETH</t>
  </si>
  <si>
    <t>08008820</t>
  </si>
  <si>
    <t>VARA JIMENEZ EDITH ROSA</t>
  </si>
  <si>
    <t>18117013</t>
  </si>
  <si>
    <t>VARELA ROJAS WILFREDO ANATOLIO</t>
  </si>
  <si>
    <t>18019705</t>
  </si>
  <si>
    <t>VARGAS ALCANTARA CARMEN GABRIELA</t>
  </si>
  <si>
    <t>43340591</t>
  </si>
  <si>
    <t>VARGAS BERMEO VICTOR ALBERTO</t>
  </si>
  <si>
    <t>70273884</t>
  </si>
  <si>
    <t>VARGAS CUETO JHOANA LIZBETH</t>
  </si>
  <si>
    <t>70335382</t>
  </si>
  <si>
    <t>VARGAS FLORES MARIBEL</t>
  </si>
  <si>
    <t>07751673</t>
  </si>
  <si>
    <t>VARGAS RUIZ JOSE LUIS</t>
  </si>
  <si>
    <t>10555138</t>
  </si>
  <si>
    <t>VARGAS SALDAÑA KAREN SALLY</t>
  </si>
  <si>
    <t>40253426</t>
  </si>
  <si>
    <t>VARGAS VALDERRAMA ALEX MICHEL</t>
  </si>
  <si>
    <t>70026091</t>
  </si>
  <si>
    <t>VARGAS VENANCIO GUISELL CRISLEY</t>
  </si>
  <si>
    <t>46231458</t>
  </si>
  <si>
    <t>VARILLAS SAAVEDRA LITA ESTEFANNY</t>
  </si>
  <si>
    <t>40248718</t>
  </si>
  <si>
    <t>VASQUEZ AGUILAR DORA ALCIRA</t>
  </si>
  <si>
    <t>46000712</t>
  </si>
  <si>
    <t>VASQUEZ ARANA WILSON</t>
  </si>
  <si>
    <t>70453060</t>
  </si>
  <si>
    <t>VASQUEZ BARDALES GUILLERMO ALEJANDRO</t>
  </si>
  <si>
    <t>46905773</t>
  </si>
  <si>
    <t>VASQUEZ CHAVEZ MILAGROS GIAHAIDA</t>
  </si>
  <si>
    <t>72883675</t>
  </si>
  <si>
    <t>VASQUEZ ESTRADA LINDSAY LEONOR DE LOS ANGELES</t>
  </si>
  <si>
    <t>18110192</t>
  </si>
  <si>
    <t>VASQUEZ LORA JESICA ELIZABETH</t>
  </si>
  <si>
    <t>08243060</t>
  </si>
  <si>
    <t>VASQUEZ MEJIA AUGUSTO DE LA ROSA</t>
  </si>
  <si>
    <t>46660626</t>
  </si>
  <si>
    <t>VASQUEZ MEJIA MARIA GABRIELA</t>
  </si>
  <si>
    <t>46682733</t>
  </si>
  <si>
    <t>VASQUEZ NUÑEZ PERSYVAL</t>
  </si>
  <si>
    <t>43156250</t>
  </si>
  <si>
    <t>VÁSQUEZ ORIHUELA TED ALONSO</t>
  </si>
  <si>
    <t>09800688</t>
  </si>
  <si>
    <t>VASQUEZ ORTEGA ELENA JESUS</t>
  </si>
  <si>
    <t>41487978</t>
  </si>
  <si>
    <t>VASQUEZ SANCHEZ JOSE MANUEL</t>
  </si>
  <si>
    <t>71430232</t>
  </si>
  <si>
    <t>VASQUEZ SILVA JONNEL DARIO</t>
  </si>
  <si>
    <t>44105602</t>
  </si>
  <si>
    <t>VASQUEZ VARGAS CAROLINA MARILYN</t>
  </si>
  <si>
    <t>46138253</t>
  </si>
  <si>
    <t>VASQUEZ VIGO BIANCA STHEFANY DEL PILAR</t>
  </si>
  <si>
    <t>41443030</t>
  </si>
  <si>
    <t>VEGA BELTRAN PEDRO RENZO</t>
  </si>
  <si>
    <t>46722862</t>
  </si>
  <si>
    <t>VEGA CERRON IVAN ROCKY</t>
  </si>
  <si>
    <t>42646869</t>
  </si>
  <si>
    <t>VEGA LEON VARGAS MARIA EMMA KATHERIN</t>
  </si>
  <si>
    <t>3000 - 7000</t>
  </si>
  <si>
    <t>43300260</t>
  </si>
  <si>
    <t>VELA GASTELU SANDRA ISABEL</t>
  </si>
  <si>
    <t>45500354</t>
  </si>
  <si>
    <t>VELA RAMIREZ KEYLLI</t>
  </si>
  <si>
    <t>08203515</t>
  </si>
  <si>
    <t>VELA SAAVEDRA AURELIO</t>
  </si>
  <si>
    <t>44890873</t>
  </si>
  <si>
    <t>VELARDE BERNEDO EVELYN CECILIA</t>
  </si>
  <si>
    <t>06847217</t>
  </si>
  <si>
    <t>VELARDE HUAPAYA RICARDO LEON</t>
  </si>
  <si>
    <t>47296847</t>
  </si>
  <si>
    <t>VELARDE VARGAS STEPHANY CAROLINA</t>
  </si>
  <si>
    <t>31618637</t>
  </si>
  <si>
    <t>VELASCO PAUCAR CARLOS ALBERTO</t>
  </si>
  <si>
    <t>8500 - 11500</t>
  </si>
  <si>
    <t>10223619</t>
  </si>
  <si>
    <t>VELASCO SANCHEZ JOSE RONMY</t>
  </si>
  <si>
    <t>17448099</t>
  </si>
  <si>
    <t>VELASQUEZ ARRIOLA SOFIA DEL SOCORRO</t>
  </si>
  <si>
    <t>42493563</t>
  </si>
  <si>
    <t>VELASQUEZ COLQUE LENIN</t>
  </si>
  <si>
    <t>45327133</t>
  </si>
  <si>
    <t>VELASQUEZ GUILLEN LUIS ALBERTO JESUS</t>
  </si>
  <si>
    <t>44364072</t>
  </si>
  <si>
    <t>VELASQUEZ HEREDIA GUSTAVO ADOLFO</t>
  </si>
  <si>
    <t>04434679</t>
  </si>
  <si>
    <t>VELASQUEZ NINA NAZARIO SALVADOR</t>
  </si>
  <si>
    <t>45673466</t>
  </si>
  <si>
    <t>VELASQUEZ SONCCO ROBERSON DIONICIO</t>
  </si>
  <si>
    <t>44807380</t>
  </si>
  <si>
    <t>VELASQUEZ TANTALEAN CARLOS JUNIOR</t>
  </si>
  <si>
    <t>07489431</t>
  </si>
  <si>
    <t>VELASQUEZ VASALLO ROBERTO DAVID</t>
  </si>
  <si>
    <t>45506879</t>
  </si>
  <si>
    <t>VELEZ CESPEDES PAUL OMAR</t>
  </si>
  <si>
    <t>70901692</t>
  </si>
  <si>
    <t>VELIZ SARAVIA ROBERT MARIN</t>
  </si>
  <si>
    <t>07387607</t>
  </si>
  <si>
    <t>VENEGAS NIZUMA GUILLERMO JESUS</t>
  </si>
  <si>
    <t>45565807</t>
  </si>
  <si>
    <t>VENEGAS RIVERA JORGE LUIS</t>
  </si>
  <si>
    <t>09028222</t>
  </si>
  <si>
    <t>VENEROS CALDERON LILIAN DORIS</t>
  </si>
  <si>
    <t>40005711</t>
  </si>
  <si>
    <t>VENTURA CHURA EMILIO SANTOS</t>
  </si>
  <si>
    <t>41723121</t>
  </si>
  <si>
    <t>VERA BOHORQUEZ YANNET CAROL</t>
  </si>
  <si>
    <t>46756792</t>
  </si>
  <si>
    <t>VERA CHAUCA SARA CECILIA</t>
  </si>
  <si>
    <t>43870381</t>
  </si>
  <si>
    <t>VERA FLORES JONATHAN RAUL</t>
  </si>
  <si>
    <t>08105577</t>
  </si>
  <si>
    <t>VERAMENDI HOLGUIN JUDITH NANETTE</t>
  </si>
  <si>
    <t>09956596</t>
  </si>
  <si>
    <t>VEREAU ALAMA JOSE MARTIN</t>
  </si>
  <si>
    <t>41290236</t>
  </si>
  <si>
    <t>VERGARAY ALVARO ROCIO PATRICIA</t>
  </si>
  <si>
    <t>10500 - 11000</t>
  </si>
  <si>
    <t>41170185</t>
  </si>
  <si>
    <t>VERONA MOLINA AUGUSTO ELIAS</t>
  </si>
  <si>
    <t>21460179</t>
  </si>
  <si>
    <t>VICENTE ACASIETE FREDDY GUSTAVO</t>
  </si>
  <si>
    <t>46844113</t>
  </si>
  <si>
    <t>VIDAL VALLE EDWIN DARIO</t>
  </si>
  <si>
    <t>42465358</t>
  </si>
  <si>
    <t>VIENA PONCE LADY DIANA</t>
  </si>
  <si>
    <t>Nutrición</t>
  </si>
  <si>
    <t>41325257</t>
  </si>
  <si>
    <t>VIERA VASQUEZ FERNANDO</t>
  </si>
  <si>
    <t>46618224</t>
  </si>
  <si>
    <t>VIGIL BRAVO GUILLERMO RUDY</t>
  </si>
  <si>
    <t>42065348</t>
  </si>
  <si>
    <t>VIGO PINEDO MARIELA BEATRIZ</t>
  </si>
  <si>
    <t>71939140</t>
  </si>
  <si>
    <t>VIGO RAMIREZ DIEGO ANDRE</t>
  </si>
  <si>
    <t>43099753</t>
  </si>
  <si>
    <t>VILA DE LA CRUZ MARTHA NATALI</t>
  </si>
  <si>
    <t>21569985</t>
  </si>
  <si>
    <t>VILCA SALAZAR ELIZABETH MILAGROS</t>
  </si>
  <si>
    <t>40264565</t>
  </si>
  <si>
    <t>VILCA VARGAS JAIME LUIS</t>
  </si>
  <si>
    <t>42951049</t>
  </si>
  <si>
    <t>VILCAPOMA RAMOS SOLEDAD</t>
  </si>
  <si>
    <t>43397982</t>
  </si>
  <si>
    <t>VILCAPUMA ROSALES GLORIA YSABEL</t>
  </si>
  <si>
    <t>42920350</t>
  </si>
  <si>
    <t>VILCAS SALAZAR MARIA ISABEL</t>
  </si>
  <si>
    <t>40549282</t>
  </si>
  <si>
    <t>VILCHEZ LAZO DAVID</t>
  </si>
  <si>
    <t>08693789</t>
  </si>
  <si>
    <t>VILLA ROMERO ANA ISABEL</t>
  </si>
  <si>
    <t>42693894</t>
  </si>
  <si>
    <t>VILLACORTA PALACIOS RICHARD IVAN</t>
  </si>
  <si>
    <t>43991195</t>
  </si>
  <si>
    <t>VILLAFANE ESPINOZA ANGELICA MARIA</t>
  </si>
  <si>
    <t>41401977</t>
  </si>
  <si>
    <t>VILLAFANE ESPINOZA PAUL IVAN</t>
  </si>
  <si>
    <t>45121682</t>
  </si>
  <si>
    <t>VILLAFANI MATEO EDUARDO CHRISTIAN</t>
  </si>
  <si>
    <t>45793899</t>
  </si>
  <si>
    <t>VILLAFUERTE AMASIFUEN ARTIMIA</t>
  </si>
  <si>
    <t>41927561</t>
  </si>
  <si>
    <t>VILLAFUERTE POMALIA MAGALI ESTHER</t>
  </si>
  <si>
    <t>43671117</t>
  </si>
  <si>
    <t>VILLALOBOS CASTAÑEDA FREDDY AUGUSTO</t>
  </si>
  <si>
    <t>46679367</t>
  </si>
  <si>
    <t>VILLAMARIN ZUÑIGA CARLOS JORGE MANUEL</t>
  </si>
  <si>
    <t>09732283</t>
  </si>
  <si>
    <t>VILLANUEVA CARPIO GRACIELA</t>
  </si>
  <si>
    <t>45310965</t>
  </si>
  <si>
    <t>VILLANUEVA CASTILLO JESSICA ELIZABETH</t>
  </si>
  <si>
    <t>32039536</t>
  </si>
  <si>
    <t>VILLANUEVA RODRIGUEZ CESAR FREDY</t>
  </si>
  <si>
    <t>31667755</t>
  </si>
  <si>
    <t>VILLANUEVA VERGARA TAYLOR JOHN</t>
  </si>
  <si>
    <t>45291833</t>
  </si>
  <si>
    <t>VILLAR GALVEZ CARLOS EDUARDO</t>
  </si>
  <si>
    <t>43073181</t>
  </si>
  <si>
    <t>VILLAR RODRIGUEZ JHULBER</t>
  </si>
  <si>
    <t>42035959</t>
  </si>
  <si>
    <t>VILLAR SEMINARIO KATHERIN DENISSE</t>
  </si>
  <si>
    <t>40096146</t>
  </si>
  <si>
    <t>VILLEGAS DIAZ OMAR RAUL</t>
  </si>
  <si>
    <t>20083854</t>
  </si>
  <si>
    <t>VILLODAS MAYTA ELIANA MARIELA</t>
  </si>
  <si>
    <t>44623545</t>
  </si>
  <si>
    <t>VIVANCO FLORES VICTOR JOEL</t>
  </si>
  <si>
    <t>09715854</t>
  </si>
  <si>
    <t>VIVANCO PUENTE VIOLETA MARINA</t>
  </si>
  <si>
    <t>09465524</t>
  </si>
  <si>
    <t>VIVANCO ZACARIAS EDWIN MOISES</t>
  </si>
  <si>
    <t>29549107</t>
  </si>
  <si>
    <t>VIZCARRA BELLIDO CARITO ESPERANZA</t>
  </si>
  <si>
    <t>41538632</t>
  </si>
  <si>
    <t>VIZCONDE CAMPOS JESUS MIGUEL</t>
  </si>
  <si>
    <t>15729349</t>
  </si>
  <si>
    <t>WAY RODRIGUEZ ANGELA JUDITH</t>
  </si>
  <si>
    <t>41943160</t>
  </si>
  <si>
    <t>WONG VERGARA CINTHIA GIOVANNA</t>
  </si>
  <si>
    <t>25001952</t>
  </si>
  <si>
    <t>YABAR MAR MIGUEL EDUARDO</t>
  </si>
  <si>
    <t>40891745</t>
  </si>
  <si>
    <t>YACHI QUISPE RONALD</t>
  </si>
  <si>
    <t>46178010</t>
  </si>
  <si>
    <t>YAGUNO CCARI SANDRA ELIZABETH</t>
  </si>
  <si>
    <t>44996595</t>
  </si>
  <si>
    <t>YAHUANA HUACCHILLO CARMEN MARIA</t>
  </si>
  <si>
    <t>25553172</t>
  </si>
  <si>
    <t>YALICO ARENAS PEDRO</t>
  </si>
  <si>
    <t>02434272</t>
  </si>
  <si>
    <t>YANA CHURATA WILSON ISAIAS</t>
  </si>
  <si>
    <t>46002293</t>
  </si>
  <si>
    <t>YAÑEZ BACA GENI</t>
  </si>
  <si>
    <t>44423299</t>
  </si>
  <si>
    <t>YAÑEZ HOLGADO BREWS ORSON</t>
  </si>
  <si>
    <t>08557834</t>
  </si>
  <si>
    <t>YARIN CASTRO ASUNTA</t>
  </si>
  <si>
    <t>41533889</t>
  </si>
  <si>
    <t>YARLEQUE CORREA INGRID VANESSA</t>
  </si>
  <si>
    <t>46717521</t>
  </si>
  <si>
    <t>YOVERA PASACHE DIANA CAROLINA</t>
  </si>
  <si>
    <t>15681746</t>
  </si>
  <si>
    <t>YUNCAR REYES GLORIA LIBERATA</t>
  </si>
  <si>
    <t>45130677</t>
  </si>
  <si>
    <t>YUPANQUI POLO JAHAIRA ELIZABETH</t>
  </si>
  <si>
    <t>47257488</t>
  </si>
  <si>
    <t>YUPANQUI RODRIGUEZ MARTHA INES</t>
  </si>
  <si>
    <t>40255482</t>
  </si>
  <si>
    <t>ZAMATA GUEVARA JULIO CESAR</t>
  </si>
  <si>
    <t>41522561</t>
  </si>
  <si>
    <t>ZAMBRANO PEREZ OLGA MILAGROS</t>
  </si>
  <si>
    <t>40158202</t>
  </si>
  <si>
    <t>ZAMBRANO SPICER PIERO FABRIZIO</t>
  </si>
  <si>
    <t>70548453</t>
  </si>
  <si>
    <t>ZAMUDIO CHAUCCA KATERIN</t>
  </si>
  <si>
    <t>40056702</t>
  </si>
  <si>
    <t>ZANGA CONDORI IGOR</t>
  </si>
  <si>
    <t>45707844</t>
  </si>
  <si>
    <t>ZAPANA CASTRO CARLA NOHELY</t>
  </si>
  <si>
    <t>72787561</t>
  </si>
  <si>
    <t>ZAPATA CASTILLO JOSE LUIS</t>
  </si>
  <si>
    <t>40508536</t>
  </si>
  <si>
    <t>ZAPATA GONZALES CARLA ISABEL</t>
  </si>
  <si>
    <t>02652059</t>
  </si>
  <si>
    <t>ZAPATA HIDALGO MARTHA LUISA</t>
  </si>
  <si>
    <t>43418412</t>
  </si>
  <si>
    <t>ZAPATA MANDAMIENTO OMAR ANDERSON</t>
  </si>
  <si>
    <t>44197743</t>
  </si>
  <si>
    <t>ZARATE CRUZ JUSTO PABLO</t>
  </si>
  <si>
    <t>10751730</t>
  </si>
  <si>
    <t>ZARATE ESCOBAR FREDY</t>
  </si>
  <si>
    <t>43431450</t>
  </si>
  <si>
    <t>ZARATE ZAPATA PAUL CESAR</t>
  </si>
  <si>
    <t>41573723</t>
  </si>
  <si>
    <t>ZARRIA BURGA LARRY JONATHAN</t>
  </si>
  <si>
    <t>46260753</t>
  </si>
  <si>
    <t>ZAVALETA CUEVA SUSANA LEONOR</t>
  </si>
  <si>
    <t>42844504</t>
  </si>
  <si>
    <t>ZAVALETA DIONICIO VANESSA JOANNE</t>
  </si>
  <si>
    <t>42242790</t>
  </si>
  <si>
    <t>ZEA VELASQUEZ ERIKA DEL ROSARIO</t>
  </si>
  <si>
    <t>45360584</t>
  </si>
  <si>
    <t>ZEBALLOS GAONA KATTY YAQUELIN</t>
  </si>
  <si>
    <t>16781552</t>
  </si>
  <si>
    <t>ZEGARRA LAZO YSELA</t>
  </si>
  <si>
    <t>42027317</t>
  </si>
  <si>
    <t>ZEGARRA MORETTI PEDRO RAFAEL</t>
  </si>
  <si>
    <t>47121557</t>
  </si>
  <si>
    <t>ZEGARRA ROJAS MICHAEL BRANDAO</t>
  </si>
  <si>
    <t>45114055</t>
  </si>
  <si>
    <t>ZEGARRA VILLANUEVA ABRAHAM JESUS</t>
  </si>
  <si>
    <t>26681608</t>
  </si>
  <si>
    <t>ZELADA CHAVARRY JUAN ANTONIO</t>
  </si>
  <si>
    <t>10260569</t>
  </si>
  <si>
    <t>ZELAYA VILCA MARIA ROSA</t>
  </si>
  <si>
    <t>00326700</t>
  </si>
  <si>
    <t>ZEVALLOS BARRIENTOS LUISA MAGALI</t>
  </si>
  <si>
    <t>42067113</t>
  </si>
  <si>
    <t>ZEVALLOS DEL PINO RAQUEL LILIANA</t>
  </si>
  <si>
    <t>25556903</t>
  </si>
  <si>
    <t>ZEVALLOS MENDOZA AMADOR</t>
  </si>
  <si>
    <t>40678058</t>
  </si>
  <si>
    <t>ZUBIAT AGUILAR MICHAEL JEFFERSON</t>
  </si>
  <si>
    <t>17908299</t>
  </si>
  <si>
    <t>ZUMARAN PISCOYA FEDERICO LUIS</t>
  </si>
  <si>
    <t>23847829</t>
  </si>
  <si>
    <t>ZUÑIGA GIL MARCO ANTONIO</t>
  </si>
  <si>
    <t>46605726</t>
  </si>
  <si>
    <t>ZUÑIGA JULI JHONATAN ERICK</t>
  </si>
  <si>
    <t>7500- 7500</t>
  </si>
  <si>
    <t>40489003</t>
  </si>
  <si>
    <t>ZUÑIGA LOPEZ JESSY LETTY</t>
  </si>
  <si>
    <t>41968751</t>
  </si>
  <si>
    <t>ZUÑIGA MENDOZA JESSICA</t>
  </si>
  <si>
    <t>29647673</t>
  </si>
  <si>
    <t>JIMENEZ RODRIGUEZ BETHZABE CRISTINA</t>
  </si>
  <si>
    <t>40085342</t>
  </si>
  <si>
    <t>ZAPATA BALCAZAR RICARDO ALBERTO</t>
  </si>
  <si>
    <t>44012546</t>
  </si>
  <si>
    <t>BALBUENA PALACIOS FERNANDO JOSE</t>
  </si>
  <si>
    <t>42495331</t>
  </si>
  <si>
    <t>MAYORGA ARANDA LESLIE SILVANA</t>
  </si>
  <si>
    <t>02850832</t>
  </si>
  <si>
    <t>GUTIERREZ MORENO LUIS MARTIN</t>
  </si>
  <si>
    <t>41919048</t>
  </si>
  <si>
    <t>PERCA PONCE JUAN SIMON</t>
  </si>
  <si>
    <t>20121122</t>
  </si>
  <si>
    <t>DIAZ BUENDIA MIGUEL DAVID</t>
  </si>
  <si>
    <t>44614904</t>
  </si>
  <si>
    <t>CAPUÑAY UCEDA CARLOS ENRIQUE</t>
  </si>
  <si>
    <t>40887078</t>
  </si>
  <si>
    <t>CAMARGO BONIFACIO JHEZMYT NILDA</t>
  </si>
  <si>
    <t>43558782</t>
  </si>
  <si>
    <t>ESENARRO MEZA FLOR DE MARIA</t>
  </si>
  <si>
    <t>40342346</t>
  </si>
  <si>
    <t>MACHADO MILAN RAUL ELMER</t>
  </si>
  <si>
    <t>43414135</t>
  </si>
  <si>
    <t>AGÜERO MORALES ALEJANDRO MAGNO</t>
  </si>
  <si>
    <t>43535174</t>
  </si>
  <si>
    <t>APAZA SINTI RICHARD</t>
  </si>
  <si>
    <t>41392980</t>
  </si>
  <si>
    <t>CANCHARI CARBAJAL EDUARDO FRANCIS</t>
  </si>
  <si>
    <t>44925279</t>
  </si>
  <si>
    <t>AGRAMONTE PACORI MILTHON AMERICO</t>
  </si>
  <si>
    <t>43351391</t>
  </si>
  <si>
    <t>AVILA INGA SHERIN EDDA</t>
  </si>
  <si>
    <t>06649091</t>
  </si>
  <si>
    <t>BALABARCA ROSALES JULIO ANTONIO</t>
  </si>
  <si>
    <t>01323643</t>
  </si>
  <si>
    <t>BRAVO GARCIA JORGE LUIS</t>
  </si>
  <si>
    <t>29579519</t>
  </si>
  <si>
    <t>ESCOBEDO TEJADA JOSE LUIS</t>
  </si>
  <si>
    <t>45031915</t>
  </si>
  <si>
    <t>ROSAS ROMAN JACK ANDREI GERARDO</t>
  </si>
  <si>
    <t>44771941</t>
  </si>
  <si>
    <t>SILVA CERRATO LORENA MILAGROS</t>
  </si>
  <si>
    <t>46564330</t>
  </si>
  <si>
    <t>TORRES GARCIA LUIS ALBERTO</t>
  </si>
  <si>
    <t>20556911</t>
  </si>
  <si>
    <t>NIETO PRIETO ELIAS GABINO</t>
  </si>
  <si>
    <t>42337780</t>
  </si>
  <si>
    <t>CHUQUILLANQUI QUISPE CARLOS ELIAS</t>
  </si>
  <si>
    <t>41116533</t>
  </si>
  <si>
    <t>GALINDO CONDOR VICTOR RAUL</t>
  </si>
  <si>
    <t>32643966</t>
  </si>
  <si>
    <t>TREJO HUERTA MANUEL GODOFREDO</t>
  </si>
  <si>
    <t>18856831</t>
  </si>
  <si>
    <t>PADILLA PICHEN JUSTINIANO ABRAHAM</t>
  </si>
  <si>
    <t>07061329</t>
  </si>
  <si>
    <t>PERALTA BRICEÑO ROBERTO PABLO</t>
  </si>
  <si>
    <t>40830068</t>
  </si>
  <si>
    <t>POMALAYA BENITES JOSE MANUEL</t>
  </si>
  <si>
    <t>41530199</t>
  </si>
  <si>
    <t>CHAMANA AYLAS BILLY EDSON</t>
  </si>
  <si>
    <t>OSMA MAGUIÑA VICTOR FREDY</t>
  </si>
  <si>
    <t>01285977</t>
  </si>
  <si>
    <t>QUISPE APAZA ROBERTO</t>
  </si>
  <si>
    <t>06720231</t>
  </si>
  <si>
    <t>AREVALO ANGULO JUAN MIGUEL</t>
  </si>
  <si>
    <t>(*) A los bachileres, egresados y estudiantes universitarios se han considerado como profesionales</t>
  </si>
  <si>
    <t>(*) A los egresados y estudiantes tecnicos se han considerado como técnicos</t>
  </si>
  <si>
    <t>(*) Se ha agrupado los objetos por apoyo profesional, administrativo o técnico.</t>
  </si>
  <si>
    <t>UE 002: GESTION DE PROYECTOS Y FORTALECIMIENTO DE CAPACIDADES</t>
  </si>
  <si>
    <t xml:space="preserve">RECURSOS ORDINARIOS </t>
  </si>
  <si>
    <t>SERVICIOS POR TERCEROS</t>
  </si>
  <si>
    <t>CONTRATACION DE UN ESPECIALISTA EN ARCHIVO</t>
  </si>
  <si>
    <t>06285338</t>
  </si>
  <si>
    <t>QUEZADA SICCHA OSCAR DAVID</t>
  </si>
  <si>
    <t>Asistente de Gerencia</t>
  </si>
  <si>
    <t>Capacitacion Acreditada</t>
  </si>
  <si>
    <t>ASP 148 - CONTRATACION DE SERVICIO DE UN ABOGADO ESPECIALISTA EN OBRAS PARA LA UE 002</t>
  </si>
  <si>
    <t>06789351</t>
  </si>
  <si>
    <t>TRIVENO DAZA DANIEL</t>
  </si>
  <si>
    <t>Abogado</t>
  </si>
  <si>
    <t>Maestria en Gerencia Publica</t>
  </si>
  <si>
    <t>3</t>
  </si>
  <si>
    <t>6</t>
  </si>
  <si>
    <t>ASISTENTE LOGISTICO PARA EL EQUIPO DE CONTRATACIONES DEL AREA DE ADMINISTRACION Y FINANZAS</t>
  </si>
  <si>
    <t>07042883</t>
  </si>
  <si>
    <t>RAUL FERNANDEZ CARAZA</t>
  </si>
  <si>
    <t xml:space="preserve">Administracion de Empresas </t>
  </si>
  <si>
    <t>Certificacion Academica</t>
  </si>
  <si>
    <t>4</t>
  </si>
  <si>
    <t xml:space="preserve">SERVICIO DE UN ESPECIALISTA PARA LA ASISTENCIA TECNICA AL AREA DE ADMINISTRACION Y FINANZAS </t>
  </si>
  <si>
    <t>07591893</t>
  </si>
  <si>
    <t>CHAVEZ FERRER DERTEANO VICTOR ENRIQUE</t>
  </si>
  <si>
    <t>Master Europeo en Gerencia y Administración</t>
  </si>
  <si>
    <t>Titulo de Abogado</t>
  </si>
  <si>
    <t>1</t>
  </si>
  <si>
    <t>ASP 152-SERVICIO PROFESIONAL PARA LA REVISION Y LA ACTUALIZACION DE DOCUMENTOS DETRABAJO PARA LA ENC</t>
  </si>
  <si>
    <t>07757607</t>
  </si>
  <si>
    <t>ARAGAKI VILELA ALFREDO MIGUEL</t>
  </si>
  <si>
    <t>Economista</t>
  </si>
  <si>
    <t>Titulado en la carrera de Economía</t>
  </si>
  <si>
    <t>ASP 178 - SERVICIO DE SOPORTE TECNICO PARA SUBDIRECCION ADMINISTRATIVA DE LA ENC</t>
  </si>
  <si>
    <t>08148719</t>
  </si>
  <si>
    <t>HUERTA GUZMAN JAIME TITO</t>
  </si>
  <si>
    <t>Tecnico en Computacion e Informatica</t>
  </si>
  <si>
    <t>8</t>
  </si>
  <si>
    <t>SERVICIO DE ASISTENCIA TECNICA EN LA ACTUALIZACION DEL REGLAMENTO DE FUNCIONAMIENTO DE LA UE 002</t>
  </si>
  <si>
    <t>CASTRO GRANDE LUCY VIOLETA</t>
  </si>
  <si>
    <t>Arquitecto</t>
  </si>
  <si>
    <t>CONTRATACI?N DEL SERVICIO DE UN ESPECIALISTA EN MONITOREO Y EVALUACI?N PARA LA UE002</t>
  </si>
  <si>
    <t>08365245</t>
  </si>
  <si>
    <t>LOPEZ HERENCIA GERMAN ABELARDO</t>
  </si>
  <si>
    <t xml:space="preserve">ASP 106-CONTRATACION DE UNA PERSONA NATURAL PARA EL.ASESORAMIENTO METODOLOGICO </t>
  </si>
  <si>
    <t>Magister en Economia conMención en Gestión y Politicas Públicas</t>
  </si>
  <si>
    <t>ASP 326 -SERVICIO DE TRANSCRIPCION DE AUDIO Y VIDEO PARA LA ENC SOLICITADO CON MEMORANDO NRO 521-2020-CG/DENC</t>
  </si>
  <si>
    <t>08783641</t>
  </si>
  <si>
    <t>LOPEZ BACIGALUPO LUCRECIA PILAR</t>
  </si>
  <si>
    <t>Bachiller en Ciencias de la Comunicación</t>
  </si>
  <si>
    <t>ASP 232-CONTRATACION DE APOYO EN DISE?O GRAFICO PARA LA ENC SOLICITADO CON MEMORANDO NRO 0151-2020-CG/DENC- DS 187 (RSG 078)</t>
  </si>
  <si>
    <t>08888498</t>
  </si>
  <si>
    <t>DE LA LAMA OCAMPO LUIS</t>
  </si>
  <si>
    <t>Egresado de la Especialidad de Diseño Gráfico</t>
  </si>
  <si>
    <t xml:space="preserve">Egresado </t>
  </si>
  <si>
    <t>ASP 147-SERVICIO DE APOYO EDITORIAL DE LAS PUBLICACIONES DE LA SUBDIRECCION DE ESTUDIOS E INVESTIGACIONES DE LA ESCUELA NACIONAL DE CONTROL SOLICITADO CON MEMORANDO NRO 210-2020-CG/DENC DS 187 RSG 178</t>
  </si>
  <si>
    <t>09342958</t>
  </si>
  <si>
    <t>BARRIONUEVO GOMEZ MORON ANAHI YSABEL</t>
  </si>
  <si>
    <t>Bachiller en Humanidades con mención en Lingüística y Literatura</t>
  </si>
  <si>
    <t>2</t>
  </si>
  <si>
    <t xml:space="preserve">ASISTENCIA TECNICA EN LA ACTUALIZACION DE LA DIRECTIVA DE TRABAJO PARA LA GESTION DE PROYECTOS </t>
  </si>
  <si>
    <t>09593871</t>
  </si>
  <si>
    <t>TAPIA PAREDES LUIS MIGUEL</t>
  </si>
  <si>
    <t>Licenciado en Administracion de Empresas</t>
  </si>
  <si>
    <t>CONTRATACI?N DE UN FACILITADOR ACADEMICO PARA EL PROGRAMA DE FORMACI?N E INCORPORACI?N DE NUEVO</t>
  </si>
  <si>
    <t>09866601</t>
  </si>
  <si>
    <t>DEL VALLE ARGUEDAS IRAN SONIA</t>
  </si>
  <si>
    <t>Licenciada en Psicologia</t>
  </si>
  <si>
    <t>CONTRATACION DE UN FACILITADOR ACADEMICO PARA EL PROGRAMA DE FORMACION E INCORPORACION DE NUEVO</t>
  </si>
  <si>
    <t>09871901</t>
  </si>
  <si>
    <t xml:space="preserve">CONDORI LIZANDRO BERTHA YULIZA </t>
  </si>
  <si>
    <t>CONTRATACION DE UN PROFESIONAL PARA LA ELABORACION DEL REPORTE TECNICO BONOS &amp; COVID-19</t>
  </si>
  <si>
    <t>09933166</t>
  </si>
  <si>
    <t>GUILLEN UYEN JORGE BRAULIO</t>
  </si>
  <si>
    <t>Doctor en Economía</t>
  </si>
  <si>
    <t>Licenciado en Economia</t>
  </si>
  <si>
    <t>ASP 308 - CONTRATACION DEL SERVICIO DE UN (01) PROFESIONAL EN DERECHO PARA EL ARE DE  ADMINISTRACION Y FINANZAS DE LA UE 002</t>
  </si>
  <si>
    <t>10318720</t>
  </si>
  <si>
    <t>VALDIVIA LUDEÑA WILLY MILTON</t>
  </si>
  <si>
    <t xml:space="preserve">Abogado </t>
  </si>
  <si>
    <t>Maestria en Derecho de los Negocios</t>
  </si>
  <si>
    <t>SERVICIO DE UN PROFESIONAL CONTABLE QUE SE DESEMPE?E COMO ESPECIALISTA CONTABLE</t>
  </si>
  <si>
    <t>HIDALGO SANCHEZ ELSA YNES</t>
  </si>
  <si>
    <t>Contador Publico Colegiado</t>
  </si>
  <si>
    <t>ASP 307 - CONTRATACION DEL SERVICIO DE UN (01) PROFESIONAL EN DERECHO PARA LA DIRECCION EJECUTIVA DE GESTION DE PROYECTOS</t>
  </si>
  <si>
    <t>10588444</t>
  </si>
  <si>
    <t>PANTA CAMPOS FELIPE OSWALDO</t>
  </si>
  <si>
    <t>Maestría en Gestión Pública / Master en Gerencia Pública</t>
  </si>
  <si>
    <t xml:space="preserve">Titulo de Abogado </t>
  </si>
  <si>
    <t xml:space="preserve">CONTRATACION DE PROFESIONAL PARA LA CREACION Y MANEJO DE BASES DE DATOS </t>
  </si>
  <si>
    <t>10729117</t>
  </si>
  <si>
    <t>CUSTODIO PINEDO WILLY DANTE</t>
  </si>
  <si>
    <t xml:space="preserve">Ingeniero Informatico </t>
  </si>
  <si>
    <t xml:space="preserve">Colegiado y Habilitado </t>
  </si>
  <si>
    <t>CONTRATACION DE UN PROFESIONAL PARA ASESORIA  Y TUTORIA METODOLOGICAS PARA EL DESARROLLO DE TRA</t>
  </si>
  <si>
    <t>DEL CARPIO VELARDE OLGA CONSUELO</t>
  </si>
  <si>
    <t>Doctor en Desarrollo Humano y Sustentable</t>
  </si>
  <si>
    <t>ASP 181-SERVICIO DE UN(A) ASISTENTE ADMINISTRATIVO(A) PARA EL AREA DE ADMINISTRACION Y FINANZAS</t>
  </si>
  <si>
    <t>25701585</t>
  </si>
  <si>
    <t>MENACHO ACEVEDO LAURA</t>
  </si>
  <si>
    <t>Titulo de Economista</t>
  </si>
  <si>
    <t xml:space="preserve">ASP 179-SERVICIO DE UN PROFESIONAL QUE BRINDE SERVICIOS PARA LA COORDINACION ADMINISTRATIVA </t>
  </si>
  <si>
    <t>JUGO SOMA YADIRA MERCEDES</t>
  </si>
  <si>
    <t>ASP 237-SERVICIOS DE APOYO ESPECIALIZADO EN CONTRATACIONES PARA EL EQUIPO DE CONTRATACIONES DE LA UE SOLICITADO CON MEMORANDO NRO 783-2020-CG/DEGP</t>
  </si>
  <si>
    <t xml:space="preserve">FIGUEROA TORRES HECTOR FORTUNATO </t>
  </si>
  <si>
    <t>Contador Publico</t>
  </si>
  <si>
    <t>10</t>
  </si>
  <si>
    <t>CONTRATACION DEL SERVICIO DE UN ESPECIALISTA EN INVERSION PUBLICA</t>
  </si>
  <si>
    <t>FLORES REATEGUI NELKA PATRICIA</t>
  </si>
  <si>
    <t>ESPECIALISTA EN RECOPILACION Y ANALISIS DE DISE?O CURRICULAR DE MODELOS DE PROFESIONALIZACION O</t>
  </si>
  <si>
    <t xml:space="preserve">CABEZAS MURO EVELYN </t>
  </si>
  <si>
    <t>Licenciada en Educacion ecundaria con Especialidad en Filosofia y Ciencias Sociales</t>
  </si>
  <si>
    <t>CONTRATACI?N DE UN APOYO EN COMUNICACI?N DIGITAL PARA LA SUBDIRECCI?N ADMINISTRATIVA DE LA ENC</t>
  </si>
  <si>
    <t xml:space="preserve">MUNIZAGA GHERSI MARIA FERNANDA </t>
  </si>
  <si>
    <t>Licenciado en Lingüística y Literatura</t>
  </si>
  <si>
    <t>ASP 180- CONTRATACION DEL SERVICIO DE UN (01) ESPECIALISTA  DE INVERSION PUBLICA 2</t>
  </si>
  <si>
    <t>40564605</t>
  </si>
  <si>
    <t>GASTELU TORRES MARGOTH TERESA</t>
  </si>
  <si>
    <t xml:space="preserve">Ingeniero Economico </t>
  </si>
  <si>
    <t>Titulo en Ingeniería Económica</t>
  </si>
  <si>
    <t>ASP 288-CONTRATACION DE ASISTENTE LOGISTICO PARA EL EQUIPO DE CONTRATACIONES</t>
  </si>
  <si>
    <t>40902152</t>
  </si>
  <si>
    <t>PUENTE MARTINEZ NICOLAS ANDRES JAVIER</t>
  </si>
  <si>
    <t>Título Profesional en Administración de Negocios con Especialidad en Marketing</t>
  </si>
  <si>
    <t xml:space="preserve">Titulo Tecnico </t>
  </si>
  <si>
    <t xml:space="preserve">ASP 151-SERVICIO DE ELABORACION DE CONTENIDOS ELEARNING PARA ACTIVIDADES ACADEMICAS </t>
  </si>
  <si>
    <t>40974871</t>
  </si>
  <si>
    <t>PORTA CHUQUILLANQUI CINTHYA FRANCI</t>
  </si>
  <si>
    <t>Licenciada en Educación Primaria</t>
  </si>
  <si>
    <t>Maestría con mención Integración e Innovación Educativa de las Tecnologías de la Información y Comunicación</t>
  </si>
  <si>
    <t>ASP 230- CONTRATACION DE UN APOYO EN ACTIVIDADES PROMOCIONALES PARA LA SUBDIRECCION ADMINISTRATIVA DE LA ENC SOLICITADO CON MEMORANDO NRO 0151-2020-CG/DENC - RSG 078</t>
  </si>
  <si>
    <t>NAVINCOPA QUICHIS GINA CECILIA</t>
  </si>
  <si>
    <t>Bachiller en Marketing y Gestión Comercial</t>
  </si>
  <si>
    <t>9</t>
  </si>
  <si>
    <t>ASP 153- SERVICIO PROFESIONAL DE REVISION Y ACTUALIZACION DE DOCUMENTOS DE TRABAJO(WORKING PAPERS) SOLICITADO CON MEMORANDO NRO187-2020-CG/DENC - DS 187(RSG 078)</t>
  </si>
  <si>
    <t>41102113</t>
  </si>
  <si>
    <t>CAMPANA MORALES YOHNNY GASTON</t>
  </si>
  <si>
    <t xml:space="preserve"> Economista</t>
  </si>
  <si>
    <t>ASP 229 - UN APOYO EN COBERTURA DE ACTIVIDADES VIRTUALES PARA LA ENC SOLICITADO CON MEMORANDO NRO 0151-2020-CG/DENC - DS 187 (RSG 078)</t>
  </si>
  <si>
    <t>41488159</t>
  </si>
  <si>
    <t>VIDAL PERALTA ALEX HUMBERTO</t>
  </si>
  <si>
    <t>Profesional Técnico en Diseño Publicitario</t>
  </si>
  <si>
    <t>Titulo Profesional Técnico</t>
  </si>
  <si>
    <t>Titulo Profesional Técnico en Diseño Publicitario</t>
  </si>
  <si>
    <t>ASP 233 -SERVICIO DE APOYO PARA LA PRODUCCION DE CONTENIDO MULTIMEDIA PARA LA ENC SOLICITADO CON MEMORANDO NRO 183-2020-CG/DENC -DS 187(RSG 078)</t>
  </si>
  <si>
    <t>42498226</t>
  </si>
  <si>
    <t>REYES VASQUEZ ERICSON GERARDO</t>
  </si>
  <si>
    <t>Bachiller en Ciencia de la Comunicación</t>
  </si>
  <si>
    <t>ASP 239 -CONTRATACION DE ANALISTA DE PROCESOS PARA LA SUBDIRECCION DE POSGRADO DE LA ESCUELA NACIONAL DE CONTROL SOLICITADO CON MEMORANDO NRO 0166-2020-CG/DENC - DS 187 (RSG 078)</t>
  </si>
  <si>
    <t>42499234</t>
  </si>
  <si>
    <t>VASQUEZ DAZA EDWIN ENRIQUE</t>
  </si>
  <si>
    <t xml:space="preserve"> Ingeniero Industrial</t>
  </si>
  <si>
    <t>Título de Ingeniero Industrial</t>
  </si>
  <si>
    <t>CONTRATACION DE UN ESPECIALSITA EN CONTRATACIONES PARA LA SUBDIRECCION ADMINISTRATIVA DE LA ENC</t>
  </si>
  <si>
    <t>PIZARRO ESTRELLA JOCELYN MILAGROS</t>
  </si>
  <si>
    <t>Abogada</t>
  </si>
  <si>
    <t>APOYO EN SOPORTE TECNOLOGICO PARA LA SUBDIRECCION ADMINISTRATIVA DE LA ENC</t>
  </si>
  <si>
    <t>FERNANDEZ ESQUEN JUAN CARLOS</t>
  </si>
  <si>
    <t xml:space="preserve">Redes y Comunicaciones </t>
  </si>
  <si>
    <t>Egresado de Instituto</t>
  </si>
  <si>
    <t>ASP 305 - SERVICIO DE PROFESIONAL EN LOGISTICA PARA LA ENC SOLICITADO CON MEMORANDO NRO 498-2020-CG/DENC - DS 187(RSG 078)</t>
  </si>
  <si>
    <t>FASANANDO SANGAMA CLEVER MARTIN</t>
  </si>
  <si>
    <t>Licenciado en Administracion</t>
  </si>
  <si>
    <t>7</t>
  </si>
  <si>
    <t>APOYO EN LA ELABORACION DE CONTENIDOS PARA LOS CANALES DE DIFUSION DE LA ESCUELA NACIONAL DE CO</t>
  </si>
  <si>
    <t>MARKA GALJUF ROBERTO VINKO</t>
  </si>
  <si>
    <t>Licenciado en Ciencias de la Comunicación</t>
  </si>
  <si>
    <t>ASP 231- CONTRATACION DE DISENADOR GRAFICO PARA LA ENC SOLICITADO CON MEMORANDO N¿ 0151-2020-CG/DENC - DS 187 (RSG 078)</t>
  </si>
  <si>
    <t>44669032</t>
  </si>
  <si>
    <t>LACUTA VARGAS PERCY ALEXANDER</t>
  </si>
  <si>
    <t>Bachiller en Diseño Digital Publicitario</t>
  </si>
  <si>
    <t>ASP 195 -SERVICIOS PARA LA COORDINACION ADMINISTRATIVA EN EL PROCESO DE ADQUISICION DE TERRENOS DEL PROYECTO BID 3</t>
  </si>
  <si>
    <t>44867130</t>
  </si>
  <si>
    <t>MORALES ROJAS STEFANY</t>
  </si>
  <si>
    <t>Bachiller en Derecho y Ciencias Polticas</t>
  </si>
  <si>
    <t>APOYO PARA LA ELABORACION DE COMUNICACION DIGITAL PARA ACTIVIDADES ACADEMICAS Y APOYO A LA ESTR</t>
  </si>
  <si>
    <t>COTRINA PINEDA RAFAEL FELICIANO</t>
  </si>
  <si>
    <t>Tecnico en Diseño Grafico</t>
  </si>
  <si>
    <t xml:space="preserve">Diploma de Egresado </t>
  </si>
  <si>
    <t>PROFESIONAL DPARA LA ORGANIZACION DEL SEMINARIO DE INVESTIGACION EN CONTROL GUBERNAMENTAL Y OTR</t>
  </si>
  <si>
    <t>VELIZ GUADALUPE MELISSA ANALI</t>
  </si>
  <si>
    <t>ASP 285-PROFESIONAL PARA EL SEGUIMIENTO A LA EJECUCION DEL PRESUPUESTO DE LA ENC POR CIERRE SOLICITADO CON MEMORANDO NRO 301-2020-CG/DENC</t>
  </si>
  <si>
    <t>ROSALES MUNOZ LIZETH YADIRA</t>
  </si>
  <si>
    <t>ASP 241-CONTRATACION DE APOYO LEGAL PARA LA SUBDIRECCION DE POSGRADO DE LA ESCUELA NACIONAL DE CONTROL SOLICITADO CON MEMORANDO NRO 175-2020-CG-DENC- DS 187 (RSG 078)</t>
  </si>
  <si>
    <t>PEREZ VASQUEZ CLAUDIA KATHERINE</t>
  </si>
  <si>
    <t>Bachiller en Derecho</t>
  </si>
  <si>
    <t>ASP 155-CONTRATACION DE UNA PERSONA NATURAL QUE BRINDE EL SERVICIO PARA LA PROGRAMACION DE APLICATIVOS WEB DE LA ESCUELA NACIONAL DE CONTROL</t>
  </si>
  <si>
    <t>48106511</t>
  </si>
  <si>
    <t>SACRAMENTO ALVINAGORTA ROVERT</t>
  </si>
  <si>
    <t xml:space="preserve">Bachiller en Ingenieria </t>
  </si>
  <si>
    <t xml:space="preserve">ASP 183 -PROFESIONAL EN MATERIA DE CONTRATACIONES PARA AL EQUIPO DE CONTRATACIONES </t>
  </si>
  <si>
    <t>70428911</t>
  </si>
  <si>
    <t>ALEJANDRO RIOS KERLY SUGEL</t>
  </si>
  <si>
    <t>ASP 215- SERVICIO APOYO EN LA ELABORACION DE ESTUDIOS DE CASO PARA LA SUBDIRECCION DE ESTUDIOS ESTUDIOS E INVESTIGACIONES DE LA ESCUELA NACIONAL DE CONTROL</t>
  </si>
  <si>
    <t>CLAUDIA LUCIA ARPI QUISPE</t>
  </si>
  <si>
    <t>Bachiller en Ciencias - Estadistica Informatica</t>
  </si>
  <si>
    <t>ASP 304- SERVICIO DE APOYO EN EL MONITOREO DE PROYECTOS Y ACTIVIDADES ACAEMICAS PARA  LA ENC SOLICITADO CON MEMORANDO NRO 306-2020-CG/DEGP</t>
  </si>
  <si>
    <t>BAILON CHAVARRI JUAN JOSE</t>
  </si>
  <si>
    <t>Estudiante de Ingenieria Economica</t>
  </si>
  <si>
    <t xml:space="preserve">10mo ciclo </t>
  </si>
  <si>
    <t>ASP 228-CONTRATACION  DE UN PROFESIONAL AUDIOVISUAL PARA LA ENC SOLICITADO CON MEMORANDO NRO  0151-2020-CG/DENC -RSG 078</t>
  </si>
  <si>
    <t>GONZALEZ DA SILVA SEBASTIAN</t>
  </si>
  <si>
    <t>Licenciado en Comunicación</t>
  </si>
  <si>
    <t>AUXILIAR ADMINISTRATIVO PARA EL AREA DE ADMINISTRACION Y FINANZAS DE LA UNIDAD EJECUTORA 002</t>
  </si>
  <si>
    <t>Bachiller en Administracion</t>
  </si>
  <si>
    <t>ASP 234 - SERVICIO DE APOYO EN COMUNICACION AUDIOVISUAL PARA LA ENC SOLICITADO CON MEMORANDO NRO 183-2020-CG/DENC - DS 187(RSG 078)</t>
  </si>
  <si>
    <t>73053392</t>
  </si>
  <si>
    <t>CABALLERO FLORES MARIANA FANNY</t>
  </si>
  <si>
    <t>Bachiller en Ciencias y Artes de la Comunicación con Mención en Comunicación Audiovisual</t>
  </si>
  <si>
    <t>APOYO PARA LA ELABORACION DEL COMPENDIO DE PONENCIAS DE LOS COLOQUIOS INTERNACIONALES DE INVEST</t>
  </si>
  <si>
    <t>FERRO SURCO YELSIN FELIO</t>
  </si>
  <si>
    <t>Bachiller en Economia</t>
  </si>
  <si>
    <t>ASP 236 - SERVICIO DE APOYO EN COMUNICACION AUDIOVISUAL PARA LA ENC SOLICITADO CON MEMORANDO NRO 183-2020-CG/DENC - DS 187(RSG 078)</t>
  </si>
  <si>
    <t>76594912</t>
  </si>
  <si>
    <t>VALDIVIA REYES ANDREA DELICIA</t>
  </si>
  <si>
    <t>Licenciada en Periodismo</t>
  </si>
  <si>
    <t>HILARIO ZAMORA RUT LIDIA</t>
  </si>
  <si>
    <t>ASP 235-SERVICIO DE APOYO EN COMUNICACION AUDIOVISUALPARA LA ENC SOLICITADO CON MEMORANDO NRO 183-2020-CG/DENC-DS 187(RSG 078)</t>
  </si>
  <si>
    <t>77466490</t>
  </si>
  <si>
    <t>ANYOSA ESPINOZA MARIA PAZ</t>
  </si>
  <si>
    <t>ASP 002-  ESPECIALISTA CONTABLE PARA EL AREA DE ADMINISTRACION Y FINANZAS SOLICITADO CON HOJA INFORMATIVA NRO 001-2021-CG/DEGP-MPO</t>
  </si>
  <si>
    <t>ASP 004 - ESPECIALISTA EN SEGUIMIENTO CONTRACTUAL PARA EL AREA DE ADMINISTRACION Y FINANZAS PARA LA UE 002 SOLICITADO CON HOJA INFORMATIVA NRO 02-2021/DEGP-MPO</t>
  </si>
  <si>
    <t>Titulado, Colegiado y Habilitado</t>
  </si>
  <si>
    <t>ASP 001 - CONTRATACION DE UN APOYO EN EL SOPORTE INFORMATICO PARA LA SUBDIRECCION ADMINISTRATIVA DE LA ESCUELA NACIONAL DE CONTROL SOLICITADO CON MEMORANDO NRO 001-2021-CG/DENC</t>
  </si>
  <si>
    <t>ASP 332-CONTRATACION DE UN APOYO EN ACTIVIDADES PROMOCIONALES PARA LA SUBDIRECCION ADMINISTRATIVA SOLICITADO CON MEMORANDO NRO 566-2020-CG/DENC</t>
  </si>
  <si>
    <t>ASP 333-  APOYO EN COBERTURA DE ACTIVIDADES VIRTUALES PARA LA SUBDIRECCION ADMINISTRATIVA DE LA ENC SOLICITADO CON MEMORANDO NRO 566-2020-CG-DENC</t>
  </si>
  <si>
    <t>ASP 334-APOYO EN PLANEAMIENTO Y MONITOREO DE PROYECTOS PARA LA SUBDIRECCION ADMINISTRATIVA DE LA ENC SOLICITADO CON MEMORANDO NRO 566-2020-CG/DENC</t>
  </si>
  <si>
    <t>ASP 336-ARQUITECTO PARA DESARROLLAR EL PLANTEAMIENTO ARQUITECTONICO DEL ARCHIVO CENTRAL DE LA CGR SOLICITADO CON MEMORANDO NRO 1204-2020-CG/DEGP</t>
  </si>
  <si>
    <t>07863426</t>
  </si>
  <si>
    <t>NORABUENA RAMOS PAUL RENATO</t>
  </si>
  <si>
    <t>Titulo de Arquitecto</t>
  </si>
  <si>
    <t>ASP 331 - UN ANALISTA EN CONTRATACIONES PARA LA SUBDIRECCION ADMINISTRATIVA DE LA ENC SOLICITADO CON MEMORANDO NRO 577-2020-CG/DENC</t>
  </si>
  <si>
    <t xml:space="preserve"> Administración de Empresas </t>
  </si>
  <si>
    <t xml:space="preserve">Licenciado en Administración de Empresas </t>
  </si>
  <si>
    <t>ASP 329 - PROFESIONAL EN INVERSION PUBLICA EN EL MARCO DE LA EJECUCION DE PROYECTOS SOLICITADO CON MEMORANDO NRO 1160-2020-CG/DEGP</t>
  </si>
  <si>
    <t>URBINA CALDERON WILLIAM ALBERTO</t>
  </si>
  <si>
    <t>Bachiller en Ciencias con mencion en Ingenieria Economica</t>
  </si>
  <si>
    <t>ASP 343- CONTRATACION DE UN PROFESIONAL ESPECIALISTA EN GESTION DE PROYECTOS DE INFRAESTRUCTURA SOLICITADO CON MEMORANDO NRO 1216-2020-CG/DEGP</t>
  </si>
  <si>
    <t>09757643</t>
  </si>
  <si>
    <t>PEREDO ROMERO MARIANELLA</t>
  </si>
  <si>
    <t xml:space="preserve"> Ingeniero Civil</t>
  </si>
  <si>
    <t>Titulo Profesional de Ingeniero Civil,</t>
  </si>
  <si>
    <t>ASP 339- ASISTENTE LOGISTICO PARA EL EQUIPO DE CONTRATACIONES DEL AREA DE ADMINISTRACION Y FINANZAS SOLICITADO CON HOJA INFORMATIVA NRO 049-2020-CG/DEGP-MPO</t>
  </si>
  <si>
    <t>ASP 340 - ASISTENTE LOGISTICO PARA EL EQUIPO DE CONTRATACIONES DEL AREA DE ADMINISTRACION Y FINANZAS SOLICITADO CON HOJA INFORMATIVA NRO 0049-2020-CG/DEGP-MPO</t>
  </si>
  <si>
    <t>ASP 341- PROFESIONAL ESPECIALIZADO EN CONTRATACIONES PARA EL EQUIPO DE CONTRATACIONES SOLICITADO HOJA INFORMATIVA NRO 049-2020-CG/DEGP-MPO</t>
  </si>
  <si>
    <t>ASP 342 - PROFESIONAL ESPECIALIZADO EN CONTRATACIONES PARA EL EQUIPO DE CONTRATACIONES SOLICITADO CON HOJA INFORMATIVA NRO 049-2020-CG/DEGP-MPO</t>
  </si>
  <si>
    <t>ASP 344-CONTRATACION DE UN ASISTENTE EN ARCHIVO PARA EL AREA DE ADMINISTRACION Y FINANZAS SOLICITADO CON HOJA INFORMATIVA NRO 050-2020-CG/DEGP-MPO</t>
  </si>
  <si>
    <t>ASP 345-CONTRATACION DE UN ASISTENTE ADMINISTRATIVO PARA EL AREA DE ADMINISTRACION Y FINANZAS SOLICITADO CON HOJA INFORMATIVA NRO 052-2020-CG/DEGP-MPO</t>
  </si>
  <si>
    <t>ASP 346- PROFESIONAL EN DERECHO PARA EL AREA DE ADMINISTRACION Y FINANZAS DE LA UE 002 SOLICITADO CON HOJA INFORMATIVA NRO 053-2020-CG/DEGP-MPO</t>
  </si>
  <si>
    <t>Egresado de Maestria en Derecho de los Negocios</t>
  </si>
  <si>
    <t>ASP 019 - SERVICIO DE APOYO LEGAL PARA LA SUBDIRECCION DE POSGRADO DE LA ENC SOLICITADO CON  MEMORANDO NRO 029-2021-CG/DENC</t>
  </si>
  <si>
    <t>ASP 018 - SERVICIOS COMO ANALISTA DE PROCESOS PARA LA SUBDIRECCION DE POSGRADO DE LA ENC MEMORANDO NRO 026-2021-CG/DENC</t>
  </si>
  <si>
    <t>ASP 003 - PROFESIONAL ANALISTA EN CONTRATACIONES PARA EL AREA DE ADMINISTRACION Y FINANZAS SOLICITADO CON HOJA INFORMATIVA NRO 003-2021-CG/DEGP-MPO</t>
  </si>
  <si>
    <t>AVILA RAMIREZ HECTOR ALEJANDRO</t>
  </si>
  <si>
    <t xml:space="preserve">Contador Publico </t>
  </si>
  <si>
    <t xml:space="preserve">Titulo de Contador Publico </t>
  </si>
  <si>
    <t>ASP 026 -CONTRATACION DE UN APOYO EN PROMOCION Y DIFUSION DE LOS SERVICIOS ACADEMICOS DE LA ENC SOLICITADO CON MEMORANDO NRO 047-2021-CG/DENC</t>
  </si>
  <si>
    <t>TOMASEVICH FERNANDEZ LOURDES MILAGROS</t>
  </si>
  <si>
    <t>Profesional Técnico en Comunicación Integral</t>
  </si>
  <si>
    <t>Tecnico</t>
  </si>
  <si>
    <t>ASP 023 - CONTRATACION DE UN APOYO EN COMUNICACION AUDIOVISUAL PARA LA SUBDIRECCION ADMINISTRATIVA DE LA ENC SOLICITADO CON MEMORANDO NRO 047-2021-CG/DENC</t>
  </si>
  <si>
    <t>ASP 024 - CONTRATACION DE UN APOYO EN COMUNICACION AUDIOVISUAL PARA LA SUBDIRECCION ADMINISTRATIVO DE LA ENC SOLICITADO CON MEMORANDO NRO 047-2021-CG/DENC</t>
  </si>
  <si>
    <t>ASP 027 - CONTRATACION DE UN DISENADOR GRAFICO PARA LA SUBDIRECCION ADMNISTRATIVA DE LA ENC MEMORANDO NRO 047-2021-CG/DENC</t>
  </si>
  <si>
    <t>ASP 022 - CONTRATACION DE UN PROFESIONAL EN REPORTES FINANCIEROS Y PRESPUESTALES PARA LA SUBDIRECCION  ADMINISTRATIVA  DE LA ENC SOLICITADO CON MEMORANDO NRO046-2021-CG/DENC</t>
  </si>
  <si>
    <t>ASP 337-CONTRATACION DEL SERVICIO DE UN PROFESIONAL EN INVERSION PUBLICA SOLICITADO CON MEMORANDO NRO 1203-2020-CG/DEGP</t>
  </si>
  <si>
    <t>ASP 335-CONTRATACION UN ASESOR LEGAL PARA LA DIRECCION EJECUTIVA DE GESTION DE PROYECTOS SOLICITADO CON MEMORANDO NRO 1205-2020-CG/DEGP</t>
  </si>
  <si>
    <t>ASP 025-CONTRATACION DE UN APOYO EN PROMOCION Y DIFUSION DE LOS SERVICIOS ACADEMICOS DE LA  SOLICITADO CON MEMORANDO NRO 047-2021-CG/DENC</t>
  </si>
  <si>
    <t>VIERA ESPEJO GUADALUPE YAJAIRA</t>
  </si>
  <si>
    <t>Titulo profesional Tecnico en Marketing</t>
  </si>
  <si>
    <t>ASP  031- SERVICIO DE APOYO EN EL PROCESAMIENTO DE DE INFORMACION CUANTITATIVA Y CUALITATIVA SOLICITADO CON MEMORANDO NRO 094-2021-CG/DENC</t>
  </si>
  <si>
    <t xml:space="preserve"> ASP 032 - UN APOYO EN PROMOCION DE LOS SERVICIOS ACADEMICOS DE LA ESCUELA NACIONAL DE CONTROL SOLICITADO CON MEMORANDO 117-2021-CG/DENC</t>
  </si>
  <si>
    <t>GRANDEZ CELIS SANDRO YARE</t>
  </si>
  <si>
    <t>Bachiller en Comunicación Social</t>
  </si>
  <si>
    <t>ASP 033 - UN APOYO EN PROMOCION DE LOS SERVICIOS ACADEMICOS DE LA ESCUELA NACIONAL DE CONTROL SOLICITADO CON MEMORANDO NRO 117-2021-CG/DENC</t>
  </si>
  <si>
    <t>CAMPOS RAMOS SUSAN KELLY</t>
  </si>
  <si>
    <t>Bachiller en Aministración Hotelera y Turismo</t>
  </si>
  <si>
    <t>ASP 034-CONTRATACION DE UN DISENADOR INSTRUCCIONAL DE LOS PRODUCTOS EDUCATIVOS PARA LA SEGUNDA ESPECIALIDAD DE LA SUBDIRECCION DE POSGRADO DE LA ENC SOLICITADO CON MEMORANDO NRO 117-2021-CG/DENC</t>
  </si>
  <si>
    <t>LANDEO PALOMINO JOSE GABRIEL</t>
  </si>
  <si>
    <t xml:space="preserve">Docente </t>
  </si>
  <si>
    <t>Título profesional de Licenciado en Educación Secundaria Especialidad: Lengua y Literatura y Comunicación</t>
  </si>
  <si>
    <t>ASP 036-CONSULTOR EN ADQUISICIONES Y CONTRATACIONES PARA EL AREA DE ADMINISTRACION Y FINANZAS SOLICITADO CON HOJA INFORMATIVA NRO 00017-2021-DEGP-MPO</t>
  </si>
  <si>
    <t>MENDOZA GUTIERREZ WILSON</t>
  </si>
  <si>
    <t>Título profesional de Licenciado en Administración</t>
  </si>
  <si>
    <t>ASP 035-ESPECIALISTA EN SEGUMIENTO CONTRACTUAL PARA EL AREA DE ADMINISTRACION Y FINANZAS SOLICITADO CON HOJA INFORMATIVA NRO 00017-2021-DEGP-MPO</t>
  </si>
  <si>
    <t>RAMIREZ SUAREZ ROXANA</t>
  </si>
  <si>
    <t>Contador</t>
  </si>
  <si>
    <t>Título profesional de Contador Público</t>
  </si>
  <si>
    <t xml:space="preserve"> ASP 037-APOYO EN LA PRODUCCION DE CONTENIDOS MULTIMEDIA PARA LA SUBDIRECCION ADMINISTRATIVA ENC SOLICITADO CON MEMORANDO NRO 154-2021-CG/DENC</t>
  </si>
  <si>
    <t>ASP 038 - APOYO EN LA PRODUCCION DE CONTENIDOS MULTIMEDIA PARA LA SUBDIRECCION ADMINISTRATIVA SOLICITADO CON MEMORANDO NRO 154-2021-CG/DENC</t>
  </si>
  <si>
    <t>ASP 041- SERVICIO DE UN PROFESIONAL CONTABLE PARA EL AREA DE ADMINISTRACION Y FINANZAS DE LA UE02 SOLICITADO CON HOJA INFORMATIVA 018-2021-CG/DEGP-MPO</t>
  </si>
  <si>
    <t>ASP 040-COMUNICADOR PARA LA GESTION DE REDES SOCIALES PARA LA SUBDIRECCION ADMINISTRATIVA DE LA ENC SOLICITADO CON MEMORANDO NRO 154-2021-CG/DENC</t>
  </si>
  <si>
    <t>SAENZ SILES JOSE AUGUSTO</t>
  </si>
  <si>
    <t>ASP 052-CONTRATACION DE UN APOYO EN MANTENIMIENTO DE INSTALACIONES Y EQUIPOS PARA LA SUBDIRECCION ADMINISTRATIVA  DE LA ENC SOLICITADO CON MEMORANDO NRO 108-2021-CG/DENC</t>
  </si>
  <si>
    <t xml:space="preserve"> TECNICO EN ELECTRICIDAD</t>
  </si>
  <si>
    <t>TITULADO DE PROFESIONAL TECNICO EN ELECTRICIDAD</t>
  </si>
  <si>
    <t>ASP 056-PROFESIONAL EN INVERSION PUBLICA PARA LA DEGP SOLICITADO CON MEMORANDO NRO 267-2021-CG/DEGP</t>
  </si>
  <si>
    <t>Bachiller en Economía</t>
  </si>
  <si>
    <t xml:space="preserve">ASP 072-CONTRATACION DE UN DISENADOR INSTRUCCIONAL DE LOS PRODUCTOS EDUCATIVOS PARA LA MAESTRIA EN CONTROL GUBERNAMENTAL DE LA SUBDIRECCION DE POSGRADO_x000D_
</t>
  </si>
  <si>
    <t>SALAS RUFASTO LUCIA</t>
  </si>
  <si>
    <t>Titulo Universitario Licenciada en Educación</t>
  </si>
  <si>
    <t>ASP 075-SERVICIO DE DISENO E IMPLEMENTACION DE CURSOS Y_x000D_
PROGRAMAS ACADEMICOS MOOC PARA LA SUBDIRECCION ACADEMICA DE LA ENC SOLICITADO CON MEMORANDO NRO 306-2021-CG/DENC</t>
  </si>
  <si>
    <t>RODRIGUEZ SIU JENNY LILIANA</t>
  </si>
  <si>
    <t>Licenciada en Educación Secundaria
Especialidad Ciencias Naturales</t>
  </si>
  <si>
    <t>ASP 078-SERVICIO DE UN CONSULTOR ESPECIALISTA EN CONTABILIDAD Y FINANZAS PARA EL AREA DE ADMINISTRACION Y FINANZAS DE LA UE 002 SOLICITADO CON HOJA INFORMATIVA NRO 030-2021-CG/DEGP-MPO</t>
  </si>
  <si>
    <t>08353704</t>
  </si>
  <si>
    <t>SOTO SARMIENTO MARTHA INES</t>
  </si>
  <si>
    <t>Título Profesional de Contador Público</t>
  </si>
  <si>
    <t>ASP 087- CONTRATACION DE UN APOYO EN SERVICIO DE ANIMACION DIGITAL 2D Y VIDEOGRAFO PARA LA ENC SOLICITADO CON MEMORANDO NRO 0227-2021-CG/DGENC</t>
  </si>
  <si>
    <t>70433039</t>
  </si>
  <si>
    <t>CUSICANQUI SANABRIA JIMENA</t>
  </si>
  <si>
    <t>Bachiller en Arte con mención en Diseño Gráfico</t>
  </si>
  <si>
    <t>ASP 111-PROFESIONAL EN INGENIERIA CIVIL QUE BRINDE ASESORAMIENTO TECNICO PARA LA IMPLEMENTACION DE PROYECTOS DE INFRAESTRUCTURA  A DESARROLLARSE EN EL MARCO DEL PROYECTO BID 3 SOLICITADO CON MEMORANDO NRO 446-2021-CG/DEGP</t>
  </si>
  <si>
    <t>41585600</t>
  </si>
  <si>
    <t>SARDON MORVELI PAUL</t>
  </si>
  <si>
    <t xml:space="preserve">Ingeniero Civil </t>
  </si>
  <si>
    <t xml:space="preserve">Titulado, Colegiado  </t>
  </si>
  <si>
    <t>Título profesional de Ingeniero Civil</t>
  </si>
  <si>
    <t>RECURSOS DIRECTAMENTE RECAUDADOS</t>
  </si>
  <si>
    <t>ASP 102-SERVICIO DE GRABACION DE AUDIO Y VIDEO PARA LA REALIZACION DE MATERIAL ACADEMICO DE LA ESCUELA NACIONAL DE CONTROL SOLICITADO CON MEMORANDO NRO 0227-2021-CG/DGENC</t>
  </si>
  <si>
    <t>60002936</t>
  </si>
  <si>
    <t>DIAZ MELEAN DOMINGO ALFREDO</t>
  </si>
  <si>
    <t>Persona natural con negocio propio</t>
  </si>
  <si>
    <t>ASP 121-CONTRATACION DE UN COORDINADOR PARA APOYO EN LAS ACCIONES Y ACTIVIDADES DE BIENESTAR ESTUDIANTIL DE LA MAESTRIA EN CONTROL GUBERNAMENTAL SOLICITADO CON MEMORANDO NRO 0291-2021-CG/DGENC</t>
  </si>
  <si>
    <t>45232028</t>
  </si>
  <si>
    <t>SAENZ ASMAT KAREN EMMA</t>
  </si>
  <si>
    <t xml:space="preserve">Tacnologo Medico </t>
  </si>
  <si>
    <t xml:space="preserve">Licenciada Tecnologo Medico </t>
  </si>
  <si>
    <t>ASP 122-CONTRATACION DE LOS SERVICIOS DE UN CONSULTOR EN ADQUISICIONES Y CONTRATACIONES PARA EL AREA DE ADMINISTRACION Y FINANZAS PARA LA UE 002 SOLICITADO CON HOJA INFORMATIVA NRO 033-2021-CG/DEGP-MPO</t>
  </si>
  <si>
    <t>40808336</t>
  </si>
  <si>
    <t>NAKAHODO NAKAHODO JOHANA</t>
  </si>
  <si>
    <t>Licenciado en Administración</t>
  </si>
  <si>
    <t>Maestría en Gestión Pública</t>
  </si>
  <si>
    <t>ASP 143- APOYO PARA LA FUERZA DE VENTAS DE LOS SERVICIOS ACADEMICOS DE LA ENC SOLICITADO CON MEMORANDO NRO 0287-2021-CG/DGENC</t>
  </si>
  <si>
    <t>48007065</t>
  </si>
  <si>
    <t>MALDONADO DELGADO BETZABETH MADELEINE</t>
  </si>
  <si>
    <t>Técnico en Mercadotecnia</t>
  </si>
  <si>
    <t>ASP 139-CONTRATACION DE UN COMUNICADOR PARA LA GESTION DE REDES SOCIALES PARA LA SUBDIRECCION ADMINISTRATIVA DE LA ENC SOLICITADO CON MEMORANDO NRO 0342-2021-CG/DGENC</t>
  </si>
  <si>
    <t>74689252</t>
  </si>
  <si>
    <t>FERNANDINI MENDOZA LUIGGI PAOLO</t>
  </si>
  <si>
    <t>Bachiller en Marketing</t>
  </si>
  <si>
    <t>ASP 152- SERVICIO DE UN ESPECIALISTA LEGAL PARA EL AREA DE ADMINISTRACION Y FINANZAS DE LA UE 02 SOLICITADO CON HOJA INFORMATIVA 042-2021-CG/DEGP-MPO</t>
  </si>
  <si>
    <t>44528841</t>
  </si>
  <si>
    <t>BAZALAR PONCE OMAR JOE</t>
  </si>
  <si>
    <t>Título Profesional de Abogado</t>
  </si>
  <si>
    <t>FORMATO 18: ALQUILER DE INMUEBLES EN LOS AÑOS FISCALES 2020 Y 2021</t>
  </si>
  <si>
    <t>ARRENDATARIO</t>
  </si>
  <si>
    <t>ARRENDADOR</t>
  </si>
  <si>
    <t>INMUEBLE</t>
  </si>
  <si>
    <t>CONTRATO</t>
  </si>
  <si>
    <t>EJECUCIÓN 2020</t>
  </si>
  <si>
    <t>EJECUCIÓN 2021 (*)</t>
  </si>
  <si>
    <t>PLIEGO</t>
  </si>
  <si>
    <t>Apellidos y Nombres o Denominación</t>
  </si>
  <si>
    <t>DNI O PARTIDA REGISTRAL</t>
  </si>
  <si>
    <t>BIEN PROPIO DE TERCEROS O AJENO</t>
  </si>
  <si>
    <t>PARTIDA REGISTRAL DE INCRIPCION DE PROPIEDAD</t>
  </si>
  <si>
    <t>METROS CUADRADOS</t>
  </si>
  <si>
    <t>COCHERAS</t>
  </si>
  <si>
    <t>VIGENCIA DEL CONTRATO</t>
  </si>
  <si>
    <t>MONTO MENSUAL</t>
  </si>
  <si>
    <t xml:space="preserve">FORMA DE PAGO (MENSUAL O ANUAL) Y FECHA DE PAGO </t>
  </si>
  <si>
    <t>019. CONTRALORIA GENERAL</t>
  </si>
  <si>
    <t>001. CONTRALORIA GENERAL</t>
  </si>
  <si>
    <t>NIETO  VILLENA  RICHARD RODRIGO</t>
  </si>
  <si>
    <t>DNI 19822715</t>
  </si>
  <si>
    <t xml:space="preserve">PROPIO </t>
  </si>
  <si>
    <t>EP 7876 Kardex 21977</t>
  </si>
  <si>
    <t>31/01/2011 AL 30/01/2023</t>
  </si>
  <si>
    <t>MENSUAL</t>
  </si>
  <si>
    <t>RODRIGUEZ ROJAS JOSE LUIS</t>
  </si>
  <si>
    <t>DNI 40599456</t>
  </si>
  <si>
    <t>15/06/2012 AL  14/06/2022</t>
  </si>
  <si>
    <t>PAUCAR  CONDORI  DOMINGO</t>
  </si>
  <si>
    <t>DNI 23204401</t>
  </si>
  <si>
    <t>EP Kardex 8240</t>
  </si>
  <si>
    <t>29/03/2014 AL 31/05/2021</t>
  </si>
  <si>
    <t xml:space="preserve">FLORIAN  CACERES  MIRIAM ZARITA </t>
  </si>
  <si>
    <t>PARTIDA 11167089</t>
  </si>
  <si>
    <t>18/01/2016 AL  19/01/2022</t>
  </si>
  <si>
    <t>FLORIAN  CACERES  MIRIAM ZARITA  (Contrato 161-2012)</t>
  </si>
  <si>
    <t>DNI 16778910</t>
  </si>
  <si>
    <t xml:space="preserve"> P10124085</t>
  </si>
  <si>
    <t>01/07/2021 AL  31/12/2021</t>
  </si>
  <si>
    <t>RUPAY  MALPARTIDA  JULIO CESAR</t>
  </si>
  <si>
    <t>DNI 04047597</t>
  </si>
  <si>
    <t>16/03/2016 AL  16/03/2022</t>
  </si>
  <si>
    <t>LUGO PIMENTEL MARTHA</t>
  </si>
  <si>
    <t>DNI 22423063</t>
  </si>
  <si>
    <t>06/04/2017 AL  05/04/2020</t>
  </si>
  <si>
    <t>VIDAL VALLADARES VDA DE REAÑO ZOILA BERTHA</t>
  </si>
  <si>
    <t>DNI 31618754</t>
  </si>
  <si>
    <t>37003440</t>
  </si>
  <si>
    <t>01/08/2017 AL  01/08/2020</t>
  </si>
  <si>
    <t>ALARCON ORTIZ REYNALDO ROSENDO</t>
  </si>
  <si>
    <t>DNI 31121198</t>
  </si>
  <si>
    <t>02002079</t>
  </si>
  <si>
    <t>26/07/2017 AL  26/07/2020</t>
  </si>
  <si>
    <t>CARRANZA AREVALO MARIA YSABEL</t>
  </si>
  <si>
    <t>DNI 18099789</t>
  </si>
  <si>
    <t>31/10/2017 AL  31/12/2022</t>
  </si>
  <si>
    <t>FONDO CONSOLIDADO DE RESERVAS  PREVISIONALES</t>
  </si>
  <si>
    <t>Resolución Jefatura N° 034-2014-JEFATURA/ONP</t>
  </si>
  <si>
    <t>07009029</t>
  </si>
  <si>
    <t>31/10/2017 AL  30/10/2021</t>
  </si>
  <si>
    <t>SANCHEZ VALLE MARIZELA DEL ROSARIO</t>
  </si>
  <si>
    <t>DNI 25469938</t>
  </si>
  <si>
    <t>24/11/2017 AL  23/11/2021</t>
  </si>
  <si>
    <t>PINEDO  VILCARROMERO  WALTER</t>
  </si>
  <si>
    <t>DNI 06788794</t>
  </si>
  <si>
    <t>07006253</t>
  </si>
  <si>
    <t>22/12/2017 AL  22/12/2019</t>
  </si>
  <si>
    <t>PAZO BUTRON BENIGNO SERGIO</t>
  </si>
  <si>
    <t>DNI 01227028</t>
  </si>
  <si>
    <t>27/03/2018 AL  26/03/2022</t>
  </si>
  <si>
    <t>SOTO AMESQUITA EMILIO ARNALDO</t>
  </si>
  <si>
    <t>DNI 04424768</t>
  </si>
  <si>
    <t>15/03/2018 AL  14/03/2024</t>
  </si>
  <si>
    <t>YONG NUÑEZ YUETMANG SHARON</t>
  </si>
  <si>
    <t>PARTIDA 50114346</t>
  </si>
  <si>
    <t>21/03/2018 AL  22/03/2022</t>
  </si>
  <si>
    <t>LINDO MONGE DE KING JANET ROSA</t>
  </si>
  <si>
    <t>DNI 07425553</t>
  </si>
  <si>
    <t>09/06/2018 AL  10/12/2021</t>
  </si>
  <si>
    <t xml:space="preserve">VIVANCO GALVAN GLORIA DELIA                     </t>
  </si>
  <si>
    <t>DNI 31000020</t>
  </si>
  <si>
    <t>02012491</t>
  </si>
  <si>
    <t>15/03/2019 AL  15/03/2022</t>
  </si>
  <si>
    <t>MENDOZA TERRONES MARIA ISABEL</t>
  </si>
  <si>
    <t>DNI 32836767</t>
  </si>
  <si>
    <t>P09061292</t>
  </si>
  <si>
    <t>27/10/2019 AL  26/10/2022</t>
  </si>
  <si>
    <t xml:space="preserve">SANCHEZ RAMIREZ MARLENI                        </t>
  </si>
  <si>
    <t>DNI 40774838</t>
  </si>
  <si>
    <t>09/11/2019 AL 09/11/2022</t>
  </si>
  <si>
    <t xml:space="preserve">FERNANDEZ FERNANDEZ ALEJANDRA                                                                                                                         </t>
  </si>
  <si>
    <t>DNI 25122986</t>
  </si>
  <si>
    <t>02028180</t>
  </si>
  <si>
    <t>05/02/2020 AL 03/02/2023</t>
  </si>
  <si>
    <t xml:space="preserve">GARCIA LEDESMA CARMEN PATRICIA                                                                                                                        </t>
  </si>
  <si>
    <t>DNI 04070952</t>
  </si>
  <si>
    <t>NO APLICA SOLO ALQUILAN ESPACIOS</t>
  </si>
  <si>
    <t>NO INDICA</t>
  </si>
  <si>
    <t>01/01/2021 AL 31/12/2021</t>
  </si>
  <si>
    <t>EMPRESA DE SERVICIOS AUTOPARQUE E.I.R.L.</t>
  </si>
  <si>
    <t>PARTIDA 11078041</t>
  </si>
  <si>
    <t>AJENO / ARRENDATARIO</t>
  </si>
  <si>
    <t>11/03/2021 AL 11/03/2022</t>
  </si>
  <si>
    <t xml:space="preserve">COCHERA PUBLICA ANSA  EMPRESA INDIVIDUAL DE RESPONSABILIDAD LIMITADA                                                                                  </t>
  </si>
  <si>
    <t>PARTIDA 11081188</t>
  </si>
  <si>
    <t>26/09/2020 AL 26/09/2021</t>
  </si>
  <si>
    <t xml:space="preserve">CARVO BRAVO CARMEN INES SARA                                                                                                                          </t>
  </si>
  <si>
    <t>DNI 07393311</t>
  </si>
  <si>
    <t>02018971</t>
  </si>
  <si>
    <t>11/07/2020 AL 10/07/2022</t>
  </si>
  <si>
    <t xml:space="preserve">FAZIO AGUILAR NOE JORGE                                                                                                                               </t>
  </si>
  <si>
    <t>DNI 07329589</t>
  </si>
  <si>
    <t>SIN INFORMACIÓN</t>
  </si>
  <si>
    <t xml:space="preserve"> - </t>
  </si>
  <si>
    <t>01/02/2020 AL 31/03/2021</t>
  </si>
  <si>
    <t xml:space="preserve">PINZAS LOPEZ PERCY EDGARDO                                                                                                                            </t>
  </si>
  <si>
    <t>DNI 22500066</t>
  </si>
  <si>
    <t>11001543, 02020591, 11066394 y 02012097</t>
  </si>
  <si>
    <t>08/04/2021 AL 08/04/2022</t>
  </si>
  <si>
    <t>(*) =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</si>
</sst>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S/&quot;* #,##0.00_-;\-&quot;S/&quot;* #,##0.00_-;_-&quot;S/&quot;* &quot;-&quot;??_-;_-@_-"/>
    <numFmt numFmtId="43" formatCode="_-* #,##0.00_-;\-* #,##0.00_-;_-* &quot;-&quot;??_-;_-@_-"/>
    <numFmt numFmtId="164" formatCode="_ &quot;S/.&quot;\ * #,##0.00_ ;_ &quot;S/.&quot;\ * \-#,##0.00_ ;_ &quot;S/.&quot;\ * &quot;-&quot;??_ ;_ @_ "/>
    <numFmt numFmtId="165" formatCode="_ * #,##0.00_ ;_ * \-#,##0.00_ ;_ * &quot;-&quot;??_ ;_ @_ "/>
    <numFmt numFmtId="166" formatCode="[$-280A]d&quot; de &quot;mmmm&quot; de &quot;yyyy;@"/>
    <numFmt numFmtId="167" formatCode="0.0%"/>
    <numFmt numFmtId="168" formatCode="_ * #,##0_ ;_ * \-#,##0_ ;_ * &quot;-&quot;??_ ;_ @_ "/>
    <numFmt numFmtId="169" formatCode="#,##0_ ;[Red]\-#,##0\ "/>
    <numFmt numFmtId="170" formatCode="#,##0.00_ ;[Red]\-#,##0.00\ "/>
    <numFmt numFmtId="171" formatCode="&quot;S/.&quot;\ #,##0.00"/>
    <numFmt numFmtId="172" formatCode="dd/mm/yyyy;@"/>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Narrow"/>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10"/>
      <name val="Arial"/>
      <family val="2"/>
    </font>
    <font>
      <sz val="11"/>
      <name val="Calibri"/>
      <family val="2"/>
      <scheme val="minor"/>
    </font>
    <font>
      <sz val="8"/>
      <color theme="1"/>
      <name val="Arial"/>
      <family val="2"/>
    </font>
    <font>
      <sz val="8"/>
      <color rgb="FF000000"/>
      <name val="Arial"/>
      <family val="2"/>
    </font>
    <font>
      <sz val="9"/>
      <color indexed="32"/>
      <name val="Arial"/>
      <family val="2"/>
    </font>
    <font>
      <sz val="8"/>
      <color rgb="FFFF0000"/>
      <name val="Arial"/>
      <family val="2"/>
    </font>
    <font>
      <sz val="8"/>
      <color theme="1"/>
      <name val="Calibri"/>
      <family val="2"/>
      <scheme val="minor"/>
    </font>
    <font>
      <sz val="8"/>
      <color rgb="FF000000"/>
      <name val="Calibri"/>
      <family val="2"/>
    </font>
    <font>
      <sz val="10"/>
      <name val="Arial"/>
      <family val="2"/>
    </font>
    <font>
      <b/>
      <sz val="11"/>
      <name val="Arial"/>
      <family val="2"/>
    </font>
    <font>
      <b/>
      <sz val="9"/>
      <color theme="0"/>
      <name val="Arial"/>
      <family val="2"/>
    </font>
    <font>
      <sz val="9"/>
      <color theme="1"/>
      <name val="Arial"/>
      <family val="2"/>
    </font>
    <font>
      <i/>
      <vertAlign val="superscript"/>
      <sz val="14"/>
      <color rgb="FFC00000"/>
      <name val="Arial"/>
      <family val="2"/>
    </font>
  </fonts>
  <fills count="1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4" tint="0.79998168889431442"/>
        <bgColor indexed="64"/>
      </patternFill>
    </fill>
    <fill>
      <patternFill patternType="solid">
        <fgColor theme="0"/>
        <bgColor rgb="FF000000"/>
      </patternFill>
    </fill>
  </fills>
  <borders count="103">
    <border>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indexed="64"/>
      </right>
      <top style="medium">
        <color indexed="64"/>
      </top>
      <bottom style="thin">
        <color theme="0"/>
      </bottom>
      <diagonal/>
    </border>
    <border>
      <left style="medium">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22">
    <xf numFmtId="0" fontId="0" fillId="0" borderId="0"/>
    <xf numFmtId="0" fontId="7" fillId="0" borderId="0"/>
    <xf numFmtId="0" fontId="7" fillId="0" borderId="0"/>
    <xf numFmtId="49" fontId="9" fillId="0" borderId="0"/>
    <xf numFmtId="0" fontId="4" fillId="0" borderId="0"/>
    <xf numFmtId="9" fontId="2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4"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165" fontId="3" fillId="0" borderId="0" applyFont="0" applyFill="0" applyBorder="0" applyAlignment="0" applyProtection="0"/>
    <xf numFmtId="0" fontId="2" fillId="0" borderId="0"/>
    <xf numFmtId="43" fontId="4" fillId="0" borderId="0" applyFont="0" applyFill="0" applyBorder="0" applyAlignment="0" applyProtection="0"/>
    <xf numFmtId="0" fontId="2" fillId="0" borderId="0"/>
    <xf numFmtId="165" fontId="2" fillId="0" borderId="0" applyFont="0" applyFill="0" applyBorder="0" applyAlignment="0" applyProtection="0"/>
    <xf numFmtId="165" fontId="30" fillId="0" borderId="0" applyFont="0" applyFill="0" applyBorder="0" applyAlignment="0" applyProtection="0"/>
    <xf numFmtId="9" fontId="30" fillId="0" borderId="0" applyFont="0" applyFill="0" applyBorder="0" applyAlignment="0" applyProtection="0"/>
    <xf numFmtId="165" fontId="30" fillId="0" borderId="0" applyFont="0" applyFill="0" applyBorder="0" applyAlignment="0" applyProtection="0"/>
    <xf numFmtId="165" fontId="4" fillId="0" borderId="0" applyFont="0" applyFill="0" applyBorder="0" applyAlignment="0" applyProtection="0"/>
    <xf numFmtId="0" fontId="1" fillId="0" borderId="0"/>
  </cellStyleXfs>
  <cellXfs count="973">
    <xf numFmtId="0" fontId="0" fillId="0" borderId="0" xfId="0"/>
    <xf numFmtId="0" fontId="11" fillId="0" borderId="0" xfId="2" applyFont="1" applyFill="1" applyBorder="1" applyAlignment="1">
      <alignment horizontal="left" vertical="center"/>
    </xf>
    <xf numFmtId="0" fontId="12" fillId="0" borderId="0" xfId="2" applyFont="1" applyFill="1" applyBorder="1" applyAlignment="1">
      <alignment vertical="center"/>
    </xf>
    <xf numFmtId="0" fontId="11" fillId="0" borderId="0" xfId="0" applyFont="1"/>
    <xf numFmtId="0" fontId="11" fillId="0" borderId="0" xfId="0" applyFont="1" applyFill="1"/>
    <xf numFmtId="0" fontId="12" fillId="0" borderId="0" xfId="0" applyFont="1" applyFill="1" applyAlignment="1">
      <alignment horizontal="center"/>
    </xf>
    <xf numFmtId="0" fontId="11" fillId="0" borderId="0" xfId="0" applyFont="1" applyBorder="1"/>
    <xf numFmtId="49" fontId="11" fillId="0" borderId="0" xfId="3" applyFont="1" applyAlignment="1">
      <alignment vertical="center"/>
    </xf>
    <xf numFmtId="49" fontId="11" fillId="0" borderId="0" xfId="1" applyNumberFormat="1" applyFont="1" applyFill="1" applyAlignment="1">
      <alignment horizontal="left" vertical="center"/>
    </xf>
    <xf numFmtId="0" fontId="11" fillId="0" borderId="0" xfId="2" applyFont="1" applyAlignment="1">
      <alignment vertical="center"/>
    </xf>
    <xf numFmtId="0" fontId="11" fillId="0" borderId="0" xfId="2" applyFont="1" applyBorder="1" applyAlignment="1">
      <alignment vertical="center"/>
    </xf>
    <xf numFmtId="0" fontId="12" fillId="2" borderId="18" xfId="2" applyFont="1" applyFill="1" applyBorder="1" applyAlignment="1">
      <alignment horizontal="center" vertical="center"/>
    </xf>
    <xf numFmtId="0" fontId="11" fillId="0" borderId="13" xfId="2" applyFont="1" applyBorder="1" applyAlignment="1">
      <alignment horizontal="center" vertical="center"/>
    </xf>
    <xf numFmtId="0" fontId="12" fillId="2" borderId="13" xfId="2" applyFont="1" applyFill="1" applyBorder="1" applyAlignment="1">
      <alignment horizontal="center" vertical="center"/>
    </xf>
    <xf numFmtId="0" fontId="11" fillId="0" borderId="56" xfId="2" applyFont="1" applyBorder="1" applyAlignment="1">
      <alignment vertical="center"/>
    </xf>
    <xf numFmtId="0" fontId="11" fillId="0" borderId="12"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11" fillId="0" borderId="55" xfId="2" applyFont="1" applyBorder="1" applyAlignment="1">
      <alignment vertical="center"/>
    </xf>
    <xf numFmtId="0" fontId="12" fillId="2" borderId="4" xfId="2" applyFont="1" applyFill="1" applyBorder="1" applyAlignment="1">
      <alignment horizontal="center" vertical="center"/>
    </xf>
    <xf numFmtId="0" fontId="12" fillId="2" borderId="18" xfId="2" applyFont="1" applyFill="1" applyBorder="1" applyAlignment="1">
      <alignment vertical="center"/>
    </xf>
    <xf numFmtId="0" fontId="12" fillId="2" borderId="17" xfId="2" applyFont="1" applyFill="1" applyBorder="1" applyAlignment="1">
      <alignment vertical="center"/>
    </xf>
    <xf numFmtId="0" fontId="11" fillId="0" borderId="13" xfId="2" applyFont="1" applyBorder="1" applyAlignment="1">
      <alignment vertical="center"/>
    </xf>
    <xf numFmtId="0" fontId="12" fillId="2" borderId="4" xfId="2" applyFont="1" applyFill="1" applyBorder="1" applyAlignment="1">
      <alignment vertical="center"/>
    </xf>
    <xf numFmtId="0" fontId="11" fillId="0" borderId="13" xfId="2" applyFont="1" applyFill="1" applyBorder="1" applyAlignment="1">
      <alignment horizontal="left" vertical="center"/>
    </xf>
    <xf numFmtId="0" fontId="12" fillId="0" borderId="13" xfId="2" applyFont="1" applyFill="1" applyBorder="1" applyAlignment="1">
      <alignment vertical="center"/>
    </xf>
    <xf numFmtId="0" fontId="12" fillId="0" borderId="3" xfId="2" applyFont="1" applyFill="1" applyBorder="1" applyAlignment="1">
      <alignment vertical="center"/>
    </xf>
    <xf numFmtId="0" fontId="12" fillId="2" borderId="6" xfId="2" applyFont="1" applyFill="1" applyBorder="1" applyAlignment="1">
      <alignment horizontal="center" vertical="center"/>
    </xf>
    <xf numFmtId="0" fontId="12" fillId="0" borderId="13" xfId="2" applyFont="1" applyFill="1" applyBorder="1" applyAlignment="1">
      <alignment horizontal="left" vertical="center"/>
    </xf>
    <xf numFmtId="0" fontId="12" fillId="0" borderId="3" xfId="2" applyFont="1" applyFill="1" applyBorder="1" applyAlignment="1">
      <alignment horizontal="left" vertical="center"/>
    </xf>
    <xf numFmtId="0" fontId="12" fillId="2" borderId="7" xfId="2" applyFont="1" applyFill="1" applyBorder="1" applyAlignment="1">
      <alignment horizontal="center" vertical="center"/>
    </xf>
    <xf numFmtId="0" fontId="11" fillId="0" borderId="7" xfId="2" applyFont="1" applyBorder="1" applyAlignment="1">
      <alignment horizontal="center" vertical="center"/>
    </xf>
    <xf numFmtId="0" fontId="12" fillId="2" borderId="3" xfId="2" applyFont="1" applyFill="1" applyBorder="1" applyAlignment="1">
      <alignment horizontal="center" vertical="center"/>
    </xf>
    <xf numFmtId="0" fontId="12" fillId="0" borderId="10" xfId="2" applyFont="1" applyBorder="1" applyAlignment="1">
      <alignment horizontal="left" vertical="center"/>
    </xf>
    <xf numFmtId="0" fontId="11" fillId="0" borderId="0" xfId="2" applyFont="1" applyFill="1" applyBorder="1" applyAlignment="1">
      <alignment vertical="center"/>
    </xf>
    <xf numFmtId="0" fontId="5" fillId="0" borderId="0" xfId="0" applyFont="1" applyAlignment="1">
      <alignment horizontal="center" vertical="center" wrapText="1"/>
    </xf>
    <xf numFmtId="0" fontId="5" fillId="0" borderId="0" xfId="0" applyFont="1"/>
    <xf numFmtId="0" fontId="11" fillId="0" borderId="0" xfId="0" applyFont="1"/>
    <xf numFmtId="0" fontId="11" fillId="0" borderId="0" xfId="0" applyFont="1"/>
    <xf numFmtId="0" fontId="12" fillId="2" borderId="20" xfId="2" applyFont="1" applyFill="1" applyBorder="1" applyAlignment="1">
      <alignment horizontal="center" vertical="center"/>
    </xf>
    <xf numFmtId="0" fontId="12" fillId="2" borderId="10" xfId="2" applyFont="1" applyFill="1" applyBorder="1" applyAlignment="1">
      <alignment horizontal="center" vertical="center"/>
    </xf>
    <xf numFmtId="0" fontId="11" fillId="0" borderId="12" xfId="2" applyFont="1" applyBorder="1" applyAlignment="1">
      <alignment horizontal="left" vertical="center"/>
    </xf>
    <xf numFmtId="0" fontId="12" fillId="0" borderId="0" xfId="0" applyFont="1" applyFill="1"/>
    <xf numFmtId="0" fontId="11" fillId="0" borderId="0" xfId="0" applyFont="1"/>
    <xf numFmtId="0" fontId="12" fillId="5" borderId="0" xfId="2" applyFont="1" applyFill="1" applyAlignment="1">
      <alignment vertical="center"/>
    </xf>
    <xf numFmtId="0" fontId="10" fillId="4" borderId="0" xfId="0" applyFont="1" applyFill="1" applyAlignment="1">
      <alignment vertical="center"/>
    </xf>
    <xf numFmtId="0" fontId="17" fillId="4" borderId="0" xfId="0" applyFont="1" applyFill="1" applyAlignment="1">
      <alignment vertical="center" wrapText="1"/>
    </xf>
    <xf numFmtId="0" fontId="17"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17" fillId="0" borderId="0" xfId="0" applyFont="1" applyFill="1" applyAlignment="1">
      <alignment vertical="center"/>
    </xf>
    <xf numFmtId="0" fontId="0" fillId="0" borderId="0" xfId="0" applyFill="1" applyAlignment="1">
      <alignment vertical="center"/>
    </xf>
    <xf numFmtId="0" fontId="11" fillId="0" borderId="0" xfId="0" applyFont="1"/>
    <xf numFmtId="0" fontId="12" fillId="0" borderId="0" xfId="2" applyFont="1" applyFill="1" applyAlignment="1">
      <alignment vertical="center"/>
    </xf>
    <xf numFmtId="0" fontId="8" fillId="0" borderId="0" xfId="0" applyFont="1" applyFill="1" applyAlignment="1">
      <alignment horizontal="left"/>
    </xf>
    <xf numFmtId="0" fontId="8" fillId="0" borderId="0" xfId="2" applyFont="1" applyFill="1" applyAlignment="1">
      <alignment vertical="center"/>
    </xf>
    <xf numFmtId="0" fontId="5" fillId="0" borderId="25"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0" xfId="0" applyFont="1" applyAlignment="1">
      <alignment horizontal="justify" vertical="center" wrapText="1"/>
    </xf>
    <xf numFmtId="0" fontId="19" fillId="0" borderId="0" xfId="0" applyFont="1" applyFill="1"/>
    <xf numFmtId="0" fontId="19" fillId="0" borderId="0" xfId="2" applyFont="1" applyFill="1" applyAlignment="1">
      <alignment vertical="center"/>
    </xf>
    <xf numFmtId="0" fontId="18" fillId="0" borderId="0" xfId="0" applyFont="1" applyFill="1"/>
    <xf numFmtId="0" fontId="18" fillId="0" borderId="0" xfId="0" applyFont="1"/>
    <xf numFmtId="0" fontId="19" fillId="0" borderId="0" xfId="0" applyFont="1"/>
    <xf numFmtId="0" fontId="18" fillId="0" borderId="0" xfId="0" applyFont="1" applyFill="1" applyAlignment="1">
      <alignment horizontal="centerContinuous"/>
    </xf>
    <xf numFmtId="0" fontId="18" fillId="0" borderId="0" xfId="0" applyFont="1" applyAlignment="1">
      <alignment vertical="center" wrapText="1"/>
    </xf>
    <xf numFmtId="0" fontId="18" fillId="0" borderId="0" xfId="0" applyFont="1" applyAlignment="1">
      <alignment wrapText="1"/>
    </xf>
    <xf numFmtId="3" fontId="18" fillId="0" borderId="0" xfId="3" applyNumberFormat="1" applyFont="1" applyAlignment="1">
      <alignment vertical="center"/>
    </xf>
    <xf numFmtId="3" fontId="18" fillId="0" borderId="0" xfId="3" applyNumberFormat="1" applyFont="1" applyAlignment="1">
      <alignment horizontal="right" vertical="center"/>
    </xf>
    <xf numFmtId="0" fontId="19" fillId="0" borderId="0" xfId="0" applyFont="1" applyAlignment="1">
      <alignment horizontal="center" vertical="center" textRotation="90"/>
    </xf>
    <xf numFmtId="0" fontId="19" fillId="0" borderId="0" xfId="0" applyFont="1" applyFill="1" applyAlignment="1">
      <alignment horizontal="center" vertical="center" wrapText="1"/>
    </xf>
    <xf numFmtId="0" fontId="11" fillId="0" borderId="54" xfId="2" applyFont="1" applyBorder="1" applyAlignment="1">
      <alignment horizontal="left" vertical="center"/>
    </xf>
    <xf numFmtId="0" fontId="6" fillId="0" borderId="0" xfId="0" applyFont="1" applyAlignment="1">
      <alignment horizontal="center" vertical="center"/>
    </xf>
    <xf numFmtId="0" fontId="0" fillId="0" borderId="27" xfId="0" applyBorder="1"/>
    <xf numFmtId="0" fontId="4" fillId="0" borderId="27" xfId="0" applyFont="1" applyFill="1" applyBorder="1"/>
    <xf numFmtId="0" fontId="4" fillId="0" borderId="0" xfId="0" applyFont="1" applyFill="1"/>
    <xf numFmtId="0" fontId="6" fillId="6" borderId="27" xfId="0" applyFont="1" applyFill="1" applyBorder="1"/>
    <xf numFmtId="0" fontId="6" fillId="6" borderId="27" xfId="0" applyFont="1" applyFill="1" applyBorder="1" applyAlignment="1">
      <alignment horizontal="right" vertical="center"/>
    </xf>
    <xf numFmtId="0" fontId="6" fillId="6" borderId="27" xfId="0" applyFont="1" applyFill="1" applyBorder="1" applyAlignment="1">
      <alignment vertical="center"/>
    </xf>
    <xf numFmtId="0" fontId="4" fillId="0" borderId="0" xfId="0" applyFont="1" applyFill="1" applyAlignment="1">
      <alignment vertical="center"/>
    </xf>
    <xf numFmtId="0" fontId="6" fillId="6" borderId="27" xfId="0" applyFont="1" applyFill="1" applyBorder="1" applyAlignment="1">
      <alignment horizontal="right" vertical="center" indent="2"/>
    </xf>
    <xf numFmtId="0" fontId="18" fillId="0" borderId="0" xfId="0" applyFont="1"/>
    <xf numFmtId="0" fontId="6" fillId="7" borderId="27" xfId="0" applyFont="1" applyFill="1" applyBorder="1" applyAlignment="1">
      <alignment horizontal="center" vertical="center" wrapText="1"/>
    </xf>
    <xf numFmtId="0" fontId="6" fillId="7" borderId="27" xfId="0" applyFont="1" applyFill="1" applyBorder="1" applyAlignment="1">
      <alignment horizontal="center" vertical="center"/>
    </xf>
    <xf numFmtId="0" fontId="8" fillId="7" borderId="31" xfId="0" applyFont="1" applyFill="1" applyBorder="1" applyAlignment="1">
      <alignment horizontal="center" vertical="center" wrapText="1"/>
    </xf>
    <xf numFmtId="0" fontId="19" fillId="7" borderId="17" xfId="0" applyFont="1" applyFill="1" applyBorder="1" applyAlignment="1">
      <alignment horizontal="center" vertical="center" textRotation="90" wrapText="1"/>
    </xf>
    <xf numFmtId="0" fontId="19" fillId="7" borderId="4" xfId="0" applyFont="1" applyFill="1" applyBorder="1" applyAlignment="1">
      <alignment horizontal="center" vertical="center" textRotation="90" wrapText="1"/>
    </xf>
    <xf numFmtId="0" fontId="19" fillId="7" borderId="19" xfId="0" applyFont="1" applyFill="1" applyBorder="1" applyAlignment="1">
      <alignment horizontal="center" vertical="center" textRotation="90" wrapText="1"/>
    </xf>
    <xf numFmtId="49" fontId="15" fillId="7" borderId="38" xfId="3" applyFont="1" applyFill="1" applyBorder="1" applyAlignment="1">
      <alignment horizontal="center" textRotation="90" wrapText="1"/>
    </xf>
    <xf numFmtId="49" fontId="15" fillId="7" borderId="40" xfId="3" applyFont="1" applyFill="1" applyBorder="1" applyAlignment="1">
      <alignment horizontal="center" textRotation="90" wrapText="1"/>
    </xf>
    <xf numFmtId="49" fontId="15" fillId="7" borderId="39" xfId="3" applyFont="1" applyFill="1" applyBorder="1" applyAlignment="1">
      <alignment horizontal="center" textRotation="90" wrapText="1"/>
    </xf>
    <xf numFmtId="49" fontId="15" fillId="7" borderId="51" xfId="3" applyFont="1" applyFill="1" applyBorder="1" applyAlignment="1">
      <alignment horizontal="center" textRotation="90" wrapText="1"/>
    </xf>
    <xf numFmtId="49" fontId="14" fillId="7" borderId="40" xfId="3" applyFont="1" applyFill="1" applyBorder="1" applyAlignment="1">
      <alignment horizontal="center" textRotation="90" wrapText="1"/>
    </xf>
    <xf numFmtId="49" fontId="12" fillId="7" borderId="39" xfId="3" applyFont="1" applyFill="1" applyBorder="1" applyAlignment="1">
      <alignment horizontal="center" textRotation="90" wrapText="1"/>
    </xf>
    <xf numFmtId="0" fontId="8" fillId="7" borderId="63" xfId="2" applyFont="1" applyFill="1" applyBorder="1" applyAlignment="1">
      <alignment horizontal="center" vertical="center"/>
    </xf>
    <xf numFmtId="0" fontId="8" fillId="7" borderId="46" xfId="2" applyFont="1" applyFill="1" applyBorder="1" applyAlignment="1">
      <alignment horizontal="center" vertical="center" wrapText="1"/>
    </xf>
    <xf numFmtId="0" fontId="5" fillId="7" borderId="26" xfId="2" applyFont="1" applyFill="1" applyBorder="1" applyAlignment="1">
      <alignment horizontal="center" vertical="center" textRotation="90" wrapText="1"/>
    </xf>
    <xf numFmtId="0" fontId="5" fillId="7" borderId="27" xfId="2" applyFont="1" applyFill="1" applyBorder="1" applyAlignment="1">
      <alignment horizontal="center" vertical="center" textRotation="90" wrapText="1"/>
    </xf>
    <xf numFmtId="0" fontId="8" fillId="7" borderId="27" xfId="2" applyFont="1" applyFill="1" applyBorder="1" applyAlignment="1">
      <alignment horizontal="center" vertical="center" textRotation="90" wrapText="1"/>
    </xf>
    <xf numFmtId="0" fontId="8" fillId="7" borderId="1" xfId="2" applyFont="1" applyFill="1" applyBorder="1" applyAlignment="1">
      <alignment horizontal="center" vertical="center" textRotation="90" wrapText="1"/>
    </xf>
    <xf numFmtId="0" fontId="8" fillId="7" borderId="28" xfId="2" applyFont="1" applyFill="1" applyBorder="1" applyAlignment="1">
      <alignment horizontal="center" vertical="center" textRotation="90" wrapText="1"/>
    </xf>
    <xf numFmtId="0" fontId="12" fillId="7" borderId="20" xfId="2" applyFont="1" applyFill="1" applyBorder="1" applyAlignment="1">
      <alignment horizontal="center" vertical="center" wrapText="1"/>
    </xf>
    <xf numFmtId="0" fontId="12" fillId="7" borderId="59" xfId="2" applyFont="1" applyFill="1" applyBorder="1" applyAlignment="1">
      <alignment horizontal="center" vertical="center" wrapText="1"/>
    </xf>
    <xf numFmtId="0" fontId="12" fillId="7" borderId="17" xfId="2" applyFont="1" applyFill="1" applyBorder="1" applyAlignment="1">
      <alignment horizontal="center" vertical="center" wrapText="1"/>
    </xf>
    <xf numFmtId="0" fontId="5" fillId="0" borderId="25" xfId="0" applyFont="1" applyBorder="1" applyAlignment="1">
      <alignment horizontal="justify" vertical="center"/>
    </xf>
    <xf numFmtId="49" fontId="20" fillId="7" borderId="42" xfId="3" applyFont="1" applyFill="1" applyBorder="1" applyAlignment="1">
      <alignment horizontal="center" textRotation="90" wrapText="1"/>
    </xf>
    <xf numFmtId="49" fontId="20" fillId="7" borderId="15" xfId="3" applyFont="1" applyFill="1" applyBorder="1" applyAlignment="1">
      <alignment horizontal="center" textRotation="90" wrapText="1"/>
    </xf>
    <xf numFmtId="49" fontId="20" fillId="7" borderId="16" xfId="3" applyFont="1" applyFill="1" applyBorder="1" applyAlignment="1">
      <alignment horizontal="center" textRotation="90" wrapText="1"/>
    </xf>
    <xf numFmtId="49" fontId="8" fillId="7" borderId="43" xfId="3" applyFont="1" applyFill="1" applyBorder="1" applyAlignment="1">
      <alignment horizontal="center" textRotation="90" wrapText="1"/>
    </xf>
    <xf numFmtId="4" fontId="8" fillId="0" borderId="21" xfId="3" applyNumberFormat="1" applyFont="1" applyBorder="1" applyAlignment="1">
      <alignment vertical="center"/>
    </xf>
    <xf numFmtId="4" fontId="8" fillId="0" borderId="22" xfId="3" applyNumberFormat="1" applyFont="1" applyBorder="1" applyAlignment="1">
      <alignment vertical="center"/>
    </xf>
    <xf numFmtId="4" fontId="8" fillId="0" borderId="23" xfId="3" applyNumberFormat="1" applyFont="1" applyBorder="1" applyAlignment="1">
      <alignment vertical="center"/>
    </xf>
    <xf numFmtId="4" fontId="8" fillId="0" borderId="25" xfId="3" applyNumberFormat="1" applyFont="1" applyBorder="1" applyAlignment="1">
      <alignment vertical="center"/>
    </xf>
    <xf numFmtId="4" fontId="8" fillId="0" borderId="27" xfId="3" applyNumberFormat="1" applyFont="1" applyBorder="1" applyAlignment="1">
      <alignment vertical="center"/>
    </xf>
    <xf numFmtId="4" fontId="8" fillId="0" borderId="1" xfId="3" applyNumberFormat="1" applyFont="1" applyBorder="1" applyAlignment="1">
      <alignment vertical="center"/>
    </xf>
    <xf numFmtId="49" fontId="5" fillId="0" borderId="61" xfId="3" applyFont="1" applyBorder="1" applyAlignment="1">
      <alignment vertical="center"/>
    </xf>
    <xf numFmtId="4" fontId="8" fillId="0" borderId="33" xfId="3" applyNumberFormat="1" applyFont="1" applyBorder="1" applyAlignment="1">
      <alignment vertical="center"/>
    </xf>
    <xf numFmtId="4" fontId="8" fillId="0" borderId="35" xfId="3" applyNumberFormat="1" applyFont="1" applyBorder="1" applyAlignment="1">
      <alignment vertical="center"/>
    </xf>
    <xf numFmtId="4" fontId="8" fillId="0" borderId="36" xfId="3" applyNumberFormat="1" applyFont="1" applyBorder="1" applyAlignment="1">
      <alignment vertical="center"/>
    </xf>
    <xf numFmtId="4" fontId="8" fillId="0" borderId="37" xfId="3" applyNumberFormat="1" applyFont="1" applyBorder="1" applyAlignment="1">
      <alignment vertical="center"/>
    </xf>
    <xf numFmtId="49" fontId="8" fillId="2" borderId="18" xfId="3" applyFont="1" applyFill="1" applyBorder="1" applyAlignment="1">
      <alignment horizontal="center" vertical="center"/>
    </xf>
    <xf numFmtId="4" fontId="8" fillId="2" borderId="42" xfId="3" applyNumberFormat="1" applyFont="1" applyFill="1" applyBorder="1" applyAlignment="1">
      <alignment horizontal="right" vertical="center"/>
    </xf>
    <xf numFmtId="0" fontId="8" fillId="0" borderId="0" xfId="0" applyFont="1" applyFill="1" applyAlignment="1"/>
    <xf numFmtId="0" fontId="8" fillId="0" borderId="0" xfId="0" quotePrefix="1" applyFont="1" applyFill="1" applyAlignment="1"/>
    <xf numFmtId="0" fontId="8" fillId="7" borderId="42" xfId="0" applyFont="1" applyFill="1" applyBorder="1" applyAlignment="1">
      <alignment horizontal="center" vertical="center" textRotation="90" wrapText="1"/>
    </xf>
    <xf numFmtId="0" fontId="8" fillId="7" borderId="15" xfId="0" applyFont="1" applyFill="1" applyBorder="1" applyAlignment="1">
      <alignment horizontal="center" vertical="center" textRotation="90" wrapText="1"/>
    </xf>
    <xf numFmtId="0" fontId="8" fillId="7" borderId="14" xfId="0" applyFont="1" applyFill="1" applyBorder="1" applyAlignment="1">
      <alignment horizontal="center" vertical="center" textRotation="90" wrapText="1"/>
    </xf>
    <xf numFmtId="0" fontId="8" fillId="7" borderId="17" xfId="0" applyFont="1" applyFill="1" applyBorder="1" applyAlignment="1">
      <alignment horizontal="center" vertical="center" textRotation="90" wrapText="1"/>
    </xf>
    <xf numFmtId="0" fontId="8" fillId="0" borderId="11" xfId="0" applyFont="1" applyBorder="1" applyAlignment="1">
      <alignment horizontal="center" wrapText="1"/>
    </xf>
    <xf numFmtId="0" fontId="8" fillId="0" borderId="58" xfId="0" applyFont="1" applyBorder="1" applyAlignment="1">
      <alignment horizontal="center"/>
    </xf>
    <xf numFmtId="0" fontId="8" fillId="0" borderId="49" xfId="0" applyFont="1" applyBorder="1" applyAlignment="1">
      <alignment horizontal="center"/>
    </xf>
    <xf numFmtId="0" fontId="8" fillId="0" borderId="12" xfId="0" applyFont="1" applyBorder="1" applyAlignment="1">
      <alignment horizontal="center"/>
    </xf>
    <xf numFmtId="0" fontId="8" fillId="0" borderId="3" xfId="0" applyFont="1" applyBorder="1" applyAlignment="1">
      <alignment horizontal="center"/>
    </xf>
    <xf numFmtId="0" fontId="21" fillId="0" borderId="13" xfId="0" applyFont="1" applyFill="1" applyBorder="1" applyAlignment="1">
      <alignment wrapText="1"/>
    </xf>
    <xf numFmtId="3" fontId="8" fillId="0" borderId="56" xfId="0" applyNumberFormat="1" applyFont="1" applyBorder="1"/>
    <xf numFmtId="3" fontId="8" fillId="0" borderId="49" xfId="0" applyNumberFormat="1" applyFont="1" applyBorder="1"/>
    <xf numFmtId="3" fontId="8" fillId="0" borderId="12" xfId="0" applyNumberFormat="1" applyFont="1" applyBorder="1"/>
    <xf numFmtId="3" fontId="8" fillId="0" borderId="3" xfId="0" applyNumberFormat="1" applyFont="1" applyBorder="1"/>
    <xf numFmtId="0" fontId="5" fillId="0" borderId="13" xfId="0" applyFont="1" applyFill="1" applyBorder="1" applyAlignment="1">
      <alignment wrapText="1"/>
    </xf>
    <xf numFmtId="3" fontId="5" fillId="0" borderId="56" xfId="0" applyNumberFormat="1" applyFont="1" applyBorder="1"/>
    <xf numFmtId="3" fontId="5" fillId="0" borderId="49" xfId="0" applyNumberFormat="1" applyFont="1" applyBorder="1"/>
    <xf numFmtId="3" fontId="5" fillId="0" borderId="12" xfId="0" applyNumberFormat="1" applyFont="1" applyBorder="1"/>
    <xf numFmtId="3" fontId="5" fillId="0" borderId="3" xfId="0" applyNumberFormat="1" applyFont="1" applyBorder="1"/>
    <xf numFmtId="0" fontId="8" fillId="0" borderId="13" xfId="0" applyFont="1" applyFill="1" applyBorder="1" applyAlignment="1">
      <alignment wrapText="1"/>
    </xf>
    <xf numFmtId="0" fontId="5" fillId="0" borderId="13" xfId="0" applyFont="1" applyFill="1" applyBorder="1" applyAlignment="1">
      <alignment horizontal="left" wrapText="1"/>
    </xf>
    <xf numFmtId="0" fontId="5" fillId="0" borderId="13" xfId="0" quotePrefix="1" applyFont="1" applyFill="1" applyBorder="1" applyAlignment="1">
      <alignment horizontal="left" wrapText="1"/>
    </xf>
    <xf numFmtId="0" fontId="21" fillId="0" borderId="13" xfId="0" applyFont="1" applyFill="1" applyBorder="1" applyAlignment="1">
      <alignment horizontal="left" wrapText="1"/>
    </xf>
    <xf numFmtId="0" fontId="5" fillId="0" borderId="6" xfId="0" applyFont="1" applyBorder="1" applyAlignment="1">
      <alignment wrapText="1"/>
    </xf>
    <xf numFmtId="0" fontId="5" fillId="0" borderId="2" xfId="0" applyFont="1" applyFill="1" applyBorder="1" applyAlignment="1">
      <alignment wrapText="1"/>
    </xf>
    <xf numFmtId="0" fontId="8" fillId="0" borderId="45" xfId="0" applyFont="1" applyFill="1" applyBorder="1" applyAlignment="1">
      <alignment horizontal="center" wrapText="1"/>
    </xf>
    <xf numFmtId="3" fontId="8" fillId="0" borderId="68" xfId="0" applyNumberFormat="1" applyFont="1" applyFill="1" applyBorder="1"/>
    <xf numFmtId="3" fontId="8" fillId="0" borderId="69" xfId="0" applyNumberFormat="1" applyFont="1" applyFill="1" applyBorder="1"/>
    <xf numFmtId="3" fontId="8" fillId="0" borderId="70" xfId="0" applyNumberFormat="1" applyFont="1" applyFill="1" applyBorder="1"/>
    <xf numFmtId="3" fontId="8" fillId="0" borderId="67" xfId="0" applyNumberFormat="1" applyFont="1" applyFill="1" applyBorder="1"/>
    <xf numFmtId="0" fontId="8" fillId="0" borderId="4" xfId="0" applyFont="1" applyFill="1" applyBorder="1" applyAlignment="1">
      <alignment horizontal="center" wrapText="1"/>
    </xf>
    <xf numFmtId="3" fontId="8" fillId="0" borderId="42" xfId="0" applyNumberFormat="1" applyFont="1" applyFill="1" applyBorder="1"/>
    <xf numFmtId="3" fontId="8" fillId="0" borderId="19" xfId="0" applyNumberFormat="1" applyFont="1" applyFill="1" applyBorder="1"/>
    <xf numFmtId="3" fontId="8" fillId="0" borderId="14" xfId="0" applyNumberFormat="1" applyFont="1" applyFill="1" applyBorder="1"/>
    <xf numFmtId="3" fontId="8" fillId="0" borderId="17" xfId="0" applyNumberFormat="1" applyFont="1" applyFill="1" applyBorder="1"/>
    <xf numFmtId="3" fontId="8" fillId="0" borderId="71" xfId="0" applyNumberFormat="1" applyFont="1" applyFill="1" applyBorder="1"/>
    <xf numFmtId="3" fontId="5" fillId="0" borderId="58" xfId="0" applyNumberFormat="1" applyFont="1" applyFill="1" applyBorder="1"/>
    <xf numFmtId="3" fontId="5" fillId="0" borderId="47" xfId="0" applyNumberFormat="1" applyFont="1" applyFill="1" applyBorder="1"/>
    <xf numFmtId="3" fontId="5" fillId="0" borderId="53" xfId="0" applyNumberFormat="1" applyFont="1" applyFill="1" applyBorder="1"/>
    <xf numFmtId="3" fontId="5" fillId="0" borderId="52" xfId="0" applyNumberFormat="1" applyFont="1" applyFill="1" applyBorder="1"/>
    <xf numFmtId="3" fontId="5" fillId="0" borderId="20" xfId="0" applyNumberFormat="1" applyFont="1" applyFill="1" applyBorder="1"/>
    <xf numFmtId="3" fontId="8" fillId="0" borderId="43" xfId="0" applyNumberFormat="1" applyFont="1" applyFill="1" applyBorder="1"/>
    <xf numFmtId="3" fontId="8" fillId="0" borderId="72" xfId="0" applyNumberFormat="1" applyFont="1" applyFill="1" applyBorder="1"/>
    <xf numFmtId="3" fontId="5" fillId="0" borderId="48" xfId="0" applyNumberFormat="1" applyFont="1" applyFill="1" applyBorder="1"/>
    <xf numFmtId="3" fontId="8" fillId="0" borderId="15" xfId="0" applyNumberFormat="1" applyFont="1" applyFill="1" applyBorder="1"/>
    <xf numFmtId="0" fontId="11" fillId="0" borderId="54" xfId="2" applyFont="1" applyBorder="1" applyAlignment="1">
      <alignment vertical="center"/>
    </xf>
    <xf numFmtId="0" fontId="11" fillId="0" borderId="0" xfId="4" applyFont="1"/>
    <xf numFmtId="0" fontId="11" fillId="0" borderId="19" xfId="4" applyFont="1" applyBorder="1"/>
    <xf numFmtId="0" fontId="12" fillId="0" borderId="10" xfId="4" applyFont="1" applyBorder="1" applyAlignment="1">
      <alignment horizontal="center"/>
    </xf>
    <xf numFmtId="0" fontId="12" fillId="0" borderId="6" xfId="4" applyFont="1" applyBorder="1" applyAlignment="1">
      <alignment horizontal="center"/>
    </xf>
    <xf numFmtId="0" fontId="11" fillId="0" borderId="3" xfId="4" applyFont="1" applyBorder="1"/>
    <xf numFmtId="0" fontId="11" fillId="0" borderId="13" xfId="4" applyFont="1" applyBorder="1"/>
    <xf numFmtId="0" fontId="11" fillId="0" borderId="7" xfId="4" applyFont="1" applyBorder="1"/>
    <xf numFmtId="0" fontId="11" fillId="0" borderId="10" xfId="4" applyFont="1" applyBorder="1"/>
    <xf numFmtId="3" fontId="11" fillId="0" borderId="3" xfId="4" applyNumberFormat="1" applyFont="1" applyBorder="1"/>
    <xf numFmtId="3" fontId="11" fillId="0" borderId="13" xfId="4" applyNumberFormat="1" applyFont="1" applyBorder="1"/>
    <xf numFmtId="0" fontId="11" fillId="0" borderId="20" xfId="4" applyFont="1" applyBorder="1"/>
    <xf numFmtId="0" fontId="11" fillId="0" borderId="11" xfId="4" applyFont="1" applyBorder="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6" fillId="6" borderId="35" xfId="0" applyFont="1" applyFill="1" applyBorder="1" applyAlignment="1">
      <alignment horizontal="right" vertical="center"/>
    </xf>
    <xf numFmtId="0" fontId="5" fillId="0" borderId="74" xfId="0" applyFont="1" applyFill="1" applyBorder="1" applyAlignment="1">
      <alignment horizontal="left" indent="2"/>
    </xf>
    <xf numFmtId="0" fontId="5" fillId="0" borderId="0" xfId="0" applyFont="1" applyFill="1" applyBorder="1" applyAlignment="1">
      <alignment horizontal="left" indent="2"/>
    </xf>
    <xf numFmtId="0" fontId="6" fillId="0" borderId="27" xfId="0" applyFont="1" applyBorder="1" applyAlignment="1">
      <alignment horizontal="left" vertical="center"/>
    </xf>
    <xf numFmtId="0" fontId="12" fillId="7" borderId="4" xfId="2" applyFont="1" applyFill="1" applyBorder="1" applyAlignment="1">
      <alignment horizontal="center" vertical="center"/>
    </xf>
    <xf numFmtId="3" fontId="5" fillId="0" borderId="13" xfId="0" applyNumberFormat="1" applyFont="1" applyBorder="1"/>
    <xf numFmtId="167" fontId="8" fillId="0" borderId="13" xfId="0" applyNumberFormat="1" applyFont="1" applyBorder="1"/>
    <xf numFmtId="3" fontId="5" fillId="0" borderId="0" xfId="0" applyNumberFormat="1" applyFont="1"/>
    <xf numFmtId="0" fontId="11" fillId="0" borderId="13" xfId="2" applyFont="1" applyBorder="1" applyAlignment="1">
      <alignment horizontal="left" vertical="center"/>
    </xf>
    <xf numFmtId="3" fontId="11" fillId="0" borderId="0" xfId="2" applyNumberFormat="1" applyFont="1" applyAlignment="1">
      <alignment vertical="center"/>
    </xf>
    <xf numFmtId="3" fontId="12" fillId="2" borderId="18" xfId="2" applyNumberFormat="1" applyFont="1" applyFill="1" applyBorder="1" applyAlignment="1">
      <alignment vertical="center"/>
    </xf>
    <xf numFmtId="167" fontId="12" fillId="2" borderId="16" xfId="2" applyNumberFormat="1" applyFont="1" applyFill="1" applyBorder="1" applyAlignment="1">
      <alignment vertical="center"/>
    </xf>
    <xf numFmtId="3" fontId="12" fillId="2" borderId="42" xfId="2" applyNumberFormat="1" applyFont="1" applyFill="1" applyBorder="1" applyAlignment="1">
      <alignment vertical="center"/>
    </xf>
    <xf numFmtId="9" fontId="12" fillId="2" borderId="43" xfId="2" applyNumberFormat="1" applyFont="1" applyFill="1" applyBorder="1" applyAlignment="1">
      <alignment vertical="center"/>
    </xf>
    <xf numFmtId="0" fontId="6" fillId="0" borderId="0" xfId="2" applyFont="1" applyAlignment="1">
      <alignment vertical="center"/>
    </xf>
    <xf numFmtId="0" fontId="10" fillId="0" borderId="0" xfId="2" applyFont="1" applyAlignment="1">
      <alignment vertical="center"/>
    </xf>
    <xf numFmtId="0" fontId="17" fillId="0" borderId="0" xfId="4" applyFont="1"/>
    <xf numFmtId="0" fontId="12" fillId="0" borderId="0" xfId="2" applyFont="1" applyAlignment="1">
      <alignment horizontal="center" vertical="center"/>
    </xf>
    <xf numFmtId="0" fontId="11" fillId="5" borderId="0" xfId="4" applyFont="1" applyFill="1"/>
    <xf numFmtId="0" fontId="4" fillId="0" borderId="0" xfId="4"/>
    <xf numFmtId="0" fontId="5" fillId="0" borderId="0" xfId="4" applyFont="1"/>
    <xf numFmtId="0" fontId="5" fillId="7" borderId="25" xfId="2" applyFont="1" applyFill="1" applyBorder="1" applyAlignment="1">
      <alignment horizontal="center" vertical="center" textRotation="90" wrapText="1"/>
    </xf>
    <xf numFmtId="0" fontId="5" fillId="0" borderId="0" xfId="4" applyFont="1" applyAlignment="1">
      <alignment wrapText="1"/>
    </xf>
    <xf numFmtId="0" fontId="12" fillId="2" borderId="2" xfId="2" applyFont="1" applyFill="1" applyBorder="1" applyAlignment="1">
      <alignment vertical="center"/>
    </xf>
    <xf numFmtId="169" fontId="12" fillId="2" borderId="0" xfId="2" applyNumberFormat="1" applyFont="1" applyFill="1" applyAlignment="1">
      <alignment vertical="center"/>
    </xf>
    <xf numFmtId="0" fontId="12" fillId="2" borderId="0" xfId="2" applyFont="1" applyFill="1" applyAlignment="1">
      <alignment vertical="center"/>
    </xf>
    <xf numFmtId="170" fontId="12" fillId="2" borderId="0" xfId="2" applyNumberFormat="1" applyFont="1" applyFill="1" applyAlignment="1">
      <alignment vertical="center"/>
    </xf>
    <xf numFmtId="170" fontId="12" fillId="2" borderId="3" xfId="2" applyNumberFormat="1" applyFont="1" applyFill="1" applyBorder="1" applyAlignment="1">
      <alignment vertical="center"/>
    </xf>
    <xf numFmtId="170" fontId="11" fillId="0" borderId="0" xfId="2" applyNumberFormat="1" applyFont="1" applyAlignment="1">
      <alignment vertical="center"/>
    </xf>
    <xf numFmtId="170" fontId="11" fillId="0" borderId="3" xfId="2" applyNumberFormat="1" applyFont="1" applyBorder="1" applyAlignment="1">
      <alignment vertical="center"/>
    </xf>
    <xf numFmtId="169" fontId="11" fillId="0" borderId="0" xfId="2" applyNumberFormat="1" applyFont="1" applyAlignment="1">
      <alignment vertical="center"/>
    </xf>
    <xf numFmtId="169" fontId="12" fillId="2" borderId="19" xfId="2" applyNumberFormat="1" applyFont="1" applyFill="1" applyBorder="1" applyAlignment="1">
      <alignment vertical="center"/>
    </xf>
    <xf numFmtId="170" fontId="12" fillId="2" borderId="19" xfId="2" applyNumberFormat="1" applyFont="1" applyFill="1" applyBorder="1" applyAlignment="1">
      <alignment vertical="center"/>
    </xf>
    <xf numFmtId="170" fontId="12" fillId="2" borderId="17" xfId="2" applyNumberFormat="1" applyFont="1" applyFill="1" applyBorder="1" applyAlignment="1">
      <alignment vertical="center"/>
    </xf>
    <xf numFmtId="0" fontId="11" fillId="0" borderId="0" xfId="2" applyFont="1" applyAlignment="1">
      <alignment horizontal="left" vertical="center"/>
    </xf>
    <xf numFmtId="0" fontId="12" fillId="0" borderId="0" xfId="2" applyFont="1" applyAlignment="1">
      <alignment vertical="center"/>
    </xf>
    <xf numFmtId="0" fontId="12" fillId="0" borderId="0" xfId="4" applyFont="1"/>
    <xf numFmtId="49" fontId="10" fillId="0" borderId="0" xfId="3" applyFont="1" applyAlignment="1">
      <alignment vertical="center"/>
    </xf>
    <xf numFmtId="0" fontId="10" fillId="0" borderId="0" xfId="4" applyFont="1"/>
    <xf numFmtId="0" fontId="12" fillId="7" borderId="53" xfId="2" applyFont="1" applyFill="1" applyBorder="1" applyAlignment="1">
      <alignment horizontal="center" vertical="center" wrapText="1"/>
    </xf>
    <xf numFmtId="0" fontId="11" fillId="0" borderId="0" xfId="4" applyFont="1" applyAlignment="1">
      <alignment wrapText="1"/>
    </xf>
    <xf numFmtId="0" fontId="11" fillId="0" borderId="46" xfId="2" applyFont="1" applyBorder="1" applyAlignment="1">
      <alignment horizontal="left" vertical="center"/>
    </xf>
    <xf numFmtId="169" fontId="12" fillId="0" borderId="26" xfId="2" applyNumberFormat="1" applyFont="1" applyBorder="1" applyAlignment="1">
      <alignment vertical="center"/>
    </xf>
    <xf numFmtId="169" fontId="12" fillId="0" borderId="60" xfId="2" applyNumberFormat="1" applyFont="1" applyBorder="1" applyAlignment="1">
      <alignment vertical="center"/>
    </xf>
    <xf numFmtId="169" fontId="12" fillId="0" borderId="25" xfId="2" applyNumberFormat="1" applyFont="1" applyBorder="1" applyAlignment="1">
      <alignment vertical="center"/>
    </xf>
    <xf numFmtId="169" fontId="12" fillId="0" borderId="28" xfId="2" applyNumberFormat="1" applyFont="1" applyBorder="1" applyAlignment="1">
      <alignment vertical="center"/>
    </xf>
    <xf numFmtId="169" fontId="12" fillId="0" borderId="63" xfId="2" applyNumberFormat="1" applyFont="1" applyBorder="1" applyAlignment="1">
      <alignment vertical="center"/>
    </xf>
    <xf numFmtId="169" fontId="12" fillId="0" borderId="46" xfId="2" applyNumberFormat="1" applyFont="1" applyBorder="1" applyAlignment="1">
      <alignment vertical="center"/>
    </xf>
    <xf numFmtId="0" fontId="11" fillId="0" borderId="46" xfId="2" applyFont="1" applyBorder="1" applyAlignment="1">
      <alignment horizontal="left" vertical="center" wrapText="1"/>
    </xf>
    <xf numFmtId="169" fontId="12" fillId="0" borderId="64" xfId="2" applyNumberFormat="1" applyFont="1" applyBorder="1" applyAlignment="1">
      <alignment vertical="center"/>
    </xf>
    <xf numFmtId="169" fontId="12" fillId="2" borderId="17" xfId="2" applyNumberFormat="1" applyFont="1" applyFill="1" applyBorder="1" applyAlignment="1">
      <alignment vertical="center"/>
    </xf>
    <xf numFmtId="169" fontId="12" fillId="0" borderId="0" xfId="2" applyNumberFormat="1" applyFont="1" applyAlignment="1">
      <alignment vertical="center"/>
    </xf>
    <xf numFmtId="0" fontId="12" fillId="5" borderId="0" xfId="4" applyFont="1" applyFill="1"/>
    <xf numFmtId="0" fontId="11" fillId="0" borderId="0" xfId="4" applyFont="1" applyAlignment="1">
      <alignment vertical="center"/>
    </xf>
    <xf numFmtId="0" fontId="12" fillId="7" borderId="11" xfId="4" applyFont="1" applyFill="1" applyBorder="1" applyAlignment="1">
      <alignment horizontal="center" vertical="center" textRotation="90" wrapText="1"/>
    </xf>
    <xf numFmtId="0" fontId="12" fillId="7" borderId="12" xfId="4" applyFont="1" applyFill="1" applyBorder="1" applyAlignment="1">
      <alignment horizontal="center" vertical="center" textRotation="90" wrapText="1"/>
    </xf>
    <xf numFmtId="0" fontId="12" fillId="7" borderId="49" xfId="4" applyFont="1" applyFill="1" applyBorder="1" applyAlignment="1">
      <alignment horizontal="center" vertical="center" textRotation="90" wrapText="1"/>
    </xf>
    <xf numFmtId="0" fontId="12" fillId="7" borderId="54" xfId="4" applyFont="1" applyFill="1" applyBorder="1" applyAlignment="1">
      <alignment horizontal="center" vertical="center" textRotation="90" wrapText="1"/>
    </xf>
    <xf numFmtId="0" fontId="12" fillId="7" borderId="58" xfId="4" applyFont="1" applyFill="1" applyBorder="1" applyAlignment="1">
      <alignment horizontal="center" vertical="center" textRotation="90" wrapText="1"/>
    </xf>
    <xf numFmtId="0" fontId="12" fillId="7" borderId="20" xfId="4" applyFont="1" applyFill="1" applyBorder="1" applyAlignment="1">
      <alignment horizontal="center" vertical="center" textRotation="90" wrapText="1"/>
    </xf>
    <xf numFmtId="0" fontId="12" fillId="7" borderId="13" xfId="4" applyFont="1" applyFill="1" applyBorder="1" applyAlignment="1">
      <alignment horizontal="center" vertical="center" textRotation="90" wrapText="1"/>
    </xf>
    <xf numFmtId="0" fontId="12" fillId="7" borderId="10" xfId="4" applyFont="1" applyFill="1" applyBorder="1" applyAlignment="1">
      <alignment horizontal="center"/>
    </xf>
    <xf numFmtId="0" fontId="12" fillId="7" borderId="9" xfId="4" applyFont="1" applyFill="1" applyBorder="1" applyAlignment="1">
      <alignment horizontal="center"/>
    </xf>
    <xf numFmtId="0" fontId="12" fillId="7" borderId="50" xfId="4" applyFont="1" applyFill="1" applyBorder="1" applyAlignment="1">
      <alignment horizontal="center"/>
    </xf>
    <xf numFmtId="0" fontId="12" fillId="7" borderId="50" xfId="4" quotePrefix="1" applyFont="1" applyFill="1" applyBorder="1" applyAlignment="1">
      <alignment horizontal="center"/>
    </xf>
    <xf numFmtId="0" fontId="12" fillId="7" borderId="57" xfId="4" quotePrefix="1" applyFont="1" applyFill="1" applyBorder="1" applyAlignment="1">
      <alignment horizontal="center"/>
    </xf>
    <xf numFmtId="0" fontId="12" fillId="7" borderId="8" xfId="4" quotePrefix="1" applyFont="1" applyFill="1" applyBorder="1" applyAlignment="1">
      <alignment horizontal="center"/>
    </xf>
    <xf numFmtId="0" fontId="12" fillId="7" borderId="7" xfId="4" quotePrefix="1" applyFont="1" applyFill="1" applyBorder="1" applyAlignment="1">
      <alignment horizontal="center"/>
    </xf>
    <xf numFmtId="0" fontId="12" fillId="7" borderId="7" xfId="4" applyFont="1" applyFill="1" applyBorder="1" applyAlignment="1">
      <alignment horizontal="center"/>
    </xf>
    <xf numFmtId="0" fontId="11" fillId="0" borderId="58" xfId="4" applyFont="1" applyBorder="1"/>
    <xf numFmtId="0" fontId="11" fillId="0" borderId="52" xfId="4" applyFont="1" applyBorder="1"/>
    <xf numFmtId="0" fontId="11" fillId="0" borderId="12" xfId="4" applyFont="1" applyBorder="1"/>
    <xf numFmtId="169" fontId="11" fillId="0" borderId="58" xfId="4" applyNumberFormat="1" applyFont="1" applyBorder="1"/>
    <xf numFmtId="169" fontId="11" fillId="0" borderId="52" xfId="4" applyNumberFormat="1" applyFont="1" applyBorder="1"/>
    <xf numFmtId="169" fontId="11" fillId="0" borderId="20" xfId="4" applyNumberFormat="1" applyFont="1" applyBorder="1"/>
    <xf numFmtId="169" fontId="11" fillId="0" borderId="3" xfId="4" applyNumberFormat="1" applyFont="1" applyBorder="1"/>
    <xf numFmtId="169" fontId="11" fillId="0" borderId="13" xfId="4" applyNumberFormat="1" applyFont="1" applyBorder="1"/>
    <xf numFmtId="169" fontId="12" fillId="4" borderId="13" xfId="4" applyNumberFormat="1" applyFont="1" applyFill="1" applyBorder="1"/>
    <xf numFmtId="170" fontId="12" fillId="4" borderId="56" xfId="4" applyNumberFormat="1" applyFont="1" applyFill="1" applyBorder="1"/>
    <xf numFmtId="170" fontId="11" fillId="4" borderId="12" xfId="4" applyNumberFormat="1" applyFont="1" applyFill="1" applyBorder="1"/>
    <xf numFmtId="170" fontId="12" fillId="4" borderId="12" xfId="4" applyNumberFormat="1" applyFont="1" applyFill="1" applyBorder="1"/>
    <xf numFmtId="170" fontId="12" fillId="4" borderId="3" xfId="4" applyNumberFormat="1" applyFont="1" applyFill="1" applyBorder="1"/>
    <xf numFmtId="169" fontId="12" fillId="4" borderId="3" xfId="4" applyNumberFormat="1" applyFont="1" applyFill="1" applyBorder="1"/>
    <xf numFmtId="170" fontId="11" fillId="0" borderId="56" xfId="4" applyNumberFormat="1" applyFont="1" applyBorder="1"/>
    <xf numFmtId="170" fontId="11" fillId="0" borderId="12" xfId="4" applyNumberFormat="1" applyFont="1" applyBorder="1"/>
    <xf numFmtId="170" fontId="11" fillId="0" borderId="3" xfId="4" applyNumberFormat="1" applyFont="1" applyBorder="1"/>
    <xf numFmtId="170" fontId="11" fillId="0" borderId="13" xfId="4" applyNumberFormat="1" applyFont="1" applyBorder="1"/>
    <xf numFmtId="0" fontId="12" fillId="0" borderId="4" xfId="4" applyFont="1" applyBorder="1" applyAlignment="1">
      <alignment horizontal="center"/>
    </xf>
    <xf numFmtId="169" fontId="12" fillId="0" borderId="4" xfId="4" applyNumberFormat="1" applyFont="1" applyBorder="1"/>
    <xf numFmtId="170" fontId="12" fillId="0" borderId="42" xfId="4" applyNumberFormat="1" applyFont="1" applyBorder="1"/>
    <xf numFmtId="170" fontId="11" fillId="0" borderId="15" xfId="4" applyNumberFormat="1" applyFont="1" applyBorder="1"/>
    <xf numFmtId="170" fontId="12" fillId="0" borderId="15" xfId="4" applyNumberFormat="1" applyFont="1" applyBorder="1"/>
    <xf numFmtId="170" fontId="12" fillId="0" borderId="43" xfId="4" applyNumberFormat="1" applyFont="1" applyBorder="1"/>
    <xf numFmtId="170" fontId="12" fillId="0" borderId="14" xfId="4" applyNumberFormat="1" applyFont="1" applyBorder="1"/>
    <xf numFmtId="169" fontId="12" fillId="0" borderId="43" xfId="4" applyNumberFormat="1" applyFont="1" applyBorder="1"/>
    <xf numFmtId="170" fontId="11" fillId="0" borderId="0" xfId="4" applyNumberFormat="1" applyFont="1"/>
    <xf numFmtId="0" fontId="8" fillId="0" borderId="0" xfId="6" applyFont="1"/>
    <xf numFmtId="0" fontId="8" fillId="0" borderId="0" xfId="6" applyFont="1" applyAlignment="1">
      <alignment horizontal="center"/>
    </xf>
    <xf numFmtId="165" fontId="8" fillId="0" borderId="0" xfId="7" applyFont="1" applyFill="1"/>
    <xf numFmtId="0" fontId="5" fillId="0" borderId="0" xfId="6" applyFont="1"/>
    <xf numFmtId="0" fontId="8" fillId="0" borderId="0" xfId="2" applyFont="1" applyAlignment="1">
      <alignment vertical="center"/>
    </xf>
    <xf numFmtId="0" fontId="8" fillId="0" borderId="0" xfId="2" applyFont="1" applyAlignment="1">
      <alignment horizontal="center" vertical="center"/>
    </xf>
    <xf numFmtId="165" fontId="8" fillId="0" borderId="0" xfId="7" applyFont="1" applyFill="1" applyAlignment="1">
      <alignment vertical="center"/>
    </xf>
    <xf numFmtId="0" fontId="5" fillId="0" borderId="0" xfId="6" applyFont="1" applyAlignment="1">
      <alignment horizontal="center"/>
    </xf>
    <xf numFmtId="165" fontId="5" fillId="0" borderId="0" xfId="7" applyFont="1"/>
    <xf numFmtId="0" fontId="5" fillId="0" borderId="29" xfId="6" applyFont="1" applyBorder="1" applyAlignment="1">
      <alignment horizontal="center"/>
    </xf>
    <xf numFmtId="0" fontId="5" fillId="0" borderId="31" xfId="6" applyFont="1" applyBorder="1" applyAlignment="1">
      <alignment horizontal="center"/>
    </xf>
    <xf numFmtId="0" fontId="5" fillId="0" borderId="31" xfId="6" applyFont="1" applyBorder="1"/>
    <xf numFmtId="0" fontId="5" fillId="0" borderId="31" xfId="2" applyFont="1" applyBorder="1" applyAlignment="1">
      <alignment horizontal="left" vertical="center"/>
    </xf>
    <xf numFmtId="0" fontId="5" fillId="0" borderId="21" xfId="6" applyFont="1" applyBorder="1" applyAlignment="1">
      <alignment horizontal="center"/>
    </xf>
    <xf numFmtId="0" fontId="5" fillId="0" borderId="22" xfId="6" applyFont="1" applyBorder="1" applyAlignment="1">
      <alignment horizontal="center"/>
    </xf>
    <xf numFmtId="0" fontId="5" fillId="0" borderId="27" xfId="6" applyFont="1" applyBorder="1"/>
    <xf numFmtId="0" fontId="5" fillId="0" borderId="27" xfId="6" applyFont="1" applyBorder="1" applyAlignment="1">
      <alignment horizontal="center"/>
    </xf>
    <xf numFmtId="0" fontId="5" fillId="0" borderId="1" xfId="6" applyFont="1" applyBorder="1" applyAlignment="1">
      <alignment horizontal="center"/>
    </xf>
    <xf numFmtId="165" fontId="5" fillId="0" borderId="44" xfId="7" applyFont="1" applyFill="1" applyBorder="1"/>
    <xf numFmtId="165" fontId="5" fillId="0" borderId="23" xfId="6" applyNumberFormat="1" applyFont="1" applyBorder="1" applyAlignment="1">
      <alignment horizontal="center"/>
    </xf>
    <xf numFmtId="0" fontId="5" fillId="0" borderId="28" xfId="6" applyFont="1" applyBorder="1"/>
    <xf numFmtId="49" fontId="5" fillId="0" borderId="27" xfId="6" applyNumberFormat="1" applyFont="1" applyBorder="1" applyAlignment="1">
      <alignment horizontal="center"/>
    </xf>
    <xf numFmtId="0" fontId="5" fillId="0" borderId="49" xfId="6" applyFont="1" applyBorder="1" applyAlignment="1">
      <alignment horizontal="center"/>
    </xf>
    <xf numFmtId="0" fontId="5" fillId="0" borderId="35" xfId="6" applyFont="1" applyBorder="1"/>
    <xf numFmtId="0" fontId="5" fillId="0" borderId="35" xfId="6" applyFont="1" applyBorder="1" applyAlignment="1">
      <alignment horizontal="center"/>
    </xf>
    <xf numFmtId="0" fontId="5" fillId="0" borderId="36" xfId="6" applyFont="1" applyBorder="1" applyAlignment="1">
      <alignment horizontal="center"/>
    </xf>
    <xf numFmtId="0" fontId="5" fillId="0" borderId="37" xfId="6" applyFont="1" applyBorder="1"/>
    <xf numFmtId="0" fontId="5" fillId="0" borderId="33" xfId="6" applyFont="1" applyBorder="1" applyAlignment="1">
      <alignment horizontal="center"/>
    </xf>
    <xf numFmtId="0" fontId="5" fillId="0" borderId="25" xfId="6" applyFont="1" applyBorder="1" applyAlignment="1">
      <alignment horizontal="center"/>
    </xf>
    <xf numFmtId="0" fontId="5" fillId="0" borderId="38" xfId="6" applyFont="1" applyBorder="1" applyAlignment="1">
      <alignment horizontal="center"/>
    </xf>
    <xf numFmtId="0" fontId="5" fillId="0" borderId="40" xfId="6" applyFont="1" applyBorder="1" applyAlignment="1">
      <alignment horizontal="center"/>
    </xf>
    <xf numFmtId="0" fontId="5" fillId="0" borderId="40" xfId="6" applyFont="1" applyBorder="1"/>
    <xf numFmtId="165" fontId="5" fillId="0" borderId="57" xfId="6" applyNumberFormat="1" applyFont="1" applyBorder="1" applyAlignment="1">
      <alignment horizontal="center"/>
    </xf>
    <xf numFmtId="0" fontId="5" fillId="0" borderId="39" xfId="6" applyFont="1" applyBorder="1"/>
    <xf numFmtId="0" fontId="5" fillId="0" borderId="30" xfId="6" applyFont="1" applyBorder="1" applyAlignment="1">
      <alignment horizontal="center"/>
    </xf>
    <xf numFmtId="0" fontId="5" fillId="0" borderId="32" xfId="6" applyFont="1" applyBorder="1"/>
    <xf numFmtId="14" fontId="5" fillId="0" borderId="31" xfId="6" applyNumberFormat="1" applyFont="1" applyBorder="1" applyAlignment="1">
      <alignment horizontal="center"/>
    </xf>
    <xf numFmtId="0" fontId="5" fillId="5" borderId="31" xfId="6" applyFont="1" applyFill="1" applyBorder="1" applyAlignment="1">
      <alignment horizontal="center"/>
    </xf>
    <xf numFmtId="4" fontId="5" fillId="0" borderId="30" xfId="6" applyNumberFormat="1" applyFont="1" applyBorder="1"/>
    <xf numFmtId="4" fontId="5" fillId="0" borderId="0" xfId="6" applyNumberFormat="1" applyFont="1"/>
    <xf numFmtId="0" fontId="5" fillId="0" borderId="22" xfId="6" applyFont="1" applyBorder="1"/>
    <xf numFmtId="0" fontId="5" fillId="0" borderId="28" xfId="6" applyFont="1" applyBorder="1" applyAlignment="1">
      <alignment horizontal="center"/>
    </xf>
    <xf numFmtId="0" fontId="5" fillId="0" borderId="1" xfId="6" applyFont="1" applyBorder="1"/>
    <xf numFmtId="14" fontId="5" fillId="0" borderId="27" xfId="6" applyNumberFormat="1" applyFont="1" applyBorder="1" applyAlignment="1">
      <alignment horizontal="center"/>
    </xf>
    <xf numFmtId="0" fontId="5" fillId="5" borderId="27" xfId="6" applyFont="1" applyFill="1" applyBorder="1" applyAlignment="1">
      <alignment horizontal="center"/>
    </xf>
    <xf numFmtId="4" fontId="5" fillId="0" borderId="24" xfId="6" applyNumberFormat="1" applyFont="1" applyBorder="1"/>
    <xf numFmtId="49" fontId="5" fillId="0" borderId="25" xfId="6" applyNumberFormat="1" applyFont="1" applyBorder="1" applyAlignment="1">
      <alignment horizontal="center"/>
    </xf>
    <xf numFmtId="0" fontId="5" fillId="0" borderId="37" xfId="6" applyFont="1" applyBorder="1" applyAlignment="1">
      <alignment horizontal="center"/>
    </xf>
    <xf numFmtId="0" fontId="5" fillId="0" borderId="36" xfId="6" applyFont="1" applyBorder="1"/>
    <xf numFmtId="4" fontId="5" fillId="0" borderId="78" xfId="6" applyNumberFormat="1" applyFont="1" applyBorder="1"/>
    <xf numFmtId="0" fontId="5" fillId="4" borderId="42" xfId="6" applyFont="1" applyFill="1" applyBorder="1" applyAlignment="1">
      <alignment horizontal="center" vertical="center"/>
    </xf>
    <xf numFmtId="0" fontId="5" fillId="4" borderId="15" xfId="6" applyFont="1" applyFill="1" applyBorder="1" applyAlignment="1">
      <alignment horizontal="center" vertical="center"/>
    </xf>
    <xf numFmtId="0" fontId="5" fillId="4" borderId="15" xfId="6" applyFont="1" applyFill="1" applyBorder="1" applyAlignment="1">
      <alignment vertical="center"/>
    </xf>
    <xf numFmtId="165" fontId="8" fillId="4" borderId="15" xfId="6" applyNumberFormat="1" applyFont="1" applyFill="1" applyBorder="1" applyAlignment="1">
      <alignment vertical="center"/>
    </xf>
    <xf numFmtId="0" fontId="8" fillId="4" borderId="15" xfId="6" applyFont="1" applyFill="1" applyBorder="1" applyAlignment="1">
      <alignment horizontal="center" vertical="center"/>
    </xf>
    <xf numFmtId="4" fontId="8" fillId="4" borderId="43" xfId="6" applyNumberFormat="1" applyFont="1" applyFill="1" applyBorder="1" applyAlignment="1">
      <alignment vertical="center"/>
    </xf>
    <xf numFmtId="0" fontId="23" fillId="0" borderId="0" xfId="6" applyFont="1" applyAlignment="1">
      <alignment vertical="center"/>
    </xf>
    <xf numFmtId="0" fontId="23" fillId="0" borderId="0" xfId="6" applyFont="1"/>
    <xf numFmtId="0" fontId="24" fillId="0" borderId="0" xfId="6" applyFont="1" applyAlignment="1">
      <alignment horizontal="center"/>
    </xf>
    <xf numFmtId="0" fontId="24" fillId="0" borderId="0" xfId="6" applyFont="1"/>
    <xf numFmtId="165" fontId="24" fillId="0" borderId="0" xfId="7" applyFont="1"/>
    <xf numFmtId="0" fontId="5" fillId="0" borderId="0" xfId="6" applyFont="1" applyAlignment="1">
      <alignment horizontal="left"/>
    </xf>
    <xf numFmtId="165" fontId="24" fillId="0" borderId="0" xfId="6" applyNumberFormat="1" applyFont="1" applyAlignment="1">
      <alignment horizontal="center"/>
    </xf>
    <xf numFmtId="4" fontId="24" fillId="0" borderId="0" xfId="6" applyNumberFormat="1" applyFont="1"/>
    <xf numFmtId="170" fontId="12" fillId="4" borderId="12" xfId="4" applyNumberFormat="1" applyFont="1" applyFill="1" applyBorder="1" applyAlignment="1">
      <alignment horizontal="right"/>
    </xf>
    <xf numFmtId="170" fontId="12" fillId="4" borderId="3" xfId="4" applyNumberFormat="1" applyFont="1" applyFill="1" applyBorder="1" applyAlignment="1">
      <alignment horizontal="right"/>
    </xf>
    <xf numFmtId="170" fontId="12" fillId="4" borderId="56" xfId="4" applyNumberFormat="1" applyFont="1" applyFill="1" applyBorder="1" applyAlignment="1">
      <alignment horizontal="right"/>
    </xf>
    <xf numFmtId="0" fontId="25" fillId="5" borderId="79" xfId="4" applyFont="1" applyFill="1" applyBorder="1" applyAlignment="1">
      <alignment horizontal="justify" vertical="center" wrapText="1"/>
    </xf>
    <xf numFmtId="0" fontId="25" fillId="5" borderId="76" xfId="4" applyFont="1" applyFill="1" applyBorder="1" applyAlignment="1">
      <alignment horizontal="justify" vertical="center" wrapText="1"/>
    </xf>
    <xf numFmtId="0" fontId="25" fillId="5" borderId="77" xfId="4" applyFont="1" applyFill="1" applyBorder="1" applyAlignment="1">
      <alignment horizontal="justify" vertical="center" wrapText="1"/>
    </xf>
    <xf numFmtId="0" fontId="12" fillId="0" borderId="0" xfId="4" applyFont="1" applyAlignment="1">
      <alignment horizontal="center"/>
    </xf>
    <xf numFmtId="3" fontId="11" fillId="0" borderId="0" xfId="4" applyNumberFormat="1" applyFont="1"/>
    <xf numFmtId="0" fontId="11" fillId="0" borderId="3" xfId="4" applyFont="1" applyBorder="1" applyAlignment="1">
      <alignment horizontal="center"/>
    </xf>
    <xf numFmtId="3" fontId="11" fillId="0" borderId="3" xfId="4" applyNumberFormat="1" applyFont="1" applyBorder="1" applyAlignment="1">
      <alignment horizontal="center"/>
    </xf>
    <xf numFmtId="3" fontId="11" fillId="0" borderId="0" xfId="4" quotePrefix="1" applyNumberFormat="1" applyFont="1" applyAlignment="1">
      <alignment horizontal="center"/>
    </xf>
    <xf numFmtId="172" fontId="11" fillId="0" borderId="13" xfId="4" applyNumberFormat="1" applyFont="1" applyBorder="1" applyAlignment="1">
      <alignment horizontal="center"/>
    </xf>
    <xf numFmtId="4" fontId="11" fillId="0" borderId="3" xfId="4" applyNumberFormat="1" applyFont="1" applyBorder="1"/>
    <xf numFmtId="3" fontId="12" fillId="0" borderId="4" xfId="4" applyNumberFormat="1" applyFont="1" applyBorder="1"/>
    <xf numFmtId="0" fontId="12" fillId="8" borderId="18" xfId="4" applyFont="1" applyFill="1" applyBorder="1" applyAlignment="1">
      <alignment horizontal="center" vertical="center" wrapText="1"/>
    </xf>
    <xf numFmtId="0" fontId="12" fillId="8" borderId="17" xfId="4" applyFont="1" applyFill="1" applyBorder="1" applyAlignment="1">
      <alignment horizontal="center" vertical="center" wrapText="1"/>
    </xf>
    <xf numFmtId="0" fontId="12" fillId="0" borderId="0" xfId="0" applyFont="1" applyFill="1" applyAlignment="1">
      <alignment horizontal="left"/>
    </xf>
    <xf numFmtId="0" fontId="5" fillId="0" borderId="13" xfId="0" applyFont="1" applyBorder="1"/>
    <xf numFmtId="3" fontId="5" fillId="0" borderId="0" xfId="0" applyNumberFormat="1" applyFont="1" applyBorder="1"/>
    <xf numFmtId="0" fontId="8" fillId="0" borderId="13" xfId="0" applyFont="1" applyBorder="1" applyAlignment="1"/>
    <xf numFmtId="0" fontId="5" fillId="0" borderId="10" xfId="0" applyFont="1" applyBorder="1"/>
    <xf numFmtId="0" fontId="5" fillId="0" borderId="0" xfId="0" applyFont="1" applyBorder="1"/>
    <xf numFmtId="0" fontId="5" fillId="0" borderId="3" xfId="0" applyFont="1" applyBorder="1"/>
    <xf numFmtId="49" fontId="8" fillId="0" borderId="18" xfId="3" applyFont="1" applyBorder="1" applyAlignment="1">
      <alignment horizontal="left" vertical="center"/>
    </xf>
    <xf numFmtId="0" fontId="5" fillId="0" borderId="4" xfId="0" applyFont="1" applyBorder="1"/>
    <xf numFmtId="49" fontId="8" fillId="0" borderId="0" xfId="3" applyFont="1" applyBorder="1" applyAlignment="1">
      <alignment horizontal="left" vertical="center"/>
    </xf>
    <xf numFmtId="3" fontId="5" fillId="0" borderId="4" xfId="0" applyNumberFormat="1" applyFont="1" applyBorder="1"/>
    <xf numFmtId="3" fontId="8" fillId="0" borderId="4" xfId="0" applyNumberFormat="1" applyFont="1" applyBorder="1"/>
    <xf numFmtId="167" fontId="8" fillId="0" borderId="17" xfId="0" applyNumberFormat="1" applyFont="1" applyBorder="1"/>
    <xf numFmtId="0" fontId="5" fillId="0" borderId="5" xfId="0" applyFont="1" applyBorder="1"/>
    <xf numFmtId="0" fontId="5" fillId="0" borderId="11" xfId="0" applyFont="1" applyBorder="1"/>
    <xf numFmtId="0" fontId="5" fillId="0" borderId="29" xfId="0" applyNumberFormat="1" applyFont="1" applyBorder="1"/>
    <xf numFmtId="3" fontId="5" fillId="0" borderId="31" xfId="0" applyNumberFormat="1" applyFont="1" applyBorder="1"/>
    <xf numFmtId="3" fontId="5" fillId="0" borderId="30" xfId="0" applyNumberFormat="1" applyFont="1" applyBorder="1"/>
    <xf numFmtId="3" fontId="5" fillId="0" borderId="29" xfId="0" applyNumberFormat="1" applyFont="1" applyBorder="1"/>
    <xf numFmtId="3" fontId="5" fillId="0" borderId="65" xfId="0" applyNumberFormat="1" applyFont="1" applyBorder="1"/>
    <xf numFmtId="0" fontId="5" fillId="0" borderId="30" xfId="0" applyNumberFormat="1" applyFont="1" applyBorder="1"/>
    <xf numFmtId="49" fontId="5" fillId="0" borderId="2" xfId="0" applyNumberFormat="1" applyFont="1" applyBorder="1" applyAlignment="1">
      <alignment horizontal="left"/>
    </xf>
    <xf numFmtId="0" fontId="5" fillId="0" borderId="25" xfId="0" applyNumberFormat="1" applyFont="1" applyBorder="1"/>
    <xf numFmtId="3" fontId="5" fillId="0" borderId="27" xfId="0" applyNumberFormat="1" applyFont="1" applyBorder="1"/>
    <xf numFmtId="3" fontId="5" fillId="0" borderId="28" xfId="0" applyNumberFormat="1" applyFont="1" applyBorder="1"/>
    <xf numFmtId="3" fontId="5" fillId="0" borderId="25" xfId="0" applyNumberFormat="1" applyFont="1" applyBorder="1"/>
    <xf numFmtId="3" fontId="5" fillId="0" borderId="26" xfId="0" applyNumberFormat="1" applyFont="1" applyBorder="1"/>
    <xf numFmtId="0" fontId="5" fillId="0" borderId="28" xfId="0" applyNumberFormat="1" applyFont="1" applyBorder="1"/>
    <xf numFmtId="0" fontId="5" fillId="0" borderId="6" xfId="0" applyFont="1" applyBorder="1" applyAlignment="1">
      <alignment horizontal="right"/>
    </xf>
    <xf numFmtId="0" fontId="5" fillId="3" borderId="10" xfId="0" applyFont="1" applyFill="1" applyBorder="1" applyAlignment="1">
      <alignment horizontal="right"/>
    </xf>
    <xf numFmtId="0" fontId="5" fillId="3" borderId="33" xfId="0" applyNumberFormat="1" applyFont="1" applyFill="1" applyBorder="1"/>
    <xf numFmtId="167" fontId="5" fillId="3" borderId="75" xfId="5" applyNumberFormat="1" applyFont="1" applyFill="1" applyBorder="1"/>
    <xf numFmtId="0" fontId="5" fillId="3" borderId="35" xfId="0" applyNumberFormat="1" applyFont="1" applyFill="1" applyBorder="1"/>
    <xf numFmtId="0" fontId="5" fillId="3" borderId="34" xfId="0" applyNumberFormat="1" applyFont="1" applyFill="1" applyBorder="1"/>
    <xf numFmtId="0" fontId="5" fillId="3" borderId="37" xfId="0" applyNumberFormat="1" applyFont="1" applyFill="1" applyBorder="1"/>
    <xf numFmtId="0" fontId="5" fillId="0" borderId="27" xfId="0" applyNumberFormat="1" applyFont="1" applyBorder="1"/>
    <xf numFmtId="3" fontId="5" fillId="0" borderId="1" xfId="0" applyNumberFormat="1" applyFont="1" applyBorder="1"/>
    <xf numFmtId="0" fontId="5" fillId="0" borderId="2" xfId="0" applyFont="1" applyBorder="1"/>
    <xf numFmtId="167" fontId="5" fillId="3" borderId="35" xfId="5" applyNumberFormat="1" applyFont="1" applyFill="1" applyBorder="1"/>
    <xf numFmtId="0" fontId="5" fillId="0" borderId="2" xfId="0" applyFont="1" applyBorder="1" applyAlignment="1">
      <alignment horizontal="left"/>
    </xf>
    <xf numFmtId="168" fontId="5" fillId="0" borderId="27" xfId="0" applyNumberFormat="1" applyFont="1" applyBorder="1"/>
    <xf numFmtId="168" fontId="5" fillId="0" borderId="28" xfId="0" applyNumberFormat="1" applyFont="1" applyBorder="1"/>
    <xf numFmtId="168" fontId="5" fillId="0" borderId="26" xfId="0" applyNumberFormat="1" applyFont="1" applyBorder="1"/>
    <xf numFmtId="168" fontId="5" fillId="0" borderId="25" xfId="0" applyNumberFormat="1" applyFont="1" applyBorder="1"/>
    <xf numFmtId="0" fontId="5" fillId="0" borderId="2" xfId="0" applyFont="1" applyBorder="1" applyAlignment="1">
      <alignment horizontal="center"/>
    </xf>
    <xf numFmtId="0" fontId="5" fillId="3" borderId="38" xfId="0" applyNumberFormat="1" applyFont="1" applyFill="1" applyBorder="1"/>
    <xf numFmtId="167" fontId="5" fillId="3" borderId="40" xfId="5" applyNumberFormat="1" applyFont="1" applyFill="1" applyBorder="1"/>
    <xf numFmtId="0" fontId="5" fillId="3" borderId="38" xfId="0" applyFont="1" applyFill="1" applyBorder="1"/>
    <xf numFmtId="0" fontId="5" fillId="3" borderId="40" xfId="0" applyFont="1" applyFill="1" applyBorder="1"/>
    <xf numFmtId="167" fontId="5" fillId="3" borderId="39" xfId="5" applyNumberFormat="1" applyFont="1" applyFill="1" applyBorder="1"/>
    <xf numFmtId="0" fontId="5" fillId="3" borderId="39" xfId="0" applyNumberFormat="1" applyFont="1" applyFill="1" applyBorder="1"/>
    <xf numFmtId="3" fontId="12" fillId="2" borderId="0" xfId="2" applyNumberFormat="1" applyFont="1" applyFill="1" applyAlignment="1">
      <alignment vertical="center"/>
    </xf>
    <xf numFmtId="3" fontId="12" fillId="2" borderId="0" xfId="2" applyNumberFormat="1" applyFont="1" applyFill="1" applyAlignment="1">
      <alignment horizontal="right" vertical="center"/>
    </xf>
    <xf numFmtId="0" fontId="5" fillId="0" borderId="13" xfId="2" applyFont="1" applyBorder="1" applyAlignment="1">
      <alignment horizontal="left" vertical="center"/>
    </xf>
    <xf numFmtId="3" fontId="5" fillId="0" borderId="0" xfId="2" applyNumberFormat="1" applyFont="1" applyAlignment="1">
      <alignment vertical="center"/>
    </xf>
    <xf numFmtId="3" fontId="5" fillId="0" borderId="55" xfId="2" applyNumberFormat="1" applyFont="1" applyBorder="1" applyAlignment="1">
      <alignment vertical="center"/>
    </xf>
    <xf numFmtId="3" fontId="5" fillId="0" borderId="12" xfId="2" applyNumberFormat="1" applyFont="1" applyBorder="1" applyAlignment="1">
      <alignment vertical="center"/>
    </xf>
    <xf numFmtId="3" fontId="5" fillId="0" borderId="13" xfId="2" applyNumberFormat="1" applyFont="1" applyBorder="1" applyAlignment="1">
      <alignment vertical="center"/>
    </xf>
    <xf numFmtId="3" fontId="5" fillId="0" borderId="2" xfId="2" applyNumberFormat="1" applyFont="1" applyBorder="1" applyAlignment="1">
      <alignment vertical="center"/>
    </xf>
    <xf numFmtId="9" fontId="5" fillId="0" borderId="54" xfId="2" applyNumberFormat="1" applyFont="1" applyBorder="1" applyAlignment="1">
      <alignment vertical="center"/>
    </xf>
    <xf numFmtId="3" fontId="5" fillId="0" borderId="56" xfId="2" applyNumberFormat="1" applyFont="1" applyBorder="1" applyAlignment="1">
      <alignment vertical="center"/>
    </xf>
    <xf numFmtId="9" fontId="5" fillId="0" borderId="3" xfId="2" applyNumberFormat="1" applyFont="1" applyBorder="1" applyAlignment="1">
      <alignment vertical="center"/>
    </xf>
    <xf numFmtId="0" fontId="5" fillId="0" borderId="0" xfId="2" applyFont="1" applyAlignment="1">
      <alignment vertical="center"/>
    </xf>
    <xf numFmtId="0" fontId="5" fillId="0" borderId="55" xfId="2" applyFont="1" applyBorder="1" applyAlignment="1">
      <alignment vertical="center"/>
    </xf>
    <xf numFmtId="0" fontId="12" fillId="2" borderId="3" xfId="2" applyFont="1" applyFill="1" applyBorder="1" applyAlignment="1">
      <alignment horizontal="left" vertical="center"/>
    </xf>
    <xf numFmtId="0" fontId="5" fillId="0" borderId="22" xfId="2" applyFont="1" applyBorder="1" applyAlignment="1">
      <alignment horizontal="left" vertical="center"/>
    </xf>
    <xf numFmtId="0" fontId="5" fillId="0" borderId="23" xfId="6" applyFont="1" applyBorder="1" applyAlignment="1">
      <alignment horizontal="center"/>
    </xf>
    <xf numFmtId="166" fontId="5" fillId="0" borderId="22" xfId="6" applyNumberFormat="1" applyFont="1" applyBorder="1"/>
    <xf numFmtId="166" fontId="5" fillId="0" borderId="24" xfId="6" applyNumberFormat="1" applyFont="1" applyBorder="1"/>
    <xf numFmtId="0" fontId="8" fillId="7" borderId="27" xfId="6" applyFont="1" applyFill="1" applyBorder="1" applyAlignment="1">
      <alignment horizontal="center" textRotation="90" wrapText="1"/>
    </xf>
    <xf numFmtId="165" fontId="8" fillId="7" borderId="27" xfId="7" applyFont="1" applyFill="1" applyBorder="1" applyAlignment="1">
      <alignment horizontal="center" textRotation="90" wrapText="1"/>
    </xf>
    <xf numFmtId="165" fontId="5" fillId="5" borderId="79" xfId="10" applyFont="1" applyFill="1" applyBorder="1" applyAlignment="1">
      <alignment horizontal="center" vertical="center" wrapText="1"/>
    </xf>
    <xf numFmtId="14" fontId="5" fillId="5" borderId="79" xfId="10" applyNumberFormat="1" applyFont="1" applyFill="1" applyBorder="1" applyAlignment="1">
      <alignment horizontal="center" vertical="center" wrapText="1"/>
    </xf>
    <xf numFmtId="165" fontId="5" fillId="5" borderId="77" xfId="10" applyFont="1" applyFill="1" applyBorder="1" applyAlignment="1">
      <alignment horizontal="center" vertical="center" wrapText="1"/>
    </xf>
    <xf numFmtId="14" fontId="5" fillId="5" borderId="77" xfId="10" applyNumberFormat="1" applyFont="1" applyFill="1" applyBorder="1" applyAlignment="1">
      <alignment horizontal="center" vertical="center" wrapText="1"/>
    </xf>
    <xf numFmtId="165" fontId="5" fillId="5" borderId="76" xfId="10" applyFont="1" applyFill="1" applyBorder="1" applyAlignment="1">
      <alignment horizontal="center" vertical="center" wrapText="1"/>
    </xf>
    <xf numFmtId="14" fontId="5" fillId="5" borderId="76" xfId="10" applyNumberFormat="1" applyFont="1" applyFill="1" applyBorder="1" applyAlignment="1">
      <alignment horizontal="center" vertical="center" wrapText="1"/>
    </xf>
    <xf numFmtId="0" fontId="12" fillId="5" borderId="0" xfId="2" applyFont="1" applyFill="1" applyAlignment="1">
      <alignment horizontal="center" vertical="center"/>
    </xf>
    <xf numFmtId="49" fontId="11" fillId="5" borderId="0" xfId="1" applyNumberFormat="1" applyFont="1" applyFill="1" applyAlignment="1">
      <alignment horizontal="left" vertical="center"/>
    </xf>
    <xf numFmtId="0" fontId="12" fillId="5" borderId="0" xfId="2" applyFont="1" applyFill="1" applyAlignment="1">
      <alignment horizontal="left" vertical="center"/>
    </xf>
    <xf numFmtId="0" fontId="11" fillId="5" borderId="0" xfId="2" applyFont="1" applyFill="1" applyAlignment="1">
      <alignment horizontal="left" vertical="center"/>
    </xf>
    <xf numFmtId="0" fontId="11" fillId="5" borderId="0" xfId="4" applyFont="1" applyFill="1" applyAlignment="1">
      <alignment horizontal="left"/>
    </xf>
    <xf numFmtId="0" fontId="12" fillId="4" borderId="27" xfId="2" applyFont="1" applyFill="1" applyBorder="1" applyAlignment="1">
      <alignment horizontal="center" vertical="center"/>
    </xf>
    <xf numFmtId="0" fontId="12" fillId="2" borderId="27" xfId="2" applyFont="1" applyFill="1" applyBorder="1" applyAlignment="1">
      <alignment horizontal="center" vertical="center"/>
    </xf>
    <xf numFmtId="0" fontId="12" fillId="2" borderId="27" xfId="2" applyFont="1" applyFill="1" applyBorder="1" applyAlignment="1">
      <alignment vertical="center"/>
    </xf>
    <xf numFmtId="0" fontId="24" fillId="5" borderId="79" xfId="4" applyFont="1" applyFill="1" applyBorder="1" applyAlignment="1">
      <alignment horizontal="center" vertical="center" wrapText="1"/>
    </xf>
    <xf numFmtId="43" fontId="24" fillId="5" borderId="76" xfId="14" applyFont="1" applyFill="1" applyBorder="1" applyAlignment="1">
      <alignment horizontal="center" vertical="center" wrapText="1"/>
    </xf>
    <xf numFmtId="171" fontId="24" fillId="5" borderId="76" xfId="4" applyNumberFormat="1" applyFont="1" applyFill="1" applyBorder="1" applyAlignment="1">
      <alignment horizontal="center" vertical="center" wrapText="1"/>
    </xf>
    <xf numFmtId="171" fontId="5" fillId="5" borderId="76" xfId="4" applyNumberFormat="1" applyFont="1" applyFill="1" applyBorder="1" applyAlignment="1">
      <alignment horizontal="center" vertical="center" wrapText="1"/>
    </xf>
    <xf numFmtId="0" fontId="24" fillId="5" borderId="76" xfId="15" applyFont="1" applyFill="1" applyBorder="1" applyAlignment="1">
      <alignment horizontal="right" vertical="center" wrapText="1"/>
    </xf>
    <xf numFmtId="14" fontId="24" fillId="5" borderId="76" xfId="13" applyNumberFormat="1" applyFont="1" applyFill="1" applyBorder="1" applyAlignment="1">
      <alignment horizontal="center" vertical="center" wrapText="1"/>
    </xf>
    <xf numFmtId="0" fontId="24" fillId="5" borderId="76" xfId="13" applyFont="1" applyFill="1" applyBorder="1" applyAlignment="1">
      <alignment horizontal="center" vertical="center" wrapText="1"/>
    </xf>
    <xf numFmtId="171" fontId="24" fillId="5" borderId="76" xfId="13" applyNumberFormat="1" applyFont="1" applyFill="1" applyBorder="1" applyAlignment="1">
      <alignment horizontal="center" vertical="center" wrapText="1"/>
    </xf>
    <xf numFmtId="0" fontId="24" fillId="5" borderId="76" xfId="13" applyFont="1" applyFill="1" applyBorder="1" applyAlignment="1">
      <alignment horizontal="right" vertical="center" wrapText="1"/>
    </xf>
    <xf numFmtId="0" fontId="24" fillId="5" borderId="76" xfId="4" applyFont="1" applyFill="1" applyBorder="1" applyAlignment="1">
      <alignment horizontal="center" vertical="center" wrapText="1"/>
    </xf>
    <xf numFmtId="171" fontId="24" fillId="5" borderId="77" xfId="13" applyNumberFormat="1" applyFont="1" applyFill="1" applyBorder="1" applyAlignment="1">
      <alignment horizontal="center" vertical="center" wrapText="1"/>
    </xf>
    <xf numFmtId="0" fontId="12" fillId="5" borderId="0" xfId="4" applyFont="1" applyFill="1" applyAlignment="1">
      <alignment horizontal="left"/>
    </xf>
    <xf numFmtId="49" fontId="26" fillId="5" borderId="0" xfId="1" quotePrefix="1" applyNumberFormat="1" applyFont="1" applyFill="1" applyAlignment="1">
      <alignment horizontal="left" vertical="center"/>
    </xf>
    <xf numFmtId="0" fontId="8" fillId="5" borderId="79" xfId="2" applyFont="1" applyFill="1" applyBorder="1" applyAlignment="1">
      <alignment horizontal="center" vertical="center"/>
    </xf>
    <xf numFmtId="171" fontId="24" fillId="5" borderId="79" xfId="13" applyNumberFormat="1" applyFont="1" applyFill="1" applyBorder="1" applyAlignment="1">
      <alignment horizontal="right" vertical="center" wrapText="1"/>
    </xf>
    <xf numFmtId="0" fontId="8" fillId="5" borderId="79" xfId="2" applyFont="1" applyFill="1" applyBorder="1" applyAlignment="1">
      <alignment horizontal="right" vertical="center"/>
    </xf>
    <xf numFmtId="0" fontId="5" fillId="5" borderId="79" xfId="4" applyFont="1" applyFill="1" applyBorder="1" applyAlignment="1">
      <alignment horizontal="center" vertical="center"/>
    </xf>
    <xf numFmtId="0" fontId="5" fillId="5" borderId="79" xfId="2" applyFont="1" applyFill="1" applyBorder="1" applyAlignment="1">
      <alignment horizontal="center" vertical="center" wrapText="1"/>
    </xf>
    <xf numFmtId="0" fontId="8" fillId="5" borderId="76" xfId="2" applyFont="1" applyFill="1" applyBorder="1" applyAlignment="1">
      <alignment horizontal="center" vertical="center"/>
    </xf>
    <xf numFmtId="171" fontId="24" fillId="5" borderId="76" xfId="13" applyNumberFormat="1" applyFont="1" applyFill="1" applyBorder="1" applyAlignment="1">
      <alignment horizontal="right" vertical="center" wrapText="1"/>
    </xf>
    <xf numFmtId="0" fontId="8" fillId="5" borderId="76" xfId="2" applyFont="1" applyFill="1" applyBorder="1" applyAlignment="1">
      <alignment horizontal="right" vertical="center"/>
    </xf>
    <xf numFmtId="0" fontId="5" fillId="5" borderId="76" xfId="4" applyFont="1" applyFill="1" applyBorder="1" applyAlignment="1">
      <alignment horizontal="center" vertical="center"/>
    </xf>
    <xf numFmtId="0" fontId="5" fillId="5" borderId="76" xfId="2" applyFont="1" applyFill="1" applyBorder="1" applyAlignment="1">
      <alignment horizontal="center" vertical="center" wrapText="1"/>
    </xf>
    <xf numFmtId="0" fontId="5" fillId="5" borderId="76" xfId="2" applyFont="1" applyFill="1" applyBorder="1" applyAlignment="1">
      <alignment horizontal="center" vertical="center"/>
    </xf>
    <xf numFmtId="0" fontId="5" fillId="5" borderId="76" xfId="4" applyFont="1" applyFill="1" applyBorder="1" applyAlignment="1">
      <alignment horizontal="right" vertical="center"/>
    </xf>
    <xf numFmtId="0" fontId="25" fillId="5" borderId="76" xfId="4" applyFont="1" applyFill="1" applyBorder="1" applyAlignment="1">
      <alignment horizontal="center" vertical="center" wrapText="1"/>
    </xf>
    <xf numFmtId="0" fontId="24" fillId="5" borderId="76" xfId="2" applyFont="1" applyFill="1" applyBorder="1" applyAlignment="1">
      <alignment horizontal="center" vertical="center"/>
    </xf>
    <xf numFmtId="0" fontId="25" fillId="5" borderId="76" xfId="4" applyFont="1" applyFill="1" applyBorder="1" applyAlignment="1">
      <alignment horizontal="center" vertical="center"/>
    </xf>
    <xf numFmtId="0" fontId="24" fillId="5" borderId="76" xfId="2" applyFont="1" applyFill="1" applyBorder="1" applyAlignment="1">
      <alignment horizontal="center" vertical="center" wrapText="1"/>
    </xf>
    <xf numFmtId="165" fontId="24" fillId="5" borderId="76" xfId="16" applyFont="1" applyFill="1" applyBorder="1" applyAlignment="1">
      <alignment horizontal="center" vertical="center" wrapText="1"/>
    </xf>
    <xf numFmtId="0" fontId="24" fillId="5" borderId="76" xfId="13" applyFont="1" applyFill="1" applyBorder="1" applyAlignment="1">
      <alignment horizontal="center" vertical="center"/>
    </xf>
    <xf numFmtId="0" fontId="24" fillId="5" borderId="76" xfId="13" applyFont="1" applyFill="1" applyBorder="1" applyAlignment="1">
      <alignment horizontal="right" vertical="center"/>
    </xf>
    <xf numFmtId="0" fontId="5" fillId="5" borderId="76" xfId="4" applyFont="1" applyFill="1" applyBorder="1" applyAlignment="1">
      <alignment horizontal="center" vertical="center" wrapText="1"/>
    </xf>
    <xf numFmtId="171" fontId="27" fillId="5" borderId="76" xfId="13" applyNumberFormat="1" applyFont="1" applyFill="1" applyBorder="1" applyAlignment="1">
      <alignment horizontal="center" vertical="center"/>
    </xf>
    <xf numFmtId="171" fontId="24" fillId="5" borderId="76" xfId="13" applyNumberFormat="1" applyFont="1" applyFill="1" applyBorder="1" applyAlignment="1">
      <alignment horizontal="center" vertical="center"/>
    </xf>
    <xf numFmtId="14" fontId="28" fillId="5" borderId="76" xfId="13" applyNumberFormat="1" applyFont="1" applyFill="1" applyBorder="1" applyAlignment="1">
      <alignment horizontal="center" vertical="center"/>
    </xf>
    <xf numFmtId="0" fontId="29" fillId="5" borderId="76" xfId="4" applyFont="1" applyFill="1" applyBorder="1" applyAlignment="1">
      <alignment horizontal="center" vertical="center" wrapText="1"/>
    </xf>
    <xf numFmtId="0" fontId="28" fillId="5" borderId="76" xfId="13" applyFont="1" applyFill="1" applyBorder="1" applyAlignment="1">
      <alignment horizontal="center" vertical="center"/>
    </xf>
    <xf numFmtId="0" fontId="28" fillId="5" borderId="76" xfId="13" applyFont="1" applyFill="1" applyBorder="1" applyAlignment="1">
      <alignment horizontal="center" vertical="center" wrapText="1"/>
    </xf>
    <xf numFmtId="0" fontId="5" fillId="5" borderId="77" xfId="4" applyFont="1" applyFill="1" applyBorder="1" applyAlignment="1">
      <alignment horizontal="center" vertical="center"/>
    </xf>
    <xf numFmtId="0" fontId="24" fillId="5" borderId="77" xfId="13" applyFont="1" applyFill="1" applyBorder="1" applyAlignment="1">
      <alignment horizontal="right" vertical="center" wrapText="1"/>
    </xf>
    <xf numFmtId="171" fontId="24" fillId="5" borderId="77" xfId="13" applyNumberFormat="1" applyFont="1" applyFill="1" applyBorder="1" applyAlignment="1">
      <alignment horizontal="right" vertical="center" wrapText="1"/>
    </xf>
    <xf numFmtId="171" fontId="24" fillId="5" borderId="77" xfId="13" applyNumberFormat="1" applyFont="1" applyFill="1" applyBorder="1" applyAlignment="1">
      <alignment horizontal="center" vertical="center"/>
    </xf>
    <xf numFmtId="0" fontId="5" fillId="5" borderId="77" xfId="4" applyFont="1" applyFill="1" applyBorder="1" applyAlignment="1">
      <alignment horizontal="center" vertical="center" wrapText="1"/>
    </xf>
    <xf numFmtId="165" fontId="5" fillId="5" borderId="75" xfId="10" applyFont="1" applyFill="1" applyBorder="1" applyAlignment="1">
      <alignment horizontal="center" vertical="center" wrapText="1"/>
    </xf>
    <xf numFmtId="171" fontId="12" fillId="4" borderId="27" xfId="2" applyNumberFormat="1" applyFont="1" applyFill="1" applyBorder="1" applyAlignment="1">
      <alignment vertical="center"/>
    </xf>
    <xf numFmtId="0" fontId="31" fillId="0" borderId="0" xfId="0" applyFont="1" applyAlignment="1">
      <alignment horizontal="left"/>
    </xf>
    <xf numFmtId="0" fontId="4" fillId="0" borderId="0" xfId="0" applyFont="1"/>
    <xf numFmtId="0" fontId="8" fillId="0" borderId="0" xfId="0" applyFont="1" applyAlignment="1">
      <alignment horizontal="left"/>
    </xf>
    <xf numFmtId="0" fontId="5" fillId="0" borderId="0" xfId="0" applyFont="1" applyAlignment="1">
      <alignment horizontal="left"/>
    </xf>
    <xf numFmtId="0" fontId="5" fillId="0" borderId="0" xfId="0" applyFont="1" applyAlignment="1">
      <alignment horizontal="justify" vertical="center"/>
    </xf>
    <xf numFmtId="0" fontId="5" fillId="9" borderId="0" xfId="0" applyFont="1" applyFill="1" applyAlignment="1">
      <alignment horizontal="justify" vertical="center" wrapText="1"/>
    </xf>
    <xf numFmtId="0" fontId="32" fillId="7" borderId="85" xfId="0" applyFont="1" applyFill="1" applyBorder="1" applyAlignment="1">
      <alignment horizontal="center" vertical="center" wrapText="1"/>
    </xf>
    <xf numFmtId="0" fontId="32" fillId="7" borderId="88" xfId="0" applyFont="1" applyFill="1" applyBorder="1" applyAlignment="1">
      <alignment horizontal="center" vertical="center" wrapText="1"/>
    </xf>
    <xf numFmtId="0" fontId="11" fillId="0" borderId="27" xfId="0" applyFont="1" applyBorder="1" applyAlignment="1">
      <alignment horizontal="justify" vertical="center" wrapText="1"/>
    </xf>
    <xf numFmtId="9" fontId="11" fillId="0" borderId="27" xfId="0" applyNumberFormat="1" applyFont="1" applyBorder="1" applyAlignment="1">
      <alignment horizontal="center" vertical="center" wrapText="1"/>
    </xf>
    <xf numFmtId="9" fontId="11" fillId="5" borderId="35" xfId="0" applyNumberFormat="1" applyFont="1" applyFill="1" applyBorder="1" applyAlignment="1">
      <alignment horizontal="center" vertical="center" wrapText="1"/>
    </xf>
    <xf numFmtId="0" fontId="11" fillId="5" borderId="27" xfId="0" applyFont="1" applyFill="1" applyBorder="1" applyAlignment="1">
      <alignment horizontal="center" vertical="center" wrapText="1"/>
    </xf>
    <xf numFmtId="167" fontId="11" fillId="5" borderId="27" xfId="0" applyNumberFormat="1" applyFont="1" applyFill="1" applyBorder="1" applyAlignment="1">
      <alignment horizontal="center" vertical="center" wrapText="1"/>
    </xf>
    <xf numFmtId="9" fontId="11" fillId="5" borderId="27" xfId="18" applyFont="1" applyFill="1" applyBorder="1" applyAlignment="1">
      <alignment horizontal="center" vertical="center" wrapText="1"/>
    </xf>
    <xf numFmtId="0" fontId="11" fillId="5" borderId="0" xfId="0" applyFont="1" applyFill="1" applyAlignment="1">
      <alignment horizontal="center" vertical="center" wrapText="1"/>
    </xf>
    <xf numFmtId="9" fontId="11" fillId="0" borderId="27" xfId="18" applyFont="1" applyFill="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9" fontId="11" fillId="5" borderId="27" xfId="0" applyNumberFormat="1" applyFont="1" applyFill="1" applyBorder="1" applyAlignment="1">
      <alignment horizontal="center" vertical="center" wrapText="1"/>
    </xf>
    <xf numFmtId="167" fontId="11" fillId="10" borderId="27" xfId="0" applyNumberFormat="1" applyFont="1" applyFill="1" applyBorder="1" applyAlignment="1">
      <alignment horizontal="center" vertical="center" wrapText="1"/>
    </xf>
    <xf numFmtId="0" fontId="11" fillId="0" borderId="27" xfId="0" applyFont="1" applyBorder="1" applyAlignment="1">
      <alignment horizontal="justify" vertical="center"/>
    </xf>
    <xf numFmtId="0" fontId="11" fillId="0" borderId="26" xfId="0" applyFont="1" applyBorder="1" applyAlignment="1">
      <alignment horizontal="justify" vertical="center"/>
    </xf>
    <xf numFmtId="167" fontId="11" fillId="5" borderId="27" xfId="18" applyNumberFormat="1" applyFont="1" applyFill="1" applyBorder="1" applyAlignment="1">
      <alignment horizontal="center" vertical="center" wrapText="1"/>
    </xf>
    <xf numFmtId="0" fontId="4" fillId="0" borderId="27" xfId="0" applyFont="1" applyBorder="1"/>
    <xf numFmtId="3" fontId="4" fillId="0" borderId="27" xfId="0" applyNumberFormat="1" applyFont="1" applyBorder="1"/>
    <xf numFmtId="3" fontId="6" fillId="6" borderId="27" xfId="0" applyNumberFormat="1" applyFont="1" applyFill="1" applyBorder="1" applyAlignment="1">
      <alignment vertical="center"/>
    </xf>
    <xf numFmtId="0" fontId="4" fillId="0" borderId="0" xfId="0" applyFont="1" applyAlignment="1">
      <alignment vertical="center"/>
    </xf>
    <xf numFmtId="168" fontId="4" fillId="0" borderId="27" xfId="17" applyNumberFormat="1" applyFont="1" applyFill="1" applyBorder="1"/>
    <xf numFmtId="168" fontId="6" fillId="6" borderId="27" xfId="17" applyNumberFormat="1" applyFont="1" applyFill="1" applyBorder="1" applyAlignment="1">
      <alignment vertical="center"/>
    </xf>
    <xf numFmtId="0" fontId="5" fillId="0" borderId="74" xfId="0" applyFont="1" applyBorder="1" applyAlignment="1">
      <alignment horizontal="left" indent="2"/>
    </xf>
    <xf numFmtId="0" fontId="5" fillId="0" borderId="0" xfId="0" applyFont="1" applyAlignment="1">
      <alignment horizontal="left" indent="2"/>
    </xf>
    <xf numFmtId="168" fontId="0" fillId="0" borderId="0" xfId="17" applyNumberFormat="1" applyFont="1"/>
    <xf numFmtId="168" fontId="0" fillId="0" borderId="0" xfId="0" applyNumberFormat="1"/>
    <xf numFmtId="168" fontId="6" fillId="6" borderId="27" xfId="17" applyNumberFormat="1" applyFont="1" applyFill="1" applyBorder="1"/>
    <xf numFmtId="0" fontId="4" fillId="0" borderId="27" xfId="0" applyFont="1" applyBorder="1" applyAlignment="1">
      <alignment horizontal="left" indent="2"/>
    </xf>
    <xf numFmtId="168" fontId="6" fillId="6" borderId="27" xfId="0" applyNumberFormat="1" applyFont="1" applyFill="1" applyBorder="1"/>
    <xf numFmtId="168" fontId="6" fillId="6" borderId="27" xfId="0" applyNumberFormat="1" applyFont="1" applyFill="1" applyBorder="1" applyAlignment="1">
      <alignment vertical="center"/>
    </xf>
    <xf numFmtId="0" fontId="5" fillId="0" borderId="0" xfId="0" applyFont="1" applyAlignment="1">
      <alignment horizontal="centerContinuous"/>
    </xf>
    <xf numFmtId="0" fontId="19" fillId="0" borderId="0" xfId="2" applyFont="1" applyAlignment="1">
      <alignment vertical="center"/>
    </xf>
    <xf numFmtId="49" fontId="20" fillId="7" borderId="43" xfId="3" applyFont="1" applyFill="1" applyBorder="1" applyAlignment="1">
      <alignment horizontal="center" textRotation="90" wrapText="1"/>
    </xf>
    <xf numFmtId="49" fontId="20" fillId="7" borderId="14" xfId="3" applyFont="1" applyFill="1" applyBorder="1" applyAlignment="1">
      <alignment horizontal="center" textRotation="90" wrapText="1"/>
    </xf>
    <xf numFmtId="49" fontId="8" fillId="7" borderId="42" xfId="3" applyFont="1" applyFill="1" applyBorder="1" applyAlignment="1">
      <alignment horizontal="center" textRotation="90" wrapText="1"/>
    </xf>
    <xf numFmtId="49" fontId="5" fillId="0" borderId="89" xfId="3" applyFont="1" applyBorder="1" applyAlignment="1">
      <alignment vertical="center"/>
    </xf>
    <xf numFmtId="3" fontId="5" fillId="0" borderId="22" xfId="3" applyNumberFormat="1" applyFont="1" applyBorder="1" applyAlignment="1">
      <alignment vertical="center"/>
    </xf>
    <xf numFmtId="3" fontId="5" fillId="0" borderId="23" xfId="3" applyNumberFormat="1" applyFont="1" applyBorder="1" applyAlignment="1">
      <alignment vertical="center"/>
    </xf>
    <xf numFmtId="3" fontId="5" fillId="0" borderId="24" xfId="3" applyNumberFormat="1" applyFont="1" applyBorder="1" applyAlignment="1">
      <alignment vertical="center"/>
    </xf>
    <xf numFmtId="4" fontId="8" fillId="0" borderId="44" xfId="3" applyNumberFormat="1" applyFont="1" applyBorder="1" applyAlignment="1">
      <alignment vertical="center"/>
    </xf>
    <xf numFmtId="3" fontId="5" fillId="0" borderId="21" xfId="3" applyNumberFormat="1" applyFont="1" applyBorder="1" applyAlignment="1">
      <alignment vertical="center"/>
    </xf>
    <xf numFmtId="9" fontId="8" fillId="0" borderId="24" xfId="18" applyFont="1" applyBorder="1" applyAlignment="1">
      <alignment vertical="center"/>
    </xf>
    <xf numFmtId="49" fontId="5" fillId="0" borderId="91" xfId="3" applyFont="1" applyBorder="1" applyAlignment="1">
      <alignment vertical="center" wrapText="1"/>
    </xf>
    <xf numFmtId="3" fontId="5" fillId="0" borderId="27" xfId="3" applyNumberFormat="1" applyFont="1" applyBorder="1" applyAlignment="1">
      <alignment vertical="center"/>
    </xf>
    <xf numFmtId="3" fontId="5" fillId="0" borderId="1" xfId="3" applyNumberFormat="1" applyFont="1" applyBorder="1" applyAlignment="1">
      <alignment vertical="center"/>
    </xf>
    <xf numFmtId="3" fontId="5" fillId="0" borderId="28" xfId="3" applyNumberFormat="1" applyFont="1" applyBorder="1" applyAlignment="1">
      <alignment vertical="center"/>
    </xf>
    <xf numFmtId="4" fontId="8" fillId="0" borderId="26" xfId="3" applyNumberFormat="1" applyFont="1" applyBorder="1" applyAlignment="1">
      <alignment vertical="center"/>
    </xf>
    <xf numFmtId="9" fontId="8" fillId="0" borderId="28" xfId="18" applyFont="1" applyBorder="1" applyAlignment="1">
      <alignment vertical="center"/>
    </xf>
    <xf numFmtId="4" fontId="8" fillId="0" borderId="34" xfId="3" applyNumberFormat="1" applyFont="1" applyBorder="1" applyAlignment="1">
      <alignment vertical="center"/>
    </xf>
    <xf numFmtId="3" fontId="8" fillId="2" borderId="15" xfId="3" applyNumberFormat="1" applyFont="1" applyFill="1" applyBorder="1" applyAlignment="1">
      <alignment horizontal="right" vertical="center"/>
    </xf>
    <xf numFmtId="3" fontId="8" fillId="2" borderId="16" xfId="3" applyNumberFormat="1" applyFont="1" applyFill="1" applyBorder="1" applyAlignment="1">
      <alignment horizontal="right" vertical="center"/>
    </xf>
    <xf numFmtId="3" fontId="8" fillId="2" borderId="42" xfId="3" applyNumberFormat="1" applyFont="1" applyFill="1" applyBorder="1" applyAlignment="1">
      <alignment horizontal="right" vertical="center"/>
    </xf>
    <xf numFmtId="3" fontId="8" fillId="2" borderId="43" xfId="3" applyNumberFormat="1" applyFont="1" applyFill="1" applyBorder="1" applyAlignment="1">
      <alignment horizontal="right" vertical="center"/>
    </xf>
    <xf numFmtId="3" fontId="8" fillId="2" borderId="14" xfId="3" applyNumberFormat="1" applyFont="1" applyFill="1" applyBorder="1" applyAlignment="1">
      <alignment horizontal="right" vertical="center"/>
    </xf>
    <xf numFmtId="9" fontId="8" fillId="2" borderId="43" xfId="18" applyFont="1" applyFill="1" applyBorder="1" applyAlignment="1">
      <alignment horizontal="right" vertical="center"/>
    </xf>
    <xf numFmtId="49" fontId="19" fillId="0" borderId="0" xfId="3" applyFont="1" applyAlignment="1">
      <alignment horizontal="left" vertical="center"/>
    </xf>
    <xf numFmtId="0" fontId="12" fillId="0" borderId="0" xfId="2" applyFont="1" applyAlignment="1">
      <alignment vertical="center" wrapText="1"/>
    </xf>
    <xf numFmtId="172" fontId="12" fillId="0" borderId="0" xfId="2" applyNumberFormat="1" applyFont="1" applyAlignment="1">
      <alignment horizontal="center" vertical="center"/>
    </xf>
    <xf numFmtId="0" fontId="11" fillId="0" borderId="0" xfId="0" applyFont="1" applyAlignment="1">
      <alignment vertical="center"/>
    </xf>
    <xf numFmtId="0" fontId="6" fillId="0" borderId="0" xfId="0" applyFont="1" applyAlignment="1">
      <alignment horizontal="left"/>
    </xf>
    <xf numFmtId="164" fontId="12" fillId="0" borderId="0" xfId="19" applyNumberFormat="1" applyFont="1" applyFill="1" applyAlignment="1">
      <alignment vertical="center"/>
    </xf>
    <xf numFmtId="0" fontId="12" fillId="0" borderId="0" xfId="0" applyFont="1" applyAlignment="1">
      <alignment vertical="center" wrapText="1"/>
    </xf>
    <xf numFmtId="164" fontId="12" fillId="0" borderId="0" xfId="19" applyNumberFormat="1" applyFont="1" applyAlignment="1">
      <alignment vertical="center"/>
    </xf>
    <xf numFmtId="49" fontId="26" fillId="0" borderId="0" xfId="1" quotePrefix="1" applyNumberFormat="1" applyFont="1" applyAlignment="1">
      <alignment horizontal="left" vertical="center"/>
    </xf>
    <xf numFmtId="172" fontId="11" fillId="0" borderId="0" xfId="0" applyNumberFormat="1" applyFont="1" applyAlignment="1">
      <alignment horizontal="center" vertical="center"/>
    </xf>
    <xf numFmtId="0" fontId="12" fillId="2" borderId="3" xfId="2" applyFont="1" applyFill="1" applyBorder="1" applyAlignment="1">
      <alignment horizontal="center" vertical="center" wrapText="1"/>
    </xf>
    <xf numFmtId="172" fontId="12" fillId="2" borderId="20" xfId="2" applyNumberFormat="1" applyFont="1" applyFill="1" applyBorder="1" applyAlignment="1">
      <alignment horizontal="center" vertical="center"/>
    </xf>
    <xf numFmtId="0" fontId="11" fillId="0" borderId="0" xfId="2" applyFont="1" applyAlignment="1">
      <alignment horizontal="left" vertical="center" wrapText="1"/>
    </xf>
    <xf numFmtId="0" fontId="12" fillId="2" borderId="4" xfId="2" applyFont="1" applyFill="1" applyBorder="1" applyAlignment="1">
      <alignment horizontal="center" vertical="center" wrapText="1"/>
    </xf>
    <xf numFmtId="0" fontId="12" fillId="0" borderId="0" xfId="2" applyFont="1" applyAlignment="1">
      <alignment horizontal="center" vertical="center" wrapText="1"/>
    </xf>
    <xf numFmtId="164" fontId="12" fillId="0" borderId="0" xfId="19" applyNumberFormat="1" applyFont="1" applyFill="1" applyBorder="1" applyAlignment="1">
      <alignment horizontal="center" vertical="center"/>
    </xf>
    <xf numFmtId="49" fontId="11" fillId="0" borderId="0" xfId="1" applyNumberFormat="1" applyFont="1" applyAlignment="1">
      <alignment horizontal="left" vertical="center" wrapText="1"/>
    </xf>
    <xf numFmtId="164" fontId="11" fillId="0" borderId="0" xfId="19" applyNumberFormat="1" applyFont="1" applyFill="1" applyAlignment="1">
      <alignment horizontal="left" vertical="center"/>
    </xf>
    <xf numFmtId="0" fontId="11" fillId="0" borderId="0" xfId="0" applyFont="1" applyAlignment="1">
      <alignment vertical="center" wrapText="1"/>
    </xf>
    <xf numFmtId="164" fontId="11" fillId="0" borderId="0" xfId="19" applyNumberFormat="1" applyFont="1" applyAlignment="1">
      <alignment vertical="center"/>
    </xf>
    <xf numFmtId="0" fontId="12" fillId="2" borderId="20" xfId="2" applyFont="1" applyFill="1" applyBorder="1" applyAlignment="1">
      <alignment horizontal="center" vertical="center" wrapText="1"/>
    </xf>
    <xf numFmtId="164" fontId="12" fillId="2" borderId="20" xfId="19" applyNumberFormat="1" applyFont="1" applyFill="1" applyBorder="1" applyAlignment="1">
      <alignment horizontal="center" vertical="center"/>
    </xf>
    <xf numFmtId="0" fontId="11" fillId="0" borderId="76" xfId="2" applyFont="1" applyBorder="1" applyAlignment="1">
      <alignment horizontal="justify" vertical="center" wrapText="1"/>
    </xf>
    <xf numFmtId="0" fontId="11" fillId="0" borderId="76" xfId="2" applyFont="1" applyBorder="1" applyAlignment="1">
      <alignment horizontal="left" vertical="center" wrapText="1"/>
    </xf>
    <xf numFmtId="164" fontId="11" fillId="0" borderId="76" xfId="19" applyNumberFormat="1" applyFont="1" applyFill="1" applyBorder="1" applyAlignment="1">
      <alignment horizontal="left" vertical="center"/>
    </xf>
    <xf numFmtId="0" fontId="11" fillId="0" borderId="76" xfId="2" applyFont="1" applyBorder="1" applyAlignment="1">
      <alignment vertical="center"/>
    </xf>
    <xf numFmtId="172" fontId="11" fillId="0" borderId="76" xfId="2" applyNumberFormat="1" applyFont="1" applyBorder="1" applyAlignment="1">
      <alignment horizontal="center" vertical="center"/>
    </xf>
    <xf numFmtId="0" fontId="11" fillId="5" borderId="76" xfId="2" applyFont="1" applyFill="1" applyBorder="1" applyAlignment="1">
      <alignment horizontal="justify" vertical="center" wrapText="1"/>
    </xf>
    <xf numFmtId="0" fontId="11" fillId="0" borderId="76" xfId="2" applyFont="1" applyBorder="1" applyAlignment="1">
      <alignment vertical="center" wrapText="1"/>
    </xf>
    <xf numFmtId="164" fontId="11" fillId="0" borderId="76" xfId="19" applyNumberFormat="1" applyFont="1" applyFill="1" applyBorder="1" applyAlignment="1">
      <alignment vertical="center"/>
    </xf>
    <xf numFmtId="0" fontId="11" fillId="0" borderId="92" xfId="2" applyFont="1" applyBorder="1" applyAlignment="1">
      <alignment horizontal="justify" vertical="center" wrapText="1"/>
    </xf>
    <xf numFmtId="0" fontId="11" fillId="0" borderId="92" xfId="2" applyFont="1" applyBorder="1" applyAlignment="1">
      <alignment horizontal="left" vertical="center" wrapText="1"/>
    </xf>
    <xf numFmtId="164" fontId="11" fillId="0" borderId="92" xfId="19" applyNumberFormat="1" applyFont="1" applyFill="1" applyBorder="1" applyAlignment="1">
      <alignment horizontal="left" vertical="center"/>
    </xf>
    <xf numFmtId="0" fontId="11" fillId="0" borderId="92" xfId="2" applyFont="1" applyBorder="1" applyAlignment="1">
      <alignment vertical="center"/>
    </xf>
    <xf numFmtId="172" fontId="11" fillId="0" borderId="92" xfId="2" applyNumberFormat="1" applyFont="1" applyBorder="1" applyAlignment="1">
      <alignment horizontal="center" vertical="center"/>
    </xf>
    <xf numFmtId="164" fontId="12" fillId="7" borderId="27" xfId="19" applyNumberFormat="1" applyFont="1" applyFill="1" applyBorder="1" applyAlignment="1">
      <alignment horizontal="center" vertical="center" wrapText="1"/>
    </xf>
    <xf numFmtId="172" fontId="12" fillId="7" borderId="27" xfId="2" applyNumberFormat="1" applyFont="1" applyFill="1" applyBorder="1" applyAlignment="1">
      <alignment horizontal="center" vertical="center" wrapText="1"/>
    </xf>
    <xf numFmtId="0" fontId="11" fillId="0" borderId="75" xfId="2" applyFont="1" applyBorder="1" applyAlignment="1">
      <alignment horizontal="justify" vertical="center" wrapText="1"/>
    </xf>
    <xf numFmtId="0" fontId="11" fillId="0" borderId="75" xfId="2" applyFont="1" applyBorder="1" applyAlignment="1">
      <alignment horizontal="left" vertical="center" wrapText="1"/>
    </xf>
    <xf numFmtId="164" fontId="11" fillId="0" borderId="75" xfId="19" applyNumberFormat="1" applyFont="1" applyFill="1" applyBorder="1" applyAlignment="1">
      <alignment horizontal="left" vertical="center"/>
    </xf>
    <xf numFmtId="0" fontId="11" fillId="0" borderId="75" xfId="2" applyFont="1" applyBorder="1" applyAlignment="1">
      <alignment vertical="center"/>
    </xf>
    <xf numFmtId="172" fontId="11" fillId="0" borderId="75" xfId="2" applyNumberFormat="1" applyFont="1" applyBorder="1" applyAlignment="1">
      <alignment horizontal="center" vertical="center"/>
    </xf>
    <xf numFmtId="0" fontId="12" fillId="2" borderId="27" xfId="2" applyFont="1" applyFill="1" applyBorder="1" applyAlignment="1">
      <alignment horizontal="center" vertical="center" wrapText="1"/>
    </xf>
    <xf numFmtId="164" fontId="12" fillId="2" borderId="27" xfId="19" applyNumberFormat="1" applyFont="1" applyFill="1" applyBorder="1" applyAlignment="1">
      <alignment horizontal="center" vertical="center"/>
    </xf>
    <xf numFmtId="172" fontId="12" fillId="2" borderId="27" xfId="2" applyNumberFormat="1" applyFont="1" applyFill="1" applyBorder="1" applyAlignment="1">
      <alignment horizontal="center" vertical="center"/>
    </xf>
    <xf numFmtId="165" fontId="12" fillId="0" borderId="0" xfId="20" applyFont="1" applyFill="1" applyAlignment="1">
      <alignment vertical="center"/>
    </xf>
    <xf numFmtId="0" fontId="6" fillId="0" borderId="0" xfId="4" applyFont="1" applyAlignment="1">
      <alignment horizontal="left"/>
    </xf>
    <xf numFmtId="165" fontId="26" fillId="0" borderId="0" xfId="20" quotePrefix="1" applyFont="1" applyFill="1" applyAlignment="1">
      <alignment horizontal="left" vertical="center"/>
    </xf>
    <xf numFmtId="165" fontId="12" fillId="7" borderId="11" xfId="20" applyFont="1" applyFill="1" applyBorder="1" applyAlignment="1">
      <alignment horizontal="center" vertical="center"/>
    </xf>
    <xf numFmtId="165" fontId="12" fillId="7" borderId="7" xfId="20" applyFont="1" applyFill="1" applyBorder="1" applyAlignment="1">
      <alignment horizontal="center" vertical="center"/>
    </xf>
    <xf numFmtId="0" fontId="12" fillId="7" borderId="7" xfId="2" applyFont="1" applyFill="1" applyBorder="1" applyAlignment="1">
      <alignment horizontal="center" vertical="center"/>
    </xf>
    <xf numFmtId="0" fontId="11" fillId="0" borderId="0" xfId="4" applyFont="1" applyAlignment="1">
      <alignment horizontal="center"/>
    </xf>
    <xf numFmtId="165" fontId="12" fillId="2" borderId="42" xfId="20" applyFont="1" applyFill="1" applyBorder="1" applyAlignment="1">
      <alignment vertical="center"/>
    </xf>
    <xf numFmtId="165" fontId="12" fillId="2" borderId="19" xfId="20" applyFont="1" applyFill="1" applyBorder="1" applyAlignment="1">
      <alignment vertical="center"/>
    </xf>
    <xf numFmtId="0" fontId="12" fillId="2" borderId="15" xfId="2" applyFont="1" applyFill="1" applyBorder="1" applyAlignment="1">
      <alignment vertical="center"/>
    </xf>
    <xf numFmtId="0" fontId="12" fillId="2" borderId="43" xfId="2" applyFont="1" applyFill="1" applyBorder="1" applyAlignment="1">
      <alignment vertical="center"/>
    </xf>
    <xf numFmtId="165" fontId="12" fillId="0" borderId="0" xfId="20" applyFont="1" applyFill="1" applyBorder="1" applyAlignment="1">
      <alignment vertical="center"/>
    </xf>
    <xf numFmtId="49" fontId="11" fillId="0" borderId="0" xfId="1" applyNumberFormat="1" applyFont="1" applyAlignment="1">
      <alignment horizontal="center" vertical="center"/>
    </xf>
    <xf numFmtId="49" fontId="11" fillId="0" borderId="0" xfId="1" applyNumberFormat="1" applyFont="1" applyAlignment="1">
      <alignment horizontal="left" vertical="center"/>
    </xf>
    <xf numFmtId="0" fontId="11" fillId="0" borderId="0" xfId="2" applyFont="1" applyAlignment="1">
      <alignment horizontal="center" vertical="center"/>
    </xf>
    <xf numFmtId="165" fontId="11" fillId="0" borderId="0" xfId="20" applyFont="1"/>
    <xf numFmtId="49" fontId="11" fillId="0" borderId="0" xfId="4" applyNumberFormat="1" applyFont="1" applyAlignment="1">
      <alignment horizontal="right"/>
    </xf>
    <xf numFmtId="14" fontId="11" fillId="0" borderId="13" xfId="4" applyNumberFormat="1" applyFont="1" applyBorder="1"/>
    <xf numFmtId="3" fontId="11" fillId="0" borderId="0" xfId="4" applyNumberFormat="1" applyFont="1" applyAlignment="1">
      <alignment horizontal="right"/>
    </xf>
    <xf numFmtId="49" fontId="12" fillId="0" borderId="0" xfId="4" applyNumberFormat="1" applyFont="1"/>
    <xf numFmtId="4" fontId="12" fillId="0" borderId="0" xfId="4" applyNumberFormat="1" applyFont="1"/>
    <xf numFmtId="49" fontId="12" fillId="0" borderId="0" xfId="2" applyNumberFormat="1" applyFont="1" applyAlignment="1">
      <alignment vertical="center"/>
    </xf>
    <xf numFmtId="4" fontId="12" fillId="0" borderId="0" xfId="2" applyNumberFormat="1" applyFont="1" applyAlignment="1">
      <alignment vertical="center"/>
    </xf>
    <xf numFmtId="49" fontId="11" fillId="0" borderId="0" xfId="4" applyNumberFormat="1" applyFont="1"/>
    <xf numFmtId="166" fontId="11" fillId="0" borderId="0" xfId="4" applyNumberFormat="1" applyFont="1"/>
    <xf numFmtId="4" fontId="11" fillId="0" borderId="0" xfId="4" applyNumberFormat="1" applyFont="1"/>
    <xf numFmtId="0" fontId="11" fillId="0" borderId="0" xfId="4" applyFont="1" applyAlignment="1">
      <alignment horizontal="center" wrapText="1"/>
    </xf>
    <xf numFmtId="0" fontId="12" fillId="7" borderId="58" xfId="4" applyFont="1" applyFill="1" applyBorder="1" applyAlignment="1">
      <alignment horizontal="center" vertical="center" wrapText="1"/>
    </xf>
    <xf numFmtId="0" fontId="12" fillId="7" borderId="52" xfId="4" applyFont="1" applyFill="1" applyBorder="1" applyAlignment="1">
      <alignment horizontal="center" vertical="center" wrapText="1"/>
    </xf>
    <xf numFmtId="0" fontId="12" fillId="7" borderId="48" xfId="4" applyFont="1" applyFill="1" applyBorder="1" applyAlignment="1">
      <alignment horizontal="center" vertical="center"/>
    </xf>
    <xf numFmtId="0" fontId="12" fillId="7" borderId="53" xfId="4" applyFont="1" applyFill="1" applyBorder="1" applyAlignment="1">
      <alignment horizontal="center" vertical="center" wrapText="1"/>
    </xf>
    <xf numFmtId="49" fontId="12" fillId="7" borderId="58" xfId="4" applyNumberFormat="1" applyFont="1" applyFill="1" applyBorder="1" applyAlignment="1">
      <alignment horizontal="center" vertical="center" wrapText="1"/>
    </xf>
    <xf numFmtId="0" fontId="12" fillId="7" borderId="48" xfId="4" applyFont="1" applyFill="1" applyBorder="1" applyAlignment="1">
      <alignment horizontal="center" vertical="center" wrapText="1"/>
    </xf>
    <xf numFmtId="0" fontId="12" fillId="7" borderId="47" xfId="4" applyFont="1" applyFill="1" applyBorder="1" applyAlignment="1">
      <alignment horizontal="center" vertical="center" wrapText="1"/>
    </xf>
    <xf numFmtId="166" fontId="12" fillId="7" borderId="58" xfId="4" applyNumberFormat="1" applyFont="1" applyFill="1" applyBorder="1" applyAlignment="1">
      <alignment horizontal="center" textRotation="90" wrapText="1"/>
    </xf>
    <xf numFmtId="166" fontId="12" fillId="7" borderId="48" xfId="4" applyNumberFormat="1" applyFont="1" applyFill="1" applyBorder="1" applyAlignment="1">
      <alignment horizontal="center" textRotation="90" wrapText="1"/>
    </xf>
    <xf numFmtId="166" fontId="12" fillId="7" borderId="53" xfId="4" applyNumberFormat="1" applyFont="1" applyFill="1" applyBorder="1" applyAlignment="1">
      <alignment horizontal="center" textRotation="90" wrapText="1"/>
    </xf>
    <xf numFmtId="49" fontId="12" fillId="7" borderId="52" xfId="4" applyNumberFormat="1" applyFont="1" applyFill="1" applyBorder="1" applyAlignment="1">
      <alignment horizontal="center" textRotation="90" wrapText="1"/>
    </xf>
    <xf numFmtId="4" fontId="12" fillId="7" borderId="53" xfId="4" applyNumberFormat="1" applyFont="1" applyFill="1" applyBorder="1" applyAlignment="1">
      <alignment horizontal="center" textRotation="90" wrapText="1"/>
    </xf>
    <xf numFmtId="0" fontId="12" fillId="0" borderId="0" xfId="4" applyFont="1" applyAlignment="1">
      <alignment horizontal="center" textRotation="90" wrapText="1"/>
    </xf>
    <xf numFmtId="0" fontId="11" fillId="0" borderId="27" xfId="2" applyFont="1" applyBorder="1" applyAlignment="1">
      <alignment horizontal="left" vertical="center"/>
    </xf>
    <xf numFmtId="0" fontId="11" fillId="0" borderId="40" xfId="2" applyFont="1" applyBorder="1" applyAlignment="1">
      <alignment horizontal="left" vertical="center"/>
    </xf>
    <xf numFmtId="0" fontId="12" fillId="7" borderId="8" xfId="4" applyFont="1" applyFill="1" applyBorder="1" applyAlignment="1">
      <alignment horizontal="center" vertical="center" wrapText="1"/>
    </xf>
    <xf numFmtId="0" fontId="12" fillId="7" borderId="9" xfId="4" applyFont="1" applyFill="1" applyBorder="1" applyAlignment="1">
      <alignment horizontal="center" vertical="center" wrapText="1"/>
    </xf>
    <xf numFmtId="0" fontId="12" fillId="7" borderId="50" xfId="4" applyFont="1" applyFill="1" applyBorder="1" applyAlignment="1">
      <alignment horizontal="center" vertical="center"/>
    </xf>
    <xf numFmtId="0" fontId="12" fillId="7" borderId="78" xfId="4" applyFont="1" applyFill="1" applyBorder="1" applyAlignment="1">
      <alignment horizontal="center" vertical="center" wrapText="1"/>
    </xf>
    <xf numFmtId="49" fontId="12" fillId="7" borderId="8" xfId="4" applyNumberFormat="1" applyFont="1" applyFill="1" applyBorder="1" applyAlignment="1">
      <alignment horizontal="center" vertical="center" wrapText="1"/>
    </xf>
    <xf numFmtId="0" fontId="12" fillId="7" borderId="50" xfId="4" applyFont="1" applyFill="1" applyBorder="1" applyAlignment="1">
      <alignment horizontal="center" vertical="center" wrapText="1"/>
    </xf>
    <xf numFmtId="0" fontId="12" fillId="7" borderId="82" xfId="4" applyFont="1" applyFill="1" applyBorder="1" applyAlignment="1">
      <alignment horizontal="center" vertical="center" wrapText="1"/>
    </xf>
    <xf numFmtId="166" fontId="12" fillId="7" borderId="8" xfId="4" applyNumberFormat="1" applyFont="1" applyFill="1" applyBorder="1" applyAlignment="1">
      <alignment horizontal="center" textRotation="90" wrapText="1"/>
    </xf>
    <xf numFmtId="166" fontId="12" fillId="7" borderId="50" xfId="4" applyNumberFormat="1" applyFont="1" applyFill="1" applyBorder="1" applyAlignment="1">
      <alignment horizontal="center" textRotation="90" wrapText="1"/>
    </xf>
    <xf numFmtId="166" fontId="12" fillId="7" borderId="78" xfId="4" applyNumberFormat="1" applyFont="1" applyFill="1" applyBorder="1" applyAlignment="1">
      <alignment horizontal="center" textRotation="90" wrapText="1"/>
    </xf>
    <xf numFmtId="49" fontId="12" fillId="7" borderId="8" xfId="4" applyNumberFormat="1" applyFont="1" applyFill="1" applyBorder="1" applyAlignment="1">
      <alignment horizontal="center" textRotation="90" wrapText="1"/>
    </xf>
    <xf numFmtId="4" fontId="12" fillId="7" borderId="78" xfId="4" applyNumberFormat="1" applyFont="1" applyFill="1" applyBorder="1" applyAlignment="1">
      <alignment horizontal="center" textRotation="90" wrapText="1"/>
    </xf>
    <xf numFmtId="165" fontId="12" fillId="0" borderId="0" xfId="10" applyFont="1" applyFill="1" applyAlignment="1">
      <alignment horizontal="center"/>
    </xf>
    <xf numFmtId="165" fontId="12" fillId="0" borderId="0" xfId="10" applyFont="1" applyFill="1" applyAlignment="1"/>
    <xf numFmtId="165" fontId="12" fillId="0" borderId="0" xfId="10" applyFont="1" applyFill="1" applyAlignment="1">
      <alignment horizontal="center" vertical="center"/>
    </xf>
    <xf numFmtId="165" fontId="12" fillId="0" borderId="0" xfId="10" applyFont="1" applyFill="1" applyAlignment="1">
      <alignment vertical="center"/>
    </xf>
    <xf numFmtId="165" fontId="11" fillId="0" borderId="0" xfId="10" applyFont="1" applyAlignment="1">
      <alignment horizontal="center"/>
    </xf>
    <xf numFmtId="165" fontId="11" fillId="0" borderId="0" xfId="10" applyFont="1"/>
    <xf numFmtId="0" fontId="12" fillId="7" borderId="4" xfId="4" applyFont="1" applyFill="1" applyBorder="1" applyAlignment="1">
      <alignment horizontal="center" vertical="center" wrapText="1"/>
    </xf>
    <xf numFmtId="0" fontId="12" fillId="7" borderId="14" xfId="4" applyFont="1" applyFill="1" applyBorder="1" applyAlignment="1">
      <alignment horizontal="center" vertical="center" wrapText="1"/>
    </xf>
    <xf numFmtId="166" fontId="12" fillId="7" borderId="15" xfId="4" applyNumberFormat="1" applyFont="1" applyFill="1" applyBorder="1" applyAlignment="1">
      <alignment horizontal="center" vertical="center" textRotation="90" wrapText="1"/>
    </xf>
    <xf numFmtId="166" fontId="12" fillId="7" borderId="43" xfId="4" applyNumberFormat="1" applyFont="1" applyFill="1" applyBorder="1" applyAlignment="1">
      <alignment horizontal="center" vertical="center" textRotation="90" wrapText="1"/>
    </xf>
    <xf numFmtId="165" fontId="12" fillId="7" borderId="14" xfId="10" applyFont="1" applyFill="1" applyBorder="1" applyAlignment="1">
      <alignment horizontal="center" vertical="center" wrapText="1"/>
    </xf>
    <xf numFmtId="0" fontId="11" fillId="0" borderId="29" xfId="4" applyFont="1" applyBorder="1" applyAlignment="1">
      <alignment vertical="center"/>
    </xf>
    <xf numFmtId="0" fontId="11" fillId="0" borderId="59" xfId="4" applyFont="1" applyBorder="1" applyAlignment="1">
      <alignment vertical="center"/>
    </xf>
    <xf numFmtId="0" fontId="11" fillId="0" borderId="65" xfId="2" applyFont="1" applyBorder="1" applyAlignment="1">
      <alignment horizontal="left" vertical="center" wrapText="1"/>
    </xf>
    <xf numFmtId="0" fontId="11" fillId="0" borderId="32" xfId="2" applyFont="1" applyBorder="1" applyAlignment="1">
      <alignment horizontal="left" vertical="center"/>
    </xf>
    <xf numFmtId="0" fontId="11" fillId="0" borderId="31" xfId="4" applyFont="1" applyBorder="1" applyAlignment="1">
      <alignment horizontal="center" vertical="center"/>
    </xf>
    <xf numFmtId="0" fontId="11" fillId="0" borderId="31" xfId="4" applyFont="1" applyBorder="1" applyAlignment="1">
      <alignment vertical="center"/>
    </xf>
    <xf numFmtId="0" fontId="11" fillId="0" borderId="30" xfId="4" applyFont="1" applyBorder="1" applyAlignment="1">
      <alignment vertical="center"/>
    </xf>
    <xf numFmtId="165" fontId="11" fillId="0" borderId="65" xfId="10" applyFont="1" applyBorder="1" applyAlignment="1">
      <alignment horizontal="center" vertical="center"/>
    </xf>
    <xf numFmtId="0" fontId="11" fillId="0" borderId="59" xfId="4" applyFont="1" applyBorder="1" applyAlignment="1">
      <alignment horizontal="center" vertical="center"/>
    </xf>
    <xf numFmtId="165" fontId="11" fillId="0" borderId="59" xfId="10" applyFont="1" applyBorder="1" applyAlignment="1">
      <alignment vertical="center"/>
    </xf>
    <xf numFmtId="0" fontId="11" fillId="0" borderId="25" xfId="4" applyFont="1" applyBorder="1" applyAlignment="1">
      <alignment vertical="center"/>
    </xf>
    <xf numFmtId="0" fontId="11" fillId="0" borderId="60" xfId="4" applyFont="1" applyBorder="1" applyAlignment="1">
      <alignment vertical="center"/>
    </xf>
    <xf numFmtId="0" fontId="11" fillId="0" borderId="26" xfId="2" applyFont="1" applyBorder="1" applyAlignment="1">
      <alignment horizontal="left" vertical="center" wrapText="1"/>
    </xf>
    <xf numFmtId="0" fontId="11" fillId="0" borderId="1" xfId="2" applyFont="1" applyBorder="1" applyAlignment="1">
      <alignment horizontal="left" vertical="center"/>
    </xf>
    <xf numFmtId="0" fontId="11" fillId="0" borderId="27" xfId="4" applyFont="1" applyBorder="1" applyAlignment="1">
      <alignment horizontal="center" vertical="center"/>
    </xf>
    <xf numFmtId="0" fontId="11" fillId="0" borderId="27" xfId="4" applyFont="1" applyBorder="1" applyAlignment="1">
      <alignment vertical="center"/>
    </xf>
    <xf numFmtId="0" fontId="11" fillId="0" borderId="28" xfId="4" applyFont="1" applyBorder="1" applyAlignment="1">
      <alignment vertical="center"/>
    </xf>
    <xf numFmtId="165" fontId="11" fillId="0" borderId="26" xfId="10" applyFont="1" applyBorder="1" applyAlignment="1">
      <alignment horizontal="center" vertical="center"/>
    </xf>
    <xf numFmtId="0" fontId="11" fillId="0" borderId="60" xfId="4" applyFont="1" applyBorder="1" applyAlignment="1">
      <alignment horizontal="center" vertical="center"/>
    </xf>
    <xf numFmtId="165" fontId="11" fillId="0" borderId="60" xfId="10" applyFont="1" applyBorder="1" applyAlignment="1">
      <alignment vertical="center"/>
    </xf>
    <xf numFmtId="0" fontId="11" fillId="5" borderId="26" xfId="2" applyFont="1" applyFill="1" applyBorder="1" applyAlignment="1">
      <alignment horizontal="left" vertical="center" wrapText="1"/>
    </xf>
    <xf numFmtId="0" fontId="11" fillId="5" borderId="1" xfId="2" applyFont="1" applyFill="1" applyBorder="1" applyAlignment="1">
      <alignment horizontal="left" vertical="center"/>
    </xf>
    <xf numFmtId="0" fontId="11" fillId="5" borderId="25" xfId="4" applyFont="1" applyFill="1" applyBorder="1" applyAlignment="1">
      <alignment vertical="center"/>
    </xf>
    <xf numFmtId="0" fontId="11" fillId="5" borderId="27" xfId="4" applyFont="1" applyFill="1" applyBorder="1" applyAlignment="1">
      <alignment horizontal="center" vertical="center"/>
    </xf>
    <xf numFmtId="0" fontId="11" fillId="5" borderId="27" xfId="4" applyFont="1" applyFill="1" applyBorder="1" applyAlignment="1">
      <alignment vertical="center"/>
    </xf>
    <xf numFmtId="0" fontId="11" fillId="5" borderId="28" xfId="4" applyFont="1" applyFill="1" applyBorder="1" applyAlignment="1">
      <alignment vertical="center"/>
    </xf>
    <xf numFmtId="0" fontId="11" fillId="5" borderId="26" xfId="4" applyFont="1" applyFill="1" applyBorder="1" applyAlignment="1">
      <alignment vertical="center" wrapText="1"/>
    </xf>
    <xf numFmtId="0" fontId="11" fillId="5" borderId="1" xfId="4" applyFont="1" applyFill="1" applyBorder="1" applyAlignment="1">
      <alignment vertical="center"/>
    </xf>
    <xf numFmtId="0" fontId="11" fillId="5" borderId="93" xfId="4" applyFont="1" applyFill="1" applyBorder="1" applyAlignment="1">
      <alignment vertical="center"/>
    </xf>
    <xf numFmtId="165" fontId="11" fillId="0" borderId="27" xfId="10" applyFont="1" applyBorder="1" applyAlignment="1">
      <alignment horizontal="center" vertical="center"/>
    </xf>
    <xf numFmtId="49" fontId="11" fillId="5" borderId="27" xfId="4" applyNumberFormat="1" applyFont="1" applyFill="1" applyBorder="1" applyAlignment="1">
      <alignment horizontal="center" vertical="center"/>
    </xf>
    <xf numFmtId="0" fontId="11" fillId="5" borderId="27" xfId="4" applyFont="1" applyFill="1" applyBorder="1" applyAlignment="1">
      <alignment horizontal="center" vertical="center" wrapText="1"/>
    </xf>
    <xf numFmtId="0" fontId="11" fillId="5" borderId="27" xfId="4" applyFont="1" applyFill="1" applyBorder="1" applyAlignment="1">
      <alignment vertical="center" wrapText="1"/>
    </xf>
    <xf numFmtId="0" fontId="11" fillId="0" borderId="38" xfId="4" applyFont="1" applyBorder="1" applyAlignment="1">
      <alignment vertical="center"/>
    </xf>
    <xf numFmtId="0" fontId="11" fillId="0" borderId="94" xfId="4" applyFont="1" applyBorder="1" applyAlignment="1">
      <alignment vertical="center"/>
    </xf>
    <xf numFmtId="0" fontId="11" fillId="5" borderId="51" xfId="4" applyFont="1" applyFill="1" applyBorder="1" applyAlignment="1">
      <alignment vertical="center" wrapText="1"/>
    </xf>
    <xf numFmtId="0" fontId="11" fillId="5" borderId="41" xfId="4" applyFont="1" applyFill="1" applyBorder="1" applyAlignment="1">
      <alignment vertical="center"/>
    </xf>
    <xf numFmtId="0" fontId="11" fillId="5" borderId="38" xfId="4" applyFont="1" applyFill="1" applyBorder="1" applyAlignment="1">
      <alignment vertical="center"/>
    </xf>
    <xf numFmtId="0" fontId="11" fillId="5" borderId="40" xfId="4" applyFont="1" applyFill="1" applyBorder="1" applyAlignment="1">
      <alignment horizontal="center" vertical="center" wrapText="1"/>
    </xf>
    <xf numFmtId="0" fontId="11" fillId="5" borderId="40" xfId="4" applyFont="1" applyFill="1" applyBorder="1" applyAlignment="1">
      <alignment vertical="center"/>
    </xf>
    <xf numFmtId="0" fontId="11" fillId="5" borderId="39" xfId="4" applyFont="1" applyFill="1" applyBorder="1" applyAlignment="1">
      <alignment vertical="center"/>
    </xf>
    <xf numFmtId="0" fontId="11" fillId="5" borderId="61" xfId="4" applyFont="1" applyFill="1" applyBorder="1" applyAlignment="1">
      <alignment vertical="center"/>
    </xf>
    <xf numFmtId="165" fontId="11" fillId="0" borderId="40" xfId="10" applyFont="1" applyBorder="1" applyAlignment="1">
      <alignment horizontal="center" vertical="center"/>
    </xf>
    <xf numFmtId="0" fontId="11" fillId="0" borderId="94" xfId="4" applyFont="1" applyBorder="1" applyAlignment="1">
      <alignment horizontal="center" vertical="center"/>
    </xf>
    <xf numFmtId="165" fontId="11" fillId="0" borderId="94" xfId="10" applyFont="1" applyBorder="1" applyAlignment="1">
      <alignment vertical="center"/>
    </xf>
    <xf numFmtId="0" fontId="12" fillId="0" borderId="42" xfId="4" applyFont="1" applyBorder="1" applyAlignment="1">
      <alignment horizontal="center"/>
    </xf>
    <xf numFmtId="0" fontId="12" fillId="0" borderId="17" xfId="4" applyFont="1" applyBorder="1" applyAlignment="1">
      <alignment horizontal="center"/>
    </xf>
    <xf numFmtId="0" fontId="11" fillId="0" borderId="14" xfId="4" applyFont="1" applyBorder="1"/>
    <xf numFmtId="0" fontId="11" fillId="0" borderId="16" xfId="4" applyFont="1" applyBorder="1"/>
    <xf numFmtId="0" fontId="11" fillId="0" borderId="42" xfId="4" applyFont="1" applyBorder="1"/>
    <xf numFmtId="0" fontId="11" fillId="0" borderId="15" xfId="4" applyFont="1" applyBorder="1" applyAlignment="1">
      <alignment horizontal="center"/>
    </xf>
    <xf numFmtId="0" fontId="11" fillId="0" borderId="15" xfId="4" applyFont="1" applyBorder="1"/>
    <xf numFmtId="0" fontId="11" fillId="0" borderId="43" xfId="4" applyFont="1" applyBorder="1"/>
    <xf numFmtId="0" fontId="11" fillId="0" borderId="18" xfId="4" applyFont="1" applyBorder="1"/>
    <xf numFmtId="165" fontId="11" fillId="0" borderId="15" xfId="10" applyFont="1" applyBorder="1" applyAlignment="1">
      <alignment horizontal="center"/>
    </xf>
    <xf numFmtId="0" fontId="11" fillId="0" borderId="17" xfId="4" applyFont="1" applyBorder="1" applyAlignment="1">
      <alignment horizontal="center"/>
    </xf>
    <xf numFmtId="165" fontId="11" fillId="0" borderId="17" xfId="10" applyFont="1" applyBorder="1"/>
    <xf numFmtId="0" fontId="11" fillId="0" borderId="56" xfId="4" applyFont="1" applyBorder="1"/>
    <xf numFmtId="0" fontId="11" fillId="0" borderId="49" xfId="4" applyFont="1" applyBorder="1"/>
    <xf numFmtId="0" fontId="11" fillId="0" borderId="55" xfId="4" applyFont="1" applyBorder="1"/>
    <xf numFmtId="0" fontId="11" fillId="0" borderId="54" xfId="4" applyFont="1" applyBorder="1"/>
    <xf numFmtId="0" fontId="11" fillId="0" borderId="8" xfId="4" applyFont="1" applyBorder="1"/>
    <xf numFmtId="0" fontId="11" fillId="0" borderId="4" xfId="4" applyFont="1" applyBorder="1"/>
    <xf numFmtId="0" fontId="11" fillId="0" borderId="17" xfId="4" applyFont="1" applyBorder="1"/>
    <xf numFmtId="0" fontId="12" fillId="7" borderId="58" xfId="0" applyFont="1" applyFill="1" applyBorder="1" applyAlignment="1">
      <alignment horizontal="center" vertical="center" wrapText="1"/>
    </xf>
    <xf numFmtId="0" fontId="12" fillId="7" borderId="52" xfId="0" applyFont="1" applyFill="1" applyBorder="1" applyAlignment="1">
      <alignment horizontal="center" vertical="center" wrapText="1"/>
    </xf>
    <xf numFmtId="0" fontId="12" fillId="7" borderId="48" xfId="0" applyFont="1" applyFill="1" applyBorder="1" applyAlignment="1">
      <alignment horizontal="center" vertical="center" wrapText="1"/>
    </xf>
    <xf numFmtId="0" fontId="12" fillId="7" borderId="53" xfId="0" applyFont="1" applyFill="1" applyBorder="1" applyAlignment="1">
      <alignment horizontal="center" vertical="center" wrapText="1"/>
    </xf>
    <xf numFmtId="49" fontId="12" fillId="7" borderId="58" xfId="0" applyNumberFormat="1" applyFont="1" applyFill="1" applyBorder="1" applyAlignment="1">
      <alignment horizontal="center" vertical="center" wrapText="1"/>
    </xf>
    <xf numFmtId="0" fontId="12" fillId="7" borderId="47" xfId="0" applyFont="1" applyFill="1" applyBorder="1" applyAlignment="1">
      <alignment horizontal="center" vertical="center" wrapText="1"/>
    </xf>
    <xf numFmtId="49" fontId="12" fillId="7" borderId="58" xfId="0" applyNumberFormat="1" applyFont="1" applyFill="1" applyBorder="1" applyAlignment="1">
      <alignment horizontal="center" vertical="center" textRotation="90" wrapText="1"/>
    </xf>
    <xf numFmtId="49" fontId="12" fillId="7" borderId="48" xfId="0" applyNumberFormat="1" applyFont="1" applyFill="1" applyBorder="1" applyAlignment="1">
      <alignment horizontal="center" vertical="center" textRotation="90" wrapText="1"/>
    </xf>
    <xf numFmtId="171" fontId="12" fillId="7" borderId="53" xfId="0" applyNumberFormat="1" applyFont="1" applyFill="1" applyBorder="1" applyAlignment="1">
      <alignment horizontal="center" vertical="center" textRotation="90" wrapText="1"/>
    </xf>
    <xf numFmtId="166" fontId="12" fillId="7" borderId="58" xfId="0" applyNumberFormat="1" applyFont="1" applyFill="1" applyBorder="1" applyAlignment="1">
      <alignment horizontal="center" textRotation="90" wrapText="1"/>
    </xf>
    <xf numFmtId="166" fontId="12" fillId="7" borderId="48" xfId="0" applyNumberFormat="1" applyFont="1" applyFill="1" applyBorder="1" applyAlignment="1">
      <alignment horizontal="center" textRotation="90" wrapText="1"/>
    </xf>
    <xf numFmtId="166" fontId="12" fillId="7" borderId="53" xfId="0" applyNumberFormat="1" applyFont="1" applyFill="1" applyBorder="1" applyAlignment="1">
      <alignment horizontal="center" textRotation="90" wrapText="1"/>
    </xf>
    <xf numFmtId="0" fontId="5" fillId="5" borderId="27" xfId="0" applyFont="1" applyFill="1" applyBorder="1" applyAlignment="1">
      <alignment horizontal="center" vertical="center" wrapText="1"/>
    </xf>
    <xf numFmtId="49" fontId="5" fillId="5" borderId="27" xfId="0" quotePrefix="1" applyNumberFormat="1" applyFont="1" applyFill="1" applyBorder="1" applyAlignment="1">
      <alignment horizontal="center" vertical="center" wrapText="1"/>
    </xf>
    <xf numFmtId="0" fontId="5" fillId="5" borderId="27" xfId="0" applyFont="1" applyFill="1" applyBorder="1" applyAlignment="1">
      <alignment horizontal="center" vertical="center"/>
    </xf>
    <xf numFmtId="0" fontId="5" fillId="5" borderId="27" xfId="2" applyFont="1" applyFill="1" applyBorder="1" applyAlignment="1">
      <alignment horizontal="center" vertical="center" wrapText="1"/>
    </xf>
    <xf numFmtId="49" fontId="5" fillId="5" borderId="27" xfId="0" applyNumberFormat="1" applyFont="1" applyFill="1" applyBorder="1" applyAlignment="1">
      <alignment horizontal="center" vertical="center"/>
    </xf>
    <xf numFmtId="171" fontId="5" fillId="5" borderId="27" xfId="0" applyNumberFormat="1" applyFont="1" applyFill="1" applyBorder="1" applyAlignment="1">
      <alignment horizontal="center" vertical="center"/>
    </xf>
    <xf numFmtId="166" fontId="5" fillId="5" borderId="27" xfId="0" applyNumberFormat="1" applyFont="1" applyFill="1" applyBorder="1" applyAlignment="1">
      <alignment horizontal="center" vertical="center"/>
    </xf>
    <xf numFmtId="49" fontId="5" fillId="5" borderId="27" xfId="0" applyNumberFormat="1" applyFont="1" applyFill="1" applyBorder="1" applyAlignment="1">
      <alignment horizontal="center" vertical="center" wrapText="1"/>
    </xf>
    <xf numFmtId="171" fontId="5" fillId="5" borderId="1" xfId="0" applyNumberFormat="1" applyFont="1" applyFill="1" applyBorder="1" applyAlignment="1">
      <alignment horizontal="center" vertical="center"/>
    </xf>
    <xf numFmtId="0" fontId="5" fillId="5" borderId="0" xfId="0" applyFont="1" applyFill="1" applyAlignment="1">
      <alignment horizontal="center" vertical="center" wrapText="1"/>
    </xf>
    <xf numFmtId="0" fontId="12" fillId="5" borderId="0" xfId="0" applyFont="1" applyFill="1"/>
    <xf numFmtId="0" fontId="12" fillId="5" borderId="0" xfId="0" applyFont="1" applyFill="1" applyAlignment="1">
      <alignment wrapText="1"/>
    </xf>
    <xf numFmtId="49" fontId="12" fillId="5" borderId="0" xfId="0" applyNumberFormat="1" applyFont="1" applyFill="1" applyAlignment="1">
      <alignment horizontal="center" vertical="center"/>
    </xf>
    <xf numFmtId="0" fontId="12" fillId="5" borderId="0" xfId="0" applyFont="1" applyFill="1" applyAlignment="1">
      <alignment horizontal="center" vertical="center"/>
    </xf>
    <xf numFmtId="171" fontId="12" fillId="5" borderId="0" xfId="0" applyNumberFormat="1" applyFont="1" applyFill="1" applyAlignment="1">
      <alignment horizontal="center" vertical="center"/>
    </xf>
    <xf numFmtId="0" fontId="12" fillId="5" borderId="0" xfId="2" applyFont="1" applyFill="1" applyAlignment="1">
      <alignment vertical="center" wrapText="1"/>
    </xf>
    <xf numFmtId="49" fontId="12" fillId="5" borderId="0" xfId="2" applyNumberFormat="1" applyFont="1" applyFill="1" applyAlignment="1">
      <alignment horizontal="center" vertical="center"/>
    </xf>
    <xf numFmtId="171" fontId="12" fillId="5" borderId="0" xfId="2" applyNumberFormat="1" applyFont="1" applyFill="1" applyAlignment="1">
      <alignment horizontal="center" vertical="center"/>
    </xf>
    <xf numFmtId="0" fontId="11" fillId="5" borderId="0" xfId="0" applyFont="1" applyFill="1"/>
    <xf numFmtId="0" fontId="11" fillId="5" borderId="0" xfId="0" applyFont="1" applyFill="1" applyAlignment="1">
      <alignment wrapText="1"/>
    </xf>
    <xf numFmtId="49" fontId="11" fillId="5" borderId="0" xfId="0" applyNumberFormat="1" applyFont="1" applyFill="1" applyAlignment="1">
      <alignment horizontal="center" vertical="center"/>
    </xf>
    <xf numFmtId="0" fontId="11" fillId="5" borderId="0" xfId="0" applyFont="1" applyFill="1" applyAlignment="1">
      <alignment horizontal="center" vertical="center"/>
    </xf>
    <xf numFmtId="171" fontId="11" fillId="5" borderId="0" xfId="0" applyNumberFormat="1" applyFont="1" applyFill="1" applyAlignment="1">
      <alignment horizontal="center" vertical="center"/>
    </xf>
    <xf numFmtId="0" fontId="11" fillId="5" borderId="0" xfId="0" applyFont="1" applyFill="1" applyAlignment="1">
      <alignment horizontal="center" wrapText="1"/>
    </xf>
    <xf numFmtId="0" fontId="12" fillId="5" borderId="0" xfId="0" applyFont="1" applyFill="1" applyAlignment="1">
      <alignment horizontal="center" textRotation="90" wrapText="1"/>
    </xf>
    <xf numFmtId="168" fontId="4" fillId="0" borderId="27" xfId="0" applyNumberFormat="1" applyFont="1" applyFill="1" applyBorder="1"/>
    <xf numFmtId="3" fontId="4" fillId="0" borderId="27" xfId="0" applyNumberFormat="1" applyFont="1" applyFill="1" applyBorder="1"/>
    <xf numFmtId="3" fontId="0" fillId="0" borderId="27" xfId="0" applyNumberFormat="1" applyBorder="1"/>
    <xf numFmtId="3" fontId="6" fillId="6" borderId="27" xfId="0" applyNumberFormat="1" applyFont="1" applyFill="1" applyBorder="1"/>
    <xf numFmtId="168" fontId="4" fillId="0" borderId="27" xfId="17" applyNumberFormat="1" applyFont="1" applyBorder="1"/>
    <xf numFmtId="168" fontId="4" fillId="0" borderId="0" xfId="0" applyNumberFormat="1" applyFont="1" applyAlignment="1">
      <alignment vertical="center"/>
    </xf>
    <xf numFmtId="168" fontId="4" fillId="0" borderId="0" xfId="0" applyNumberFormat="1" applyFont="1"/>
    <xf numFmtId="3" fontId="0" fillId="0" borderId="0" xfId="0" applyNumberFormat="1"/>
    <xf numFmtId="168" fontId="4" fillId="0" borderId="54" xfId="17" applyNumberFormat="1" applyFont="1" applyFill="1" applyBorder="1"/>
    <xf numFmtId="168" fontId="4" fillId="0" borderId="0" xfId="0" applyNumberFormat="1" applyFont="1" applyBorder="1"/>
    <xf numFmtId="167" fontId="0" fillId="0" borderId="0" xfId="0" applyNumberFormat="1"/>
    <xf numFmtId="0" fontId="11" fillId="0" borderId="95" xfId="2" applyFont="1" applyBorder="1" applyAlignment="1">
      <alignment horizontal="justify" vertical="center" wrapText="1"/>
    </xf>
    <xf numFmtId="0" fontId="11" fillId="0" borderId="96" xfId="2" applyFont="1" applyBorder="1" applyAlignment="1">
      <alignment horizontal="center" vertical="center"/>
    </xf>
    <xf numFmtId="165" fontId="11" fillId="0" borderId="96" xfId="20" applyFont="1" applyFill="1" applyBorder="1" applyAlignment="1">
      <alignment vertical="center"/>
    </xf>
    <xf numFmtId="0" fontId="12" fillId="0" borderId="96" xfId="2" applyFont="1" applyBorder="1" applyAlignment="1">
      <alignment vertical="center"/>
    </xf>
    <xf numFmtId="0" fontId="11" fillId="0" borderId="96" xfId="2" applyFont="1" applyBorder="1" applyAlignment="1">
      <alignment vertical="center"/>
    </xf>
    <xf numFmtId="0" fontId="11" fillId="0" borderId="97" xfId="2" applyFont="1" applyBorder="1" applyAlignment="1">
      <alignment horizontal="justify" vertical="center" wrapText="1"/>
    </xf>
    <xf numFmtId="0" fontId="11" fillId="0" borderId="76" xfId="2" applyFont="1" applyBorder="1" applyAlignment="1">
      <alignment horizontal="center" vertical="center"/>
    </xf>
    <xf numFmtId="165" fontId="11" fillId="0" borderId="76" xfId="20" applyFont="1" applyFill="1" applyBorder="1" applyAlignment="1">
      <alignment vertical="center"/>
    </xf>
    <xf numFmtId="0" fontId="12" fillId="0" borderId="76" xfId="2" applyFont="1" applyBorder="1" applyAlignment="1">
      <alignment vertical="center"/>
    </xf>
    <xf numFmtId="0" fontId="11" fillId="0" borderId="76" xfId="4" applyFont="1" applyBorder="1" applyAlignment="1">
      <alignment horizontal="center"/>
    </xf>
    <xf numFmtId="0" fontId="11" fillId="0" borderId="98" xfId="2" applyFont="1" applyBorder="1" applyAlignment="1">
      <alignment horizontal="justify" vertical="center" wrapText="1"/>
    </xf>
    <xf numFmtId="0" fontId="11" fillId="0" borderId="99" xfId="2" applyFont="1" applyBorder="1" applyAlignment="1">
      <alignment horizontal="center" vertical="center"/>
    </xf>
    <xf numFmtId="165" fontId="11" fillId="0" borderId="99" xfId="20" applyFont="1" applyFill="1" applyBorder="1" applyAlignment="1">
      <alignment vertical="center"/>
    </xf>
    <xf numFmtId="0" fontId="12" fillId="0" borderId="99" xfId="2" applyFont="1" applyBorder="1" applyAlignment="1">
      <alignment vertical="center"/>
    </xf>
    <xf numFmtId="0" fontId="11" fillId="0" borderId="99" xfId="2" applyFont="1" applyBorder="1" applyAlignment="1">
      <alignment vertical="center"/>
    </xf>
    <xf numFmtId="0" fontId="5" fillId="5" borderId="100" xfId="2" applyFont="1" applyFill="1" applyBorder="1" applyAlignment="1">
      <alignment horizontal="center" vertical="center" wrapText="1"/>
    </xf>
    <xf numFmtId="0" fontId="5" fillId="5" borderId="101" xfId="2" applyFont="1" applyFill="1" applyBorder="1" applyAlignment="1">
      <alignment horizontal="center" vertical="center" wrapText="1"/>
    </xf>
    <xf numFmtId="0" fontId="5" fillId="5" borderId="102" xfId="2" applyFont="1" applyFill="1" applyBorder="1" applyAlignment="1">
      <alignment horizontal="center" vertical="center" wrapText="1"/>
    </xf>
    <xf numFmtId="0" fontId="11" fillId="5" borderId="0" xfId="4" applyFont="1" applyFill="1" applyAlignment="1">
      <alignment wrapText="1"/>
    </xf>
    <xf numFmtId="0" fontId="5" fillId="5" borderId="77" xfId="2" applyFont="1" applyFill="1" applyBorder="1" applyAlignment="1">
      <alignment horizontal="center" vertical="center" wrapText="1"/>
    </xf>
    <xf numFmtId="0" fontId="12" fillId="2" borderId="27" xfId="2" applyFont="1" applyFill="1" applyBorder="1" applyAlignment="1">
      <alignment vertical="center" wrapText="1"/>
    </xf>
    <xf numFmtId="15" fontId="12" fillId="7" borderId="27" xfId="2" applyNumberFormat="1" applyFont="1" applyFill="1" applyBorder="1" applyAlignment="1">
      <alignment horizontal="center" vertical="center" wrapText="1"/>
    </xf>
    <xf numFmtId="0" fontId="5" fillId="5" borderId="79" xfId="2" applyFont="1" applyFill="1" applyBorder="1" applyAlignment="1">
      <alignment horizontal="justify" vertical="justify"/>
    </xf>
    <xf numFmtId="0" fontId="5" fillId="5" borderId="76" xfId="2" applyFont="1" applyFill="1" applyBorder="1" applyAlignment="1">
      <alignment horizontal="justify" vertical="justify"/>
    </xf>
    <xf numFmtId="0" fontId="24" fillId="5" borderId="76" xfId="15" applyFont="1" applyFill="1" applyBorder="1" applyAlignment="1">
      <alignment horizontal="justify" vertical="justify"/>
    </xf>
    <xf numFmtId="0" fontId="25" fillId="5" borderId="76" xfId="4" applyFont="1" applyFill="1" applyBorder="1" applyAlignment="1">
      <alignment horizontal="justify" vertical="justify"/>
    </xf>
    <xf numFmtId="0" fontId="5" fillId="5" borderId="76" xfId="4" applyFont="1" applyFill="1" applyBorder="1" applyAlignment="1">
      <alignment horizontal="justify" vertical="justify"/>
    </xf>
    <xf numFmtId="0" fontId="24" fillId="5" borderId="76" xfId="13" applyFont="1" applyFill="1" applyBorder="1" applyAlignment="1">
      <alignment horizontal="justify" vertical="justify"/>
    </xf>
    <xf numFmtId="0" fontId="5" fillId="5" borderId="76" xfId="13" applyFont="1" applyFill="1" applyBorder="1" applyAlignment="1">
      <alignment horizontal="justify" vertical="justify"/>
    </xf>
    <xf numFmtId="0" fontId="25" fillId="5" borderId="76" xfId="13" applyFont="1" applyFill="1" applyBorder="1" applyAlignment="1">
      <alignment horizontal="justify" vertical="justify"/>
    </xf>
    <xf numFmtId="0" fontId="25" fillId="5" borderId="77" xfId="4" applyFont="1" applyFill="1" applyBorder="1" applyAlignment="1">
      <alignment horizontal="justify" vertical="justify"/>
    </xf>
    <xf numFmtId="0" fontId="11" fillId="0" borderId="25" xfId="4" applyFont="1" applyBorder="1" applyAlignment="1">
      <alignment horizontal="justify" vertical="center" wrapText="1"/>
    </xf>
    <xf numFmtId="0" fontId="11" fillId="0" borderId="27" xfId="4" applyFont="1" applyBorder="1" applyAlignment="1">
      <alignment horizontal="justify" vertical="center" wrapText="1"/>
    </xf>
    <xf numFmtId="0" fontId="33" fillId="0" borderId="27" xfId="21" applyFont="1" applyBorder="1" applyAlignment="1">
      <alignment horizontal="justify" vertical="center" wrapText="1"/>
    </xf>
    <xf numFmtId="0" fontId="11" fillId="0" borderId="40" xfId="4" applyFont="1" applyBorder="1" applyAlignment="1">
      <alignment horizontal="justify" vertical="center" wrapText="1"/>
    </xf>
    <xf numFmtId="0" fontId="33" fillId="0" borderId="40" xfId="21" applyFont="1" applyBorder="1" applyAlignment="1">
      <alignment horizontal="justify" vertical="center" wrapText="1"/>
    </xf>
    <xf numFmtId="165" fontId="33" fillId="0" borderId="28" xfId="21" applyNumberFormat="1" applyFont="1" applyBorder="1" applyAlignment="1">
      <alignment vertical="center"/>
    </xf>
    <xf numFmtId="49" fontId="33" fillId="0" borderId="25" xfId="21" applyNumberFormat="1" applyFont="1" applyBorder="1" applyAlignment="1">
      <alignment horizontal="center" vertical="center"/>
    </xf>
    <xf numFmtId="0" fontId="33" fillId="0" borderId="27" xfId="21" applyFont="1" applyBorder="1" applyAlignment="1">
      <alignment vertical="center"/>
    </xf>
    <xf numFmtId="0" fontId="11" fillId="0" borderId="1" xfId="4" applyFont="1" applyBorder="1" applyAlignment="1">
      <alignment horizontal="center" vertical="center"/>
    </xf>
    <xf numFmtId="0" fontId="33" fillId="0" borderId="25" xfId="21" applyFont="1" applyBorder="1" applyAlignment="1">
      <alignment vertical="center"/>
    </xf>
    <xf numFmtId="0" fontId="33" fillId="0" borderId="27" xfId="21" applyFont="1" applyBorder="1" applyAlignment="1">
      <alignment horizontal="center" vertical="center"/>
    </xf>
    <xf numFmtId="0" fontId="33" fillId="5" borderId="26" xfId="21" applyFont="1" applyFill="1" applyBorder="1" applyAlignment="1">
      <alignment vertical="center"/>
    </xf>
    <xf numFmtId="0" fontId="33" fillId="5" borderId="27" xfId="21" applyFont="1" applyFill="1" applyBorder="1" applyAlignment="1">
      <alignment vertical="center"/>
    </xf>
    <xf numFmtId="165" fontId="33" fillId="5" borderId="28" xfId="21" applyNumberFormat="1" applyFont="1" applyFill="1" applyBorder="1" applyAlignment="1">
      <alignment vertical="center"/>
    </xf>
    <xf numFmtId="165" fontId="33" fillId="0" borderId="39" xfId="21" applyNumberFormat="1" applyFont="1" applyBorder="1" applyAlignment="1">
      <alignment vertical="center"/>
    </xf>
    <xf numFmtId="49" fontId="33" fillId="0" borderId="38" xfId="21" applyNumberFormat="1" applyFont="1" applyBorder="1" applyAlignment="1">
      <alignment horizontal="center" vertical="center"/>
    </xf>
    <xf numFmtId="0" fontId="33" fillId="0" borderId="40" xfId="21" applyFont="1" applyBorder="1" applyAlignment="1">
      <alignment vertical="center"/>
    </xf>
    <xf numFmtId="0" fontId="11" fillId="0" borderId="41" xfId="4" applyFont="1" applyBorder="1" applyAlignment="1">
      <alignment horizontal="center" vertical="center"/>
    </xf>
    <xf numFmtId="0" fontId="33" fillId="0" borderId="38" xfId="21" applyFont="1" applyBorder="1" applyAlignment="1">
      <alignment vertical="center"/>
    </xf>
    <xf numFmtId="0" fontId="33" fillId="0" borderId="40" xfId="21" applyFont="1" applyBorder="1" applyAlignment="1">
      <alignment horizontal="center" vertical="center"/>
    </xf>
    <xf numFmtId="0" fontId="33" fillId="5" borderId="51" xfId="21" applyFont="1" applyFill="1" applyBorder="1" applyAlignment="1">
      <alignment vertical="center"/>
    </xf>
    <xf numFmtId="0" fontId="33" fillId="5" borderId="40" xfId="21" applyFont="1" applyFill="1" applyBorder="1" applyAlignment="1">
      <alignment vertical="center"/>
    </xf>
    <xf numFmtId="165" fontId="33" fillId="5" borderId="39" xfId="21" applyNumberFormat="1" applyFont="1" applyFill="1" applyBorder="1" applyAlignment="1">
      <alignment vertical="center"/>
    </xf>
    <xf numFmtId="168" fontId="4" fillId="0" borderId="27" xfId="17" applyNumberFormat="1" applyFont="1" applyFill="1" applyBorder="1" applyAlignment="1">
      <alignment horizontal="right"/>
    </xf>
    <xf numFmtId="0" fontId="32" fillId="7" borderId="87"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12" fillId="7" borderId="18" xfId="4" applyFont="1" applyFill="1" applyBorder="1" applyAlignment="1">
      <alignment horizontal="center" vertical="center" wrapText="1"/>
    </xf>
    <xf numFmtId="0" fontId="12" fillId="7" borderId="17" xfId="4" applyFont="1" applyFill="1" applyBorder="1" applyAlignment="1">
      <alignment horizontal="center" vertical="center" wrapText="1"/>
    </xf>
    <xf numFmtId="0" fontId="12" fillId="7" borderId="30" xfId="2" applyFont="1" applyFill="1" applyBorder="1" applyAlignment="1">
      <alignment horizontal="center" vertical="center" wrapText="1"/>
    </xf>
    <xf numFmtId="0" fontId="12" fillId="7" borderId="11"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12" fillId="7" borderId="11" xfId="2" applyFont="1" applyFill="1" applyBorder="1" applyAlignment="1">
      <alignment horizontal="center" vertical="center"/>
    </xf>
    <xf numFmtId="0" fontId="12" fillId="7" borderId="27" xfId="2" applyFont="1" applyFill="1" applyBorder="1" applyAlignment="1">
      <alignment horizontal="center" vertical="center"/>
    </xf>
    <xf numFmtId="0" fontId="12" fillId="7" borderId="27" xfId="2" applyFont="1" applyFill="1" applyBorder="1" applyAlignment="1">
      <alignment horizontal="center" vertical="center" wrapText="1"/>
    </xf>
    <xf numFmtId="0" fontId="12" fillId="8" borderId="4" xfId="4" applyFont="1" applyFill="1" applyBorder="1" applyAlignment="1">
      <alignment horizontal="center" vertical="center" wrapText="1"/>
    </xf>
    <xf numFmtId="0" fontId="12" fillId="7" borderId="42" xfId="4" applyFont="1" applyFill="1" applyBorder="1" applyAlignment="1">
      <alignment horizontal="center" vertical="center" wrapText="1"/>
    </xf>
    <xf numFmtId="0" fontId="12" fillId="7" borderId="15" xfId="4" applyFont="1" applyFill="1" applyBorder="1" applyAlignment="1">
      <alignment horizontal="center" vertical="center" wrapText="1"/>
    </xf>
    <xf numFmtId="0" fontId="8" fillId="7" borderId="27" xfId="6"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26" xfId="0" applyFont="1" applyFill="1" applyBorder="1" applyAlignment="1">
      <alignment horizontal="left" vertical="center" wrapText="1"/>
    </xf>
    <xf numFmtId="0" fontId="32" fillId="7" borderId="84" xfId="0" applyFont="1" applyFill="1" applyBorder="1" applyAlignment="1">
      <alignment horizontal="center" vertical="center" wrapText="1"/>
    </xf>
    <xf numFmtId="0" fontId="11" fillId="0" borderId="35" xfId="0" applyFont="1" applyBorder="1" applyAlignment="1">
      <alignment horizontal="left" vertical="center" wrapText="1"/>
    </xf>
    <xf numFmtId="0" fontId="11" fillId="0" borderId="49" xfId="0" applyFont="1" applyBorder="1" applyAlignment="1">
      <alignment horizontal="left" vertical="center" wrapText="1"/>
    </xf>
    <xf numFmtId="0" fontId="11" fillId="0" borderId="22" xfId="0" applyFont="1" applyBorder="1" applyAlignment="1">
      <alignment horizontal="left" vertical="center" wrapText="1"/>
    </xf>
    <xf numFmtId="0" fontId="11" fillId="0" borderId="34" xfId="0" applyFont="1" applyBorder="1" applyAlignment="1">
      <alignment horizontal="left" vertical="center" wrapText="1"/>
    </xf>
    <xf numFmtId="0" fontId="11" fillId="0" borderId="12" xfId="0" applyFont="1" applyBorder="1" applyAlignment="1">
      <alignment horizontal="left" vertical="center" wrapText="1"/>
    </xf>
    <xf numFmtId="0" fontId="11" fillId="0" borderId="44" xfId="0" applyFont="1" applyBorder="1" applyAlignment="1">
      <alignment horizontal="left" vertical="center" wrapText="1"/>
    </xf>
    <xf numFmtId="0" fontId="8" fillId="0" borderId="82" xfId="0" applyFont="1" applyBorder="1" applyAlignment="1">
      <alignment horizontal="center"/>
    </xf>
    <xf numFmtId="0" fontId="8" fillId="0" borderId="19" xfId="0" applyFont="1" applyBorder="1" applyAlignment="1">
      <alignment horizontal="center"/>
    </xf>
    <xf numFmtId="0" fontId="32" fillId="7" borderId="83" xfId="0" applyFont="1" applyFill="1" applyBorder="1" applyAlignment="1">
      <alignment horizontal="center" vertical="center" wrapText="1"/>
    </xf>
    <xf numFmtId="0" fontId="32" fillId="7" borderId="86" xfId="0" applyFont="1" applyFill="1" applyBorder="1" applyAlignment="1">
      <alignment horizontal="center" vertical="center" wrapText="1"/>
    </xf>
    <xf numFmtId="0" fontId="32" fillId="7" borderId="87" xfId="0" applyFont="1" applyFill="1" applyBorder="1" applyAlignment="1">
      <alignment horizontal="center" vertical="center" wrapText="1"/>
    </xf>
    <xf numFmtId="0" fontId="8" fillId="7" borderId="48"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65" xfId="0" applyFont="1" applyFill="1" applyBorder="1" applyAlignment="1">
      <alignment horizontal="center" vertical="center" wrapText="1"/>
    </xf>
    <xf numFmtId="0" fontId="5" fillId="9" borderId="74" xfId="0" applyFont="1" applyFill="1" applyBorder="1" applyAlignment="1">
      <alignment horizontal="center" vertical="center" wrapText="1"/>
    </xf>
    <xf numFmtId="0" fontId="5" fillId="9" borderId="81" xfId="0" applyFont="1" applyFill="1" applyBorder="1" applyAlignment="1">
      <alignment horizontal="center"/>
    </xf>
    <xf numFmtId="0" fontId="8" fillId="7" borderId="11" xfId="0" applyFont="1" applyFill="1" applyBorder="1" applyAlignment="1">
      <alignment horizontal="center" vertical="center" wrapText="1"/>
    </xf>
    <xf numFmtId="0" fontId="8" fillId="7" borderId="80" xfId="0" applyFont="1" applyFill="1" applyBorder="1" applyAlignment="1">
      <alignment horizontal="center" vertical="center" wrapText="1"/>
    </xf>
    <xf numFmtId="0" fontId="8" fillId="7" borderId="58"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34" fillId="0" borderId="0" xfId="0" applyFont="1" applyAlignment="1">
      <alignment horizontal="justify" vertical="center" wrapText="1" readingOrder="1"/>
    </xf>
    <xf numFmtId="49" fontId="8" fillId="7" borderId="47" xfId="3" applyFont="1" applyFill="1" applyBorder="1" applyAlignment="1">
      <alignment horizontal="center" vertical="center" wrapText="1"/>
    </xf>
    <xf numFmtId="49" fontId="8" fillId="7" borderId="20" xfId="3" applyFont="1" applyFill="1" applyBorder="1" applyAlignment="1">
      <alignment horizontal="center" vertical="center" wrapText="1"/>
    </xf>
    <xf numFmtId="49" fontId="8" fillId="7" borderId="5" xfId="3" applyFont="1" applyFill="1" applyBorder="1" applyAlignment="1">
      <alignment horizontal="center" vertical="center" wrapText="1"/>
    </xf>
    <xf numFmtId="49" fontId="5" fillId="0" borderId="5" xfId="3" applyFont="1" applyBorder="1" applyAlignment="1">
      <alignment horizontal="center" vertical="center"/>
    </xf>
    <xf numFmtId="49" fontId="5" fillId="0" borderId="90" xfId="3" applyFont="1" applyBorder="1" applyAlignment="1">
      <alignment horizontal="center" vertical="center"/>
    </xf>
    <xf numFmtId="49" fontId="8" fillId="7" borderId="11" xfId="3" applyFont="1" applyFill="1" applyBorder="1" applyAlignment="1">
      <alignment horizontal="center" vertical="center" wrapText="1"/>
    </xf>
    <xf numFmtId="49" fontId="8" fillId="7" borderId="10" xfId="3" applyFont="1" applyFill="1" applyBorder="1" applyAlignment="1">
      <alignment horizontal="center" vertical="center" wrapText="1"/>
    </xf>
    <xf numFmtId="0" fontId="8" fillId="7" borderId="18" xfId="0" applyFont="1" applyFill="1" applyBorder="1" applyAlignment="1">
      <alignment horizontal="center" wrapText="1"/>
    </xf>
    <xf numFmtId="0" fontId="8" fillId="7" borderId="19" xfId="0" applyFont="1" applyFill="1" applyBorder="1" applyAlignment="1">
      <alignment horizontal="center" wrapText="1"/>
    </xf>
    <xf numFmtId="0" fontId="8" fillId="7" borderId="17" xfId="0" applyFont="1" applyFill="1" applyBorder="1" applyAlignment="1">
      <alignment horizontal="center" wrapText="1"/>
    </xf>
    <xf numFmtId="0" fontId="8" fillId="7" borderId="5" xfId="0" applyFont="1" applyFill="1" applyBorder="1" applyAlignment="1">
      <alignment horizontal="center" wrapText="1"/>
    </xf>
    <xf numFmtId="0" fontId="8" fillId="7" borderId="47" xfId="0" applyFont="1" applyFill="1" applyBorder="1" applyAlignment="1">
      <alignment horizontal="center" wrapText="1"/>
    </xf>
    <xf numFmtId="0" fontId="8" fillId="7" borderId="11" xfId="0" applyFont="1" applyFill="1" applyBorder="1" applyAlignment="1">
      <alignment horizontal="center" vertical="center"/>
    </xf>
    <xf numFmtId="0" fontId="8" fillId="7" borderId="10" xfId="0" applyFont="1" applyFill="1" applyBorder="1" applyAlignment="1">
      <alignment horizontal="center" vertical="center"/>
    </xf>
    <xf numFmtId="0" fontId="19" fillId="7" borderId="18" xfId="0" applyFont="1" applyFill="1" applyBorder="1" applyAlignment="1">
      <alignment horizontal="center"/>
    </xf>
    <xf numFmtId="0" fontId="19" fillId="7" borderId="17" xfId="0" applyFont="1" applyFill="1" applyBorder="1" applyAlignment="1">
      <alignment horizontal="center"/>
    </xf>
    <xf numFmtId="0" fontId="19" fillId="7" borderId="4" xfId="0" applyFont="1" applyFill="1" applyBorder="1" applyAlignment="1">
      <alignment horizontal="center"/>
    </xf>
    <xf numFmtId="0" fontId="19" fillId="7" borderId="19" xfId="0" applyFont="1" applyFill="1" applyBorder="1" applyAlignment="1">
      <alignment horizontal="center"/>
    </xf>
    <xf numFmtId="0" fontId="19" fillId="7" borderId="4" xfId="0" applyFont="1" applyFill="1" applyBorder="1" applyAlignment="1">
      <alignment horizontal="center" vertical="center"/>
    </xf>
    <xf numFmtId="0" fontId="19" fillId="7" borderId="10" xfId="0" applyFont="1" applyFill="1" applyBorder="1" applyAlignment="1">
      <alignment horizontal="center" vertical="center"/>
    </xf>
    <xf numFmtId="49" fontId="12" fillId="7" borderId="31" xfId="3" applyFont="1" applyFill="1" applyBorder="1" applyAlignment="1">
      <alignment horizontal="center" vertical="center" wrapText="1"/>
    </xf>
    <xf numFmtId="49" fontId="12" fillId="7" borderId="30" xfId="3" applyFont="1" applyFill="1" applyBorder="1" applyAlignment="1">
      <alignment horizontal="center" vertical="center" wrapText="1"/>
    </xf>
    <xf numFmtId="0" fontId="12" fillId="7" borderId="11" xfId="0" applyFont="1" applyFill="1" applyBorder="1" applyAlignment="1">
      <alignment horizontal="center" vertical="center"/>
    </xf>
    <xf numFmtId="0" fontId="12" fillId="7" borderId="10" xfId="0" applyFont="1" applyFill="1" applyBorder="1" applyAlignment="1">
      <alignment horizontal="center" vertical="center"/>
    </xf>
    <xf numFmtId="49" fontId="12" fillId="7" borderId="29" xfId="3" applyFont="1" applyFill="1" applyBorder="1" applyAlignment="1">
      <alignment horizontal="center" vertical="center"/>
    </xf>
    <xf numFmtId="49" fontId="12" fillId="7" borderId="31" xfId="3" applyFont="1" applyFill="1" applyBorder="1" applyAlignment="1">
      <alignment horizontal="center" vertical="center"/>
    </xf>
    <xf numFmtId="49" fontId="12" fillId="7" borderId="30" xfId="3" applyFont="1" applyFill="1" applyBorder="1" applyAlignment="1">
      <alignment horizontal="center" vertical="center"/>
    </xf>
    <xf numFmtId="49" fontId="12" fillId="7" borderId="29" xfId="3" applyFont="1" applyFill="1" applyBorder="1" applyAlignment="1">
      <alignment horizontal="center" vertical="center" wrapText="1"/>
    </xf>
    <xf numFmtId="49" fontId="12" fillId="7" borderId="65" xfId="3"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8" fillId="7" borderId="62" xfId="2" applyFont="1" applyFill="1" applyBorder="1" applyAlignment="1">
      <alignment horizontal="center" vertical="center"/>
    </xf>
    <xf numFmtId="0" fontId="8" fillId="7" borderId="66" xfId="2" applyFont="1" applyFill="1" applyBorder="1" applyAlignment="1">
      <alignment horizontal="center" vertical="center"/>
    </xf>
    <xf numFmtId="0" fontId="8" fillId="7" borderId="59" xfId="2" applyFont="1" applyFill="1" applyBorder="1" applyAlignment="1">
      <alignment horizontal="center" vertical="center"/>
    </xf>
    <xf numFmtId="0" fontId="12" fillId="7" borderId="47" xfId="2" applyFont="1" applyFill="1" applyBorder="1" applyAlignment="1">
      <alignment horizontal="center" vertical="center"/>
    </xf>
    <xf numFmtId="0" fontId="12" fillId="7" borderId="18" xfId="2" applyFont="1" applyFill="1" applyBorder="1" applyAlignment="1">
      <alignment horizontal="center" vertical="center"/>
    </xf>
    <xf numFmtId="0" fontId="12" fillId="7" borderId="19" xfId="2" applyFont="1" applyFill="1" applyBorder="1" applyAlignment="1">
      <alignment horizontal="center" vertical="center"/>
    </xf>
    <xf numFmtId="0" fontId="12" fillId="7" borderId="17" xfId="2" applyFont="1" applyFill="1" applyBorder="1" applyAlignment="1">
      <alignment horizontal="center" vertical="center"/>
    </xf>
    <xf numFmtId="0" fontId="12" fillId="7" borderId="11" xfId="4" applyFont="1" applyFill="1" applyBorder="1" applyAlignment="1">
      <alignment horizontal="center" vertical="center" wrapText="1"/>
    </xf>
    <xf numFmtId="0" fontId="12" fillId="7" borderId="13" xfId="4" applyFont="1" applyFill="1" applyBorder="1" applyAlignment="1">
      <alignment horizontal="center" vertical="center" wrapText="1"/>
    </xf>
    <xf numFmtId="0" fontId="11" fillId="7" borderId="10" xfId="4" applyFont="1" applyFill="1" applyBorder="1" applyAlignment="1">
      <alignment horizontal="center" vertical="center" wrapText="1"/>
    </xf>
    <xf numFmtId="0" fontId="12" fillId="7" borderId="19" xfId="4" applyFont="1" applyFill="1" applyBorder="1" applyAlignment="1">
      <alignment horizontal="center" vertical="center"/>
    </xf>
    <xf numFmtId="0" fontId="12" fillId="7" borderId="18" xfId="4" applyFont="1" applyFill="1" applyBorder="1" applyAlignment="1">
      <alignment horizontal="center" vertical="center"/>
    </xf>
    <xf numFmtId="0" fontId="12" fillId="7" borderId="17" xfId="4" applyFont="1" applyFill="1" applyBorder="1" applyAlignment="1">
      <alignment horizontal="center" vertical="center"/>
    </xf>
    <xf numFmtId="0" fontId="12" fillId="7" borderId="18" xfId="4" applyFont="1" applyFill="1" applyBorder="1" applyAlignment="1">
      <alignment horizontal="center" vertical="center" wrapText="1"/>
    </xf>
    <xf numFmtId="0" fontId="12" fillId="7" borderId="17" xfId="4" applyFont="1" applyFill="1" applyBorder="1" applyAlignment="1">
      <alignment horizontal="center" vertical="center" wrapText="1"/>
    </xf>
    <xf numFmtId="0" fontId="12" fillId="7" borderId="5" xfId="2" applyFont="1" applyFill="1" applyBorder="1" applyAlignment="1">
      <alignment horizontal="center" vertical="center" wrapText="1"/>
    </xf>
    <xf numFmtId="0" fontId="12" fillId="7" borderId="18" xfId="2" applyFont="1" applyFill="1" applyBorder="1" applyAlignment="1">
      <alignment horizontal="center" vertical="center" wrapText="1"/>
    </xf>
    <xf numFmtId="0" fontId="12" fillId="7" borderId="29" xfId="2" applyFont="1" applyFill="1" applyBorder="1" applyAlignment="1">
      <alignment horizontal="center" vertical="center" wrapText="1"/>
    </xf>
    <xf numFmtId="0" fontId="12" fillId="7" borderId="38" xfId="2" applyFont="1" applyFill="1" applyBorder="1" applyAlignment="1">
      <alignment horizontal="center" vertical="center" wrapText="1"/>
    </xf>
    <xf numFmtId="0" fontId="12" fillId="7" borderId="32" xfId="2" applyFont="1" applyFill="1" applyBorder="1" applyAlignment="1">
      <alignment horizontal="center" vertical="center" wrapText="1"/>
    </xf>
    <xf numFmtId="0" fontId="12" fillId="7" borderId="41" xfId="2" applyFont="1" applyFill="1" applyBorder="1" applyAlignment="1">
      <alignment horizontal="center" vertical="center" wrapText="1"/>
    </xf>
    <xf numFmtId="0" fontId="12" fillId="7" borderId="30" xfId="2" applyFont="1" applyFill="1" applyBorder="1" applyAlignment="1">
      <alignment horizontal="center" vertical="center" wrapText="1"/>
    </xf>
    <xf numFmtId="0" fontId="12" fillId="7" borderId="39" xfId="2" applyFont="1" applyFill="1" applyBorder="1" applyAlignment="1">
      <alignment horizontal="center" vertical="center" wrapText="1"/>
    </xf>
    <xf numFmtId="0" fontId="12" fillId="7" borderId="63" xfId="2" applyFont="1" applyFill="1" applyBorder="1" applyAlignment="1">
      <alignment horizontal="center" vertical="center" wrapText="1"/>
    </xf>
    <xf numFmtId="0" fontId="12" fillId="7" borderId="64" xfId="2" applyFont="1" applyFill="1" applyBorder="1" applyAlignment="1">
      <alignment horizontal="center" vertical="center" wrapText="1"/>
    </xf>
    <xf numFmtId="0" fontId="12" fillId="7" borderId="62" xfId="2" applyFont="1" applyFill="1" applyBorder="1" applyAlignment="1">
      <alignment horizontal="center" vertical="center" wrapText="1"/>
    </xf>
    <xf numFmtId="0" fontId="12" fillId="7" borderId="65" xfId="2" applyFont="1" applyFill="1" applyBorder="1" applyAlignment="1">
      <alignment horizontal="center" vertical="center" wrapText="1"/>
    </xf>
    <xf numFmtId="0" fontId="12" fillId="7" borderId="51" xfId="2" applyFont="1" applyFill="1" applyBorder="1" applyAlignment="1">
      <alignment horizontal="center" vertical="center" wrapText="1"/>
    </xf>
    <xf numFmtId="0" fontId="12" fillId="0" borderId="0" xfId="2" applyFont="1" applyAlignment="1">
      <alignment horizontal="left" vertical="center" wrapText="1"/>
    </xf>
    <xf numFmtId="0" fontId="12" fillId="7" borderId="11" xfId="2" applyFont="1" applyFill="1" applyBorder="1" applyAlignment="1">
      <alignment horizontal="center" vertical="center" wrapText="1"/>
    </xf>
    <xf numFmtId="0" fontId="12" fillId="7" borderId="10"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12" fillId="7" borderId="11" xfId="2" applyFont="1" applyFill="1" applyBorder="1" applyAlignment="1">
      <alignment horizontal="center" vertical="center"/>
    </xf>
    <xf numFmtId="0" fontId="12" fillId="7" borderId="10" xfId="2" applyFont="1" applyFill="1" applyBorder="1" applyAlignment="1">
      <alignment horizontal="center" vertical="center"/>
    </xf>
    <xf numFmtId="0" fontId="12" fillId="7" borderId="27" xfId="2" applyFont="1" applyFill="1" applyBorder="1" applyAlignment="1">
      <alignment horizontal="center" vertical="center"/>
    </xf>
    <xf numFmtId="0" fontId="12" fillId="7" borderId="27" xfId="2" applyFont="1" applyFill="1" applyBorder="1" applyAlignment="1">
      <alignment horizontal="center" vertical="center" wrapText="1"/>
    </xf>
    <xf numFmtId="0" fontId="12" fillId="8" borderId="4" xfId="4" applyFont="1" applyFill="1" applyBorder="1" applyAlignment="1">
      <alignment horizontal="center" vertical="center"/>
    </xf>
    <xf numFmtId="0" fontId="12" fillId="8" borderId="13" xfId="4" applyFont="1" applyFill="1" applyBorder="1" applyAlignment="1">
      <alignment horizontal="center" vertical="center"/>
    </xf>
    <xf numFmtId="0" fontId="12" fillId="8" borderId="4" xfId="4" applyFont="1" applyFill="1" applyBorder="1" applyAlignment="1">
      <alignment horizontal="center" vertical="center" wrapText="1"/>
    </xf>
    <xf numFmtId="0" fontId="12" fillId="8" borderId="13" xfId="4" applyFont="1" applyFill="1" applyBorder="1" applyAlignment="1">
      <alignment horizontal="center" vertical="center" wrapText="1"/>
    </xf>
    <xf numFmtId="0" fontId="12" fillId="8" borderId="18" xfId="4" applyFont="1" applyFill="1" applyBorder="1" applyAlignment="1">
      <alignment horizontal="center"/>
    </xf>
    <xf numFmtId="0" fontId="12" fillId="8" borderId="19" xfId="4" applyFont="1" applyFill="1" applyBorder="1" applyAlignment="1">
      <alignment horizontal="center"/>
    </xf>
    <xf numFmtId="0" fontId="12" fillId="7" borderId="19" xfId="4" applyFont="1" applyFill="1" applyBorder="1" applyAlignment="1">
      <alignment horizontal="center" vertical="center" wrapText="1"/>
    </xf>
    <xf numFmtId="0" fontId="12" fillId="7" borderId="42" xfId="4" applyFont="1" applyFill="1" applyBorder="1" applyAlignment="1">
      <alignment horizontal="center" vertical="center" wrapText="1"/>
    </xf>
    <xf numFmtId="0" fontId="12" fillId="7" borderId="15" xfId="4" applyFont="1" applyFill="1" applyBorder="1" applyAlignment="1">
      <alignment horizontal="center" vertical="center" wrapText="1"/>
    </xf>
    <xf numFmtId="0" fontId="12" fillId="7" borderId="16" xfId="4" applyFont="1" applyFill="1" applyBorder="1" applyAlignment="1">
      <alignment horizontal="center" vertical="center" wrapText="1"/>
    </xf>
    <xf numFmtId="166" fontId="12" fillId="7" borderId="18" xfId="4" applyNumberFormat="1" applyFont="1" applyFill="1" applyBorder="1" applyAlignment="1">
      <alignment horizontal="center" vertical="center" wrapText="1"/>
    </xf>
    <xf numFmtId="166" fontId="12" fillId="7" borderId="19" xfId="4" applyNumberFormat="1" applyFont="1" applyFill="1" applyBorder="1" applyAlignment="1">
      <alignment horizontal="center" vertical="center" wrapText="1"/>
    </xf>
    <xf numFmtId="166" fontId="12" fillId="7" borderId="17" xfId="4" applyNumberFormat="1" applyFont="1" applyFill="1" applyBorder="1" applyAlignment="1">
      <alignment horizontal="center" vertical="center" wrapText="1"/>
    </xf>
    <xf numFmtId="0" fontId="8" fillId="7" borderId="27" xfId="6" applyFont="1" applyFill="1" applyBorder="1" applyAlignment="1">
      <alignment horizontal="center" vertical="center" wrapText="1"/>
    </xf>
    <xf numFmtId="166" fontId="8" fillId="7" borderId="27" xfId="6" applyNumberFormat="1"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43" xfId="0" applyFont="1" applyFill="1" applyBorder="1" applyAlignment="1">
      <alignment horizontal="center" vertical="center" wrapText="1"/>
    </xf>
    <xf numFmtId="166" fontId="12" fillId="7" borderId="18" xfId="0" applyNumberFormat="1" applyFont="1" applyFill="1" applyBorder="1" applyAlignment="1">
      <alignment horizontal="center" vertical="center" wrapText="1"/>
    </xf>
    <xf numFmtId="49" fontId="12" fillId="7" borderId="19" xfId="0" applyNumberFormat="1" applyFont="1" applyFill="1" applyBorder="1" applyAlignment="1">
      <alignment horizontal="center" vertical="center" wrapText="1"/>
    </xf>
    <xf numFmtId="166" fontId="12" fillId="7" borderId="19" xfId="0" applyNumberFormat="1" applyFont="1" applyFill="1" applyBorder="1" applyAlignment="1">
      <alignment horizontal="center" vertical="center" wrapText="1"/>
    </xf>
    <xf numFmtId="166" fontId="12" fillId="7" borderId="17" xfId="0" applyNumberFormat="1" applyFont="1" applyFill="1" applyBorder="1" applyAlignment="1">
      <alignment horizontal="center" vertical="center" wrapText="1"/>
    </xf>
    <xf numFmtId="0" fontId="12" fillId="7" borderId="20" xfId="4" applyFont="1" applyFill="1" applyBorder="1" applyAlignment="1">
      <alignment horizontal="center" vertical="center" wrapText="1"/>
    </xf>
    <xf numFmtId="0" fontId="12" fillId="7" borderId="7" xfId="4" applyFont="1" applyFill="1" applyBorder="1" applyAlignment="1">
      <alignment horizontal="center" vertical="center" wrapText="1"/>
    </xf>
    <xf numFmtId="0" fontId="12" fillId="7" borderId="43" xfId="4" applyFont="1" applyFill="1" applyBorder="1" applyAlignment="1">
      <alignment horizontal="center" vertical="center" wrapText="1"/>
    </xf>
    <xf numFmtId="165" fontId="12" fillId="7" borderId="11" xfId="10" applyFont="1" applyFill="1" applyBorder="1" applyAlignment="1">
      <alignment horizontal="center" vertical="center" wrapText="1"/>
    </xf>
    <xf numFmtId="165" fontId="12" fillId="7" borderId="10" xfId="10" applyFont="1" applyFill="1" applyBorder="1" applyAlignment="1">
      <alignment horizontal="center" vertical="center" wrapText="1"/>
    </xf>
    <xf numFmtId="165" fontId="12" fillId="7" borderId="20" xfId="10" applyFont="1" applyFill="1" applyBorder="1" applyAlignment="1">
      <alignment horizontal="center" vertical="center" wrapText="1"/>
    </xf>
    <xf numFmtId="165" fontId="12" fillId="7" borderId="7" xfId="10" applyFont="1" applyFill="1" applyBorder="1" applyAlignment="1">
      <alignment horizontal="center" vertical="center" wrapText="1"/>
    </xf>
    <xf numFmtId="0" fontId="12" fillId="7" borderId="10" xfId="4" applyFont="1" applyFill="1" applyBorder="1" applyAlignment="1">
      <alignment horizontal="center" vertical="center" wrapText="1"/>
    </xf>
  </cellXfs>
  <cellStyles count="22">
    <cellStyle name="Millares" xfId="17" builtinId="3"/>
    <cellStyle name="Millares 2" xfId="10" xr:uid="{D0911088-8ABC-46F3-B84C-4BC87D0AD845}"/>
    <cellStyle name="Millares 2 2" xfId="19" xr:uid="{01BCC5A1-86A8-42B2-862E-D1ADE93AB023}"/>
    <cellStyle name="Millares 3" xfId="7" xr:uid="{F7836EAC-553D-48CA-929F-7C0469BE26A1}"/>
    <cellStyle name="Millares 3 2" xfId="14" xr:uid="{C14294F7-D731-41B2-8705-F2DCB34ED90F}"/>
    <cellStyle name="Millares 3 3" xfId="20" xr:uid="{1B769A38-F1EA-4380-8BB4-1E5574201749}"/>
    <cellStyle name="Millares 4" xfId="11" xr:uid="{9F0E43A9-0652-4F51-9C56-DED735F8FEA7}"/>
    <cellStyle name="Millares 4 2" xfId="12" xr:uid="{A553AB03-AA6F-44C4-B9B2-8F50CFA552AD}"/>
    <cellStyle name="Millares 4 3" xfId="16" xr:uid="{25FE245A-D377-40AA-8A47-7BBD3078583B}"/>
    <cellStyle name="Moneda 2" xfId="9" xr:uid="{9938C2E8-21B4-4964-8A5A-3526931FF624}"/>
    <cellStyle name="Normal" xfId="0" builtinId="0"/>
    <cellStyle name="Normal 2" xfId="4" xr:uid="{00000000-0005-0000-0000-000001000000}"/>
    <cellStyle name="Normal 3" xfId="6" xr:uid="{59D4F0D0-01F2-4529-8AF8-96D572FA52EE}"/>
    <cellStyle name="Normal 3 2" xfId="15" xr:uid="{E4E155A6-0A33-4B75-A88F-B286A8AC18D7}"/>
    <cellStyle name="Normal 4" xfId="8" xr:uid="{5201737A-C44B-4868-BFC8-99D430FAE9CA}"/>
    <cellStyle name="Normal 4 2" xfId="13" xr:uid="{A5A8C90F-B808-400D-86E1-A4E0B45DB87D}"/>
    <cellStyle name="Normal 4 3" xfId="21" xr:uid="{0A58E355-809F-4D41-9915-18E773A22CEE}"/>
    <cellStyle name="Normal_ESTR98" xfId="1" xr:uid="{00000000-0005-0000-0000-000002000000}"/>
    <cellStyle name="Normal_PLAZAS98" xfId="2" xr:uid="{00000000-0005-0000-0000-000003000000}"/>
    <cellStyle name="Normal_SPGG98" xfId="3" xr:uid="{00000000-0005-0000-0000-000004000000}"/>
    <cellStyle name="Porcentaje" xfId="5" builtinId="5"/>
    <cellStyle name="Porcentaje 2" xfId="18" xr:uid="{9B65F3BA-91E8-4ACC-BF41-4397E7789ED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733424</xdr:colOff>
      <xdr:row>15</xdr:row>
      <xdr:rowOff>28576</xdr:rowOff>
    </xdr:from>
    <xdr:to>
      <xdr:col>3</xdr:col>
      <xdr:colOff>19798</xdr:colOff>
      <xdr:row>31</xdr:row>
      <xdr:rowOff>106465</xdr:rowOff>
    </xdr:to>
    <xdr:pic>
      <xdr:nvPicPr>
        <xdr:cNvPr id="2" name="1 Imagen">
          <a:extLst>
            <a:ext uri="{FF2B5EF4-FFF2-40B4-BE49-F238E27FC236}">
              <a16:creationId xmlns:a16="http://schemas.microsoft.com/office/drawing/2014/main" id="{7AE8344A-36D1-4219-BA10-5E1C166EC1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0924086">
          <a:off x="733424" y="2647951"/>
          <a:ext cx="4906124" cy="2983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13</xdr:row>
      <xdr:rowOff>57149</xdr:rowOff>
    </xdr:from>
    <xdr:to>
      <xdr:col>9</xdr:col>
      <xdr:colOff>381749</xdr:colOff>
      <xdr:row>42</xdr:row>
      <xdr:rowOff>12574</xdr:rowOff>
    </xdr:to>
    <xdr:pic>
      <xdr:nvPicPr>
        <xdr:cNvPr id="2" name="1 Imagen">
          <a:extLst>
            <a:ext uri="{FF2B5EF4-FFF2-40B4-BE49-F238E27FC236}">
              <a16:creationId xmlns:a16="http://schemas.microsoft.com/office/drawing/2014/main" id="{548026B4-1A82-4F7E-87F1-37FFB26A56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0924086">
          <a:off x="2171700" y="3057524"/>
          <a:ext cx="4906124" cy="2983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609599</xdr:colOff>
      <xdr:row>36</xdr:row>
      <xdr:rowOff>619124</xdr:rowOff>
    </xdr:from>
    <xdr:to>
      <xdr:col>8</xdr:col>
      <xdr:colOff>324598</xdr:colOff>
      <xdr:row>55</xdr:row>
      <xdr:rowOff>135038</xdr:rowOff>
    </xdr:to>
    <xdr:pic>
      <xdr:nvPicPr>
        <xdr:cNvPr id="2" name="1 Imagen">
          <a:extLst>
            <a:ext uri="{FF2B5EF4-FFF2-40B4-BE49-F238E27FC236}">
              <a16:creationId xmlns:a16="http://schemas.microsoft.com/office/drawing/2014/main" id="{11668ED1-A895-4F53-B827-4A85FC7E31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0924086">
          <a:off x="4781549" y="1133474"/>
          <a:ext cx="4906124" cy="2983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6</xdr:row>
      <xdr:rowOff>38099</xdr:rowOff>
    </xdr:from>
    <xdr:to>
      <xdr:col>6</xdr:col>
      <xdr:colOff>29324</xdr:colOff>
      <xdr:row>25</xdr:row>
      <xdr:rowOff>125513</xdr:rowOff>
    </xdr:to>
    <xdr:pic>
      <xdr:nvPicPr>
        <xdr:cNvPr id="3" name="1 Imagen">
          <a:extLst>
            <a:ext uri="{FF2B5EF4-FFF2-40B4-BE49-F238E27FC236}">
              <a16:creationId xmlns:a16="http://schemas.microsoft.com/office/drawing/2014/main" id="{A7A26BB0-FF7F-46B1-8C0C-BDC9BD7C4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0924086">
          <a:off x="2409825" y="1171574"/>
          <a:ext cx="4906124" cy="2983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812565</xdr:colOff>
      <xdr:row>39</xdr:row>
      <xdr:rowOff>269088</xdr:rowOff>
    </xdr:from>
    <xdr:to>
      <xdr:col>7</xdr:col>
      <xdr:colOff>145191</xdr:colOff>
      <xdr:row>52</xdr:row>
      <xdr:rowOff>7004</xdr:rowOff>
    </xdr:to>
    <xdr:pic>
      <xdr:nvPicPr>
        <xdr:cNvPr id="2" name="1 Imagen">
          <a:extLst>
            <a:ext uri="{FF2B5EF4-FFF2-40B4-BE49-F238E27FC236}">
              <a16:creationId xmlns:a16="http://schemas.microsoft.com/office/drawing/2014/main" id="{24491607-0FD1-4C8D-996F-345CF5DF0E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0924086">
          <a:off x="5984640" y="13137363"/>
          <a:ext cx="3184807" cy="2366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1319/Desktop/ARCHIVOS%20GENERALES/2021/LISTADOS%202021/CAS%2006.01.2020%20-%20TIPO%20INTERVEN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_CGR"/>
    </sheetNames>
    <sheetDataSet>
      <sheetData sheetId="0">
        <row r="2">
          <cell r="E2" t="str">
            <v>46570945</v>
          </cell>
          <cell r="F2">
            <v>44133</v>
          </cell>
          <cell r="G2" t="str">
            <v>CAS REACTIVACIÓN ECONÓMICA</v>
          </cell>
          <cell r="H2" t="str">
            <v>C090</v>
          </cell>
          <cell r="I2" t="str">
            <v>Órganos De Control Institucional</v>
          </cell>
          <cell r="J2" t="str">
            <v>L401</v>
          </cell>
          <cell r="K2" t="str">
            <v>Gerencia Regional De Control Lima Metropolitana Y Callao</v>
          </cell>
          <cell r="L2" t="str">
            <v>2161 MUNICIPALIDAD DISTRITAL DE MIRAFLORES-LIMA</v>
          </cell>
          <cell r="M2">
            <v>7500</v>
          </cell>
        </row>
        <row r="3">
          <cell r="E3" t="str">
            <v>23946929</v>
          </cell>
          <cell r="F3">
            <v>43601</v>
          </cell>
          <cell r="G3" t="str">
            <v>CAS MEGAPROYECTOS</v>
          </cell>
          <cell r="H3" t="str">
            <v>C090</v>
          </cell>
          <cell r="I3" t="str">
            <v>Órganos De Control Institucional</v>
          </cell>
          <cell r="J3" t="str">
            <v>L401</v>
          </cell>
          <cell r="K3" t="str">
            <v>Gerencia Regional De Control Lima Metropolitana Y Callao</v>
          </cell>
          <cell r="L3" t="str">
            <v>0241 PATRONATO DEL PARQUE DE LAS LEYENDAS - FELIPE BENAVIDES BARREDA</v>
          </cell>
          <cell r="M3">
            <v>7500</v>
          </cell>
        </row>
        <row r="4">
          <cell r="E4" t="str">
            <v>42262721</v>
          </cell>
          <cell r="F4">
            <v>44133</v>
          </cell>
          <cell r="G4" t="str">
            <v xml:space="preserve">CAS REGULAR </v>
          </cell>
          <cell r="H4" t="str">
            <v>D300</v>
          </cell>
          <cell r="I4" t="str">
            <v>Secretaría General</v>
          </cell>
          <cell r="J4" t="str">
            <v>L475</v>
          </cell>
          <cell r="K4" t="str">
            <v>Gerencia Regional De Control De Tacna</v>
          </cell>
          <cell r="M4">
            <v>8500</v>
          </cell>
        </row>
        <row r="5">
          <cell r="E5" t="str">
            <v>40362000</v>
          </cell>
          <cell r="F5">
            <v>42233</v>
          </cell>
          <cell r="G5" t="str">
            <v>CAS REGULAR</v>
          </cell>
          <cell r="H5" t="str">
            <v>C090</v>
          </cell>
          <cell r="I5" t="str">
            <v>Órganos De Control Institucional</v>
          </cell>
          <cell r="J5" t="str">
            <v>C823</v>
          </cell>
          <cell r="K5" t="str">
            <v>Gerencia Regional De Control De Lima Provincias</v>
          </cell>
          <cell r="L5" t="str">
            <v>0430 MUNICIPALIDAD PROVINCIAL DE CAÑETE</v>
          </cell>
          <cell r="M5">
            <v>5500</v>
          </cell>
        </row>
        <row r="6">
          <cell r="E6" t="str">
            <v>42944930</v>
          </cell>
          <cell r="F6">
            <v>43601</v>
          </cell>
          <cell r="G6" t="str">
            <v>CAS MEGAPROYECTOS</v>
          </cell>
          <cell r="H6" t="str">
            <v>C090</v>
          </cell>
          <cell r="I6" t="str">
            <v>Órganos De Control Institucional</v>
          </cell>
          <cell r="J6" t="str">
            <v>L401</v>
          </cell>
          <cell r="K6" t="str">
            <v>Gerencia Regional De Control Lima Metropolitana Y Callao</v>
          </cell>
          <cell r="L6" t="str">
            <v>2696 MUNICIPALIDAD DISTRITAL DE VILLA EL SALVADOR</v>
          </cell>
          <cell r="M6">
            <v>5500</v>
          </cell>
        </row>
        <row r="7">
          <cell r="E7" t="str">
            <v>42318730</v>
          </cell>
          <cell r="F7">
            <v>43460</v>
          </cell>
          <cell r="G7" t="str">
            <v>CAS REGULAR</v>
          </cell>
          <cell r="H7" t="str">
            <v>D900</v>
          </cell>
          <cell r="I7" t="str">
            <v>Procuraduría Pública</v>
          </cell>
          <cell r="J7" t="str">
            <v>D900</v>
          </cell>
          <cell r="K7" t="str">
            <v>Procuraduría Pública</v>
          </cell>
          <cell r="M7">
            <v>2500</v>
          </cell>
        </row>
        <row r="8">
          <cell r="E8" t="str">
            <v>46077880</v>
          </cell>
          <cell r="F8">
            <v>44133</v>
          </cell>
          <cell r="G8" t="str">
            <v>CAS REACTIVACIÓN ECONÓMICA</v>
          </cell>
          <cell r="H8" t="str">
            <v>C090</v>
          </cell>
          <cell r="I8" t="str">
            <v>Órganos De Control Institucional</v>
          </cell>
          <cell r="J8" t="str">
            <v>L420</v>
          </cell>
          <cell r="K8" t="str">
            <v>Gerencia Regional De Control De Piura</v>
          </cell>
          <cell r="L8" t="str">
            <v>3470 ENTIDAD PREST.DE SS.DE SANEAM. GRAU S.A.</v>
          </cell>
          <cell r="M8">
            <v>8500</v>
          </cell>
        </row>
        <row r="9">
          <cell r="E9" t="str">
            <v>42517272</v>
          </cell>
          <cell r="F9">
            <v>43843</v>
          </cell>
          <cell r="G9" t="str">
            <v>CAS REGULAR</v>
          </cell>
          <cell r="H9" t="str">
            <v>D900</v>
          </cell>
          <cell r="I9" t="str">
            <v>Procuraduría Pública</v>
          </cell>
          <cell r="J9" t="str">
            <v>D900</v>
          </cell>
          <cell r="K9" t="str">
            <v>Procuraduría Pública</v>
          </cell>
          <cell r="M9">
            <v>7500</v>
          </cell>
        </row>
        <row r="10">
          <cell r="E10" t="str">
            <v>10470528</v>
          </cell>
          <cell r="F10">
            <v>43843</v>
          </cell>
          <cell r="G10" t="str">
            <v>CAS RCC</v>
          </cell>
          <cell r="H10" t="str">
            <v>C090</v>
          </cell>
          <cell r="I10" t="str">
            <v>Órganos De Control Institucional</v>
          </cell>
          <cell r="J10" t="str">
            <v>L332</v>
          </cell>
          <cell r="K10" t="str">
            <v>Subgerencia De Control Del Sector Agricultura Y Ambiente</v>
          </cell>
          <cell r="L10" t="str">
            <v>4812 PROGRAMA SUBSECTORIAL DE IRRIGACIONES</v>
          </cell>
          <cell r="M10">
            <v>9500</v>
          </cell>
        </row>
        <row r="11">
          <cell r="E11" t="str">
            <v>09797455</v>
          </cell>
          <cell r="F11">
            <v>41730</v>
          </cell>
          <cell r="G11" t="str">
            <v>CAS REGULAR</v>
          </cell>
          <cell r="H11" t="str">
            <v>D530</v>
          </cell>
          <cell r="I11" t="str">
            <v>Subgerencia De Abastecimiento</v>
          </cell>
          <cell r="J11" t="str">
            <v>D530</v>
          </cell>
          <cell r="K11" t="str">
            <v>Subgerencia De Abastecimiento</v>
          </cell>
          <cell r="M11">
            <v>3750</v>
          </cell>
        </row>
        <row r="12">
          <cell r="E12" t="str">
            <v>40194742</v>
          </cell>
          <cell r="F12">
            <v>43374</v>
          </cell>
          <cell r="G12" t="str">
            <v>CAS RCC</v>
          </cell>
          <cell r="H12" t="str">
            <v>C090</v>
          </cell>
          <cell r="I12" t="str">
            <v>Órganos De Control Institucional</v>
          </cell>
          <cell r="J12" t="str">
            <v>L490</v>
          </cell>
          <cell r="K12" t="str">
            <v>Gerencia Regional De Control De Ayacucho</v>
          </cell>
          <cell r="L12" t="str">
            <v>0365 MUNICIPALIDAD PROVINCIAL DE LUCANAS</v>
          </cell>
          <cell r="M12">
            <v>6500</v>
          </cell>
        </row>
        <row r="13">
          <cell r="E13" t="str">
            <v>45725124</v>
          </cell>
          <cell r="F13">
            <v>43222</v>
          </cell>
          <cell r="G13" t="str">
            <v>CAS REGULAR</v>
          </cell>
          <cell r="H13" t="str">
            <v>D320</v>
          </cell>
          <cell r="I13" t="str">
            <v>Subgerencia De Gestión Documentaria</v>
          </cell>
          <cell r="J13" t="str">
            <v>L460</v>
          </cell>
          <cell r="K13" t="str">
            <v>Gerencia Regional De Control De Junín</v>
          </cell>
          <cell r="M13">
            <v>4800</v>
          </cell>
        </row>
        <row r="14">
          <cell r="E14" t="str">
            <v>43028160</v>
          </cell>
          <cell r="F14">
            <v>43448</v>
          </cell>
          <cell r="G14" t="str">
            <v>CAS RCC</v>
          </cell>
          <cell r="H14" t="str">
            <v>C090</v>
          </cell>
          <cell r="I14" t="str">
            <v>Órganos De Control Institucional</v>
          </cell>
          <cell r="J14" t="str">
            <v>C823</v>
          </cell>
          <cell r="K14" t="str">
            <v>Gerencia Regional De Control De Lima Provincias</v>
          </cell>
          <cell r="L14" t="str">
            <v>0430 MUNICIPALIDAD PROVINCIAL DE CAÑETE</v>
          </cell>
          <cell r="M14">
            <v>6500</v>
          </cell>
        </row>
        <row r="15">
          <cell r="E15" t="str">
            <v>45382376</v>
          </cell>
          <cell r="F15">
            <v>44133</v>
          </cell>
          <cell r="G15" t="str">
            <v>CAS REACTIVACIÓN ECONÓMICA</v>
          </cell>
          <cell r="H15" t="str">
            <v>C090</v>
          </cell>
          <cell r="I15" t="str">
            <v>Órganos De Control Institucional</v>
          </cell>
          <cell r="J15" t="str">
            <v>L440</v>
          </cell>
          <cell r="K15" t="str">
            <v>Gerencia Regional De Control De Loreto</v>
          </cell>
          <cell r="L15" t="str">
            <v>0734 DIRECCIÓN REGIONAL DE EDUCACIÓN LORETO</v>
          </cell>
          <cell r="M15">
            <v>6500</v>
          </cell>
        </row>
        <row r="16">
          <cell r="E16" t="str">
            <v>45876828</v>
          </cell>
          <cell r="F16">
            <v>42233</v>
          </cell>
          <cell r="G16" t="str">
            <v>CAS REGULAR</v>
          </cell>
          <cell r="H16" t="str">
            <v>D610</v>
          </cell>
          <cell r="I16" t="str">
            <v>Subgerencia De Sistemas De Información</v>
          </cell>
          <cell r="J16" t="str">
            <v>D610</v>
          </cell>
          <cell r="K16" t="str">
            <v>Subgerencia De Sistemas De Información</v>
          </cell>
          <cell r="M16">
            <v>7000</v>
          </cell>
        </row>
        <row r="17">
          <cell r="E17" t="str">
            <v>46490992</v>
          </cell>
          <cell r="F17">
            <v>43601</v>
          </cell>
          <cell r="G17" t="str">
            <v>CAS MEGAPROYECTOS</v>
          </cell>
          <cell r="H17" t="str">
            <v>C090</v>
          </cell>
          <cell r="I17" t="str">
            <v>Órganos De Control Institucional</v>
          </cell>
          <cell r="J17" t="str">
            <v>L455</v>
          </cell>
          <cell r="K17" t="str">
            <v>Gerencia Regional De Control De Puno</v>
          </cell>
          <cell r="L17" t="str">
            <v>0461 MUNICIPALIDAD PROVINCIAL DE LAMPA</v>
          </cell>
          <cell r="M17">
            <v>7500</v>
          </cell>
        </row>
        <row r="18">
          <cell r="E18" t="str">
            <v>42523508</v>
          </cell>
          <cell r="F18">
            <v>43776</v>
          </cell>
          <cell r="G18" t="str">
            <v>CAS REGULAR</v>
          </cell>
          <cell r="H18" t="str">
            <v>D310</v>
          </cell>
          <cell r="I18" t="str">
            <v>Subgerencia De Imagen Y Relaciones Corporativas</v>
          </cell>
          <cell r="J18" t="str">
            <v>D310</v>
          </cell>
          <cell r="K18" t="str">
            <v>Subgerencia De Imagen Y Relaciones Corporativas</v>
          </cell>
          <cell r="M18">
            <v>3000</v>
          </cell>
        </row>
        <row r="19">
          <cell r="E19" t="str">
            <v>20104725</v>
          </cell>
          <cell r="F19">
            <v>43843</v>
          </cell>
          <cell r="G19" t="str">
            <v>CAS REGULAR</v>
          </cell>
          <cell r="H19" t="str">
            <v>D403</v>
          </cell>
          <cell r="I19" t="str">
            <v>Subdirección De Postgrado</v>
          </cell>
          <cell r="J19" t="str">
            <v>D403</v>
          </cell>
          <cell r="K19" t="str">
            <v>Subdirección De Postgrado</v>
          </cell>
          <cell r="M19">
            <v>8500</v>
          </cell>
        </row>
        <row r="20">
          <cell r="E20" t="str">
            <v>19859531</v>
          </cell>
          <cell r="F20">
            <v>44133</v>
          </cell>
          <cell r="G20" t="str">
            <v>CAS REACTIVACIÓN ECONÓMICA</v>
          </cell>
          <cell r="H20" t="str">
            <v>C090</v>
          </cell>
          <cell r="I20" t="str">
            <v>Órganos De Control Institucional</v>
          </cell>
          <cell r="J20" t="str">
            <v>L401</v>
          </cell>
          <cell r="K20" t="str">
            <v>Gerencia Regional De Control Lima Metropolitana Y Callao</v>
          </cell>
          <cell r="L20" t="str">
            <v>2158 MUNICIPALIDAD DISTRITAL DE LURIN</v>
          </cell>
          <cell r="M20">
            <v>7500</v>
          </cell>
        </row>
        <row r="21">
          <cell r="E21" t="str">
            <v>73027907</v>
          </cell>
          <cell r="F21">
            <v>43222</v>
          </cell>
          <cell r="G21" t="str">
            <v>CAS REGULAR</v>
          </cell>
          <cell r="H21" t="str">
            <v>D320</v>
          </cell>
          <cell r="I21" t="str">
            <v>Subgerencia De Gestión Documentaria</v>
          </cell>
          <cell r="J21" t="str">
            <v>L466</v>
          </cell>
          <cell r="K21" t="str">
            <v>Gerencia Regional De Control De Ucayali</v>
          </cell>
          <cell r="M21">
            <v>2500</v>
          </cell>
        </row>
        <row r="22">
          <cell r="E22" t="str">
            <v>43255618</v>
          </cell>
          <cell r="F22">
            <v>43843</v>
          </cell>
          <cell r="G22" t="str">
            <v>CAS REGULAR</v>
          </cell>
          <cell r="H22" t="str">
            <v>D710</v>
          </cell>
          <cell r="I22" t="str">
            <v>Subgerencia De Asesoría Jurídica</v>
          </cell>
          <cell r="J22" t="str">
            <v>D710</v>
          </cell>
          <cell r="K22" t="str">
            <v>Subgerencia De Asesoría Jurídica</v>
          </cell>
          <cell r="M22">
            <v>9500</v>
          </cell>
        </row>
        <row r="23">
          <cell r="E23" t="str">
            <v>45201086</v>
          </cell>
          <cell r="F23">
            <v>44055</v>
          </cell>
          <cell r="G23" t="str">
            <v>CAS COVID</v>
          </cell>
          <cell r="H23" t="str">
            <v>C610</v>
          </cell>
          <cell r="I23" t="str">
            <v>Subgerencia De Evaluación De Denuncias</v>
          </cell>
          <cell r="J23" t="str">
            <v>L495</v>
          </cell>
          <cell r="K23" t="str">
            <v>Gerencia Regional De Control De La Libertad</v>
          </cell>
          <cell r="M23">
            <v>6500</v>
          </cell>
        </row>
        <row r="24">
          <cell r="E24" t="str">
            <v>27414392</v>
          </cell>
          <cell r="F24">
            <v>43206</v>
          </cell>
          <cell r="G24" t="str">
            <v>CAS REGULAR</v>
          </cell>
          <cell r="H24" t="str">
            <v>D900</v>
          </cell>
          <cell r="I24" t="str">
            <v>Procuraduría Pública</v>
          </cell>
          <cell r="J24" t="str">
            <v>D900</v>
          </cell>
          <cell r="K24" t="str">
            <v>Procuraduría Pública</v>
          </cell>
          <cell r="M24">
            <v>8500</v>
          </cell>
        </row>
        <row r="25">
          <cell r="E25" t="str">
            <v>43568353</v>
          </cell>
          <cell r="F25">
            <v>43460</v>
          </cell>
          <cell r="G25" t="str">
            <v>CAS REGULAR</v>
          </cell>
          <cell r="H25" t="str">
            <v>L590</v>
          </cell>
          <cell r="I25" t="str">
            <v>Subgerencia De Seguimiento Y Evaluación Del Sistema Nacional De Control</v>
          </cell>
          <cell r="J25" t="str">
            <v>L590</v>
          </cell>
          <cell r="K25" t="str">
            <v>Subgerencia De Seguimiento Y Evaluación Del Sistema Nacional De Control</v>
          </cell>
          <cell r="M25">
            <v>7500</v>
          </cell>
        </row>
        <row r="26">
          <cell r="E26" t="str">
            <v>45361906</v>
          </cell>
          <cell r="F26">
            <v>44055</v>
          </cell>
          <cell r="G26" t="str">
            <v>CAS COVID</v>
          </cell>
          <cell r="H26" t="str">
            <v>L531</v>
          </cell>
          <cell r="I26" t="str">
            <v>Subgerencia De Participación Ciudadana</v>
          </cell>
          <cell r="J26" t="str">
            <v>L466</v>
          </cell>
          <cell r="K26" t="str">
            <v>Gerencia Regional De Control De Ucayali</v>
          </cell>
          <cell r="M26">
            <v>6500</v>
          </cell>
        </row>
        <row r="27">
          <cell r="E27" t="str">
            <v>41783344</v>
          </cell>
          <cell r="F27">
            <v>43460</v>
          </cell>
          <cell r="G27" t="str">
            <v>CAS RCC</v>
          </cell>
          <cell r="H27" t="str">
            <v>L430</v>
          </cell>
          <cell r="I27" t="str">
            <v>Gerencia Regional De Control De Lambayeque</v>
          </cell>
          <cell r="J27" t="str">
            <v>L430</v>
          </cell>
          <cell r="K27" t="str">
            <v>Gerencia Regional De Control De Lambayeque</v>
          </cell>
          <cell r="M27">
            <v>8500</v>
          </cell>
        </row>
        <row r="28">
          <cell r="E28" t="str">
            <v>42945106</v>
          </cell>
          <cell r="F28">
            <v>43656</v>
          </cell>
          <cell r="G28" t="str">
            <v>CAS REGULAR</v>
          </cell>
          <cell r="H28" t="str">
            <v>D200</v>
          </cell>
          <cell r="I28" t="str">
            <v>Órgano De Auditoría Interna</v>
          </cell>
          <cell r="J28" t="str">
            <v>D200</v>
          </cell>
          <cell r="K28" t="str">
            <v>Órgano De Auditoría Interna</v>
          </cell>
          <cell r="M28">
            <v>6500</v>
          </cell>
        </row>
        <row r="29">
          <cell r="E29" t="str">
            <v>18131914</v>
          </cell>
          <cell r="F29">
            <v>43374</v>
          </cell>
          <cell r="G29" t="str">
            <v>CAS RCC</v>
          </cell>
          <cell r="H29" t="str">
            <v>L420</v>
          </cell>
          <cell r="I29" t="str">
            <v>Gerencia Regional De Control De Piura</v>
          </cell>
          <cell r="J29" t="str">
            <v>L420</v>
          </cell>
          <cell r="K29" t="str">
            <v>Gerencia Regional De Control De Piura</v>
          </cell>
          <cell r="M29">
            <v>8500</v>
          </cell>
        </row>
        <row r="30">
          <cell r="E30" t="str">
            <v>17852793</v>
          </cell>
          <cell r="F30">
            <v>43601</v>
          </cell>
          <cell r="G30" t="str">
            <v>CAS MEGAPROYECTOS</v>
          </cell>
          <cell r="H30" t="str">
            <v>C090</v>
          </cell>
          <cell r="I30" t="str">
            <v>Órganos De Control Institucional</v>
          </cell>
          <cell r="J30" t="str">
            <v>L495</v>
          </cell>
          <cell r="K30" t="str">
            <v>Gerencia Regional De Control De La Libertad</v>
          </cell>
          <cell r="L30" t="str">
            <v>0608 PROYECTO ESPECIAL CHAVIMOCHIC</v>
          </cell>
          <cell r="M30">
            <v>7500</v>
          </cell>
        </row>
        <row r="31">
          <cell r="E31" t="str">
            <v>46061764</v>
          </cell>
          <cell r="F31">
            <v>44133</v>
          </cell>
          <cell r="G31" t="str">
            <v xml:space="preserve">CAS REGULAR </v>
          </cell>
          <cell r="H31" t="str">
            <v>D300</v>
          </cell>
          <cell r="I31" t="str">
            <v>Secretaría General</v>
          </cell>
          <cell r="J31" t="str">
            <v>L401</v>
          </cell>
          <cell r="K31" t="str">
            <v>Gerencia Regional De Control Lima Metropolitana Y Callao</v>
          </cell>
          <cell r="M31">
            <v>8500</v>
          </cell>
        </row>
        <row r="32">
          <cell r="E32" t="str">
            <v>02150857</v>
          </cell>
          <cell r="F32">
            <v>43460</v>
          </cell>
          <cell r="G32" t="str">
            <v>CAS REGULAR</v>
          </cell>
          <cell r="H32" t="str">
            <v>L455</v>
          </cell>
          <cell r="I32" t="str">
            <v>Gerencia Regional De Control De Puno</v>
          </cell>
          <cell r="J32" t="str">
            <v>L455</v>
          </cell>
          <cell r="K32" t="str">
            <v>Gerencia Regional De Control De Puno</v>
          </cell>
          <cell r="M32">
            <v>7500</v>
          </cell>
        </row>
        <row r="33">
          <cell r="E33" t="str">
            <v>45007090</v>
          </cell>
          <cell r="F33">
            <v>43601</v>
          </cell>
          <cell r="G33" t="str">
            <v>CAS MEGAPROYECTOS</v>
          </cell>
          <cell r="H33" t="str">
            <v>C090</v>
          </cell>
          <cell r="I33" t="str">
            <v>Órganos De Control Institucional</v>
          </cell>
          <cell r="J33" t="str">
            <v>L435</v>
          </cell>
          <cell r="K33" t="str">
            <v>Gerencia Regional De Control De Cajamarca</v>
          </cell>
          <cell r="L33" t="str">
            <v>0368 MUNICIPALIDAD PROVINCIAL DE CAJAMARCA</v>
          </cell>
          <cell r="M33">
            <v>7500</v>
          </cell>
        </row>
        <row r="34">
          <cell r="E34" t="str">
            <v>42955255</v>
          </cell>
          <cell r="F34">
            <v>43448</v>
          </cell>
          <cell r="G34" t="str">
            <v>CAS RCC</v>
          </cell>
          <cell r="H34" t="str">
            <v>C090</v>
          </cell>
          <cell r="I34" t="str">
            <v>Órganos De Control Institucional</v>
          </cell>
          <cell r="J34" t="str">
            <v>L470</v>
          </cell>
          <cell r="K34" t="str">
            <v>Gerencia Regional De Control De Arequipa</v>
          </cell>
          <cell r="L34" t="str">
            <v>0353 MUNICIPALIDAD PROVINCIAL DE AREQUIPA</v>
          </cell>
          <cell r="M34">
            <v>6500</v>
          </cell>
        </row>
        <row r="35">
          <cell r="E35" t="str">
            <v>45417467</v>
          </cell>
          <cell r="F35">
            <v>43460</v>
          </cell>
          <cell r="G35" t="str">
            <v>CAS REGULAR</v>
          </cell>
          <cell r="H35" t="str">
            <v>L495</v>
          </cell>
          <cell r="I35" t="str">
            <v>Gerencia Regional De Control De La Libertad</v>
          </cell>
          <cell r="J35" t="str">
            <v>L495</v>
          </cell>
          <cell r="K35" t="str">
            <v>Gerencia Regional De Control De La Libertad</v>
          </cell>
          <cell r="M35">
            <v>2500</v>
          </cell>
        </row>
        <row r="36">
          <cell r="E36" t="str">
            <v>40402176</v>
          </cell>
          <cell r="F36">
            <v>44133</v>
          </cell>
          <cell r="G36" t="str">
            <v>CAS REACTIVACIÓN ECONÓMICA</v>
          </cell>
          <cell r="H36" t="str">
            <v>L530</v>
          </cell>
          <cell r="I36" t="str">
            <v>Subgerencia De Atención De Denuncias</v>
          </cell>
          <cell r="J36" t="str">
            <v>L470</v>
          </cell>
          <cell r="K36" t="str">
            <v>Gerencia Regional De Control De Arequipa</v>
          </cell>
          <cell r="M36">
            <v>9500</v>
          </cell>
        </row>
        <row r="37">
          <cell r="E37" t="str">
            <v>45840122</v>
          </cell>
          <cell r="F37">
            <v>43460</v>
          </cell>
          <cell r="G37" t="str">
            <v>CAS REGULAR</v>
          </cell>
          <cell r="H37" t="str">
            <v>L157</v>
          </cell>
          <cell r="I37" t="str">
            <v>Subgerencia De Aseguramiento De La Calidad</v>
          </cell>
          <cell r="J37" t="str">
            <v>L157</v>
          </cell>
          <cell r="K37" t="str">
            <v>Subgerencia De Aseguramiento De La Calidad</v>
          </cell>
          <cell r="M37">
            <v>9500</v>
          </cell>
        </row>
        <row r="38">
          <cell r="E38" t="str">
            <v>42844238</v>
          </cell>
          <cell r="F38">
            <v>44133</v>
          </cell>
          <cell r="G38" t="str">
            <v>CAS REACTIVACIÓN ECONÓMICA</v>
          </cell>
          <cell r="H38" t="str">
            <v>C090</v>
          </cell>
          <cell r="I38" t="str">
            <v>Órganos De Control Institucional</v>
          </cell>
          <cell r="J38" t="str">
            <v>L316</v>
          </cell>
          <cell r="K38" t="str">
            <v>Subgerencia De Control Del Sector Salud</v>
          </cell>
          <cell r="L38" t="str">
            <v>0251 SEGURO SOCIAL DE SALUD - ESSALUD</v>
          </cell>
          <cell r="M38">
            <v>7500</v>
          </cell>
        </row>
        <row r="39">
          <cell r="E39" t="str">
            <v>41585571</v>
          </cell>
          <cell r="F39">
            <v>43601</v>
          </cell>
          <cell r="G39" t="str">
            <v>CAS RCC</v>
          </cell>
          <cell r="H39" t="str">
            <v>C090</v>
          </cell>
          <cell r="I39" t="str">
            <v>Órganos De Control Institucional</v>
          </cell>
          <cell r="J39" t="str">
            <v>L425</v>
          </cell>
          <cell r="K39" t="str">
            <v>Gerencia Regional De Control De Ancash</v>
          </cell>
          <cell r="L39" t="str">
            <v>0335 MUNICIPALIDAD PROVINCIAL DE CASMA</v>
          </cell>
          <cell r="M39">
            <v>7500</v>
          </cell>
        </row>
        <row r="40">
          <cell r="E40" t="str">
            <v>07655290</v>
          </cell>
          <cell r="F40">
            <v>43601</v>
          </cell>
          <cell r="G40" t="str">
            <v>CAS MEGAPROYECTOS</v>
          </cell>
          <cell r="H40" t="str">
            <v>C090</v>
          </cell>
          <cell r="I40" t="str">
            <v>Órganos De Control Institucional</v>
          </cell>
          <cell r="J40" t="str">
            <v>L401</v>
          </cell>
          <cell r="K40" t="str">
            <v>Gerencia Regional De Control Lima Metropolitana Y Callao</v>
          </cell>
          <cell r="L40" t="str">
            <v>2695 MUNICIPALIDAD DISTRITAL DE SAN BORJA</v>
          </cell>
          <cell r="M40">
            <v>6500</v>
          </cell>
        </row>
        <row r="41">
          <cell r="E41" t="str">
            <v>41428433</v>
          </cell>
          <cell r="F41">
            <v>43601</v>
          </cell>
          <cell r="G41" t="str">
            <v>CAS RCC</v>
          </cell>
          <cell r="H41" t="str">
            <v>C090</v>
          </cell>
          <cell r="I41" t="str">
            <v>Órganos De Control Institucional</v>
          </cell>
          <cell r="J41" t="str">
            <v>L470</v>
          </cell>
          <cell r="K41" t="str">
            <v>Gerencia Regional De Control De Arequipa</v>
          </cell>
          <cell r="L41" t="str">
            <v>1305 MUNICIPALIDAD DISTRITAL DE PAUCARPATA</v>
          </cell>
          <cell r="M41">
            <v>7500</v>
          </cell>
        </row>
        <row r="42">
          <cell r="E42" t="str">
            <v>46572951</v>
          </cell>
          <cell r="F42">
            <v>43460</v>
          </cell>
          <cell r="G42" t="str">
            <v>CAS REGULAR</v>
          </cell>
          <cell r="H42" t="str">
            <v>L531</v>
          </cell>
          <cell r="I42" t="str">
            <v>Subgerencia De Participación Ciudadana</v>
          </cell>
          <cell r="J42" t="str">
            <v>L465</v>
          </cell>
          <cell r="K42" t="str">
            <v>Gerencia Regional De Control De Huánuco</v>
          </cell>
          <cell r="M42">
            <v>6500</v>
          </cell>
        </row>
        <row r="43">
          <cell r="E43" t="str">
            <v>72935691</v>
          </cell>
          <cell r="F43">
            <v>44055</v>
          </cell>
          <cell r="G43" t="str">
            <v>CAS COVID</v>
          </cell>
          <cell r="H43" t="str">
            <v>C610</v>
          </cell>
          <cell r="I43" t="str">
            <v>Subgerencia De Evaluación De Denuncias</v>
          </cell>
          <cell r="J43" t="str">
            <v>L435</v>
          </cell>
          <cell r="K43" t="str">
            <v>Gerencia Regional De Control De Cajamarca</v>
          </cell>
          <cell r="M43">
            <v>6500</v>
          </cell>
        </row>
        <row r="44">
          <cell r="E44" t="str">
            <v>46395941</v>
          </cell>
          <cell r="F44">
            <v>44133</v>
          </cell>
          <cell r="G44" t="str">
            <v>CAS REACTIVACIÓN ECONÓMICA</v>
          </cell>
          <cell r="H44" t="str">
            <v>C090</v>
          </cell>
          <cell r="I44" t="str">
            <v>Órganos De Control Institucional</v>
          </cell>
          <cell r="J44" t="str">
            <v>L435</v>
          </cell>
          <cell r="K44" t="str">
            <v>Gerencia Regional De Control De Cajamarca</v>
          </cell>
          <cell r="L44" t="str">
            <v>0616 MUNICIPALIDAD PROVINCIAL DE SAN PABLO</v>
          </cell>
          <cell r="M44">
            <v>6500</v>
          </cell>
        </row>
        <row r="45">
          <cell r="E45" t="str">
            <v>40599267</v>
          </cell>
          <cell r="F45">
            <v>42233</v>
          </cell>
          <cell r="G45" t="str">
            <v>CAS REGULAR</v>
          </cell>
          <cell r="H45" t="str">
            <v>L540</v>
          </cell>
          <cell r="I45" t="str">
            <v>Subgerencia De Fiscalización</v>
          </cell>
          <cell r="J45" t="str">
            <v>L540</v>
          </cell>
          <cell r="K45" t="str">
            <v>Subgerencia De Fiscalización</v>
          </cell>
          <cell r="M45">
            <v>3000</v>
          </cell>
        </row>
        <row r="46">
          <cell r="E46" t="str">
            <v>41078595</v>
          </cell>
          <cell r="F46">
            <v>43460</v>
          </cell>
          <cell r="G46" t="str">
            <v>CAS MEGAPROYECTOS</v>
          </cell>
          <cell r="H46" t="str">
            <v>C920</v>
          </cell>
          <cell r="I46" t="str">
            <v>Subgerencia De Control De Asociaciones Público Privadas Y Obras Por Impuestos</v>
          </cell>
          <cell r="J46" t="str">
            <v>C920</v>
          </cell>
          <cell r="K46" t="str">
            <v>Subgerencia De Control De Asociaciones Público Privadas Y Obras Por Impuestos</v>
          </cell>
          <cell r="M46">
            <v>8500</v>
          </cell>
        </row>
        <row r="47">
          <cell r="E47" t="str">
            <v>08826660</v>
          </cell>
          <cell r="F47">
            <v>43843</v>
          </cell>
          <cell r="G47" t="str">
            <v>CAS REGULAR</v>
          </cell>
          <cell r="H47" t="str">
            <v>L336</v>
          </cell>
          <cell r="I47" t="str">
            <v>Subgerencia De Control Del Sector Vivienda, Construcción Y Saneamiento</v>
          </cell>
          <cell r="J47" t="str">
            <v>L336</v>
          </cell>
          <cell r="K47" t="str">
            <v>Subgerencia De Control Del Sector Vivienda, Construcción Y Saneamiento</v>
          </cell>
          <cell r="M47">
            <v>11500</v>
          </cell>
        </row>
        <row r="48">
          <cell r="E48" t="str">
            <v>42934536</v>
          </cell>
          <cell r="F48">
            <v>43601</v>
          </cell>
          <cell r="G48" t="str">
            <v>CAS RCC</v>
          </cell>
          <cell r="H48" t="str">
            <v>C090</v>
          </cell>
          <cell r="I48" t="str">
            <v>Órganos De Control Institucional</v>
          </cell>
          <cell r="J48" t="str">
            <v>L435</v>
          </cell>
          <cell r="K48" t="str">
            <v>Gerencia Regional De Control De Cajamarca</v>
          </cell>
          <cell r="L48" t="str">
            <v>0371 MUNICIPALIDAD PROVINCIAL DE CONTUMAZA</v>
          </cell>
          <cell r="M48">
            <v>5500</v>
          </cell>
        </row>
        <row r="49">
          <cell r="E49" t="str">
            <v>18122044</v>
          </cell>
          <cell r="F49">
            <v>41096</v>
          </cell>
          <cell r="G49" t="str">
            <v>CAS REGULAR</v>
          </cell>
          <cell r="H49" t="str">
            <v>L495</v>
          </cell>
          <cell r="I49" t="str">
            <v>Gerencia Regional De Control De La Libertad</v>
          </cell>
          <cell r="J49" t="str">
            <v>L495</v>
          </cell>
          <cell r="K49" t="str">
            <v>Gerencia Regional De Control De La Libertad</v>
          </cell>
          <cell r="M49">
            <v>1800</v>
          </cell>
        </row>
        <row r="50">
          <cell r="E50" t="str">
            <v>41312835</v>
          </cell>
          <cell r="F50">
            <v>43103</v>
          </cell>
          <cell r="G50" t="str">
            <v>CAS REGULAR</v>
          </cell>
          <cell r="H50" t="str">
            <v>D603</v>
          </cell>
          <cell r="I50" t="str">
            <v>Subgerencia De Gobierno Digital</v>
          </cell>
          <cell r="J50" t="str">
            <v>D603</v>
          </cell>
          <cell r="K50" t="str">
            <v>Subgerencia De Gobierno Digital</v>
          </cell>
          <cell r="M50">
            <v>5000</v>
          </cell>
        </row>
        <row r="51">
          <cell r="E51" t="str">
            <v>45482236</v>
          </cell>
          <cell r="F51">
            <v>43374</v>
          </cell>
          <cell r="G51" t="str">
            <v>CAS REGULAR</v>
          </cell>
          <cell r="H51" t="str">
            <v>L334</v>
          </cell>
          <cell r="I51" t="str">
            <v>Subgerencia De Control De Megaproyectos</v>
          </cell>
          <cell r="J51" t="str">
            <v>L334</v>
          </cell>
          <cell r="K51" t="str">
            <v>Subgerencia De Control De Megaproyectos</v>
          </cell>
          <cell r="M51">
            <v>5500</v>
          </cell>
        </row>
        <row r="52">
          <cell r="E52" t="str">
            <v>42816003</v>
          </cell>
          <cell r="F52">
            <v>44133</v>
          </cell>
          <cell r="G52" t="str">
            <v xml:space="preserve">CAS REGULAR </v>
          </cell>
          <cell r="H52" t="str">
            <v>D610</v>
          </cell>
          <cell r="I52" t="str">
            <v>Subgerencia De Sistemas De Información</v>
          </cell>
          <cell r="J52" t="str">
            <v>D610</v>
          </cell>
          <cell r="K52" t="str">
            <v>Subgerencia De Sistemas De Información</v>
          </cell>
          <cell r="M52">
            <v>6500</v>
          </cell>
        </row>
        <row r="53">
          <cell r="E53" t="str">
            <v>71457286</v>
          </cell>
          <cell r="F53">
            <v>43845</v>
          </cell>
          <cell r="G53" t="str">
            <v>CAS REGULAR</v>
          </cell>
          <cell r="H53" t="str">
            <v>D603</v>
          </cell>
          <cell r="I53" t="str">
            <v>Subgerencia De Gobierno Digital</v>
          </cell>
          <cell r="J53" t="str">
            <v>D603</v>
          </cell>
          <cell r="K53" t="str">
            <v>Subgerencia De Gobierno Digital</v>
          </cell>
          <cell r="M53">
            <v>4500</v>
          </cell>
        </row>
        <row r="54">
          <cell r="E54" t="str">
            <v>42105518</v>
          </cell>
          <cell r="F54">
            <v>42996</v>
          </cell>
          <cell r="G54" t="str">
            <v>CAS RCC</v>
          </cell>
          <cell r="H54" t="str">
            <v>L336</v>
          </cell>
          <cell r="I54" t="str">
            <v>Subgerencia De Control Del Sector Vivienda, Construcción Y Saneamiento</v>
          </cell>
          <cell r="J54" t="str">
            <v>L336</v>
          </cell>
          <cell r="K54" t="str">
            <v>Subgerencia De Control Del Sector Vivienda, Construcción Y Saneamiento</v>
          </cell>
          <cell r="M54">
            <v>10000</v>
          </cell>
        </row>
        <row r="55">
          <cell r="E55" t="str">
            <v>08437852</v>
          </cell>
          <cell r="F55">
            <v>43207</v>
          </cell>
          <cell r="G55" t="str">
            <v>CAS REGULAR</v>
          </cell>
          <cell r="H55" t="str">
            <v>D531</v>
          </cell>
          <cell r="I55" t="str">
            <v>Oficina De Seguridad Y Defensa Nacional</v>
          </cell>
          <cell r="J55" t="str">
            <v>D531</v>
          </cell>
          <cell r="K55" t="str">
            <v>Oficina De Seguridad Y Defensa Nacional</v>
          </cell>
          <cell r="M55">
            <v>2500</v>
          </cell>
        </row>
        <row r="56">
          <cell r="E56" t="str">
            <v>40468100</v>
          </cell>
          <cell r="F56">
            <v>43460</v>
          </cell>
          <cell r="G56" t="str">
            <v>CAS REGULAR</v>
          </cell>
          <cell r="H56" t="str">
            <v>L465</v>
          </cell>
          <cell r="I56" t="str">
            <v>Gerencia Regional De Control De Huánuco</v>
          </cell>
          <cell r="J56" t="str">
            <v>L465</v>
          </cell>
          <cell r="K56" t="str">
            <v>Gerencia Regional De Control De Huánuco</v>
          </cell>
          <cell r="M56">
            <v>6500</v>
          </cell>
        </row>
        <row r="57">
          <cell r="E57" t="str">
            <v>43157420</v>
          </cell>
          <cell r="F57">
            <v>43601</v>
          </cell>
          <cell r="G57" t="str">
            <v>CAS REGULAR</v>
          </cell>
          <cell r="H57" t="str">
            <v>C090</v>
          </cell>
          <cell r="I57" t="str">
            <v>Órganos De Control Institucional</v>
          </cell>
          <cell r="J57" t="str">
            <v>L480</v>
          </cell>
          <cell r="K57" t="str">
            <v>Gerencia Regional De Control De Cusco</v>
          </cell>
          <cell r="L57" t="str">
            <v>0384 MUNICIPALIDAD PROVINCIAL DE CANCHIS</v>
          </cell>
          <cell r="M57">
            <v>6500</v>
          </cell>
        </row>
        <row r="58">
          <cell r="E58" t="str">
            <v>70006618</v>
          </cell>
          <cell r="F58">
            <v>44133</v>
          </cell>
          <cell r="G58" t="str">
            <v>CAS REACTIVACIÓN ECONÓMICA</v>
          </cell>
          <cell r="H58" t="str">
            <v>C090</v>
          </cell>
          <cell r="I58" t="str">
            <v>Órganos De Control Institucional</v>
          </cell>
          <cell r="J58" t="str">
            <v>L316</v>
          </cell>
          <cell r="K58" t="str">
            <v>Subgerencia De Control Del Sector Salud</v>
          </cell>
          <cell r="L58" t="str">
            <v>0251 SEGURO SOCIAL DE SALUD - ESSALUD</v>
          </cell>
          <cell r="M58">
            <v>6500</v>
          </cell>
        </row>
        <row r="59">
          <cell r="E59" t="str">
            <v>40985035</v>
          </cell>
          <cell r="F59">
            <v>43601</v>
          </cell>
          <cell r="G59" t="str">
            <v>CAS RCC</v>
          </cell>
          <cell r="H59" t="str">
            <v>C090</v>
          </cell>
          <cell r="I59" t="str">
            <v>Órganos De Control Institucional</v>
          </cell>
          <cell r="J59" t="str">
            <v>L490</v>
          </cell>
          <cell r="K59" t="str">
            <v>Gerencia Regional De Control De Ayacucho</v>
          </cell>
          <cell r="L59" t="str">
            <v>0361 MUNICIPALIDAD PROVINCIAL DE CANGALLO</v>
          </cell>
          <cell r="M59">
            <v>7500</v>
          </cell>
        </row>
        <row r="60">
          <cell r="E60" t="str">
            <v>70766176</v>
          </cell>
          <cell r="F60">
            <v>43460</v>
          </cell>
          <cell r="G60" t="str">
            <v>CAS RCC</v>
          </cell>
          <cell r="H60" t="str">
            <v>L435</v>
          </cell>
          <cell r="I60" t="str">
            <v>Gerencia Regional De Control De Cajamarca</v>
          </cell>
          <cell r="J60" t="str">
            <v>L435</v>
          </cell>
          <cell r="K60" t="str">
            <v>Gerencia Regional De Control De Cajamarca</v>
          </cell>
          <cell r="M60">
            <v>7500</v>
          </cell>
        </row>
        <row r="61">
          <cell r="E61" t="str">
            <v>09669238</v>
          </cell>
          <cell r="F61">
            <v>43206</v>
          </cell>
          <cell r="G61" t="str">
            <v>CAS REGULAR</v>
          </cell>
          <cell r="H61" t="str">
            <v>C090</v>
          </cell>
          <cell r="I61" t="str">
            <v>Órganos De Control Institucional</v>
          </cell>
          <cell r="J61" t="str">
            <v>L330</v>
          </cell>
          <cell r="K61" t="str">
            <v>Subgerencia De Control Del Sector Productivo Y Trabajo</v>
          </cell>
          <cell r="L61" t="str">
            <v>0322 EMPRESA PERUANA DE SERVICIOS EDITORIALES S.A. - EDITORA PERÚ</v>
          </cell>
          <cell r="M61">
            <v>3400</v>
          </cell>
        </row>
        <row r="62">
          <cell r="E62" t="str">
            <v>06707761</v>
          </cell>
          <cell r="F62">
            <v>43843</v>
          </cell>
          <cell r="G62" t="str">
            <v>CAS REGULAR</v>
          </cell>
          <cell r="H62" t="str">
            <v>D517</v>
          </cell>
          <cell r="I62" t="str">
            <v>Subgerencia De Políticas Y Desarrollo Humano</v>
          </cell>
          <cell r="J62" t="str">
            <v>D517</v>
          </cell>
          <cell r="K62" t="str">
            <v>Subgerencia De Políticas Y Desarrollo Humano</v>
          </cell>
          <cell r="M62">
            <v>8500</v>
          </cell>
        </row>
        <row r="63">
          <cell r="E63" t="str">
            <v>42046183</v>
          </cell>
          <cell r="F63">
            <v>44055</v>
          </cell>
          <cell r="G63" t="str">
            <v>CAS COVID</v>
          </cell>
          <cell r="H63" t="str">
            <v>L530</v>
          </cell>
          <cell r="I63" t="str">
            <v>Subgerencia De Atención De Denuncias</v>
          </cell>
          <cell r="J63" t="str">
            <v>L530</v>
          </cell>
          <cell r="K63" t="str">
            <v>Subgerencia De Atención De Denuncias</v>
          </cell>
          <cell r="M63">
            <v>6500</v>
          </cell>
        </row>
        <row r="64">
          <cell r="E64" t="str">
            <v>01332941</v>
          </cell>
          <cell r="F64">
            <v>43843</v>
          </cell>
          <cell r="G64" t="str">
            <v>CAS REGULAR</v>
          </cell>
          <cell r="H64" t="str">
            <v>C090</v>
          </cell>
          <cell r="I64" t="str">
            <v>Órganos De Control Institucional</v>
          </cell>
          <cell r="J64" t="str">
            <v>L336</v>
          </cell>
          <cell r="K64" t="str">
            <v>Subgerencia De Control Del Sector Vivienda, Construcción Y Saneamiento</v>
          </cell>
          <cell r="L64" t="str">
            <v>5303 MINISTERIO DE VIVIENDA, CONSTRUCCIÓN Y SANEAMIENTO</v>
          </cell>
          <cell r="M64">
            <v>8500</v>
          </cell>
        </row>
        <row r="65">
          <cell r="E65" t="str">
            <v>45114562</v>
          </cell>
          <cell r="F65">
            <v>44055</v>
          </cell>
          <cell r="G65" t="str">
            <v>CAS COVID</v>
          </cell>
          <cell r="H65" t="str">
            <v>C600</v>
          </cell>
          <cell r="I65" t="str">
            <v>Gerencia De Control Social Y Denuncias</v>
          </cell>
          <cell r="J65" t="str">
            <v>C600</v>
          </cell>
          <cell r="K65" t="str">
            <v>Gerencia De Control Social Y Denuncias</v>
          </cell>
          <cell r="M65">
            <v>6500</v>
          </cell>
        </row>
        <row r="66">
          <cell r="E66" t="str">
            <v>41330995</v>
          </cell>
          <cell r="F66">
            <v>43601</v>
          </cell>
          <cell r="G66" t="str">
            <v>CAS MEGAPROYECTOS</v>
          </cell>
          <cell r="H66" t="str">
            <v>C090</v>
          </cell>
          <cell r="I66" t="str">
            <v>Órganos De Control Institucional</v>
          </cell>
          <cell r="J66" t="str">
            <v>L440</v>
          </cell>
          <cell r="K66" t="str">
            <v>Gerencia Regional De Control De Loreto</v>
          </cell>
          <cell r="L66" t="str">
            <v>0438 MUNICIPALIDAD PROVINCIAL DE MAYNAS</v>
          </cell>
          <cell r="M66">
            <v>7500</v>
          </cell>
        </row>
        <row r="67">
          <cell r="E67" t="str">
            <v>41490494</v>
          </cell>
          <cell r="F67">
            <v>43601</v>
          </cell>
          <cell r="G67" t="str">
            <v>CAS MEGAPROYECTOS</v>
          </cell>
          <cell r="H67" t="str">
            <v>C090</v>
          </cell>
          <cell r="I67" t="str">
            <v>Órganos De Control Institucional</v>
          </cell>
          <cell r="J67" t="str">
            <v>L445</v>
          </cell>
          <cell r="K67" t="str">
            <v>Gerencia Regional De Control De Ica</v>
          </cell>
          <cell r="L67" t="str">
            <v>5340 GOBIERNO REGIONAL ICA</v>
          </cell>
          <cell r="M67">
            <v>6500</v>
          </cell>
        </row>
        <row r="68">
          <cell r="E68" t="str">
            <v>70430192</v>
          </cell>
          <cell r="F68">
            <v>43843</v>
          </cell>
          <cell r="G68" t="str">
            <v>CAS MEGAPROYECTOS</v>
          </cell>
          <cell r="H68" t="str">
            <v>L334</v>
          </cell>
          <cell r="I68" t="str">
            <v>Subgerencia De Control De Megaproyectos</v>
          </cell>
          <cell r="J68" t="str">
            <v>L334</v>
          </cell>
          <cell r="K68" t="str">
            <v>Subgerencia De Control De Megaproyectos</v>
          </cell>
          <cell r="M68">
            <v>6500</v>
          </cell>
        </row>
        <row r="69">
          <cell r="E69" t="str">
            <v>43280232</v>
          </cell>
          <cell r="F69">
            <v>41309</v>
          </cell>
          <cell r="G69" t="str">
            <v>CAS REGULAR</v>
          </cell>
          <cell r="H69" t="str">
            <v>L465</v>
          </cell>
          <cell r="I69" t="str">
            <v>Gerencia Regional De Control De Huánuco</v>
          </cell>
          <cell r="J69" t="str">
            <v>L465</v>
          </cell>
          <cell r="K69" t="str">
            <v>Gerencia Regional De Control De Huánuco</v>
          </cell>
          <cell r="M69">
            <v>2000</v>
          </cell>
        </row>
        <row r="70">
          <cell r="E70" t="str">
            <v>70199444</v>
          </cell>
          <cell r="F70">
            <v>44133</v>
          </cell>
          <cell r="G70" t="str">
            <v>CAS REACTIVACIÓN ECONÓMICA</v>
          </cell>
          <cell r="H70" t="str">
            <v>C090</v>
          </cell>
          <cell r="I70" t="str">
            <v>Órganos De Control Institucional</v>
          </cell>
          <cell r="J70" t="str">
            <v>L435</v>
          </cell>
          <cell r="K70" t="str">
            <v>Gerencia Regional De Control De Cajamarca</v>
          </cell>
          <cell r="L70" t="str">
            <v>1512 MUNICIPALIDAD DISTRITAL DE LA ENCAÑADA</v>
          </cell>
          <cell r="M70">
            <v>7500</v>
          </cell>
        </row>
        <row r="71">
          <cell r="E71" t="str">
            <v>42373997</v>
          </cell>
          <cell r="F71">
            <v>44055</v>
          </cell>
          <cell r="G71" t="str">
            <v>CAS COVID</v>
          </cell>
          <cell r="H71" t="str">
            <v>L530</v>
          </cell>
          <cell r="I71" t="str">
            <v>Subgerencia De Atención De Denuncias</v>
          </cell>
          <cell r="J71" t="str">
            <v>L530</v>
          </cell>
          <cell r="K71" t="str">
            <v>Subgerencia De Atención De Denuncias</v>
          </cell>
          <cell r="M71">
            <v>6500</v>
          </cell>
        </row>
        <row r="72">
          <cell r="E72" t="str">
            <v>10284274</v>
          </cell>
          <cell r="F72">
            <v>43206</v>
          </cell>
          <cell r="G72" t="str">
            <v>CAS REGULAR</v>
          </cell>
          <cell r="H72" t="str">
            <v>E210</v>
          </cell>
          <cell r="I72" t="str">
            <v>Órgano Instructor Sede Central 1 De La Gerencia De Responsabilidades</v>
          </cell>
          <cell r="J72" t="str">
            <v>E210</v>
          </cell>
          <cell r="K72" t="str">
            <v>Órgano Instructor Sede Central 1 De La Gerencia De Responsabilidades</v>
          </cell>
          <cell r="M72">
            <v>3400</v>
          </cell>
        </row>
        <row r="73">
          <cell r="E73" t="str">
            <v>45205208</v>
          </cell>
          <cell r="F73">
            <v>43460</v>
          </cell>
          <cell r="G73" t="str">
            <v>CAS REGULAR</v>
          </cell>
          <cell r="H73" t="str">
            <v>L531</v>
          </cell>
          <cell r="I73" t="str">
            <v>Subgerencia De Participación Ciudadana</v>
          </cell>
          <cell r="J73" t="str">
            <v>L485</v>
          </cell>
          <cell r="K73" t="str">
            <v>Gerencia Regional De Control De Apurímac</v>
          </cell>
          <cell r="M73">
            <v>6500</v>
          </cell>
        </row>
        <row r="74">
          <cell r="E74" t="str">
            <v>45552219</v>
          </cell>
          <cell r="F74">
            <v>43206</v>
          </cell>
          <cell r="G74" t="str">
            <v>CAS REGULAR</v>
          </cell>
          <cell r="H74" t="str">
            <v>L460</v>
          </cell>
          <cell r="I74" t="str">
            <v>Gerencia Regional De Control De Junín</v>
          </cell>
          <cell r="J74" t="str">
            <v>L460</v>
          </cell>
          <cell r="K74" t="str">
            <v>Gerencia Regional De Control De Junín</v>
          </cell>
          <cell r="M74">
            <v>6000</v>
          </cell>
        </row>
        <row r="75">
          <cell r="E75" t="str">
            <v>77794081</v>
          </cell>
          <cell r="F75">
            <v>43206</v>
          </cell>
          <cell r="G75" t="str">
            <v>CAS REGULAR</v>
          </cell>
          <cell r="H75" t="str">
            <v>L540</v>
          </cell>
          <cell r="I75" t="str">
            <v>Subgerencia De Fiscalización</v>
          </cell>
          <cell r="J75" t="str">
            <v>L540</v>
          </cell>
          <cell r="K75" t="str">
            <v>Subgerencia De Fiscalización</v>
          </cell>
          <cell r="M75">
            <v>2500</v>
          </cell>
        </row>
        <row r="76">
          <cell r="E76" t="str">
            <v>45456992</v>
          </cell>
          <cell r="F76">
            <v>43055</v>
          </cell>
          <cell r="G76" t="str">
            <v>CAS RCC</v>
          </cell>
          <cell r="H76" t="str">
            <v>L422</v>
          </cell>
          <cell r="I76" t="str">
            <v>Gerencia Regional De Control De Tumbes</v>
          </cell>
          <cell r="J76" t="str">
            <v>L422</v>
          </cell>
          <cell r="K76" t="str">
            <v>Gerencia Regional De Control De Tumbes</v>
          </cell>
          <cell r="M76">
            <v>8500</v>
          </cell>
        </row>
        <row r="77">
          <cell r="E77" t="str">
            <v>08357025</v>
          </cell>
          <cell r="F77">
            <v>43601</v>
          </cell>
          <cell r="G77" t="str">
            <v>CAS MEGAPROYECTOS</v>
          </cell>
          <cell r="H77" t="str">
            <v>C090</v>
          </cell>
          <cell r="I77" t="str">
            <v>Órganos De Control Institucional</v>
          </cell>
          <cell r="J77" t="str">
            <v>L401</v>
          </cell>
          <cell r="K77" t="str">
            <v>Gerencia Regional De Control Lima Metropolitana Y Callao</v>
          </cell>
          <cell r="L77" t="str">
            <v>2182 MUNICIPALIDAD DISTRITAL DE SAN JUAN DE MIRAFLORES</v>
          </cell>
          <cell r="M77">
            <v>6500</v>
          </cell>
        </row>
        <row r="78">
          <cell r="E78" t="str">
            <v>21544440</v>
          </cell>
          <cell r="F78">
            <v>43460</v>
          </cell>
          <cell r="G78" t="str">
            <v>CAS REGULAR</v>
          </cell>
          <cell r="H78" t="str">
            <v>L466</v>
          </cell>
          <cell r="I78" t="str">
            <v>Gerencia Regional De Control De Ucayali</v>
          </cell>
          <cell r="J78" t="str">
            <v>L466</v>
          </cell>
          <cell r="K78" t="str">
            <v>Gerencia Regional De Control De Ucayali</v>
          </cell>
          <cell r="M78">
            <v>6500</v>
          </cell>
        </row>
        <row r="79">
          <cell r="E79" t="str">
            <v>29721322</v>
          </cell>
          <cell r="F79">
            <v>43222</v>
          </cell>
          <cell r="G79" t="str">
            <v>CAS REGULAR</v>
          </cell>
          <cell r="H79" t="str">
            <v>L470</v>
          </cell>
          <cell r="I79" t="str">
            <v>Gerencia Regional De Control De Arequipa</v>
          </cell>
          <cell r="J79" t="str">
            <v>L470</v>
          </cell>
          <cell r="K79" t="str">
            <v>Gerencia Regional De Control De Arequipa</v>
          </cell>
          <cell r="M79">
            <v>3400</v>
          </cell>
        </row>
        <row r="80">
          <cell r="E80" t="str">
            <v>41741048</v>
          </cell>
          <cell r="F80">
            <v>44055</v>
          </cell>
          <cell r="G80" t="str">
            <v>CAS COVID</v>
          </cell>
          <cell r="H80" t="str">
            <v>C610</v>
          </cell>
          <cell r="I80" t="str">
            <v>Subgerencia De Evaluación De Denuncias</v>
          </cell>
          <cell r="J80" t="str">
            <v>L466</v>
          </cell>
          <cell r="K80" t="str">
            <v>Gerencia Regional De Control De Ucayali</v>
          </cell>
          <cell r="M80">
            <v>6500</v>
          </cell>
        </row>
        <row r="81">
          <cell r="E81" t="str">
            <v>18010722</v>
          </cell>
          <cell r="F81">
            <v>43601</v>
          </cell>
          <cell r="G81" t="str">
            <v>CAS RCC</v>
          </cell>
          <cell r="H81" t="str">
            <v>C090</v>
          </cell>
          <cell r="I81" t="str">
            <v>Órganos De Control Institucional</v>
          </cell>
          <cell r="J81" t="str">
            <v>L495</v>
          </cell>
          <cell r="K81" t="str">
            <v>Gerencia Regional De Control De La Libertad</v>
          </cell>
          <cell r="L81" t="str">
            <v>0631 MUNICIPALIDAD PROVINCIAL DE VIRÚ</v>
          </cell>
          <cell r="M81">
            <v>7500</v>
          </cell>
        </row>
        <row r="82">
          <cell r="E82" t="str">
            <v>41955774</v>
          </cell>
          <cell r="F82">
            <v>44055</v>
          </cell>
          <cell r="G82" t="str">
            <v>CAS COVID</v>
          </cell>
          <cell r="H82" t="str">
            <v>C610</v>
          </cell>
          <cell r="I82" t="str">
            <v>Subgerencia De Evaluación De Denuncias</v>
          </cell>
          <cell r="J82" t="str">
            <v>L470</v>
          </cell>
          <cell r="K82" t="str">
            <v>Gerencia Regional De Control De Arequipa</v>
          </cell>
          <cell r="M82">
            <v>6500</v>
          </cell>
        </row>
        <row r="83">
          <cell r="E83" t="str">
            <v>45392623</v>
          </cell>
          <cell r="F83">
            <v>44055</v>
          </cell>
          <cell r="G83" t="str">
            <v>CAS COVID</v>
          </cell>
          <cell r="H83" t="str">
            <v>C610</v>
          </cell>
          <cell r="I83" t="str">
            <v>Subgerencia De Evaluación De Denuncias</v>
          </cell>
          <cell r="J83" t="str">
            <v>L480</v>
          </cell>
          <cell r="K83" t="str">
            <v>Gerencia Regional De Control De Cusco</v>
          </cell>
          <cell r="M83">
            <v>6500</v>
          </cell>
        </row>
        <row r="84">
          <cell r="E84" t="str">
            <v>40277148</v>
          </cell>
          <cell r="F84">
            <v>43619</v>
          </cell>
          <cell r="G84" t="str">
            <v>CAS MEGAPROYECTOS</v>
          </cell>
          <cell r="H84" t="str">
            <v>C090</v>
          </cell>
          <cell r="I84" t="str">
            <v>Órganos De Control Institucional</v>
          </cell>
          <cell r="J84" t="str">
            <v>L425</v>
          </cell>
          <cell r="K84" t="str">
            <v>Gerencia Regional De Control De Ancash</v>
          </cell>
          <cell r="L84" t="str">
            <v>2911 MUNICIPALIDAD PROVINCIAL DE HUARMEY</v>
          </cell>
          <cell r="M84">
            <v>7500</v>
          </cell>
        </row>
        <row r="85">
          <cell r="E85" t="str">
            <v>45202851</v>
          </cell>
          <cell r="F85">
            <v>43207</v>
          </cell>
          <cell r="G85" t="str">
            <v>CAS REGULAR</v>
          </cell>
          <cell r="H85" t="str">
            <v>L430</v>
          </cell>
          <cell r="I85" t="str">
            <v>Gerencia Regional De Control De Lambayeque</v>
          </cell>
          <cell r="J85" t="str">
            <v>L430</v>
          </cell>
          <cell r="K85" t="str">
            <v>Gerencia Regional De Control De Lambayeque</v>
          </cell>
          <cell r="M85">
            <v>4800</v>
          </cell>
        </row>
        <row r="86">
          <cell r="E86" t="str">
            <v>10356851</v>
          </cell>
          <cell r="F86">
            <v>41813</v>
          </cell>
          <cell r="G86" t="str">
            <v>CAS REGULAR</v>
          </cell>
          <cell r="H86" t="str">
            <v>D320</v>
          </cell>
          <cell r="I86" t="str">
            <v>Subgerencia De Gestión Documentaria</v>
          </cell>
          <cell r="J86" t="str">
            <v>D320</v>
          </cell>
          <cell r="K86" t="str">
            <v>Subgerencia De Gestión Documentaria</v>
          </cell>
          <cell r="M86">
            <v>3500</v>
          </cell>
        </row>
        <row r="87">
          <cell r="E87" t="str">
            <v>47125356</v>
          </cell>
          <cell r="F87">
            <v>43843</v>
          </cell>
          <cell r="G87" t="str">
            <v>CAS REGULAR</v>
          </cell>
          <cell r="H87" t="str">
            <v>C380</v>
          </cell>
          <cell r="I87" t="str">
            <v>Subgerencia De Coordinación Parlamentaria</v>
          </cell>
          <cell r="J87" t="str">
            <v>C380</v>
          </cell>
          <cell r="K87" t="str">
            <v>Subgerencia De Coordinación Parlamentaria</v>
          </cell>
          <cell r="M87">
            <v>6500</v>
          </cell>
        </row>
        <row r="88">
          <cell r="E88" t="str">
            <v>41856885</v>
          </cell>
          <cell r="F88">
            <v>43601</v>
          </cell>
          <cell r="G88" t="str">
            <v>CAS RCC</v>
          </cell>
          <cell r="H88" t="str">
            <v>C090</v>
          </cell>
          <cell r="I88" t="str">
            <v>Órganos De Control Institucional</v>
          </cell>
          <cell r="J88" t="str">
            <v>L470</v>
          </cell>
          <cell r="K88" t="str">
            <v>Gerencia Regional De Control De Arequipa</v>
          </cell>
          <cell r="L88" t="str">
            <v>0355 MUNICIPALIDAD PROVINCIAL DE CARAVELI</v>
          </cell>
          <cell r="M88">
            <v>5500</v>
          </cell>
        </row>
        <row r="89">
          <cell r="E89" t="str">
            <v>46324790</v>
          </cell>
          <cell r="F89">
            <v>44133</v>
          </cell>
          <cell r="G89" t="str">
            <v xml:space="preserve">CAS REGULAR </v>
          </cell>
          <cell r="H89" t="str">
            <v>D320</v>
          </cell>
          <cell r="I89" t="str">
            <v>Subgerencia De Gestión Documentaria</v>
          </cell>
          <cell r="J89" t="str">
            <v>D320</v>
          </cell>
          <cell r="K89" t="str">
            <v>Subgerencia De Gestión Documentaria</v>
          </cell>
          <cell r="M89">
            <v>3000</v>
          </cell>
        </row>
        <row r="90">
          <cell r="E90" t="str">
            <v>46519373</v>
          </cell>
          <cell r="F90">
            <v>43601</v>
          </cell>
          <cell r="G90" t="str">
            <v>CAS MEGAPROYECTOS</v>
          </cell>
          <cell r="H90" t="str">
            <v>C090</v>
          </cell>
          <cell r="I90" t="str">
            <v>Órganos De Control Institucional</v>
          </cell>
          <cell r="J90" t="str">
            <v>L490</v>
          </cell>
          <cell r="K90" t="str">
            <v>Gerencia Regional De Control De Ayacucho</v>
          </cell>
          <cell r="L90" t="str">
            <v>5997 PROGRAMA REGIONAL DE IRRIGACIÓN Y DESARROLLO RURAL INTEGRADO</v>
          </cell>
          <cell r="M90">
            <v>5500</v>
          </cell>
        </row>
        <row r="91">
          <cell r="E91" t="str">
            <v>08719078</v>
          </cell>
          <cell r="F91">
            <v>43776</v>
          </cell>
          <cell r="G91" t="str">
            <v>CAS REGULAR</v>
          </cell>
          <cell r="H91" t="str">
            <v>C322</v>
          </cell>
          <cell r="I91" t="str">
            <v>Dirección Ejecutiva De Gestión De Proyectos</v>
          </cell>
          <cell r="J91" t="str">
            <v>C322</v>
          </cell>
          <cell r="K91" t="str">
            <v>Dirección Ejecutiva De Gestión De Proyectos</v>
          </cell>
          <cell r="M91">
            <v>11500</v>
          </cell>
        </row>
        <row r="92">
          <cell r="E92" t="str">
            <v>41097076</v>
          </cell>
          <cell r="F92">
            <v>43460</v>
          </cell>
          <cell r="G92" t="str">
            <v>CAS REGULAR</v>
          </cell>
          <cell r="H92" t="str">
            <v>L531</v>
          </cell>
          <cell r="I92" t="str">
            <v>Subgerencia De Participación Ciudadana</v>
          </cell>
          <cell r="J92" t="str">
            <v>L430</v>
          </cell>
          <cell r="K92" t="str">
            <v>Gerencia Regional De Control De Lambayeque</v>
          </cell>
          <cell r="M92">
            <v>6500</v>
          </cell>
        </row>
        <row r="93">
          <cell r="E93" t="str">
            <v>00101785</v>
          </cell>
          <cell r="F93">
            <v>43460</v>
          </cell>
          <cell r="G93" t="str">
            <v>CAS REGULAR</v>
          </cell>
          <cell r="H93" t="str">
            <v>L466</v>
          </cell>
          <cell r="I93" t="str">
            <v>Gerencia Regional De Control De Ucayali</v>
          </cell>
          <cell r="J93" t="str">
            <v>L466</v>
          </cell>
          <cell r="K93" t="str">
            <v>Gerencia Regional De Control De Ucayali</v>
          </cell>
          <cell r="M93">
            <v>6500</v>
          </cell>
        </row>
        <row r="94">
          <cell r="E94" t="str">
            <v>41517557</v>
          </cell>
          <cell r="F94">
            <v>44133</v>
          </cell>
          <cell r="G94" t="str">
            <v xml:space="preserve">CAS REGULAR </v>
          </cell>
          <cell r="H94" t="str">
            <v>D401</v>
          </cell>
          <cell r="I94" t="str">
            <v>Subdirección Académica</v>
          </cell>
          <cell r="J94" t="str">
            <v>D401</v>
          </cell>
          <cell r="K94" t="str">
            <v>Subdirección Académica</v>
          </cell>
          <cell r="M94">
            <v>8500</v>
          </cell>
        </row>
        <row r="95">
          <cell r="E95" t="str">
            <v>09583253</v>
          </cell>
          <cell r="F95">
            <v>43843</v>
          </cell>
          <cell r="G95" t="str">
            <v>CAS REGULAR</v>
          </cell>
          <cell r="H95" t="str">
            <v>D531</v>
          </cell>
          <cell r="I95" t="str">
            <v>Oficina De Seguridad Y Defensa Nacional</v>
          </cell>
          <cell r="J95" t="str">
            <v>D531</v>
          </cell>
          <cell r="K95" t="str">
            <v>Oficina De Seguridad Y Defensa Nacional</v>
          </cell>
          <cell r="M95">
            <v>6500</v>
          </cell>
        </row>
        <row r="96">
          <cell r="E96" t="str">
            <v>40927300</v>
          </cell>
          <cell r="F96">
            <v>43843</v>
          </cell>
          <cell r="G96" t="str">
            <v>CAS REGULAR</v>
          </cell>
          <cell r="H96" t="str">
            <v>C401</v>
          </cell>
          <cell r="I96" t="str">
            <v>Gerencia De Comunicación Corporativa</v>
          </cell>
          <cell r="J96" t="str">
            <v>L475</v>
          </cell>
          <cell r="K96" t="str">
            <v>Gerencia Regional De Control De Tacna</v>
          </cell>
          <cell r="M96">
            <v>5500</v>
          </cell>
        </row>
        <row r="97">
          <cell r="E97" t="str">
            <v>41779997</v>
          </cell>
          <cell r="F97">
            <v>43103</v>
          </cell>
          <cell r="G97" t="str">
            <v>CAS REGULAR</v>
          </cell>
          <cell r="H97" t="str">
            <v>D530</v>
          </cell>
          <cell r="I97" t="str">
            <v>Subgerencia De Abastecimiento</v>
          </cell>
          <cell r="J97" t="str">
            <v>D530</v>
          </cell>
          <cell r="K97" t="str">
            <v>Subgerencia De Abastecimiento</v>
          </cell>
          <cell r="M97">
            <v>2100</v>
          </cell>
        </row>
        <row r="98">
          <cell r="E98" t="str">
            <v>40059234</v>
          </cell>
          <cell r="F98">
            <v>43843</v>
          </cell>
          <cell r="G98" t="str">
            <v>CAS REGULAR</v>
          </cell>
          <cell r="H98" t="str">
            <v>D510</v>
          </cell>
          <cell r="I98" t="str">
            <v>Subgerencia De Personal Y Compensaciones</v>
          </cell>
          <cell r="J98" t="str">
            <v>D510</v>
          </cell>
          <cell r="K98" t="str">
            <v>Subgerencia De Personal Y Compensaciones</v>
          </cell>
          <cell r="M98">
            <v>8500</v>
          </cell>
        </row>
        <row r="99">
          <cell r="E99" t="str">
            <v>46178865</v>
          </cell>
          <cell r="F99">
            <v>43601</v>
          </cell>
          <cell r="G99" t="str">
            <v>CAS MEGAPROYECTOS</v>
          </cell>
          <cell r="H99" t="str">
            <v>C090</v>
          </cell>
          <cell r="I99" t="str">
            <v>Órganos De Control Institucional</v>
          </cell>
          <cell r="J99" t="str">
            <v>L475</v>
          </cell>
          <cell r="K99" t="str">
            <v>Gerencia Regional De Control De Tacna</v>
          </cell>
          <cell r="L99" t="str">
            <v>0472 MUNICIPALIDAD PROVINCIAL DE TACNA</v>
          </cell>
          <cell r="M99">
            <v>6500</v>
          </cell>
        </row>
        <row r="100">
          <cell r="E100" t="str">
            <v>25790825</v>
          </cell>
          <cell r="F100">
            <v>43206</v>
          </cell>
          <cell r="G100" t="str">
            <v>CAS REGULAR</v>
          </cell>
          <cell r="H100" t="str">
            <v>D900</v>
          </cell>
          <cell r="I100" t="str">
            <v>Procuraduría Pública</v>
          </cell>
          <cell r="J100" t="str">
            <v>D900</v>
          </cell>
          <cell r="K100" t="str">
            <v>Procuraduría Pública</v>
          </cell>
          <cell r="M100">
            <v>2500</v>
          </cell>
        </row>
        <row r="101">
          <cell r="E101" t="str">
            <v>43324661</v>
          </cell>
          <cell r="F101">
            <v>44133</v>
          </cell>
          <cell r="G101" t="str">
            <v>CAS REACTIVACIÓN ECONÓMICA</v>
          </cell>
          <cell r="H101" t="str">
            <v>C090</v>
          </cell>
          <cell r="I101" t="str">
            <v>Órganos De Control Institucional</v>
          </cell>
          <cell r="J101" t="str">
            <v>L460</v>
          </cell>
          <cell r="K101" t="str">
            <v>Gerencia Regional De Control De Junín</v>
          </cell>
          <cell r="L101" t="str">
            <v>3477 EPS SEDAM HUANCAYO S.A.</v>
          </cell>
          <cell r="M101">
            <v>6500</v>
          </cell>
        </row>
        <row r="102">
          <cell r="E102" t="str">
            <v>09347440</v>
          </cell>
          <cell r="F102">
            <v>43448</v>
          </cell>
          <cell r="G102" t="str">
            <v>CAS RCC</v>
          </cell>
          <cell r="H102" t="str">
            <v>C090</v>
          </cell>
          <cell r="I102" t="str">
            <v>Órganos De Control Institucional</v>
          </cell>
          <cell r="J102" t="str">
            <v>L425</v>
          </cell>
          <cell r="K102" t="str">
            <v>Gerencia Regional De Control De Ancash</v>
          </cell>
          <cell r="L102" t="str">
            <v>0336 MUNICIPALIDAD PROVINCIAL DE CORONGO</v>
          </cell>
          <cell r="M102">
            <v>6500</v>
          </cell>
        </row>
        <row r="103">
          <cell r="E103" t="str">
            <v>28315103</v>
          </cell>
          <cell r="F103">
            <v>43460</v>
          </cell>
          <cell r="G103" t="str">
            <v>CAS RCC</v>
          </cell>
          <cell r="H103" t="str">
            <v>L490</v>
          </cell>
          <cell r="I103" t="str">
            <v>Gerencia Regional De Control De Ayacucho</v>
          </cell>
          <cell r="J103" t="str">
            <v>L490</v>
          </cell>
          <cell r="K103" t="str">
            <v>Gerencia Regional De Control De Ayacucho</v>
          </cell>
          <cell r="M103">
            <v>8500</v>
          </cell>
        </row>
        <row r="104">
          <cell r="E104" t="str">
            <v>00523219</v>
          </cell>
          <cell r="F104">
            <v>43601</v>
          </cell>
          <cell r="G104" t="str">
            <v>CAS MEGAPROYECTOS</v>
          </cell>
          <cell r="H104" t="str">
            <v>C090</v>
          </cell>
          <cell r="I104" t="str">
            <v>Órganos De Control Institucional</v>
          </cell>
          <cell r="J104" t="str">
            <v>L475</v>
          </cell>
          <cell r="K104" t="str">
            <v>Gerencia Regional De Control De Tacna</v>
          </cell>
          <cell r="L104" t="str">
            <v>0473 MUNICIPALIDAD PROVINCIAL DE TARATA</v>
          </cell>
          <cell r="M104">
            <v>7500</v>
          </cell>
        </row>
        <row r="105">
          <cell r="E105" t="str">
            <v>42235289</v>
          </cell>
          <cell r="F105">
            <v>43374</v>
          </cell>
          <cell r="G105" t="str">
            <v>CAS RCC</v>
          </cell>
          <cell r="H105" t="str">
            <v>C090</v>
          </cell>
          <cell r="I105" t="str">
            <v>Órganos De Control Institucional</v>
          </cell>
          <cell r="J105" t="str">
            <v>L495</v>
          </cell>
          <cell r="K105" t="str">
            <v>Gerencia Regional De Control De La Libertad</v>
          </cell>
          <cell r="L105" t="str">
            <v>2951 MUNICIPALIDAD PROVINCIAL DE CHEPÉN</v>
          </cell>
          <cell r="M105">
            <v>6500</v>
          </cell>
        </row>
        <row r="106">
          <cell r="E106" t="str">
            <v>42246617</v>
          </cell>
          <cell r="F106">
            <v>44133</v>
          </cell>
          <cell r="G106" t="str">
            <v>CAS REACTIVACIÓN ECONÓMICA</v>
          </cell>
          <cell r="H106" t="str">
            <v>C090</v>
          </cell>
          <cell r="I106" t="str">
            <v>Órganos De Control Institucional</v>
          </cell>
          <cell r="J106" t="str">
            <v>L435</v>
          </cell>
          <cell r="K106" t="str">
            <v>Gerencia Regional De Control De Cajamarca</v>
          </cell>
          <cell r="L106" t="str">
            <v>4412 E.P.S. SEDACAJ S.A.</v>
          </cell>
          <cell r="M106">
            <v>7500</v>
          </cell>
        </row>
        <row r="107">
          <cell r="E107" t="str">
            <v>45032840</v>
          </cell>
          <cell r="F107">
            <v>44133</v>
          </cell>
          <cell r="G107" t="str">
            <v>CAS REACTIVACIÓN ECONÓMICA</v>
          </cell>
          <cell r="H107" t="str">
            <v>C370</v>
          </cell>
          <cell r="I107" t="str">
            <v>Subgerencia De Integridad Pública</v>
          </cell>
          <cell r="J107" t="str">
            <v>C370</v>
          </cell>
          <cell r="K107" t="str">
            <v>Subgerencia De Integridad Pública</v>
          </cell>
          <cell r="M107">
            <v>9500</v>
          </cell>
        </row>
        <row r="108">
          <cell r="E108" t="str">
            <v>18213278</v>
          </cell>
          <cell r="F108">
            <v>43055</v>
          </cell>
          <cell r="G108" t="str">
            <v>CAS RCC</v>
          </cell>
          <cell r="H108" t="str">
            <v>L422</v>
          </cell>
          <cell r="I108" t="str">
            <v>Gerencia Regional De Control De Tumbes</v>
          </cell>
          <cell r="J108" t="str">
            <v>L422</v>
          </cell>
          <cell r="K108" t="str">
            <v>Gerencia Regional De Control De Tumbes</v>
          </cell>
          <cell r="M108">
            <v>12000</v>
          </cell>
        </row>
        <row r="109">
          <cell r="E109" t="str">
            <v>42785470</v>
          </cell>
          <cell r="F109">
            <v>43776</v>
          </cell>
          <cell r="G109" t="str">
            <v>CAS REGULAR</v>
          </cell>
          <cell r="H109" t="str">
            <v>D900</v>
          </cell>
          <cell r="I109" t="str">
            <v>Procuraduría Pública</v>
          </cell>
          <cell r="J109" t="str">
            <v>D900</v>
          </cell>
          <cell r="K109" t="str">
            <v>Procuraduría Pública</v>
          </cell>
          <cell r="M109">
            <v>7500</v>
          </cell>
        </row>
        <row r="110">
          <cell r="E110" t="str">
            <v>46777820</v>
          </cell>
          <cell r="F110">
            <v>44133</v>
          </cell>
          <cell r="G110" t="str">
            <v>CAS REACTIVACIÓN ECONÓMICA</v>
          </cell>
          <cell r="H110" t="str">
            <v>C090</v>
          </cell>
          <cell r="I110" t="str">
            <v>Órganos De Control Institucional</v>
          </cell>
          <cell r="J110" t="str">
            <v>L425</v>
          </cell>
          <cell r="K110" t="str">
            <v>Gerencia Regional De Control De Ancash</v>
          </cell>
          <cell r="L110" t="str">
            <v>0213 UNIVERSIDAD NACIONAL SANTIAGO ANTÚNEZ DE MAYOLO - ANCASH</v>
          </cell>
          <cell r="M110">
            <v>6500</v>
          </cell>
        </row>
        <row r="111">
          <cell r="E111" t="str">
            <v>31665732</v>
          </cell>
          <cell r="F111">
            <v>43374</v>
          </cell>
          <cell r="G111" t="str">
            <v>CAS RCC</v>
          </cell>
          <cell r="H111" t="str">
            <v>L425</v>
          </cell>
          <cell r="I111" t="str">
            <v>Gerencia Regional De Control De Ancash</v>
          </cell>
          <cell r="J111" t="str">
            <v>L425</v>
          </cell>
          <cell r="K111" t="str">
            <v>Gerencia Regional De Control De Ancash</v>
          </cell>
          <cell r="M111">
            <v>6500</v>
          </cell>
        </row>
        <row r="112">
          <cell r="E112" t="str">
            <v>18019095</v>
          </cell>
          <cell r="F112">
            <v>43460</v>
          </cell>
          <cell r="G112" t="str">
            <v>CAS REGULAR</v>
          </cell>
          <cell r="H112" t="str">
            <v>L495</v>
          </cell>
          <cell r="I112" t="str">
            <v>Gerencia Regional De Control De La Libertad</v>
          </cell>
          <cell r="J112" t="str">
            <v>L495</v>
          </cell>
          <cell r="K112" t="str">
            <v>Gerencia Regional De Control De La Libertad</v>
          </cell>
          <cell r="M112">
            <v>2500</v>
          </cell>
        </row>
        <row r="113">
          <cell r="E113" t="str">
            <v>47737699</v>
          </cell>
          <cell r="F113">
            <v>44133</v>
          </cell>
          <cell r="G113" t="str">
            <v>CAS REACTIVACIÓN ECONÓMICA</v>
          </cell>
          <cell r="H113" t="str">
            <v>L495</v>
          </cell>
          <cell r="I113" t="str">
            <v>Gerencia Regional De Control De La Libertad</v>
          </cell>
          <cell r="J113" t="str">
            <v>L495</v>
          </cell>
          <cell r="K113" t="str">
            <v>Gerencia Regional De Control De La Libertad</v>
          </cell>
          <cell r="M113">
            <v>6500</v>
          </cell>
        </row>
        <row r="114">
          <cell r="E114" t="str">
            <v>32992458</v>
          </cell>
          <cell r="F114">
            <v>43601</v>
          </cell>
          <cell r="G114" t="str">
            <v>CAS RCC</v>
          </cell>
          <cell r="H114" t="str">
            <v>C090</v>
          </cell>
          <cell r="I114" t="str">
            <v>Órganos De Control Institucional</v>
          </cell>
          <cell r="J114" t="str">
            <v>L495</v>
          </cell>
          <cell r="K114" t="str">
            <v>Gerencia Regional De Control De La Libertad</v>
          </cell>
          <cell r="L114" t="str">
            <v>2048 MUNICIPALIDAD DISTRITAL DE HUANCHACO</v>
          </cell>
          <cell r="M114">
            <v>6500</v>
          </cell>
        </row>
        <row r="115">
          <cell r="E115" t="str">
            <v>06788615</v>
          </cell>
          <cell r="F115">
            <v>44133</v>
          </cell>
          <cell r="G115" t="str">
            <v xml:space="preserve">CAS REGULAR </v>
          </cell>
          <cell r="H115" t="str">
            <v>D550</v>
          </cell>
          <cell r="I115" t="str">
            <v>Gerencia De Capital Humano</v>
          </cell>
          <cell r="J115" t="str">
            <v>D550</v>
          </cell>
          <cell r="K115" t="str">
            <v>Gerencia De Capital Humano</v>
          </cell>
          <cell r="M115">
            <v>11000</v>
          </cell>
        </row>
        <row r="116">
          <cell r="E116" t="str">
            <v>10584831</v>
          </cell>
          <cell r="F116">
            <v>44133</v>
          </cell>
          <cell r="G116" t="str">
            <v>CAS REACTIVACIÓN ECONÓMICA</v>
          </cell>
          <cell r="H116" t="str">
            <v>C090</v>
          </cell>
          <cell r="I116" t="str">
            <v>Órganos De Control Institucional</v>
          </cell>
          <cell r="J116" t="str">
            <v>L315</v>
          </cell>
          <cell r="K116" t="str">
            <v>Subgerencia De Control Del Sector Social Y Cultura</v>
          </cell>
          <cell r="L116" t="str">
            <v>3901 MINISTERIO DE LA MUJER Y POBLACIONES VULNERABLES</v>
          </cell>
          <cell r="M116">
            <v>9500</v>
          </cell>
        </row>
        <row r="117">
          <cell r="E117" t="str">
            <v>40102426</v>
          </cell>
          <cell r="F117">
            <v>43206</v>
          </cell>
          <cell r="G117" t="str">
            <v>CAS REGULAR</v>
          </cell>
          <cell r="H117" t="str">
            <v>C090</v>
          </cell>
          <cell r="I117" t="str">
            <v>Órganos De Control Institucional</v>
          </cell>
          <cell r="J117" t="str">
            <v>L401</v>
          </cell>
          <cell r="K117" t="str">
            <v>Gerencia Regional De Control Lima Metropolitana Y Callao</v>
          </cell>
          <cell r="L117" t="str">
            <v>3347 SERVICIO DE PARQUES DE LIMA-SERPAR</v>
          </cell>
          <cell r="M117">
            <v>6000</v>
          </cell>
        </row>
        <row r="118">
          <cell r="E118" t="str">
            <v>43619284</v>
          </cell>
          <cell r="F118">
            <v>43601</v>
          </cell>
          <cell r="G118" t="str">
            <v>CAS RCC</v>
          </cell>
          <cell r="H118" t="str">
            <v>C090</v>
          </cell>
          <cell r="I118" t="str">
            <v>Órganos De Control Institucional</v>
          </cell>
          <cell r="J118" t="str">
            <v>L425</v>
          </cell>
          <cell r="K118" t="str">
            <v>Gerencia Regional De Control De Ancash</v>
          </cell>
          <cell r="L118" t="str">
            <v>0346 MUNICIPALIDAD PROVINCIAL DE YUNGAY</v>
          </cell>
          <cell r="M118">
            <v>6500</v>
          </cell>
        </row>
        <row r="119">
          <cell r="E119" t="str">
            <v>02772449</v>
          </cell>
          <cell r="F119">
            <v>43601</v>
          </cell>
          <cell r="G119" t="str">
            <v>CAS RCC</v>
          </cell>
          <cell r="H119" t="str">
            <v>C090</v>
          </cell>
          <cell r="I119" t="str">
            <v>Órganos De Control Institucional</v>
          </cell>
          <cell r="J119" t="str">
            <v>L495</v>
          </cell>
          <cell r="K119" t="str">
            <v>Gerencia Regional De Control De La Libertad</v>
          </cell>
          <cell r="L119" t="str">
            <v>5342 GOBIERNO REGIONAL LA LIBERTAD</v>
          </cell>
          <cell r="M119">
            <v>8500</v>
          </cell>
        </row>
        <row r="120">
          <cell r="E120" t="str">
            <v>44215701</v>
          </cell>
          <cell r="F120">
            <v>43843</v>
          </cell>
          <cell r="G120" t="str">
            <v>CAS REGULAR</v>
          </cell>
          <cell r="H120" t="str">
            <v>L520</v>
          </cell>
          <cell r="I120" t="str">
            <v>Subgerencia De Planeamiento, Presupuesto Y Programación De Inversiones</v>
          </cell>
          <cell r="J120" t="str">
            <v>L520</v>
          </cell>
          <cell r="K120" t="str">
            <v>Subgerencia De Planeamiento, Presupuesto Y Programación De Inversiones</v>
          </cell>
          <cell r="M120">
            <v>4500</v>
          </cell>
        </row>
        <row r="121">
          <cell r="E121" t="str">
            <v>42527183</v>
          </cell>
          <cell r="F121">
            <v>44055</v>
          </cell>
          <cell r="G121" t="str">
            <v>CAS COVID</v>
          </cell>
          <cell r="H121" t="str">
            <v>C600</v>
          </cell>
          <cell r="I121" t="str">
            <v>Gerencia De Control Social Y Denuncias</v>
          </cell>
          <cell r="J121" t="str">
            <v>C600</v>
          </cell>
          <cell r="K121" t="str">
            <v>Gerencia De Control Social Y Denuncias</v>
          </cell>
          <cell r="M121">
            <v>6500</v>
          </cell>
        </row>
        <row r="122">
          <cell r="E122" t="str">
            <v>25810172</v>
          </cell>
          <cell r="F122">
            <v>43460</v>
          </cell>
          <cell r="G122" t="str">
            <v>CAS REGULAR</v>
          </cell>
          <cell r="H122" t="str">
            <v>C090</v>
          </cell>
          <cell r="I122" t="str">
            <v>Órganos De Control Institucional</v>
          </cell>
          <cell r="J122" t="str">
            <v>L315</v>
          </cell>
          <cell r="K122" t="str">
            <v>Subgerencia De Control Del Sector Social Y Cultura</v>
          </cell>
          <cell r="L122" t="str">
            <v>5963 PROGRAMA NACIONAL DE ASISTENCIA SOLIDARIA PENSIÓN 65</v>
          </cell>
          <cell r="M122">
            <v>6500</v>
          </cell>
        </row>
        <row r="123">
          <cell r="E123" t="str">
            <v>23002950</v>
          </cell>
          <cell r="F123">
            <v>43601</v>
          </cell>
          <cell r="G123" t="str">
            <v>CAS MEGAPROYECTOS</v>
          </cell>
          <cell r="H123" t="str">
            <v>C090</v>
          </cell>
          <cell r="I123" t="str">
            <v>Órganos De Control Institucional</v>
          </cell>
          <cell r="J123" t="str">
            <v>L401</v>
          </cell>
          <cell r="K123" t="str">
            <v>Gerencia Regional De Control Lima Metropolitana Y Callao</v>
          </cell>
          <cell r="L123" t="str">
            <v>2163 MUNICIPALIDAD DISTRITAL DE PUENTE PIEDRA</v>
          </cell>
          <cell r="M123">
            <v>7500</v>
          </cell>
        </row>
        <row r="124">
          <cell r="E124" t="str">
            <v>44046481</v>
          </cell>
          <cell r="F124">
            <v>44133</v>
          </cell>
          <cell r="G124" t="str">
            <v xml:space="preserve">CAS REGULAR </v>
          </cell>
          <cell r="H124" t="str">
            <v>C401</v>
          </cell>
          <cell r="I124" t="str">
            <v>Gerencia De Comunicación Corporativa</v>
          </cell>
          <cell r="J124" t="str">
            <v>L440</v>
          </cell>
          <cell r="K124" t="str">
            <v>Gerencia Regional De Control De Loreto</v>
          </cell>
          <cell r="M124">
            <v>5000</v>
          </cell>
        </row>
        <row r="125">
          <cell r="E125" t="str">
            <v>42660842</v>
          </cell>
          <cell r="F125">
            <v>43448</v>
          </cell>
          <cell r="G125" t="str">
            <v>CAS RCC</v>
          </cell>
          <cell r="H125" t="str">
            <v>C090</v>
          </cell>
          <cell r="I125" t="str">
            <v>Órganos De Control Institucional</v>
          </cell>
          <cell r="J125" t="str">
            <v>L495</v>
          </cell>
          <cell r="K125" t="str">
            <v>Gerencia Regional De Control De La Libertad</v>
          </cell>
          <cell r="L125" t="str">
            <v>2950 MUNICIPALIDAD PROVINCIAL DE ASCOPE</v>
          </cell>
          <cell r="M125">
            <v>6500</v>
          </cell>
        </row>
        <row r="126">
          <cell r="E126" t="str">
            <v>41350811</v>
          </cell>
          <cell r="F126">
            <v>43374</v>
          </cell>
          <cell r="G126" t="str">
            <v>CAS RCC</v>
          </cell>
          <cell r="H126" t="str">
            <v>C090</v>
          </cell>
          <cell r="I126" t="str">
            <v>Órganos De Control Institucional</v>
          </cell>
          <cell r="J126" t="str">
            <v>L445</v>
          </cell>
          <cell r="K126" t="str">
            <v>Gerencia Regional De Control De Ica</v>
          </cell>
          <cell r="L126" t="str">
            <v>0409 MUNICIPALIDAD PROVINCIAL DE PISCO</v>
          </cell>
          <cell r="M126">
            <v>6500</v>
          </cell>
        </row>
        <row r="127">
          <cell r="E127" t="str">
            <v>41178556</v>
          </cell>
          <cell r="F127">
            <v>43601</v>
          </cell>
          <cell r="G127" t="str">
            <v>CAS RCC</v>
          </cell>
          <cell r="H127" t="str">
            <v>C090</v>
          </cell>
          <cell r="I127" t="str">
            <v>Órganos De Control Institucional</v>
          </cell>
          <cell r="J127" t="str">
            <v>L425</v>
          </cell>
          <cell r="K127" t="str">
            <v>Gerencia Regional De Control De Ancash</v>
          </cell>
          <cell r="L127" t="str">
            <v>0776 MUNICIPALIDAD PROVINCIAL DE OCROS</v>
          </cell>
          <cell r="M127">
            <v>5500</v>
          </cell>
        </row>
        <row r="128">
          <cell r="E128" t="str">
            <v>44893367</v>
          </cell>
          <cell r="F128">
            <v>43601</v>
          </cell>
          <cell r="G128" t="str">
            <v>CAS REGULAR</v>
          </cell>
          <cell r="H128" t="str">
            <v>D200</v>
          </cell>
          <cell r="I128" t="str">
            <v>Órgano De Auditoría Interna</v>
          </cell>
          <cell r="J128" t="str">
            <v>L470</v>
          </cell>
          <cell r="K128" t="str">
            <v>Gerencia Regional De Control De Arequipa</v>
          </cell>
          <cell r="M128">
            <v>6500</v>
          </cell>
        </row>
        <row r="129">
          <cell r="E129" t="str">
            <v>21533047</v>
          </cell>
          <cell r="F129">
            <v>43656</v>
          </cell>
          <cell r="G129" t="str">
            <v>CAS MEGAPROYECTOS</v>
          </cell>
          <cell r="H129" t="str">
            <v>C090</v>
          </cell>
          <cell r="I129" t="str">
            <v>Órganos De Control Institucional</v>
          </cell>
          <cell r="J129" t="str">
            <v>L445</v>
          </cell>
          <cell r="K129" t="str">
            <v>Gerencia Regional De Control De Ica</v>
          </cell>
          <cell r="L129" t="str">
            <v>0406 MUNICIPALIDAD PROVINCIAL DE ICA</v>
          </cell>
          <cell r="M129">
            <v>6500</v>
          </cell>
        </row>
        <row r="130">
          <cell r="E130" t="str">
            <v>80141735</v>
          </cell>
          <cell r="F130">
            <v>41946</v>
          </cell>
          <cell r="G130" t="str">
            <v>CAS REGULAR</v>
          </cell>
          <cell r="H130" t="str">
            <v>D320</v>
          </cell>
          <cell r="I130" t="str">
            <v>Subgerencia De Gestión Documentaria</v>
          </cell>
          <cell r="J130" t="str">
            <v>D320</v>
          </cell>
          <cell r="K130" t="str">
            <v>Subgerencia De Gestión Documentaria</v>
          </cell>
          <cell r="M130">
            <v>2500</v>
          </cell>
        </row>
        <row r="131">
          <cell r="E131" t="str">
            <v>44398791</v>
          </cell>
          <cell r="F131">
            <v>44055</v>
          </cell>
          <cell r="G131" t="str">
            <v>CAS COVID</v>
          </cell>
          <cell r="H131" t="str">
            <v>L530</v>
          </cell>
          <cell r="I131" t="str">
            <v>Subgerencia De Atención De Denuncias</v>
          </cell>
          <cell r="J131" t="str">
            <v>L530</v>
          </cell>
          <cell r="K131" t="str">
            <v>Subgerencia De Atención De Denuncias</v>
          </cell>
          <cell r="M131">
            <v>6500</v>
          </cell>
        </row>
        <row r="132">
          <cell r="E132" t="str">
            <v>70459341</v>
          </cell>
          <cell r="F132">
            <v>43656</v>
          </cell>
          <cell r="G132" t="str">
            <v>CAS MEGAPROYECTOS</v>
          </cell>
          <cell r="H132" t="str">
            <v>C090</v>
          </cell>
          <cell r="I132" t="str">
            <v>Órganos De Control Institucional</v>
          </cell>
          <cell r="J132" t="str">
            <v>L401</v>
          </cell>
          <cell r="K132" t="str">
            <v>Gerencia Regional De Control Lima Metropolitana Y Callao</v>
          </cell>
          <cell r="L132" t="str">
            <v>2180 MUNICIPALIDAD DISTRITAL DE JESÚS MARÍA</v>
          </cell>
          <cell r="M132">
            <v>6500</v>
          </cell>
        </row>
        <row r="133">
          <cell r="E133" t="str">
            <v>46755960</v>
          </cell>
          <cell r="F133">
            <v>44055</v>
          </cell>
          <cell r="G133" t="str">
            <v>CAS COVID</v>
          </cell>
          <cell r="H133" t="str">
            <v>C610</v>
          </cell>
          <cell r="I133" t="str">
            <v>Subgerencia De Evaluación De Denuncias</v>
          </cell>
          <cell r="J133" t="str">
            <v>L485</v>
          </cell>
          <cell r="K133" t="str">
            <v>Gerencia Regional De Control De Apurímac</v>
          </cell>
          <cell r="M133">
            <v>6500</v>
          </cell>
        </row>
        <row r="134">
          <cell r="E134" t="str">
            <v>40625920</v>
          </cell>
          <cell r="F134">
            <v>43374</v>
          </cell>
          <cell r="G134" t="str">
            <v>CAS MEGAPROYECTOS</v>
          </cell>
          <cell r="H134" t="str">
            <v>L460</v>
          </cell>
          <cell r="I134" t="str">
            <v>Gerencia Regional De Control De Junín</v>
          </cell>
          <cell r="J134" t="str">
            <v>L460</v>
          </cell>
          <cell r="K134" t="str">
            <v>Gerencia Regional De Control De Junín</v>
          </cell>
          <cell r="M134">
            <v>8500</v>
          </cell>
        </row>
        <row r="135">
          <cell r="E135" t="str">
            <v>17825056</v>
          </cell>
          <cell r="F135">
            <v>43656</v>
          </cell>
          <cell r="G135" t="str">
            <v>CAS RCC</v>
          </cell>
          <cell r="H135" t="str">
            <v>C090</v>
          </cell>
          <cell r="I135" t="str">
            <v>Órganos De Control Institucional</v>
          </cell>
          <cell r="J135" t="str">
            <v>C823</v>
          </cell>
          <cell r="K135" t="str">
            <v>Gerencia Regional De Control De Lima Provincias</v>
          </cell>
          <cell r="L135" t="str">
            <v>4155 MUNICIPALIDAD PROVINCIAL DE HUAURA</v>
          </cell>
          <cell r="M135">
            <v>6500</v>
          </cell>
        </row>
        <row r="136">
          <cell r="E136" t="str">
            <v>42280344</v>
          </cell>
          <cell r="F136">
            <v>43103</v>
          </cell>
          <cell r="G136" t="str">
            <v>CAS REGULAR</v>
          </cell>
          <cell r="H136" t="str">
            <v>D610</v>
          </cell>
          <cell r="I136" t="str">
            <v>Subgerencia De Sistemas De Información</v>
          </cell>
          <cell r="J136" t="str">
            <v>D610</v>
          </cell>
          <cell r="K136" t="str">
            <v>Subgerencia De Sistemas De Información</v>
          </cell>
          <cell r="M136">
            <v>7000</v>
          </cell>
        </row>
        <row r="137">
          <cell r="E137" t="str">
            <v>23961928</v>
          </cell>
          <cell r="F137">
            <v>44055</v>
          </cell>
          <cell r="G137" t="str">
            <v>CAS COVID</v>
          </cell>
          <cell r="H137" t="str">
            <v>C610</v>
          </cell>
          <cell r="I137" t="str">
            <v>Subgerencia De Evaluación De Denuncias</v>
          </cell>
          <cell r="J137" t="str">
            <v>L480</v>
          </cell>
          <cell r="K137" t="str">
            <v>Gerencia Regional De Control De Cusco</v>
          </cell>
          <cell r="M137">
            <v>6500</v>
          </cell>
        </row>
        <row r="138">
          <cell r="E138" t="str">
            <v>45504655</v>
          </cell>
          <cell r="F138">
            <v>43460</v>
          </cell>
          <cell r="G138" t="str">
            <v>CAS REGULAR</v>
          </cell>
          <cell r="H138" t="str">
            <v>L485</v>
          </cell>
          <cell r="I138" t="str">
            <v>Gerencia Regional De Control De Apurímac</v>
          </cell>
          <cell r="J138" t="str">
            <v>L485</v>
          </cell>
          <cell r="K138" t="str">
            <v>Gerencia Regional De Control De Apurímac</v>
          </cell>
          <cell r="M138">
            <v>5500</v>
          </cell>
        </row>
        <row r="139">
          <cell r="E139" t="str">
            <v>20671006</v>
          </cell>
          <cell r="F139">
            <v>43374</v>
          </cell>
          <cell r="G139" t="str">
            <v>CAS REGULAR</v>
          </cell>
          <cell r="H139" t="str">
            <v>L401</v>
          </cell>
          <cell r="I139" t="str">
            <v>Gerencia Regional De Control Lima Metropolitana Y Callao</v>
          </cell>
          <cell r="J139" t="str">
            <v>L401</v>
          </cell>
          <cell r="K139" t="str">
            <v>Gerencia Regional De Control Lima Metropolitana Y Callao</v>
          </cell>
          <cell r="M139">
            <v>6500</v>
          </cell>
        </row>
        <row r="140">
          <cell r="E140" t="str">
            <v>21813381</v>
          </cell>
          <cell r="F140">
            <v>43843</v>
          </cell>
          <cell r="G140" t="str">
            <v>CAS REGULAR</v>
          </cell>
          <cell r="H140" t="str">
            <v>D531</v>
          </cell>
          <cell r="I140" t="str">
            <v>Oficina De Seguridad Y Defensa Nacional</v>
          </cell>
          <cell r="J140" t="str">
            <v>D531</v>
          </cell>
          <cell r="K140" t="str">
            <v>Oficina De Seguridad Y Defensa Nacional</v>
          </cell>
          <cell r="M140">
            <v>8500</v>
          </cell>
        </row>
        <row r="141">
          <cell r="E141" t="str">
            <v>25831736</v>
          </cell>
          <cell r="F141">
            <v>43843</v>
          </cell>
          <cell r="G141" t="str">
            <v>CAS REGULAR</v>
          </cell>
          <cell r="H141" t="str">
            <v>L336</v>
          </cell>
          <cell r="I141" t="str">
            <v>Subgerencia De Control Del Sector Vivienda, Construcción Y Saneamiento</v>
          </cell>
          <cell r="J141" t="str">
            <v>L336</v>
          </cell>
          <cell r="K141" t="str">
            <v>Subgerencia De Control Del Sector Vivienda, Construcción Y Saneamiento</v>
          </cell>
          <cell r="M141">
            <v>8500</v>
          </cell>
        </row>
        <row r="142">
          <cell r="E142" t="str">
            <v>72685998</v>
          </cell>
          <cell r="F142">
            <v>43460</v>
          </cell>
          <cell r="G142" t="str">
            <v>CAS REGULAR</v>
          </cell>
          <cell r="H142" t="str">
            <v>D400</v>
          </cell>
          <cell r="I142" t="str">
            <v>Dirección General Escuela Nacional De Control</v>
          </cell>
          <cell r="J142" t="str">
            <v>D400</v>
          </cell>
          <cell r="K142" t="str">
            <v>Dirección General Escuela Nacional De Control</v>
          </cell>
          <cell r="M142">
            <v>4000</v>
          </cell>
        </row>
        <row r="143">
          <cell r="E143" t="str">
            <v>41743016</v>
          </cell>
          <cell r="F143">
            <v>43460</v>
          </cell>
          <cell r="G143" t="str">
            <v>CAS REGULAR</v>
          </cell>
          <cell r="H143" t="str">
            <v>L446</v>
          </cell>
          <cell r="I143" t="str">
            <v>Gerencia Regional De Control De Huancavelica</v>
          </cell>
          <cell r="J143" t="str">
            <v>L446</v>
          </cell>
          <cell r="K143" t="str">
            <v>Gerencia Regional De Control De Huancavelica</v>
          </cell>
          <cell r="M143">
            <v>2500</v>
          </cell>
        </row>
        <row r="144">
          <cell r="E144" t="str">
            <v>44513052</v>
          </cell>
          <cell r="F144">
            <v>43843</v>
          </cell>
          <cell r="G144" t="str">
            <v>CAS REGULAR</v>
          </cell>
          <cell r="H144" t="str">
            <v>L540</v>
          </cell>
          <cell r="I144" t="str">
            <v>Subgerencia De Fiscalización</v>
          </cell>
          <cell r="J144" t="str">
            <v>L540</v>
          </cell>
          <cell r="K144" t="str">
            <v>Subgerencia De Fiscalización</v>
          </cell>
          <cell r="M144">
            <v>6500</v>
          </cell>
        </row>
        <row r="145">
          <cell r="E145" t="str">
            <v>17549770</v>
          </cell>
          <cell r="F145">
            <v>43843</v>
          </cell>
          <cell r="G145" t="str">
            <v>CAS REGULAR</v>
          </cell>
          <cell r="H145" t="str">
            <v>L331</v>
          </cell>
          <cell r="I145" t="str">
            <v>Subgerencia De Control Del Sector Transportes Y Comunicaciones</v>
          </cell>
          <cell r="J145" t="str">
            <v>L331</v>
          </cell>
          <cell r="K145" t="str">
            <v>Subgerencia De Control Del Sector Transportes Y Comunicaciones</v>
          </cell>
          <cell r="M145">
            <v>10500</v>
          </cell>
        </row>
        <row r="146">
          <cell r="E146" t="str">
            <v>28273181</v>
          </cell>
          <cell r="F146">
            <v>43601</v>
          </cell>
          <cell r="G146" t="str">
            <v>CAS MEGAPROYECTOS</v>
          </cell>
          <cell r="H146" t="str">
            <v>C090</v>
          </cell>
          <cell r="I146" t="str">
            <v>Órganos De Control Institucional</v>
          </cell>
          <cell r="J146" t="str">
            <v>L490</v>
          </cell>
          <cell r="K146" t="str">
            <v>Gerencia Regional De Control De Ayacucho</v>
          </cell>
          <cell r="L146" t="str">
            <v>0362 MUNICIPALIDAD PROVINCIAL DE HUAMANGA</v>
          </cell>
          <cell r="M146">
            <v>6500</v>
          </cell>
        </row>
        <row r="147">
          <cell r="E147" t="str">
            <v>42784728</v>
          </cell>
          <cell r="F147">
            <v>43055</v>
          </cell>
          <cell r="G147" t="str">
            <v>CAS RCC</v>
          </cell>
          <cell r="H147" t="str">
            <v>L420</v>
          </cell>
          <cell r="I147" t="str">
            <v>Gerencia Regional De Control De Piura</v>
          </cell>
          <cell r="J147" t="str">
            <v>L420</v>
          </cell>
          <cell r="K147" t="str">
            <v>Gerencia Regional De Control De Piura</v>
          </cell>
          <cell r="M147">
            <v>10000</v>
          </cell>
        </row>
        <row r="148">
          <cell r="E148" t="str">
            <v>45941240</v>
          </cell>
          <cell r="F148">
            <v>43374</v>
          </cell>
          <cell r="G148" t="str">
            <v>CAS REGULAR</v>
          </cell>
          <cell r="H148" t="str">
            <v>C090</v>
          </cell>
          <cell r="I148" t="str">
            <v>Órganos De Control Institucional</v>
          </cell>
          <cell r="J148" t="str">
            <v>L315</v>
          </cell>
          <cell r="K148" t="str">
            <v>Subgerencia De Control Del Sector Social Y Cultura</v>
          </cell>
          <cell r="L148" t="str">
            <v>5954 PROGRAMA NACIONAL CUNA MÁS</v>
          </cell>
          <cell r="M148">
            <v>5500</v>
          </cell>
        </row>
        <row r="149">
          <cell r="E149" t="str">
            <v>40582093</v>
          </cell>
          <cell r="F149">
            <v>43776</v>
          </cell>
          <cell r="G149" t="str">
            <v>CAS REGULAR</v>
          </cell>
          <cell r="H149" t="str">
            <v>C360</v>
          </cell>
          <cell r="I149" t="str">
            <v>Subgerencia De Prensa</v>
          </cell>
          <cell r="J149" t="str">
            <v>C360</v>
          </cell>
          <cell r="K149" t="str">
            <v>Subgerencia De Prensa</v>
          </cell>
          <cell r="M149">
            <v>6500</v>
          </cell>
        </row>
        <row r="150">
          <cell r="E150" t="str">
            <v>06717971</v>
          </cell>
          <cell r="F150">
            <v>41687</v>
          </cell>
          <cell r="G150" t="str">
            <v>CAS REGULAR</v>
          </cell>
          <cell r="H150" t="str">
            <v>D531</v>
          </cell>
          <cell r="I150" t="str">
            <v>Oficina De Seguridad Y Defensa Nacional</v>
          </cell>
          <cell r="J150" t="str">
            <v>D531</v>
          </cell>
          <cell r="K150" t="str">
            <v>Oficina De Seguridad Y Defensa Nacional</v>
          </cell>
          <cell r="M150">
            <v>2500</v>
          </cell>
        </row>
        <row r="151">
          <cell r="E151" t="str">
            <v>73081522</v>
          </cell>
          <cell r="F151">
            <v>43207</v>
          </cell>
          <cell r="G151" t="str">
            <v>CAS REGULAR</v>
          </cell>
          <cell r="H151" t="str">
            <v>D530</v>
          </cell>
          <cell r="I151" t="str">
            <v>Subgerencia De Abastecimiento</v>
          </cell>
          <cell r="J151" t="str">
            <v>D530</v>
          </cell>
          <cell r="K151" t="str">
            <v>Subgerencia De Abastecimiento</v>
          </cell>
          <cell r="M151">
            <v>2500</v>
          </cell>
        </row>
        <row r="152">
          <cell r="E152" t="str">
            <v>42429959</v>
          </cell>
          <cell r="F152">
            <v>43460</v>
          </cell>
          <cell r="G152" t="str">
            <v>CAS MEGAPROYECTOS</v>
          </cell>
          <cell r="H152" t="str">
            <v>L334</v>
          </cell>
          <cell r="I152" t="str">
            <v>Subgerencia De Control De Megaproyectos</v>
          </cell>
          <cell r="J152" t="str">
            <v>L334</v>
          </cell>
          <cell r="K152" t="str">
            <v>Subgerencia De Control De Megaproyectos</v>
          </cell>
          <cell r="M152">
            <v>8500</v>
          </cell>
        </row>
        <row r="153">
          <cell r="E153" t="str">
            <v>46656614</v>
          </cell>
          <cell r="F153">
            <v>43843</v>
          </cell>
          <cell r="G153" t="str">
            <v>CAS REGULAR</v>
          </cell>
          <cell r="H153" t="str">
            <v>D300</v>
          </cell>
          <cell r="I153" t="str">
            <v>Secretaría General</v>
          </cell>
          <cell r="J153" t="str">
            <v>D300</v>
          </cell>
          <cell r="K153" t="str">
            <v>Secretaría General</v>
          </cell>
          <cell r="M153">
            <v>9500</v>
          </cell>
        </row>
        <row r="154">
          <cell r="E154" t="str">
            <v>44022805</v>
          </cell>
          <cell r="F154">
            <v>43460</v>
          </cell>
          <cell r="G154" t="str">
            <v>CAS RCC</v>
          </cell>
          <cell r="H154" t="str">
            <v>C090</v>
          </cell>
          <cell r="I154" t="str">
            <v>Órganos De Control Institucional</v>
          </cell>
          <cell r="J154" t="str">
            <v>C823</v>
          </cell>
          <cell r="K154" t="str">
            <v>Gerencia Regional De Control De Lima Provincias</v>
          </cell>
          <cell r="L154" t="str">
            <v>0432 MUNICIPALIDAD PROVINCIAL DE HUARAL</v>
          </cell>
          <cell r="M154">
            <v>6500</v>
          </cell>
        </row>
        <row r="155">
          <cell r="E155" t="str">
            <v>44358684</v>
          </cell>
          <cell r="F155">
            <v>43601</v>
          </cell>
          <cell r="G155" t="str">
            <v>CAS RCC</v>
          </cell>
          <cell r="H155" t="str">
            <v>C090</v>
          </cell>
          <cell r="I155" t="str">
            <v>Órganos De Control Institucional</v>
          </cell>
          <cell r="J155" t="str">
            <v>L470</v>
          </cell>
          <cell r="K155" t="str">
            <v>Gerencia Regional De Control De Arequipa</v>
          </cell>
          <cell r="L155" t="str">
            <v>1323 MUNICIPALIDAD DISTRITAL DE CERRO COLORADO</v>
          </cell>
          <cell r="M155">
            <v>6500</v>
          </cell>
        </row>
        <row r="156">
          <cell r="E156" t="str">
            <v>70017812</v>
          </cell>
          <cell r="F156">
            <v>43460</v>
          </cell>
          <cell r="G156" t="str">
            <v>CAS REGULAR</v>
          </cell>
          <cell r="H156" t="str">
            <v>C200</v>
          </cell>
          <cell r="I156" t="str">
            <v>Gerencia De Administración</v>
          </cell>
          <cell r="J156" t="str">
            <v>C200</v>
          </cell>
          <cell r="K156" t="str">
            <v>Gerencia De Administración</v>
          </cell>
          <cell r="M156">
            <v>5500</v>
          </cell>
        </row>
        <row r="157">
          <cell r="E157" t="str">
            <v>31669866</v>
          </cell>
          <cell r="F157">
            <v>43374</v>
          </cell>
          <cell r="G157" t="str">
            <v>CAS RCC</v>
          </cell>
          <cell r="H157" t="str">
            <v>L425</v>
          </cell>
          <cell r="I157" t="str">
            <v>Gerencia Regional De Control De Ancash</v>
          </cell>
          <cell r="J157" t="str">
            <v>L425</v>
          </cell>
          <cell r="K157" t="str">
            <v>Gerencia Regional De Control De Ancash</v>
          </cell>
          <cell r="M157">
            <v>8500</v>
          </cell>
        </row>
        <row r="158">
          <cell r="E158" t="str">
            <v>41989460</v>
          </cell>
          <cell r="F158">
            <v>43460</v>
          </cell>
          <cell r="G158" t="str">
            <v>CAS REGULAR</v>
          </cell>
          <cell r="H158" t="str">
            <v>L467</v>
          </cell>
          <cell r="I158" t="str">
            <v>Gerencia Regional De Control De Pasco</v>
          </cell>
          <cell r="J158" t="str">
            <v>L467</v>
          </cell>
          <cell r="K158" t="str">
            <v>Gerencia Regional De Control De Pasco</v>
          </cell>
          <cell r="M158">
            <v>5500</v>
          </cell>
        </row>
        <row r="159">
          <cell r="E159" t="str">
            <v>41072555</v>
          </cell>
          <cell r="F159">
            <v>43843</v>
          </cell>
          <cell r="G159" t="str">
            <v>CAS REGULAR</v>
          </cell>
          <cell r="H159" t="str">
            <v>L540</v>
          </cell>
          <cell r="I159" t="str">
            <v>Subgerencia De Fiscalización</v>
          </cell>
          <cell r="J159" t="str">
            <v>L540</v>
          </cell>
          <cell r="K159" t="str">
            <v>Subgerencia De Fiscalización</v>
          </cell>
          <cell r="M159">
            <v>6500</v>
          </cell>
        </row>
        <row r="160">
          <cell r="E160" t="str">
            <v>44783014</v>
          </cell>
          <cell r="F160">
            <v>44133</v>
          </cell>
          <cell r="G160" t="str">
            <v>CAS REACTIVACIÓN ECONÓMICA</v>
          </cell>
          <cell r="H160" t="str">
            <v>C090</v>
          </cell>
          <cell r="I160" t="str">
            <v>Órganos De Control Institucional</v>
          </cell>
          <cell r="J160" t="str">
            <v>L401</v>
          </cell>
          <cell r="K160" t="str">
            <v>Gerencia Regional De Control Lima Metropolitana Y Callao</v>
          </cell>
          <cell r="L160" t="str">
            <v>9012 MUNICIPALIDAD DISTRITAL DE SANTA ANITA</v>
          </cell>
          <cell r="M160">
            <v>7500</v>
          </cell>
        </row>
        <row r="161">
          <cell r="E161" t="str">
            <v>10198565</v>
          </cell>
          <cell r="F161">
            <v>43460</v>
          </cell>
          <cell r="G161" t="str">
            <v>CAS REGULAR</v>
          </cell>
          <cell r="H161" t="str">
            <v>L540</v>
          </cell>
          <cell r="I161" t="str">
            <v>Subgerencia De Fiscalización</v>
          </cell>
          <cell r="J161" t="str">
            <v>L540</v>
          </cell>
          <cell r="K161" t="str">
            <v>Subgerencia De Fiscalización</v>
          </cell>
          <cell r="M161">
            <v>4000</v>
          </cell>
        </row>
        <row r="162">
          <cell r="E162" t="str">
            <v>43574395</v>
          </cell>
          <cell r="F162">
            <v>43374</v>
          </cell>
          <cell r="G162" t="str">
            <v>CAS RCC</v>
          </cell>
          <cell r="H162" t="str">
            <v>C090</v>
          </cell>
          <cell r="I162" t="str">
            <v>Órganos De Control Institucional</v>
          </cell>
          <cell r="J162" t="str">
            <v>L425</v>
          </cell>
          <cell r="K162" t="str">
            <v>Gerencia Regional De Control De Ancash</v>
          </cell>
          <cell r="L162" t="str">
            <v>5332 GOBIERNO REGIONAL ANCASH</v>
          </cell>
          <cell r="M162">
            <v>6500</v>
          </cell>
        </row>
        <row r="163">
          <cell r="E163" t="str">
            <v>44025602</v>
          </cell>
          <cell r="F163">
            <v>44055</v>
          </cell>
          <cell r="G163" t="str">
            <v>CAS COVID</v>
          </cell>
          <cell r="H163" t="str">
            <v>C610</v>
          </cell>
          <cell r="I163" t="str">
            <v>Subgerencia De Evaluación De Denuncias</v>
          </cell>
          <cell r="J163" t="str">
            <v>L466</v>
          </cell>
          <cell r="K163" t="str">
            <v>Gerencia Regional De Control De Ucayali</v>
          </cell>
          <cell r="M163">
            <v>6500</v>
          </cell>
        </row>
        <row r="164">
          <cell r="E164" t="str">
            <v>44819974</v>
          </cell>
          <cell r="F164">
            <v>43460</v>
          </cell>
          <cell r="G164" t="str">
            <v>CAS REGULAR</v>
          </cell>
          <cell r="H164" t="str">
            <v>L531</v>
          </cell>
          <cell r="I164" t="str">
            <v>Subgerencia De Participación Ciudadana</v>
          </cell>
          <cell r="J164" t="str">
            <v>L435</v>
          </cell>
          <cell r="K164" t="str">
            <v>Gerencia Regional De Control De Cajamarca</v>
          </cell>
          <cell r="M164">
            <v>3500</v>
          </cell>
        </row>
        <row r="165">
          <cell r="E165" t="str">
            <v>45559445</v>
          </cell>
          <cell r="F165">
            <v>43460</v>
          </cell>
          <cell r="G165" t="str">
            <v>CAS REGULAR</v>
          </cell>
          <cell r="H165" t="str">
            <v>C823</v>
          </cell>
          <cell r="I165" t="str">
            <v>Gerencia Regional De Control De Lima Provincias</v>
          </cell>
          <cell r="J165" t="str">
            <v>C823</v>
          </cell>
          <cell r="K165" t="str">
            <v>Gerencia Regional De Control De Lima Provincias</v>
          </cell>
          <cell r="M165">
            <v>5500</v>
          </cell>
        </row>
        <row r="166">
          <cell r="E166" t="str">
            <v>44394242</v>
          </cell>
          <cell r="F166">
            <v>43843</v>
          </cell>
          <cell r="G166" t="str">
            <v>CAS REGULAR</v>
          </cell>
          <cell r="H166" t="str">
            <v>D603</v>
          </cell>
          <cell r="I166" t="str">
            <v>Subgerencia De Gobierno Digital</v>
          </cell>
          <cell r="J166" t="str">
            <v>D603</v>
          </cell>
          <cell r="K166" t="str">
            <v>Subgerencia De Gobierno Digital</v>
          </cell>
          <cell r="M166">
            <v>4500</v>
          </cell>
        </row>
        <row r="167">
          <cell r="E167" t="str">
            <v>71101861</v>
          </cell>
          <cell r="F167">
            <v>43448</v>
          </cell>
          <cell r="G167" t="str">
            <v>CAS RCC</v>
          </cell>
          <cell r="H167" t="str">
            <v>C090</v>
          </cell>
          <cell r="I167" t="str">
            <v>Órganos De Control Institucional</v>
          </cell>
          <cell r="J167" t="str">
            <v>L440</v>
          </cell>
          <cell r="K167" t="str">
            <v>Gerencia Regional De Control De Loreto</v>
          </cell>
          <cell r="L167" t="str">
            <v>0436 MUNICIPALIDAD PROVINCIAL DE ALTO AMAZONAS</v>
          </cell>
          <cell r="M167">
            <v>6500</v>
          </cell>
        </row>
        <row r="168">
          <cell r="E168" t="str">
            <v>60246698</v>
          </cell>
          <cell r="F168">
            <v>44055</v>
          </cell>
          <cell r="G168" t="str">
            <v>CAS COVID</v>
          </cell>
          <cell r="H168" t="str">
            <v>C610</v>
          </cell>
          <cell r="I168" t="str">
            <v>Subgerencia De Evaluación De Denuncias</v>
          </cell>
          <cell r="J168" t="str">
            <v>L480</v>
          </cell>
          <cell r="K168" t="str">
            <v>Gerencia Regional De Control De Cusco</v>
          </cell>
          <cell r="M168">
            <v>6500</v>
          </cell>
        </row>
        <row r="169">
          <cell r="E169" t="str">
            <v>09519345</v>
          </cell>
          <cell r="F169">
            <v>43601</v>
          </cell>
          <cell r="G169" t="str">
            <v>CAS MEGAPROYECTOS</v>
          </cell>
          <cell r="H169" t="str">
            <v>C090</v>
          </cell>
          <cell r="I169" t="str">
            <v>Órganos De Control Institucional</v>
          </cell>
          <cell r="J169" t="str">
            <v>L401</v>
          </cell>
          <cell r="K169" t="str">
            <v>Gerencia Regional De Control Lima Metropolitana Y Callao</v>
          </cell>
          <cell r="L169" t="str">
            <v>1620 MUNICIPALIDAD DISTRITAL DE LA PUNTA</v>
          </cell>
          <cell r="M169">
            <v>7500</v>
          </cell>
        </row>
        <row r="170">
          <cell r="E170" t="str">
            <v>42893173</v>
          </cell>
          <cell r="F170">
            <v>43055</v>
          </cell>
          <cell r="G170" t="str">
            <v>CAS RCC</v>
          </cell>
          <cell r="H170" t="str">
            <v>L420</v>
          </cell>
          <cell r="I170" t="str">
            <v>Gerencia Regional De Control De Piura</v>
          </cell>
          <cell r="J170" t="str">
            <v>L420</v>
          </cell>
          <cell r="K170" t="str">
            <v>Gerencia Regional De Control De Piura</v>
          </cell>
          <cell r="M170">
            <v>10000</v>
          </cell>
        </row>
        <row r="171">
          <cell r="E171" t="str">
            <v>45418194</v>
          </cell>
          <cell r="F171">
            <v>44133</v>
          </cell>
          <cell r="G171" t="str">
            <v>CAS REACTIVACIÓN ECONÓMICA</v>
          </cell>
          <cell r="H171" t="str">
            <v>L530</v>
          </cell>
          <cell r="I171" t="str">
            <v>Subgerencia De Atención De Denuncias</v>
          </cell>
          <cell r="J171" t="str">
            <v>L455</v>
          </cell>
          <cell r="K171" t="str">
            <v>Gerencia Regional De Control De Puno</v>
          </cell>
          <cell r="M171">
            <v>9500</v>
          </cell>
        </row>
        <row r="172">
          <cell r="E172" t="str">
            <v>70746251</v>
          </cell>
          <cell r="F172">
            <v>43103</v>
          </cell>
          <cell r="G172" t="str">
            <v>CAS REGULAR</v>
          </cell>
          <cell r="H172" t="str">
            <v>D517</v>
          </cell>
          <cell r="I172" t="str">
            <v>Subgerencia De Políticas Y Desarrollo Humano</v>
          </cell>
          <cell r="J172" t="str">
            <v>D517</v>
          </cell>
          <cell r="K172" t="str">
            <v>Subgerencia De Políticas Y Desarrollo Humano</v>
          </cell>
          <cell r="M172">
            <v>4500</v>
          </cell>
        </row>
        <row r="173">
          <cell r="E173" t="str">
            <v>43891107</v>
          </cell>
          <cell r="F173">
            <v>43460</v>
          </cell>
          <cell r="G173" t="str">
            <v>CAS REGULAR</v>
          </cell>
          <cell r="H173" t="str">
            <v>L455</v>
          </cell>
          <cell r="I173" t="str">
            <v>Gerencia Regional De Control De Puno</v>
          </cell>
          <cell r="J173" t="str">
            <v>L455</v>
          </cell>
          <cell r="K173" t="str">
            <v>Gerencia Regional De Control De Puno</v>
          </cell>
          <cell r="M173">
            <v>6500</v>
          </cell>
        </row>
        <row r="174">
          <cell r="E174" t="str">
            <v>42170439</v>
          </cell>
          <cell r="F174">
            <v>43460</v>
          </cell>
          <cell r="G174" t="str">
            <v>CAS REGULAR</v>
          </cell>
          <cell r="H174" t="str">
            <v>L455</v>
          </cell>
          <cell r="I174" t="str">
            <v>Gerencia Regional De Control De Puno</v>
          </cell>
          <cell r="J174" t="str">
            <v>L455</v>
          </cell>
          <cell r="K174" t="str">
            <v>Gerencia Regional De Control De Puno</v>
          </cell>
          <cell r="M174">
            <v>8500</v>
          </cell>
        </row>
        <row r="175">
          <cell r="E175" t="str">
            <v>41461910</v>
          </cell>
          <cell r="F175">
            <v>43601</v>
          </cell>
          <cell r="G175" t="str">
            <v>CAS MEGAPROYECTOS</v>
          </cell>
          <cell r="H175" t="str">
            <v>C090</v>
          </cell>
          <cell r="I175" t="str">
            <v>Órganos De Control Institucional</v>
          </cell>
          <cell r="J175" t="str">
            <v>L495</v>
          </cell>
          <cell r="K175" t="str">
            <v>Gerencia Regional De Control De La Libertad</v>
          </cell>
          <cell r="L175" t="str">
            <v>0608 PROYECTO ESPECIAL CHAVIMOCHIC</v>
          </cell>
          <cell r="M175">
            <v>6500</v>
          </cell>
        </row>
        <row r="176">
          <cell r="E176" t="str">
            <v>45976241</v>
          </cell>
          <cell r="F176">
            <v>42660</v>
          </cell>
          <cell r="G176" t="str">
            <v>CAS REGULAR</v>
          </cell>
          <cell r="H176" t="str">
            <v>D610</v>
          </cell>
          <cell r="I176" t="str">
            <v>Subgerencia De Sistemas De Información</v>
          </cell>
          <cell r="J176" t="str">
            <v>D610</v>
          </cell>
          <cell r="K176" t="str">
            <v>Subgerencia De Sistemas De Información</v>
          </cell>
          <cell r="M176">
            <v>7000</v>
          </cell>
        </row>
        <row r="177">
          <cell r="E177" t="str">
            <v>26694155</v>
          </cell>
          <cell r="F177">
            <v>43374</v>
          </cell>
          <cell r="G177" t="str">
            <v>CAS RCC</v>
          </cell>
          <cell r="H177" t="str">
            <v>L420</v>
          </cell>
          <cell r="I177" t="str">
            <v>Gerencia Regional De Control De Piura</v>
          </cell>
          <cell r="J177" t="str">
            <v>L420</v>
          </cell>
          <cell r="K177" t="str">
            <v>Gerencia Regional De Control De Piura</v>
          </cell>
          <cell r="M177">
            <v>8500</v>
          </cell>
        </row>
        <row r="178">
          <cell r="E178" t="str">
            <v>70221305</v>
          </cell>
          <cell r="F178">
            <v>44133</v>
          </cell>
          <cell r="G178" t="str">
            <v xml:space="preserve">CAS REGULAR </v>
          </cell>
          <cell r="H178" t="str">
            <v>D550</v>
          </cell>
          <cell r="I178" t="str">
            <v>Gerencia De Capital Humano</v>
          </cell>
          <cell r="J178" t="str">
            <v>D550</v>
          </cell>
          <cell r="K178" t="str">
            <v>Gerencia De Capital Humano</v>
          </cell>
          <cell r="M178">
            <v>6500</v>
          </cell>
        </row>
        <row r="179">
          <cell r="E179" t="str">
            <v>44404023</v>
          </cell>
          <cell r="F179">
            <v>43601</v>
          </cell>
          <cell r="G179" t="str">
            <v>CAS RCC</v>
          </cell>
          <cell r="H179" t="str">
            <v>C090</v>
          </cell>
          <cell r="I179" t="str">
            <v>Órganos De Control Institucional</v>
          </cell>
          <cell r="J179" t="str">
            <v>L495</v>
          </cell>
          <cell r="K179" t="str">
            <v>Gerencia Regional De Control De La Libertad</v>
          </cell>
          <cell r="L179" t="str">
            <v>0418 MUNICIPALIDAD PROVINCIAL DE BOLIVAR</v>
          </cell>
          <cell r="M179">
            <v>7500</v>
          </cell>
        </row>
        <row r="180">
          <cell r="E180" t="str">
            <v>71448766</v>
          </cell>
          <cell r="F180">
            <v>44133</v>
          </cell>
          <cell r="G180" t="str">
            <v>CAS REACTIVACIÓN ECONÓMICA</v>
          </cell>
          <cell r="H180" t="str">
            <v>C823</v>
          </cell>
          <cell r="I180" t="str">
            <v>Gerencia Regional De Control De Lima Provincias</v>
          </cell>
          <cell r="J180" t="str">
            <v>C823</v>
          </cell>
          <cell r="K180" t="str">
            <v>Gerencia Regional De Control De Lima Provincias</v>
          </cell>
          <cell r="M180">
            <v>7500</v>
          </cell>
        </row>
        <row r="181">
          <cell r="E181" t="str">
            <v>21462030</v>
          </cell>
          <cell r="F181">
            <v>41379</v>
          </cell>
          <cell r="G181" t="str">
            <v>CAS REGULAR</v>
          </cell>
          <cell r="H181" t="str">
            <v>L445</v>
          </cell>
          <cell r="I181" t="str">
            <v>Gerencia Regional De Control De Ica</v>
          </cell>
          <cell r="J181" t="str">
            <v>L445</v>
          </cell>
          <cell r="K181" t="str">
            <v>Gerencia Regional De Control De Ica</v>
          </cell>
          <cell r="M181">
            <v>6500</v>
          </cell>
        </row>
        <row r="182">
          <cell r="E182" t="str">
            <v>46396565</v>
          </cell>
          <cell r="F182">
            <v>44133</v>
          </cell>
          <cell r="G182" t="str">
            <v>CAS REACTIVACIÓN ECONÓMICA</v>
          </cell>
          <cell r="H182" t="str">
            <v>C090</v>
          </cell>
          <cell r="I182" t="str">
            <v>Órganos De Control Institucional</v>
          </cell>
          <cell r="J182" t="str">
            <v>L315</v>
          </cell>
          <cell r="K182" t="str">
            <v>Subgerencia De Control Del Sector Social Y Cultura</v>
          </cell>
          <cell r="L182" t="str">
            <v>4869 CONSEJO NACIONAL PARA LA INTEGRACION DE LA PERSONA CON DISCAPACIDAD - CONADIS</v>
          </cell>
          <cell r="M182">
            <v>8500</v>
          </cell>
        </row>
        <row r="183">
          <cell r="E183" t="str">
            <v>44457057</v>
          </cell>
          <cell r="F183">
            <v>43460</v>
          </cell>
          <cell r="G183" t="str">
            <v>CAS REGULAR</v>
          </cell>
          <cell r="H183" t="str">
            <v>D530</v>
          </cell>
          <cell r="I183" t="str">
            <v>Subgerencia De Abastecimiento</v>
          </cell>
          <cell r="J183" t="str">
            <v>D530</v>
          </cell>
          <cell r="K183" t="str">
            <v>Subgerencia De Abastecimiento</v>
          </cell>
          <cell r="M183">
            <v>3400</v>
          </cell>
        </row>
        <row r="184">
          <cell r="E184" t="str">
            <v>73899819</v>
          </cell>
          <cell r="F184">
            <v>43207</v>
          </cell>
          <cell r="G184" t="str">
            <v>CAS REGULAR</v>
          </cell>
          <cell r="H184" t="str">
            <v>E212</v>
          </cell>
          <cell r="I184" t="str">
            <v>Órgano Instructor Junín De La Oficina De Gestión De La Potestad Sancionadora</v>
          </cell>
          <cell r="J184" t="str">
            <v>E212</v>
          </cell>
          <cell r="K184" t="str">
            <v>Órgano Instructor Junín De La Oficina De Gestión De La Potestad Sancionadora</v>
          </cell>
          <cell r="M184">
            <v>2500</v>
          </cell>
        </row>
        <row r="185">
          <cell r="E185" t="str">
            <v>20900895</v>
          </cell>
          <cell r="F185">
            <v>43206</v>
          </cell>
          <cell r="G185" t="str">
            <v>CAS REGULAR</v>
          </cell>
          <cell r="H185" t="str">
            <v>D320</v>
          </cell>
          <cell r="I185" t="str">
            <v>Subgerencia De Gestión Documentaria</v>
          </cell>
          <cell r="J185" t="str">
            <v>L460</v>
          </cell>
          <cell r="K185" t="str">
            <v>Gerencia Regional De Control De Junín</v>
          </cell>
          <cell r="M185">
            <v>2900</v>
          </cell>
        </row>
        <row r="186">
          <cell r="E186" t="str">
            <v>45957310</v>
          </cell>
          <cell r="F186">
            <v>43460</v>
          </cell>
          <cell r="G186" t="str">
            <v>CAS RCC</v>
          </cell>
          <cell r="H186" t="str">
            <v>C090</v>
          </cell>
          <cell r="I186" t="str">
            <v>Órganos De Control Institucional</v>
          </cell>
          <cell r="J186" t="str">
            <v>L495</v>
          </cell>
          <cell r="K186" t="str">
            <v>Gerencia Regional De Control De La Libertad</v>
          </cell>
          <cell r="L186" t="str">
            <v>2950 MUNICIPALIDAD PROVINCIAL DE ASCOPE</v>
          </cell>
          <cell r="M186">
            <v>6500</v>
          </cell>
        </row>
        <row r="187">
          <cell r="E187" t="str">
            <v>40296506</v>
          </cell>
          <cell r="F187">
            <v>44133</v>
          </cell>
          <cell r="G187" t="str">
            <v>CAS REACTIVACIÓN ECONÓMICA</v>
          </cell>
          <cell r="H187" t="str">
            <v>C090</v>
          </cell>
          <cell r="I187" t="str">
            <v>Órganos De Control Institucional</v>
          </cell>
          <cell r="J187" t="str">
            <v>L425</v>
          </cell>
          <cell r="K187" t="str">
            <v>Gerencia Regional De Control De Ancash</v>
          </cell>
          <cell r="L187" t="str">
            <v>0213 UNIVERSIDAD NACIONAL SANTIAGO ANTÚNEZ DE MAYOLO - ANCASH</v>
          </cell>
          <cell r="M187">
            <v>8500</v>
          </cell>
        </row>
        <row r="188">
          <cell r="E188" t="str">
            <v>73986993</v>
          </cell>
          <cell r="F188">
            <v>44133</v>
          </cell>
          <cell r="G188" t="str">
            <v>CAS REACTIVACIÓN ECONÓMICA</v>
          </cell>
          <cell r="H188" t="str">
            <v>L482</v>
          </cell>
          <cell r="I188" t="str">
            <v>Gerencia Regional De Control De Madre De Dios</v>
          </cell>
          <cell r="J188" t="str">
            <v>L482</v>
          </cell>
          <cell r="K188" t="str">
            <v>Gerencia Regional De Control De Madre De Dios</v>
          </cell>
          <cell r="M188">
            <v>6500</v>
          </cell>
        </row>
        <row r="189">
          <cell r="E189" t="str">
            <v>70900418</v>
          </cell>
          <cell r="F189">
            <v>43460</v>
          </cell>
          <cell r="G189" t="str">
            <v>CAS REGULAR</v>
          </cell>
          <cell r="H189" t="str">
            <v>C090</v>
          </cell>
          <cell r="I189" t="str">
            <v>Órganos De Control Institucional</v>
          </cell>
          <cell r="J189" t="str">
            <v>L480</v>
          </cell>
          <cell r="K189" t="str">
            <v>Gerencia Regional De Control De Cusco</v>
          </cell>
          <cell r="L189" t="str">
            <v>0719 DIRECCIÓN REGIONAL DE EDUCACIÓN CUSCO</v>
          </cell>
          <cell r="M189">
            <v>6500</v>
          </cell>
        </row>
        <row r="190">
          <cell r="E190" t="str">
            <v>43523882</v>
          </cell>
          <cell r="F190">
            <v>43776</v>
          </cell>
          <cell r="G190" t="str">
            <v>CAS REGULAR</v>
          </cell>
          <cell r="H190" t="str">
            <v>L110</v>
          </cell>
          <cell r="I190" t="str">
            <v>Vicecontraloría De Gestión Estratégica E Integridad Pública</v>
          </cell>
          <cell r="J190" t="str">
            <v>L110</v>
          </cell>
          <cell r="K190" t="str">
            <v>Vicecontraloría De Gestión Estratégica E Integridad Pública</v>
          </cell>
          <cell r="M190">
            <v>8500</v>
          </cell>
        </row>
        <row r="191">
          <cell r="E191" t="str">
            <v>45682011</v>
          </cell>
          <cell r="F191">
            <v>43195</v>
          </cell>
          <cell r="G191" t="str">
            <v>CAS REGULAR</v>
          </cell>
          <cell r="H191" t="str">
            <v>L435</v>
          </cell>
          <cell r="I191" t="str">
            <v>Gerencia Regional De Control De Cajamarca</v>
          </cell>
          <cell r="J191" t="str">
            <v>L435</v>
          </cell>
          <cell r="K191" t="str">
            <v>Gerencia Regional De Control De Cajamarca</v>
          </cell>
          <cell r="L191" t="str">
            <v>0079 CONTRALORÍA GENERAL DE LA REPÚBLICA - CGR</v>
          </cell>
          <cell r="M191">
            <v>3800</v>
          </cell>
        </row>
        <row r="192">
          <cell r="E192" t="str">
            <v>44500460</v>
          </cell>
          <cell r="F192">
            <v>43601</v>
          </cell>
          <cell r="G192" t="str">
            <v>CAS MEGAPROYECTOS</v>
          </cell>
          <cell r="H192" t="str">
            <v>C090</v>
          </cell>
          <cell r="I192" t="str">
            <v>Órganos De Control Institucional</v>
          </cell>
          <cell r="J192" t="str">
            <v>L490</v>
          </cell>
          <cell r="K192" t="str">
            <v>Gerencia Regional De Control De Ayacucho</v>
          </cell>
          <cell r="L192" t="str">
            <v>0362 MUNICIPALIDAD PROVINCIAL DE HUAMANGA</v>
          </cell>
          <cell r="M192">
            <v>6500</v>
          </cell>
        </row>
        <row r="193">
          <cell r="E193" t="str">
            <v>45133949</v>
          </cell>
          <cell r="F193">
            <v>44055</v>
          </cell>
          <cell r="G193" t="str">
            <v>CAS COVID</v>
          </cell>
          <cell r="H193" t="str">
            <v>L531</v>
          </cell>
          <cell r="I193" t="str">
            <v>Subgerencia De Participación Ciudadana</v>
          </cell>
          <cell r="J193" t="str">
            <v>L445</v>
          </cell>
          <cell r="K193" t="str">
            <v>Gerencia Regional De Control De Ica</v>
          </cell>
          <cell r="M193">
            <v>6500</v>
          </cell>
        </row>
        <row r="194">
          <cell r="E194" t="str">
            <v>16669389</v>
          </cell>
          <cell r="F194">
            <v>43055</v>
          </cell>
          <cell r="G194" t="str">
            <v>CAS RCC</v>
          </cell>
          <cell r="H194" t="str">
            <v>L420</v>
          </cell>
          <cell r="I194" t="str">
            <v>Gerencia Regional De Control De Piura</v>
          </cell>
          <cell r="J194" t="str">
            <v>L420</v>
          </cell>
          <cell r="K194" t="str">
            <v>Gerencia Regional De Control De Piura</v>
          </cell>
          <cell r="M194">
            <v>8500</v>
          </cell>
        </row>
        <row r="195">
          <cell r="E195" t="str">
            <v>10149108</v>
          </cell>
          <cell r="F195">
            <v>43843</v>
          </cell>
          <cell r="G195" t="str">
            <v>CAS REGULAR</v>
          </cell>
          <cell r="H195" t="str">
            <v>D900</v>
          </cell>
          <cell r="I195" t="str">
            <v>Procuraduría Pública</v>
          </cell>
          <cell r="J195" t="str">
            <v>D900</v>
          </cell>
          <cell r="K195" t="str">
            <v>Procuraduría Pública</v>
          </cell>
          <cell r="M195">
            <v>3500</v>
          </cell>
        </row>
        <row r="196">
          <cell r="E196" t="str">
            <v>08133910</v>
          </cell>
          <cell r="F196">
            <v>43460</v>
          </cell>
          <cell r="G196" t="str">
            <v>CAS MEGAPROYECTOS</v>
          </cell>
          <cell r="H196" t="str">
            <v>C920</v>
          </cell>
          <cell r="I196" t="str">
            <v>Subgerencia De Control De Asociaciones Público Privadas Y Obras Por Impuestos</v>
          </cell>
          <cell r="J196" t="str">
            <v>C920</v>
          </cell>
          <cell r="K196" t="str">
            <v>Subgerencia De Control De Asociaciones Público Privadas Y Obras Por Impuestos</v>
          </cell>
          <cell r="M196">
            <v>10500</v>
          </cell>
        </row>
        <row r="197">
          <cell r="E197" t="str">
            <v>45963674</v>
          </cell>
          <cell r="F197">
            <v>43448</v>
          </cell>
          <cell r="G197" t="str">
            <v>CAS RCC</v>
          </cell>
          <cell r="H197" t="str">
            <v>C090</v>
          </cell>
          <cell r="I197" t="str">
            <v>Órganos De Control Institucional</v>
          </cell>
          <cell r="J197" t="str">
            <v>L435</v>
          </cell>
          <cell r="K197" t="str">
            <v>Gerencia Regional De Control De Cajamarca</v>
          </cell>
          <cell r="L197" t="str">
            <v>0375 MUNICIPALIDAD PROVINCIAL DE JAÉN</v>
          </cell>
          <cell r="M197">
            <v>6500</v>
          </cell>
        </row>
        <row r="198">
          <cell r="E198" t="str">
            <v>46734920</v>
          </cell>
          <cell r="F198">
            <v>43776</v>
          </cell>
          <cell r="G198" t="str">
            <v>CAS REGULAR</v>
          </cell>
          <cell r="H198" t="str">
            <v>D900</v>
          </cell>
          <cell r="I198" t="str">
            <v>Procuraduría Pública</v>
          </cell>
          <cell r="J198" t="str">
            <v>D900</v>
          </cell>
          <cell r="K198" t="str">
            <v>Procuraduría Pública</v>
          </cell>
          <cell r="M198">
            <v>2500</v>
          </cell>
        </row>
        <row r="199">
          <cell r="E199" t="str">
            <v>73016487</v>
          </cell>
          <cell r="F199">
            <v>44133</v>
          </cell>
          <cell r="G199" t="str">
            <v xml:space="preserve">CAS REGULAR </v>
          </cell>
          <cell r="H199" t="str">
            <v>D200</v>
          </cell>
          <cell r="I199" t="str">
            <v>Órgano De Auditoría Interna</v>
          </cell>
          <cell r="J199" t="str">
            <v>C823</v>
          </cell>
          <cell r="K199" t="str">
            <v>Gerencia Regional De Control De Lima Provincias</v>
          </cell>
          <cell r="M199">
            <v>6500</v>
          </cell>
        </row>
        <row r="200">
          <cell r="E200" t="str">
            <v>43989291</v>
          </cell>
          <cell r="F200">
            <v>43843</v>
          </cell>
          <cell r="G200" t="str">
            <v>CAS REGULAR</v>
          </cell>
          <cell r="H200" t="str">
            <v>D603</v>
          </cell>
          <cell r="I200" t="str">
            <v>Subgerencia De Gobierno Digital</v>
          </cell>
          <cell r="J200" t="str">
            <v>D603</v>
          </cell>
          <cell r="K200" t="str">
            <v>Subgerencia De Gobierno Digital</v>
          </cell>
          <cell r="M200">
            <v>4500</v>
          </cell>
        </row>
        <row r="201">
          <cell r="E201" t="str">
            <v>44656246</v>
          </cell>
          <cell r="F201">
            <v>44133</v>
          </cell>
          <cell r="G201" t="str">
            <v xml:space="preserve">CAS REGULAR </v>
          </cell>
          <cell r="H201" t="str">
            <v>D603</v>
          </cell>
          <cell r="I201" t="str">
            <v>Subgerencia De Gobierno Digital</v>
          </cell>
          <cell r="J201" t="str">
            <v>D603</v>
          </cell>
          <cell r="K201" t="str">
            <v>Subgerencia De Gobierno Digital</v>
          </cell>
          <cell r="M201">
            <v>5500</v>
          </cell>
        </row>
        <row r="202">
          <cell r="E202" t="str">
            <v>10624987</v>
          </cell>
          <cell r="F202">
            <v>44137</v>
          </cell>
          <cell r="G202" t="str">
            <v>CAS REACTIVACIÓN ECONÓMICA</v>
          </cell>
          <cell r="H202" t="str">
            <v>L482</v>
          </cell>
          <cell r="I202" t="str">
            <v>Gerencia Regional De Control De Madre De Dios</v>
          </cell>
          <cell r="J202" t="str">
            <v>L482</v>
          </cell>
          <cell r="K202" t="str">
            <v>Gerencia Regional De Control De Madre De Dios</v>
          </cell>
          <cell r="M202">
            <v>6500</v>
          </cell>
        </row>
        <row r="203">
          <cell r="E203" t="str">
            <v>31680852</v>
          </cell>
          <cell r="F203">
            <v>43448</v>
          </cell>
          <cell r="G203" t="str">
            <v>CAS RCC</v>
          </cell>
          <cell r="H203" t="str">
            <v>C090</v>
          </cell>
          <cell r="I203" t="str">
            <v>Órganos De Control Institucional</v>
          </cell>
          <cell r="J203" t="str">
            <v>L425</v>
          </cell>
          <cell r="K203" t="str">
            <v>Gerencia Regional De Control De Ancash</v>
          </cell>
          <cell r="L203" t="str">
            <v>5332 GOBIERNO REGIONAL ANCASH</v>
          </cell>
          <cell r="M203">
            <v>6500</v>
          </cell>
        </row>
        <row r="204">
          <cell r="E204" t="str">
            <v>47966993</v>
          </cell>
          <cell r="F204">
            <v>44133</v>
          </cell>
          <cell r="G204" t="str">
            <v xml:space="preserve">CAS REGULAR </v>
          </cell>
          <cell r="H204" t="str">
            <v>C200</v>
          </cell>
          <cell r="I204" t="str">
            <v>Gerencia De Administración</v>
          </cell>
          <cell r="J204" t="str">
            <v>C200</v>
          </cell>
          <cell r="K204" t="str">
            <v>Gerencia De Administración</v>
          </cell>
          <cell r="M204">
            <v>5000</v>
          </cell>
        </row>
        <row r="205">
          <cell r="E205" t="str">
            <v>46246056</v>
          </cell>
          <cell r="F205">
            <v>44055</v>
          </cell>
          <cell r="G205" t="str">
            <v>CAS COVID</v>
          </cell>
          <cell r="H205" t="str">
            <v>C610</v>
          </cell>
          <cell r="I205" t="str">
            <v>Subgerencia De Evaluación De Denuncias</v>
          </cell>
          <cell r="J205" t="str">
            <v>L470</v>
          </cell>
          <cell r="K205" t="str">
            <v>Gerencia Regional De Control De Arequipa</v>
          </cell>
          <cell r="M205">
            <v>6500</v>
          </cell>
        </row>
        <row r="206">
          <cell r="E206" t="str">
            <v>16444876</v>
          </cell>
          <cell r="F206">
            <v>44133</v>
          </cell>
          <cell r="G206" t="str">
            <v xml:space="preserve">CAS REGULAR </v>
          </cell>
          <cell r="H206" t="str">
            <v>C380</v>
          </cell>
          <cell r="I206" t="str">
            <v>Subgerencia De Coordinación Parlamentaria</v>
          </cell>
          <cell r="J206" t="str">
            <v>C380</v>
          </cell>
          <cell r="K206" t="str">
            <v>Subgerencia De Coordinación Parlamentaria</v>
          </cell>
          <cell r="M206">
            <v>7500</v>
          </cell>
        </row>
        <row r="207">
          <cell r="E207" t="str">
            <v>40043112</v>
          </cell>
          <cell r="F207">
            <v>43206</v>
          </cell>
          <cell r="G207" t="str">
            <v>CAS REGULAR</v>
          </cell>
          <cell r="H207" t="str">
            <v>E200</v>
          </cell>
          <cell r="I207" t="str">
            <v>Oficina De Gestión De La Potestad Sancionadora</v>
          </cell>
          <cell r="J207" t="str">
            <v>E200</v>
          </cell>
          <cell r="K207" t="str">
            <v>Oficina De Gestión De La Potestad Sancionadora</v>
          </cell>
          <cell r="M207">
            <v>2500</v>
          </cell>
        </row>
        <row r="208">
          <cell r="E208" t="str">
            <v>42422415</v>
          </cell>
          <cell r="F208">
            <v>43601</v>
          </cell>
          <cell r="G208" t="str">
            <v>CAS MEGAPROYECTOS</v>
          </cell>
          <cell r="H208" t="str">
            <v>C090</v>
          </cell>
          <cell r="I208" t="str">
            <v>Órganos De Control Institucional</v>
          </cell>
          <cell r="J208" t="str">
            <v>L485</v>
          </cell>
          <cell r="K208" t="str">
            <v>Gerencia Regional De Control De Apurímac</v>
          </cell>
          <cell r="L208" t="str">
            <v>3861 MUNICIPALIDAD DISTRITAL DE CHALLHUAHUACHO</v>
          </cell>
          <cell r="M208">
            <v>5500</v>
          </cell>
        </row>
        <row r="209">
          <cell r="E209" t="str">
            <v>41757514</v>
          </cell>
          <cell r="F209">
            <v>43460</v>
          </cell>
          <cell r="G209" t="str">
            <v>CAS REGULAR</v>
          </cell>
          <cell r="H209" t="str">
            <v>L470</v>
          </cell>
          <cell r="I209" t="str">
            <v>Gerencia Regional De Control De Arequipa</v>
          </cell>
          <cell r="J209" t="str">
            <v>L470</v>
          </cell>
          <cell r="K209" t="str">
            <v>Gerencia Regional De Control De Arequipa</v>
          </cell>
          <cell r="M209">
            <v>6500</v>
          </cell>
        </row>
        <row r="210">
          <cell r="E210" t="str">
            <v>46600256</v>
          </cell>
          <cell r="F210">
            <v>43460</v>
          </cell>
          <cell r="G210" t="str">
            <v>CAS REGULAR</v>
          </cell>
          <cell r="H210" t="str">
            <v>D404</v>
          </cell>
          <cell r="I210" t="str">
            <v>Subdirección Administrativa</v>
          </cell>
          <cell r="J210" t="str">
            <v>D404</v>
          </cell>
          <cell r="K210" t="str">
            <v>Subdirección Administrativa</v>
          </cell>
          <cell r="M210">
            <v>4500</v>
          </cell>
        </row>
        <row r="211">
          <cell r="E211" t="str">
            <v>40944920</v>
          </cell>
          <cell r="F211">
            <v>43601</v>
          </cell>
          <cell r="G211" t="str">
            <v>CAS MEGAPROYECTOS</v>
          </cell>
          <cell r="H211" t="str">
            <v>C090</v>
          </cell>
          <cell r="I211" t="str">
            <v>Órganos De Control Institucional</v>
          </cell>
          <cell r="J211" t="str">
            <v>L435</v>
          </cell>
          <cell r="K211" t="str">
            <v>Gerencia Regional De Control De Cajamarca</v>
          </cell>
          <cell r="L211" t="str">
            <v>5336 GOBIERNO REGIONAL CAJAMARCA</v>
          </cell>
          <cell r="M211">
            <v>7500</v>
          </cell>
        </row>
        <row r="212">
          <cell r="E212" t="str">
            <v>31600191</v>
          </cell>
          <cell r="F212">
            <v>43374</v>
          </cell>
          <cell r="G212" t="str">
            <v>CAS RCC</v>
          </cell>
          <cell r="H212" t="str">
            <v>C823</v>
          </cell>
          <cell r="I212" t="str">
            <v>Gerencia Regional De Control De Lima Provincias</v>
          </cell>
          <cell r="J212" t="str">
            <v>C823</v>
          </cell>
          <cell r="K212" t="str">
            <v>Gerencia Regional De Control De Lima Provincias</v>
          </cell>
          <cell r="M212">
            <v>10500</v>
          </cell>
        </row>
        <row r="213">
          <cell r="E213" t="str">
            <v>42738925</v>
          </cell>
          <cell r="F213">
            <v>43601</v>
          </cell>
          <cell r="G213" t="str">
            <v>CAS MEGAPROYECTOS</v>
          </cell>
          <cell r="H213" t="str">
            <v>C090</v>
          </cell>
          <cell r="I213" t="str">
            <v>Órganos De Control Institucional</v>
          </cell>
          <cell r="J213" t="str">
            <v>L467</v>
          </cell>
          <cell r="K213" t="str">
            <v>Gerencia Regional De Control De Pasco</v>
          </cell>
          <cell r="L213" t="str">
            <v>0449 MUNICIPALIDAD PROVINCIAL DE PASCO</v>
          </cell>
          <cell r="M213">
            <v>7500</v>
          </cell>
        </row>
        <row r="214">
          <cell r="E214" t="str">
            <v>41913873</v>
          </cell>
          <cell r="F214">
            <v>43055</v>
          </cell>
          <cell r="G214" t="str">
            <v>CAS RCC</v>
          </cell>
          <cell r="H214" t="str">
            <v>L470</v>
          </cell>
          <cell r="I214" t="str">
            <v>Gerencia Regional De Control De Arequipa</v>
          </cell>
          <cell r="J214" t="str">
            <v>L470</v>
          </cell>
          <cell r="K214" t="str">
            <v>Gerencia Regional De Control De Arequipa</v>
          </cell>
          <cell r="M214">
            <v>10000</v>
          </cell>
        </row>
        <row r="215">
          <cell r="E215" t="str">
            <v>44398209</v>
          </cell>
          <cell r="F215">
            <v>43374</v>
          </cell>
          <cell r="G215" t="str">
            <v>CAS MEGAPROYECTOS</v>
          </cell>
          <cell r="H215" t="str">
            <v>L435</v>
          </cell>
          <cell r="I215" t="str">
            <v>Gerencia Regional De Control De Cajamarca</v>
          </cell>
          <cell r="J215" t="str">
            <v>L435</v>
          </cell>
          <cell r="K215" t="str">
            <v>Gerencia Regional De Control De Cajamarca</v>
          </cell>
          <cell r="M215">
            <v>8500</v>
          </cell>
        </row>
        <row r="216">
          <cell r="E216" t="str">
            <v>26697353</v>
          </cell>
          <cell r="F216">
            <v>43843</v>
          </cell>
          <cell r="G216" t="str">
            <v>CAS REGULAR</v>
          </cell>
          <cell r="H216" t="str">
            <v>C090</v>
          </cell>
          <cell r="I216" t="str">
            <v>Órganos De Control Institucional</v>
          </cell>
          <cell r="J216" t="str">
            <v>L336</v>
          </cell>
          <cell r="K216" t="str">
            <v>Subgerencia De Control Del Sector Vivienda, Construcción Y Saneamiento</v>
          </cell>
          <cell r="L216" t="str">
            <v>5303 MINISTERIO DE VIVIENDA, CONSTRUCCIÓN Y SANEAMIENTO</v>
          </cell>
          <cell r="M216">
            <v>8500</v>
          </cell>
        </row>
        <row r="217">
          <cell r="E217" t="str">
            <v>44644770</v>
          </cell>
          <cell r="F217">
            <v>43222</v>
          </cell>
          <cell r="G217" t="str">
            <v>CAS REGULAR</v>
          </cell>
          <cell r="H217" t="str">
            <v>D900</v>
          </cell>
          <cell r="I217" t="str">
            <v>Procuraduría Pública</v>
          </cell>
          <cell r="J217" t="str">
            <v>D900</v>
          </cell>
          <cell r="K217" t="str">
            <v>Procuraduría Pública</v>
          </cell>
          <cell r="M217">
            <v>2500</v>
          </cell>
        </row>
        <row r="218">
          <cell r="E218" t="str">
            <v>41738636</v>
          </cell>
          <cell r="F218">
            <v>42660</v>
          </cell>
          <cell r="G218" t="str">
            <v>CAS REGULAR</v>
          </cell>
          <cell r="H218" t="str">
            <v>D610</v>
          </cell>
          <cell r="I218" t="str">
            <v>Subgerencia De Sistemas De Información</v>
          </cell>
          <cell r="J218" t="str">
            <v>D610</v>
          </cell>
          <cell r="K218" t="str">
            <v>Subgerencia De Sistemas De Información</v>
          </cell>
          <cell r="M218">
            <v>7000</v>
          </cell>
        </row>
        <row r="219">
          <cell r="E219" t="str">
            <v>41636100</v>
          </cell>
          <cell r="F219">
            <v>44055</v>
          </cell>
          <cell r="G219" t="str">
            <v>CAS COVID</v>
          </cell>
          <cell r="H219" t="str">
            <v>L530</v>
          </cell>
          <cell r="I219" t="str">
            <v>Subgerencia De Atención De Denuncias</v>
          </cell>
          <cell r="J219" t="str">
            <v>L530</v>
          </cell>
          <cell r="K219" t="str">
            <v>Subgerencia De Atención De Denuncias</v>
          </cell>
          <cell r="M219">
            <v>6500</v>
          </cell>
        </row>
        <row r="220">
          <cell r="E220" t="str">
            <v>42195518</v>
          </cell>
          <cell r="F220">
            <v>43460</v>
          </cell>
          <cell r="G220" t="str">
            <v>CAS RCC</v>
          </cell>
          <cell r="H220" t="str">
            <v>C090</v>
          </cell>
          <cell r="I220" t="str">
            <v>Órganos De Control Institucional</v>
          </cell>
          <cell r="J220" t="str">
            <v>L435</v>
          </cell>
          <cell r="K220" t="str">
            <v>Gerencia Regional De Control De Cajamarca</v>
          </cell>
          <cell r="L220" t="str">
            <v>0378 MUNICIPALIDAD PROVINCIAL DE SANTA CRUZ</v>
          </cell>
          <cell r="M220">
            <v>6500</v>
          </cell>
        </row>
        <row r="221">
          <cell r="E221" t="str">
            <v>47563166</v>
          </cell>
          <cell r="F221">
            <v>44133</v>
          </cell>
          <cell r="G221" t="str">
            <v>CAS REACTIVACIÓN ECONÓMICA</v>
          </cell>
          <cell r="H221" t="str">
            <v>L455</v>
          </cell>
          <cell r="I221" t="str">
            <v>Gerencia Regional De Control De Puno</v>
          </cell>
          <cell r="J221" t="str">
            <v>L455</v>
          </cell>
          <cell r="K221" t="str">
            <v>Gerencia Regional De Control De Puno</v>
          </cell>
          <cell r="M221">
            <v>6500</v>
          </cell>
        </row>
        <row r="222">
          <cell r="E222" t="str">
            <v>02300379</v>
          </cell>
          <cell r="F222">
            <v>43460</v>
          </cell>
          <cell r="G222" t="str">
            <v>CAS RCC</v>
          </cell>
          <cell r="H222" t="str">
            <v>L470</v>
          </cell>
          <cell r="I222" t="str">
            <v>Gerencia Regional De Control De Arequipa</v>
          </cell>
          <cell r="J222" t="str">
            <v>L470</v>
          </cell>
          <cell r="K222" t="str">
            <v>Gerencia Regional De Control De Arequipa</v>
          </cell>
          <cell r="M222">
            <v>8500</v>
          </cell>
        </row>
        <row r="223">
          <cell r="E223" t="str">
            <v>10377887</v>
          </cell>
          <cell r="F223">
            <v>43601</v>
          </cell>
          <cell r="G223" t="str">
            <v>CAS MEGAPROYECTOS</v>
          </cell>
          <cell r="H223" t="str">
            <v>C090</v>
          </cell>
          <cell r="I223" t="str">
            <v>Órganos De Control Institucional</v>
          </cell>
          <cell r="J223" t="str">
            <v>L401</v>
          </cell>
          <cell r="K223" t="str">
            <v>Gerencia Regional De Control Lima Metropolitana Y Callao</v>
          </cell>
          <cell r="L223" t="str">
            <v>2156 MUNICIPALIDAD DISTRITAL DE LINCE</v>
          </cell>
          <cell r="M223">
            <v>6500</v>
          </cell>
        </row>
        <row r="224">
          <cell r="E224" t="str">
            <v>10187664</v>
          </cell>
          <cell r="F224">
            <v>44133</v>
          </cell>
          <cell r="G224" t="str">
            <v>CAS REACTIVACIÓN ECONÓMICA</v>
          </cell>
          <cell r="H224" t="str">
            <v>C090</v>
          </cell>
          <cell r="I224" t="str">
            <v>Órganos De Control Institucional</v>
          </cell>
          <cell r="J224" t="str">
            <v>L401</v>
          </cell>
          <cell r="K224" t="str">
            <v>Gerencia Regional De Control Lima Metropolitana Y Callao</v>
          </cell>
          <cell r="L224" t="str">
            <v>2179 MUNICIPALIDAD DISTRITAL DE SANTA ROSA-LIMA</v>
          </cell>
          <cell r="M224">
            <v>6500</v>
          </cell>
        </row>
        <row r="225">
          <cell r="E225" t="str">
            <v>29414943</v>
          </cell>
          <cell r="F225">
            <v>42996</v>
          </cell>
          <cell r="G225" t="str">
            <v>CAS RCC</v>
          </cell>
          <cell r="H225" t="str">
            <v>C090</v>
          </cell>
          <cell r="I225" t="str">
            <v>Órganos De Control Institucional</v>
          </cell>
          <cell r="J225" t="str">
            <v>L332</v>
          </cell>
          <cell r="K225" t="str">
            <v>Subgerencia De Control Del Sector Agricultura Y Ambiente</v>
          </cell>
          <cell r="L225" t="str">
            <v>0052 MINISTERIO DE DESARROLLO AGRARIO Y RIEGO</v>
          </cell>
          <cell r="M225">
            <v>10000</v>
          </cell>
        </row>
        <row r="226">
          <cell r="E226" t="str">
            <v>41672845</v>
          </cell>
          <cell r="F226">
            <v>43843</v>
          </cell>
          <cell r="G226" t="str">
            <v>CAS REGULAR</v>
          </cell>
          <cell r="H226" t="str">
            <v>L540</v>
          </cell>
          <cell r="I226" t="str">
            <v>Subgerencia De Fiscalización</v>
          </cell>
          <cell r="J226" t="str">
            <v>L540</v>
          </cell>
          <cell r="K226" t="str">
            <v>Subgerencia De Fiscalización</v>
          </cell>
          <cell r="M226">
            <v>3000</v>
          </cell>
        </row>
        <row r="227">
          <cell r="E227" t="str">
            <v>07500734</v>
          </cell>
          <cell r="F227">
            <v>44133</v>
          </cell>
          <cell r="G227" t="str">
            <v>CAS REACTIVACIÓN ECONÓMICA</v>
          </cell>
          <cell r="H227" t="str">
            <v>L334</v>
          </cell>
          <cell r="I227" t="str">
            <v>Subgerencia De Control De Megaproyectos</v>
          </cell>
          <cell r="J227" t="str">
            <v>L334</v>
          </cell>
          <cell r="K227" t="str">
            <v>Subgerencia De Control De Megaproyectos</v>
          </cell>
          <cell r="M227">
            <v>12000</v>
          </cell>
        </row>
        <row r="228">
          <cell r="E228" t="str">
            <v>70082745</v>
          </cell>
          <cell r="F228">
            <v>44055</v>
          </cell>
          <cell r="G228" t="str">
            <v>CAS COVID</v>
          </cell>
          <cell r="H228" t="str">
            <v>L531</v>
          </cell>
          <cell r="I228" t="str">
            <v>Subgerencia De Participación Ciudadana</v>
          </cell>
          <cell r="J228" t="str">
            <v>L475</v>
          </cell>
          <cell r="K228" t="str">
            <v>Gerencia Regional De Control De Tacna</v>
          </cell>
          <cell r="M228">
            <v>6500</v>
          </cell>
        </row>
        <row r="229">
          <cell r="E229" t="str">
            <v>10132207</v>
          </cell>
          <cell r="F229">
            <v>41852</v>
          </cell>
          <cell r="G229" t="str">
            <v>CAS REGULAR</v>
          </cell>
          <cell r="H229" t="str">
            <v>D610</v>
          </cell>
          <cell r="I229" t="str">
            <v>Subgerencia De Sistemas De Información</v>
          </cell>
          <cell r="J229" t="str">
            <v>D610</v>
          </cell>
          <cell r="K229" t="str">
            <v>Subgerencia De Sistemas De Información</v>
          </cell>
          <cell r="M229">
            <v>7000</v>
          </cell>
        </row>
        <row r="230">
          <cell r="E230" t="str">
            <v>44129616</v>
          </cell>
          <cell r="F230">
            <v>43207</v>
          </cell>
          <cell r="G230" t="str">
            <v>CAS REGULAR</v>
          </cell>
          <cell r="H230" t="str">
            <v>C200</v>
          </cell>
          <cell r="I230" t="str">
            <v>Gerencia De Administración</v>
          </cell>
          <cell r="J230" t="str">
            <v>C200</v>
          </cell>
          <cell r="K230" t="str">
            <v>Gerencia De Administración</v>
          </cell>
          <cell r="M230">
            <v>4800</v>
          </cell>
        </row>
        <row r="231">
          <cell r="E231" t="str">
            <v>47652350</v>
          </cell>
          <cell r="F231">
            <v>43207</v>
          </cell>
          <cell r="G231" t="str">
            <v>CAS REGULAR</v>
          </cell>
          <cell r="H231" t="str">
            <v>C322</v>
          </cell>
          <cell r="I231" t="str">
            <v>Dirección Ejecutiva De Gestión De Proyectos</v>
          </cell>
          <cell r="J231" t="str">
            <v>C322</v>
          </cell>
          <cell r="K231" t="str">
            <v>Dirección Ejecutiva De Gestión De Proyectos</v>
          </cell>
          <cell r="M231">
            <v>3400</v>
          </cell>
        </row>
        <row r="232">
          <cell r="E232" t="str">
            <v>23861778</v>
          </cell>
          <cell r="F232">
            <v>43374</v>
          </cell>
          <cell r="G232" t="str">
            <v>CAS RCC</v>
          </cell>
          <cell r="H232" t="str">
            <v>C823</v>
          </cell>
          <cell r="I232" t="str">
            <v>Gerencia Regional De Control De Lima Provincias</v>
          </cell>
          <cell r="J232" t="str">
            <v>C823</v>
          </cell>
          <cell r="K232" t="str">
            <v>Gerencia Regional De Control De Lima Provincias</v>
          </cell>
          <cell r="M232">
            <v>8500</v>
          </cell>
        </row>
        <row r="233">
          <cell r="E233" t="str">
            <v>08529295</v>
          </cell>
          <cell r="F233">
            <v>43207</v>
          </cell>
          <cell r="G233" t="str">
            <v>CAS REGULAR</v>
          </cell>
          <cell r="H233" t="str">
            <v>D531</v>
          </cell>
          <cell r="I233" t="str">
            <v>Oficina De Seguridad Y Defensa Nacional</v>
          </cell>
          <cell r="J233" t="str">
            <v>D531</v>
          </cell>
          <cell r="K233" t="str">
            <v>Oficina De Seguridad Y Defensa Nacional</v>
          </cell>
          <cell r="M233">
            <v>7500</v>
          </cell>
        </row>
        <row r="234">
          <cell r="E234" t="str">
            <v>46370507</v>
          </cell>
          <cell r="F234">
            <v>43601</v>
          </cell>
          <cell r="G234" t="str">
            <v>CAS MEGAPROYECTOS</v>
          </cell>
          <cell r="H234" t="str">
            <v>C090</v>
          </cell>
          <cell r="I234" t="str">
            <v>Órganos De Control Institucional</v>
          </cell>
          <cell r="J234" t="str">
            <v>L475</v>
          </cell>
          <cell r="K234" t="str">
            <v>Gerencia Regional De Control De Tacna</v>
          </cell>
          <cell r="L234" t="str">
            <v>5323 MUNICIPALIDAD DISTRITAL DE CORONEL GREGORIO ALBARRACIN LANCHIPA</v>
          </cell>
          <cell r="M234">
            <v>7500</v>
          </cell>
        </row>
        <row r="235">
          <cell r="E235" t="str">
            <v>46334284</v>
          </cell>
          <cell r="F235">
            <v>43843</v>
          </cell>
          <cell r="G235" t="str">
            <v>CAS REGULAR</v>
          </cell>
          <cell r="H235" t="str">
            <v>D551</v>
          </cell>
          <cell r="I235" t="str">
            <v>Secretaría Técnica De Procedimientos Administrativos Disciplinarios</v>
          </cell>
          <cell r="J235" t="str">
            <v>D551</v>
          </cell>
          <cell r="K235" t="str">
            <v>Secretaría Técnica De Procedimientos Administrativos Disciplinarios</v>
          </cell>
          <cell r="M235">
            <v>7500</v>
          </cell>
        </row>
        <row r="236">
          <cell r="E236" t="str">
            <v>42440210</v>
          </cell>
          <cell r="F236">
            <v>43055</v>
          </cell>
          <cell r="G236" t="str">
            <v>CAS RCC</v>
          </cell>
          <cell r="H236" t="str">
            <v>C823</v>
          </cell>
          <cell r="I236" t="str">
            <v>Gerencia Regional De Control De Lima Provincias</v>
          </cell>
          <cell r="J236" t="str">
            <v>C823</v>
          </cell>
          <cell r="K236" t="str">
            <v>Gerencia Regional De Control De Lima Provincias</v>
          </cell>
          <cell r="M236">
            <v>10000</v>
          </cell>
        </row>
        <row r="237">
          <cell r="E237" t="str">
            <v>46064934</v>
          </cell>
          <cell r="F237">
            <v>44055</v>
          </cell>
          <cell r="G237" t="str">
            <v>CAS COVID</v>
          </cell>
          <cell r="H237" t="str">
            <v>L530</v>
          </cell>
          <cell r="I237" t="str">
            <v>Subgerencia De Atención De Denuncias</v>
          </cell>
          <cell r="J237" t="str">
            <v>L530</v>
          </cell>
          <cell r="K237" t="str">
            <v>Subgerencia De Atención De Denuncias</v>
          </cell>
          <cell r="M237">
            <v>6500</v>
          </cell>
        </row>
        <row r="238">
          <cell r="E238" t="str">
            <v>46256590</v>
          </cell>
          <cell r="F238">
            <v>43601</v>
          </cell>
          <cell r="G238" t="str">
            <v>CAS MEGAPROYECTOS</v>
          </cell>
          <cell r="H238" t="str">
            <v>C090</v>
          </cell>
          <cell r="I238" t="str">
            <v>Órganos De Control Institucional</v>
          </cell>
          <cell r="J238" t="str">
            <v>L435</v>
          </cell>
          <cell r="K238" t="str">
            <v>Gerencia Regional De Control De Cajamarca</v>
          </cell>
          <cell r="L238" t="str">
            <v>1512 MUNICIPALIDAD DISTRITAL DE LA ENCAÑADA</v>
          </cell>
          <cell r="M238">
            <v>6500</v>
          </cell>
        </row>
        <row r="239">
          <cell r="E239" t="str">
            <v>15992735</v>
          </cell>
          <cell r="F239">
            <v>44133</v>
          </cell>
          <cell r="G239" t="str">
            <v>CAS REACTIVACIÓN ECONÓMICA</v>
          </cell>
          <cell r="H239" t="str">
            <v>L401</v>
          </cell>
          <cell r="I239" t="str">
            <v>Gerencia Regional De Control Lima Metropolitana Y Callao</v>
          </cell>
          <cell r="J239" t="str">
            <v>L401</v>
          </cell>
          <cell r="K239" t="str">
            <v>Gerencia Regional De Control Lima Metropolitana Y Callao</v>
          </cell>
          <cell r="M239">
            <v>8500</v>
          </cell>
        </row>
        <row r="240">
          <cell r="E240" t="str">
            <v>20054280</v>
          </cell>
          <cell r="F240">
            <v>43374</v>
          </cell>
          <cell r="G240" t="str">
            <v>CAS RCC</v>
          </cell>
          <cell r="H240" t="str">
            <v>C090</v>
          </cell>
          <cell r="I240" t="str">
            <v>Órganos De Control Institucional</v>
          </cell>
          <cell r="J240" t="str">
            <v>L446</v>
          </cell>
          <cell r="K240" t="str">
            <v>Gerencia Regional De Control De Huancavelica</v>
          </cell>
          <cell r="L240" t="str">
            <v>0396 MUNICIPALIDAD PROVINCIAL DE HUANCAVELICA</v>
          </cell>
          <cell r="M240">
            <v>6500</v>
          </cell>
        </row>
        <row r="241">
          <cell r="E241" t="str">
            <v>40602345</v>
          </cell>
          <cell r="F241">
            <v>41813</v>
          </cell>
          <cell r="G241" t="str">
            <v>CAS REGULAR</v>
          </cell>
          <cell r="H241" t="str">
            <v>D610</v>
          </cell>
          <cell r="I241" t="str">
            <v>Subgerencia De Sistemas De Información</v>
          </cell>
          <cell r="J241" t="str">
            <v>D610</v>
          </cell>
          <cell r="K241" t="str">
            <v>Subgerencia De Sistemas De Información</v>
          </cell>
          <cell r="M241">
            <v>7000</v>
          </cell>
        </row>
        <row r="242">
          <cell r="E242" t="str">
            <v>44486835</v>
          </cell>
          <cell r="F242">
            <v>43601</v>
          </cell>
          <cell r="G242" t="str">
            <v>CAS RCC</v>
          </cell>
          <cell r="H242" t="str">
            <v>C090</v>
          </cell>
          <cell r="I242" t="str">
            <v>Órganos De Control Institucional</v>
          </cell>
          <cell r="J242" t="str">
            <v>L435</v>
          </cell>
          <cell r="K242" t="str">
            <v>Gerencia Regional De Control De Cajamarca</v>
          </cell>
          <cell r="L242" t="str">
            <v>0375 MUNICIPALIDAD PROVINCIAL DE JAÉN</v>
          </cell>
          <cell r="M242">
            <v>7500</v>
          </cell>
        </row>
        <row r="243">
          <cell r="E243" t="str">
            <v>45498749</v>
          </cell>
          <cell r="F243">
            <v>43601</v>
          </cell>
          <cell r="G243" t="str">
            <v>CAS MEGAPROYECTOS</v>
          </cell>
          <cell r="H243" t="str">
            <v>C090</v>
          </cell>
          <cell r="I243" t="str">
            <v>Órganos De Control Institucional</v>
          </cell>
          <cell r="J243" t="str">
            <v>L490</v>
          </cell>
          <cell r="K243" t="str">
            <v>Gerencia Regional De Control De Ayacucho</v>
          </cell>
          <cell r="L243" t="str">
            <v>5335 GOBIERNO REGIONAL AYACUCHO</v>
          </cell>
          <cell r="M243">
            <v>7500</v>
          </cell>
        </row>
        <row r="244">
          <cell r="E244" t="str">
            <v>44159511</v>
          </cell>
          <cell r="F244">
            <v>43619</v>
          </cell>
          <cell r="G244" t="str">
            <v>CAS MEGAPROYECTOS</v>
          </cell>
          <cell r="H244" t="str">
            <v>C090</v>
          </cell>
          <cell r="I244" t="str">
            <v>Órganos De Control Institucional</v>
          </cell>
          <cell r="J244" t="str">
            <v>L430</v>
          </cell>
          <cell r="K244" t="str">
            <v>Gerencia Regional De Control De Lambayeque</v>
          </cell>
          <cell r="L244" t="str">
            <v>0426 MUNICIPALIDAD PROVINCIAL DE FERREÑAFE</v>
          </cell>
          <cell r="M244">
            <v>6500</v>
          </cell>
        </row>
        <row r="245">
          <cell r="E245" t="str">
            <v>40154604</v>
          </cell>
          <cell r="F245">
            <v>43843</v>
          </cell>
          <cell r="G245" t="str">
            <v>CAS REGULAR</v>
          </cell>
          <cell r="H245" t="str">
            <v>C382</v>
          </cell>
          <cell r="I245" t="str">
            <v>Subgerencia De Coordinación Interinstitucional Nacional</v>
          </cell>
          <cell r="J245" t="str">
            <v>C382</v>
          </cell>
          <cell r="K245" t="str">
            <v>Subgerencia De Coordinación Interinstitucional Nacional</v>
          </cell>
          <cell r="M245">
            <v>8500</v>
          </cell>
        </row>
        <row r="246">
          <cell r="E246" t="str">
            <v>44799214</v>
          </cell>
          <cell r="F246">
            <v>44133</v>
          </cell>
          <cell r="G246" t="str">
            <v xml:space="preserve">CAS REGULAR </v>
          </cell>
          <cell r="H246" t="str">
            <v>C401</v>
          </cell>
          <cell r="I246" t="str">
            <v>Gerencia De Comunicación Corporativa</v>
          </cell>
          <cell r="J246" t="str">
            <v>L445</v>
          </cell>
          <cell r="K246" t="str">
            <v>Gerencia Regional De Control De Ica</v>
          </cell>
          <cell r="M246">
            <v>5000</v>
          </cell>
        </row>
        <row r="247">
          <cell r="E247" t="str">
            <v>41845105</v>
          </cell>
          <cell r="F247">
            <v>43460</v>
          </cell>
          <cell r="G247" t="str">
            <v>CAS REGULAR</v>
          </cell>
          <cell r="H247" t="str">
            <v>D401</v>
          </cell>
          <cell r="I247" t="str">
            <v>Subdirección Académica</v>
          </cell>
          <cell r="J247" t="str">
            <v>D401</v>
          </cell>
          <cell r="K247" t="str">
            <v>Subdirección Académica</v>
          </cell>
          <cell r="M247">
            <v>6500</v>
          </cell>
        </row>
        <row r="248">
          <cell r="E248" t="str">
            <v>46077316</v>
          </cell>
          <cell r="F248">
            <v>43460</v>
          </cell>
          <cell r="G248" t="str">
            <v>CAS REGULAR</v>
          </cell>
          <cell r="H248" t="str">
            <v>D530</v>
          </cell>
          <cell r="I248" t="str">
            <v>Subgerencia De Abastecimiento</v>
          </cell>
          <cell r="J248" t="str">
            <v>D530</v>
          </cell>
          <cell r="K248" t="str">
            <v>Subgerencia De Abastecimiento</v>
          </cell>
          <cell r="M248">
            <v>3400</v>
          </cell>
        </row>
        <row r="249">
          <cell r="E249" t="str">
            <v>08146265</v>
          </cell>
          <cell r="F249">
            <v>42359</v>
          </cell>
          <cell r="G249" t="str">
            <v>CAS REGULAR</v>
          </cell>
          <cell r="H249" t="str">
            <v>C200</v>
          </cell>
          <cell r="I249" t="str">
            <v>Gerencia De Administración</v>
          </cell>
          <cell r="J249" t="str">
            <v>C200</v>
          </cell>
          <cell r="K249" t="str">
            <v>Gerencia De Administración</v>
          </cell>
          <cell r="M249">
            <v>2500</v>
          </cell>
        </row>
        <row r="250">
          <cell r="E250" t="str">
            <v>70347559</v>
          </cell>
          <cell r="F250">
            <v>44133</v>
          </cell>
          <cell r="G250" t="str">
            <v xml:space="preserve">CAS REGULAR </v>
          </cell>
          <cell r="H250" t="str">
            <v>C382</v>
          </cell>
          <cell r="I250" t="str">
            <v>Subgerencia De Coordinación Interinstitucional Nacional</v>
          </cell>
          <cell r="J250" t="str">
            <v>C382</v>
          </cell>
          <cell r="K250" t="str">
            <v>Subgerencia De Coordinación Interinstitucional Nacional</v>
          </cell>
          <cell r="M250">
            <v>5000</v>
          </cell>
        </row>
        <row r="251">
          <cell r="E251" t="str">
            <v>46066457</v>
          </cell>
          <cell r="F251">
            <v>43460</v>
          </cell>
          <cell r="G251" t="str">
            <v>CAS REGULAR</v>
          </cell>
          <cell r="H251" t="str">
            <v>L475</v>
          </cell>
          <cell r="I251" t="str">
            <v>Gerencia Regional De Control De Tacna</v>
          </cell>
          <cell r="J251" t="str">
            <v>L475</v>
          </cell>
          <cell r="K251" t="str">
            <v>Gerencia Regional De Control De Tacna</v>
          </cell>
          <cell r="M251">
            <v>5500</v>
          </cell>
        </row>
        <row r="252">
          <cell r="E252" t="str">
            <v>08186886</v>
          </cell>
          <cell r="F252">
            <v>43656</v>
          </cell>
          <cell r="G252" t="str">
            <v>CAS RCC</v>
          </cell>
          <cell r="H252" t="str">
            <v>C090</v>
          </cell>
          <cell r="I252" t="str">
            <v>Órganos De Control Institucional</v>
          </cell>
          <cell r="J252" t="str">
            <v>L440</v>
          </cell>
          <cell r="K252" t="str">
            <v>Gerencia Regional De Control De Loreto</v>
          </cell>
          <cell r="L252" t="str">
            <v>0437 MUNICIPALIDAD PROVINCIAL DE LORETO</v>
          </cell>
          <cell r="M252">
            <v>8500</v>
          </cell>
        </row>
        <row r="253">
          <cell r="E253" t="str">
            <v>10024567</v>
          </cell>
          <cell r="F253">
            <v>43207</v>
          </cell>
          <cell r="G253" t="str">
            <v>CAS REGULAR</v>
          </cell>
          <cell r="H253" t="str">
            <v>D530</v>
          </cell>
          <cell r="I253" t="str">
            <v>Subgerencia De Abastecimiento</v>
          </cell>
          <cell r="J253" t="str">
            <v>D530</v>
          </cell>
          <cell r="K253" t="str">
            <v>Subgerencia De Abastecimiento</v>
          </cell>
          <cell r="M253">
            <v>3400</v>
          </cell>
        </row>
        <row r="254">
          <cell r="E254" t="str">
            <v>41172878</v>
          </cell>
          <cell r="F254">
            <v>44055</v>
          </cell>
          <cell r="G254" t="str">
            <v>CAS COVID</v>
          </cell>
          <cell r="H254" t="str">
            <v>C610</v>
          </cell>
          <cell r="I254" t="str">
            <v>Subgerencia De Evaluación De Denuncias</v>
          </cell>
          <cell r="J254" t="str">
            <v>L467</v>
          </cell>
          <cell r="K254" t="str">
            <v>Gerencia Regional De Control De Pasco</v>
          </cell>
          <cell r="M254">
            <v>6500</v>
          </cell>
        </row>
        <row r="255">
          <cell r="E255" t="str">
            <v>43178137</v>
          </cell>
          <cell r="F255">
            <v>43601</v>
          </cell>
          <cell r="G255" t="str">
            <v>CAS REGULAR</v>
          </cell>
          <cell r="H255" t="str">
            <v>D200</v>
          </cell>
          <cell r="I255" t="str">
            <v>Órgano De Auditoría Interna</v>
          </cell>
          <cell r="J255" t="str">
            <v>C823</v>
          </cell>
          <cell r="K255" t="str">
            <v>Gerencia Regional De Control De Lima Provincias</v>
          </cell>
          <cell r="M255">
            <v>6500</v>
          </cell>
        </row>
        <row r="256">
          <cell r="E256" t="str">
            <v>47785181</v>
          </cell>
          <cell r="F256">
            <v>43843</v>
          </cell>
          <cell r="G256" t="str">
            <v>CAS RCC</v>
          </cell>
          <cell r="H256" t="str">
            <v>C090</v>
          </cell>
          <cell r="I256" t="str">
            <v>Órganos De Control Institucional</v>
          </cell>
          <cell r="J256" t="str">
            <v>L316</v>
          </cell>
          <cell r="K256" t="str">
            <v>Subgerencia De Control Del Sector Salud</v>
          </cell>
          <cell r="L256" t="str">
            <v>0191 MINISTERIO DE SALUD</v>
          </cell>
          <cell r="M256">
            <v>6500</v>
          </cell>
        </row>
        <row r="257">
          <cell r="E257" t="str">
            <v>07417265</v>
          </cell>
          <cell r="F257">
            <v>43448</v>
          </cell>
          <cell r="G257" t="str">
            <v>CAS RCC</v>
          </cell>
          <cell r="H257" t="str">
            <v>C090</v>
          </cell>
          <cell r="I257" t="str">
            <v>Órganos De Control Institucional</v>
          </cell>
          <cell r="J257" t="str">
            <v>L401</v>
          </cell>
          <cell r="K257" t="str">
            <v>Gerencia Regional De Control Lima Metropolitana Y Callao</v>
          </cell>
          <cell r="L257" t="str">
            <v>0434 MUNICIPALIDAD METROPOLITANA DE LIMA</v>
          </cell>
          <cell r="M257">
            <v>8500</v>
          </cell>
        </row>
        <row r="258">
          <cell r="E258" t="str">
            <v>46199694</v>
          </cell>
          <cell r="F258">
            <v>43601</v>
          </cell>
          <cell r="G258" t="str">
            <v>CAS MEGAPROYECTOS</v>
          </cell>
          <cell r="H258" t="str">
            <v>C090</v>
          </cell>
          <cell r="I258" t="str">
            <v>Órganos De Control Institucional</v>
          </cell>
          <cell r="J258" t="str">
            <v>L420</v>
          </cell>
          <cell r="K258" t="str">
            <v>Gerencia Regional De Control De Piura</v>
          </cell>
          <cell r="L258" t="str">
            <v>0453 MUNICIPALIDAD PROVINCIAL DE PAITA</v>
          </cell>
          <cell r="M258">
            <v>5500</v>
          </cell>
        </row>
        <row r="259">
          <cell r="E259" t="str">
            <v>41247483</v>
          </cell>
          <cell r="F259">
            <v>44055</v>
          </cell>
          <cell r="G259" t="str">
            <v>CAS COVID</v>
          </cell>
          <cell r="H259" t="str">
            <v>C610</v>
          </cell>
          <cell r="I259" t="str">
            <v>Subgerencia De Evaluación De Denuncias</v>
          </cell>
          <cell r="J259" t="str">
            <v>L465</v>
          </cell>
          <cell r="K259" t="str">
            <v>Gerencia Regional De Control De Huánuco</v>
          </cell>
          <cell r="M259">
            <v>6500</v>
          </cell>
        </row>
        <row r="260">
          <cell r="E260" t="str">
            <v>40882048</v>
          </cell>
          <cell r="F260">
            <v>43374</v>
          </cell>
          <cell r="G260" t="str">
            <v>CAS REGULAR</v>
          </cell>
          <cell r="H260" t="str">
            <v>L330</v>
          </cell>
          <cell r="I260" t="str">
            <v>Subgerencia De Control Del Sector Productivo Y Trabajo</v>
          </cell>
          <cell r="J260" t="str">
            <v>L330</v>
          </cell>
          <cell r="K260" t="str">
            <v>Subgerencia De Control Del Sector Productivo Y Trabajo</v>
          </cell>
          <cell r="M260">
            <v>6500</v>
          </cell>
        </row>
        <row r="261">
          <cell r="E261" t="str">
            <v>70179582</v>
          </cell>
          <cell r="F261">
            <v>43601</v>
          </cell>
          <cell r="G261" t="str">
            <v>CAS RCC</v>
          </cell>
          <cell r="H261" t="str">
            <v>C090</v>
          </cell>
          <cell r="I261" t="str">
            <v>Órganos De Control Institucional</v>
          </cell>
          <cell r="J261" t="str">
            <v>L425</v>
          </cell>
          <cell r="K261" t="str">
            <v>Gerencia Regional De Control De Ancash</v>
          </cell>
          <cell r="L261" t="str">
            <v>0335 MUNICIPALIDAD PROVINCIAL DE CASMA</v>
          </cell>
          <cell r="M261">
            <v>5500</v>
          </cell>
        </row>
        <row r="262">
          <cell r="E262" t="str">
            <v>47271042</v>
          </cell>
          <cell r="F262">
            <v>43374</v>
          </cell>
          <cell r="G262" t="str">
            <v>CAS REGULAR</v>
          </cell>
          <cell r="H262" t="str">
            <v>L446</v>
          </cell>
          <cell r="I262" t="str">
            <v>Gerencia Regional De Control De Huancavelica</v>
          </cell>
          <cell r="J262" t="str">
            <v>L446</v>
          </cell>
          <cell r="K262" t="str">
            <v>Gerencia Regional De Control De Huancavelica</v>
          </cell>
          <cell r="M262">
            <v>5500</v>
          </cell>
        </row>
        <row r="263">
          <cell r="E263" t="str">
            <v>71095137</v>
          </cell>
          <cell r="F263">
            <v>43374</v>
          </cell>
          <cell r="G263" t="str">
            <v>CAS RCC</v>
          </cell>
          <cell r="H263" t="str">
            <v>C090</v>
          </cell>
          <cell r="I263" t="str">
            <v>Órganos De Control Institucional</v>
          </cell>
          <cell r="J263" t="str">
            <v>L446</v>
          </cell>
          <cell r="K263" t="str">
            <v>Gerencia Regional De Control De Huancavelica</v>
          </cell>
          <cell r="L263" t="str">
            <v>0396 MUNICIPALIDAD PROVINCIAL DE HUANCAVELICA</v>
          </cell>
          <cell r="M263">
            <v>6500</v>
          </cell>
        </row>
        <row r="264">
          <cell r="E264" t="str">
            <v>46401678</v>
          </cell>
          <cell r="F264">
            <v>43222</v>
          </cell>
          <cell r="G264" t="str">
            <v>CAS REGULAR</v>
          </cell>
          <cell r="H264" t="str">
            <v>L470</v>
          </cell>
          <cell r="I264" t="str">
            <v>Gerencia Regional De Control De Arequipa</v>
          </cell>
          <cell r="J264" t="str">
            <v>L470</v>
          </cell>
          <cell r="K264" t="str">
            <v>Gerencia Regional De Control De Arequipa</v>
          </cell>
          <cell r="M264">
            <v>4800</v>
          </cell>
        </row>
        <row r="265">
          <cell r="E265" t="str">
            <v>46620046</v>
          </cell>
          <cell r="F265">
            <v>43460</v>
          </cell>
          <cell r="G265" t="str">
            <v>CAS REGULAR</v>
          </cell>
          <cell r="H265" t="str">
            <v>L466</v>
          </cell>
          <cell r="I265" t="str">
            <v>Gerencia Regional De Control De Ucayali</v>
          </cell>
          <cell r="J265" t="str">
            <v>L466</v>
          </cell>
          <cell r="K265" t="str">
            <v>Gerencia Regional De Control De Ucayali</v>
          </cell>
          <cell r="M265">
            <v>6500</v>
          </cell>
        </row>
        <row r="266">
          <cell r="E266" t="str">
            <v>10183129</v>
          </cell>
          <cell r="F266">
            <v>43374</v>
          </cell>
          <cell r="G266" t="str">
            <v>CAS REGULAR</v>
          </cell>
          <cell r="H266" t="str">
            <v>C920</v>
          </cell>
          <cell r="I266" t="str">
            <v>Subgerencia De Control De Asociaciones Público Privadas Y Obras Por Impuestos</v>
          </cell>
          <cell r="J266" t="str">
            <v>C920</v>
          </cell>
          <cell r="K266" t="str">
            <v>Subgerencia De Control De Asociaciones Público Privadas Y Obras Por Impuestos</v>
          </cell>
          <cell r="M266">
            <v>6500</v>
          </cell>
        </row>
        <row r="267">
          <cell r="E267" t="str">
            <v>43533536</v>
          </cell>
          <cell r="F267">
            <v>43843</v>
          </cell>
          <cell r="G267" t="str">
            <v>CAS REGULAR</v>
          </cell>
          <cell r="H267" t="str">
            <v>D900</v>
          </cell>
          <cell r="I267" t="str">
            <v>Procuraduría Pública</v>
          </cell>
          <cell r="J267" t="str">
            <v>D900</v>
          </cell>
          <cell r="K267" t="str">
            <v>Procuraduría Pública</v>
          </cell>
          <cell r="M267">
            <v>8500</v>
          </cell>
        </row>
        <row r="268">
          <cell r="E268" t="str">
            <v>44762428</v>
          </cell>
          <cell r="F268">
            <v>43601</v>
          </cell>
          <cell r="G268" t="str">
            <v>CAS MEGAPROYECTOS</v>
          </cell>
          <cell r="H268" t="str">
            <v>C090</v>
          </cell>
          <cell r="I268" t="str">
            <v>Órganos De Control Institucional</v>
          </cell>
          <cell r="J268" t="str">
            <v>L476</v>
          </cell>
          <cell r="K268" t="str">
            <v>Gerencia Regional De Control De Moquegua</v>
          </cell>
          <cell r="L268" t="str">
            <v>0445 MUNICIPALIDAD PROVINCIAL DE ILO</v>
          </cell>
          <cell r="M268">
            <v>6500</v>
          </cell>
        </row>
        <row r="269">
          <cell r="E269" t="str">
            <v>42782720</v>
          </cell>
          <cell r="F269">
            <v>43467</v>
          </cell>
          <cell r="G269" t="str">
            <v>CAS REGULAR</v>
          </cell>
          <cell r="H269" t="str">
            <v>D900</v>
          </cell>
          <cell r="I269" t="str">
            <v>Procuraduría Pública</v>
          </cell>
          <cell r="J269" t="str">
            <v>D900</v>
          </cell>
          <cell r="K269" t="str">
            <v>Procuraduría Pública</v>
          </cell>
          <cell r="M269">
            <v>10500</v>
          </cell>
        </row>
        <row r="270">
          <cell r="E270" t="str">
            <v>46620496</v>
          </cell>
          <cell r="F270">
            <v>44055</v>
          </cell>
          <cell r="G270" t="str">
            <v>CAS COVID</v>
          </cell>
          <cell r="H270" t="str">
            <v>C610</v>
          </cell>
          <cell r="I270" t="str">
            <v>Subgerencia De Evaluación De Denuncias</v>
          </cell>
          <cell r="J270" t="str">
            <v>L480</v>
          </cell>
          <cell r="K270" t="str">
            <v>Gerencia Regional De Control De Cusco</v>
          </cell>
          <cell r="M270">
            <v>6500</v>
          </cell>
        </row>
        <row r="271">
          <cell r="E271" t="str">
            <v>41392058</v>
          </cell>
          <cell r="F271">
            <v>44140</v>
          </cell>
          <cell r="G271" t="str">
            <v xml:space="preserve">CAS REGULAR </v>
          </cell>
          <cell r="H271" t="str">
            <v>D320</v>
          </cell>
          <cell r="I271" t="str">
            <v>Subgerencia De Gestión Documentaria</v>
          </cell>
          <cell r="J271" t="str">
            <v>L467</v>
          </cell>
          <cell r="K271" t="str">
            <v>Gerencia Regional De Control De Pasco</v>
          </cell>
          <cell r="M271">
            <v>5000</v>
          </cell>
        </row>
        <row r="272">
          <cell r="E272" t="str">
            <v>41584349</v>
          </cell>
          <cell r="F272">
            <v>43601</v>
          </cell>
          <cell r="G272" t="str">
            <v>CAS RCC</v>
          </cell>
          <cell r="H272" t="str">
            <v>C090</v>
          </cell>
          <cell r="I272" t="str">
            <v>Órganos De Control Institucional</v>
          </cell>
          <cell r="J272" t="str">
            <v>L470</v>
          </cell>
          <cell r="K272" t="str">
            <v>Gerencia Regional De Control De Arequipa</v>
          </cell>
          <cell r="L272" t="str">
            <v>1313 MUNICIPALIDAD DISTRITAL DE SOCABAYA</v>
          </cell>
          <cell r="M272">
            <v>6500</v>
          </cell>
        </row>
        <row r="273">
          <cell r="E273" t="str">
            <v>70031724</v>
          </cell>
          <cell r="F273">
            <v>43460</v>
          </cell>
          <cell r="G273" t="str">
            <v>CAS REGULAR</v>
          </cell>
          <cell r="H273" t="str">
            <v>L531</v>
          </cell>
          <cell r="I273" t="str">
            <v>Subgerencia De Participación Ciudadana</v>
          </cell>
          <cell r="J273" t="str">
            <v>L482</v>
          </cell>
          <cell r="K273" t="str">
            <v>Gerencia Regional De Control De Madre De Dios</v>
          </cell>
          <cell r="M273">
            <v>3500</v>
          </cell>
        </row>
        <row r="274">
          <cell r="E274" t="str">
            <v>40729645</v>
          </cell>
          <cell r="F274">
            <v>44133</v>
          </cell>
          <cell r="G274" t="str">
            <v xml:space="preserve">CAS REGULAR </v>
          </cell>
          <cell r="H274" t="str">
            <v>D603</v>
          </cell>
          <cell r="I274" t="str">
            <v>Subgerencia De Gobierno Digital</v>
          </cell>
          <cell r="J274" t="str">
            <v>D603</v>
          </cell>
          <cell r="K274" t="str">
            <v>Subgerencia De Gobierno Digital</v>
          </cell>
          <cell r="M274">
            <v>4500</v>
          </cell>
        </row>
        <row r="275">
          <cell r="E275" t="str">
            <v>07261298</v>
          </cell>
          <cell r="F275">
            <v>43374</v>
          </cell>
          <cell r="G275" t="str">
            <v>CAS MEGAPROYECTOS</v>
          </cell>
          <cell r="H275" t="str">
            <v>L334</v>
          </cell>
          <cell r="I275" t="str">
            <v>Subgerencia De Control De Megaproyectos</v>
          </cell>
          <cell r="J275" t="str">
            <v>L334</v>
          </cell>
          <cell r="K275" t="str">
            <v>Subgerencia De Control De Megaproyectos</v>
          </cell>
          <cell r="M275">
            <v>8500</v>
          </cell>
        </row>
        <row r="276">
          <cell r="E276" t="str">
            <v>40922093</v>
          </cell>
          <cell r="F276">
            <v>44133</v>
          </cell>
          <cell r="G276" t="str">
            <v xml:space="preserve">CAS REGULAR </v>
          </cell>
          <cell r="H276" t="str">
            <v>D300</v>
          </cell>
          <cell r="I276" t="str">
            <v>Secretaría General</v>
          </cell>
          <cell r="J276" t="str">
            <v>L490</v>
          </cell>
          <cell r="K276" t="str">
            <v>Gerencia Regional De Control De Ayacucho</v>
          </cell>
          <cell r="M276">
            <v>8500</v>
          </cell>
        </row>
        <row r="277">
          <cell r="E277" t="str">
            <v>47008692</v>
          </cell>
          <cell r="F277">
            <v>43103</v>
          </cell>
          <cell r="G277" t="str">
            <v>CAS REGULAR</v>
          </cell>
          <cell r="H277" t="str">
            <v>D603</v>
          </cell>
          <cell r="I277" t="str">
            <v>Subgerencia De Gobierno Digital</v>
          </cell>
          <cell r="J277" t="str">
            <v>D603</v>
          </cell>
          <cell r="K277" t="str">
            <v>Subgerencia De Gobierno Digital</v>
          </cell>
          <cell r="M277">
            <v>3500</v>
          </cell>
        </row>
        <row r="278">
          <cell r="E278" t="str">
            <v>40071220</v>
          </cell>
          <cell r="F278">
            <v>43374</v>
          </cell>
          <cell r="G278" t="str">
            <v>CAS RCC</v>
          </cell>
          <cell r="H278" t="str">
            <v>C090</v>
          </cell>
          <cell r="I278" t="str">
            <v>Órganos De Control Institucional</v>
          </cell>
          <cell r="J278" t="str">
            <v>L495</v>
          </cell>
          <cell r="K278" t="str">
            <v>Gerencia Regional De Control De La Libertad</v>
          </cell>
          <cell r="L278" t="str">
            <v>0421 MUNICIPALIDAD PROVINCIAL DE PACASMAYO</v>
          </cell>
          <cell r="M278">
            <v>6500</v>
          </cell>
        </row>
        <row r="279">
          <cell r="E279" t="str">
            <v>43278374</v>
          </cell>
          <cell r="F279">
            <v>43374</v>
          </cell>
          <cell r="G279" t="str">
            <v>CAS REGULAR</v>
          </cell>
          <cell r="H279" t="str">
            <v>D551</v>
          </cell>
          <cell r="I279" t="str">
            <v>Secretaría Técnica De Procedimientos Administrativos Disciplinarios</v>
          </cell>
          <cell r="J279" t="str">
            <v>D551</v>
          </cell>
          <cell r="K279" t="str">
            <v>Secretaría Técnica De Procedimientos Administrativos Disciplinarios</v>
          </cell>
          <cell r="M279">
            <v>6500</v>
          </cell>
        </row>
        <row r="280">
          <cell r="E280" t="str">
            <v>40688035</v>
          </cell>
          <cell r="F280">
            <v>44133</v>
          </cell>
          <cell r="G280" t="str">
            <v>CAS REACTIVACIÓN ECONÓMICA</v>
          </cell>
          <cell r="H280" t="str">
            <v>C090</v>
          </cell>
          <cell r="I280" t="str">
            <v>Órganos De Control Institucional</v>
          </cell>
          <cell r="J280" t="str">
            <v>L420</v>
          </cell>
          <cell r="K280" t="str">
            <v>Gerencia Regional De Control De Piura</v>
          </cell>
          <cell r="L280" t="str">
            <v>3470 ENTIDAD PREST.DE SS.DE SANEAM. GRAU S.A.</v>
          </cell>
          <cell r="M280">
            <v>7500</v>
          </cell>
        </row>
        <row r="281">
          <cell r="E281" t="str">
            <v>41073143</v>
          </cell>
          <cell r="F281">
            <v>43601</v>
          </cell>
          <cell r="G281" t="str">
            <v>CAS RCC</v>
          </cell>
          <cell r="H281" t="str">
            <v>C090</v>
          </cell>
          <cell r="I281" t="str">
            <v>Órganos De Control Institucional</v>
          </cell>
          <cell r="J281" t="str">
            <v>L435</v>
          </cell>
          <cell r="K281" t="str">
            <v>Gerencia Regional De Control De Cajamarca</v>
          </cell>
          <cell r="L281" t="str">
            <v>0370 MUNICIPALIDAD PROVINCIAL DE CELENDÍN</v>
          </cell>
          <cell r="M281">
            <v>6500</v>
          </cell>
        </row>
        <row r="282">
          <cell r="E282" t="str">
            <v>47248946</v>
          </cell>
          <cell r="F282">
            <v>43601</v>
          </cell>
          <cell r="G282" t="str">
            <v>CAS MEGAPROYECTOS</v>
          </cell>
          <cell r="H282" t="str">
            <v>C090</v>
          </cell>
          <cell r="I282" t="str">
            <v>Órganos De Control Institucional</v>
          </cell>
          <cell r="J282" t="str">
            <v>L401</v>
          </cell>
          <cell r="K282" t="str">
            <v>Gerencia Regional De Control Lima Metropolitana Y Callao</v>
          </cell>
          <cell r="L282" t="str">
            <v>1620 MUNICIPALIDAD DISTRITAL DE LA PUNTA</v>
          </cell>
          <cell r="M282">
            <v>5500</v>
          </cell>
        </row>
        <row r="283">
          <cell r="E283" t="str">
            <v>46105728</v>
          </cell>
          <cell r="F283">
            <v>43601</v>
          </cell>
          <cell r="G283" t="str">
            <v>CAS REGULAR</v>
          </cell>
          <cell r="H283" t="str">
            <v>C090</v>
          </cell>
          <cell r="I283" t="str">
            <v>Órganos De Control Institucional</v>
          </cell>
          <cell r="J283" t="str">
            <v>L465</v>
          </cell>
          <cell r="K283" t="str">
            <v>Gerencia Regional De Control De Huánuco</v>
          </cell>
          <cell r="L283" t="str">
            <v>0401 MUNICIPALIDAD PROVINCIAL DE HUÁNUCO</v>
          </cell>
          <cell r="M283">
            <v>6500</v>
          </cell>
        </row>
        <row r="284">
          <cell r="E284" t="str">
            <v>18121245</v>
          </cell>
          <cell r="F284">
            <v>43601</v>
          </cell>
          <cell r="G284" t="str">
            <v>CAS RCC</v>
          </cell>
          <cell r="H284" t="str">
            <v>C090</v>
          </cell>
          <cell r="I284" t="str">
            <v>Órganos De Control Institucional</v>
          </cell>
          <cell r="J284" t="str">
            <v>L495</v>
          </cell>
          <cell r="K284" t="str">
            <v>Gerencia Regional De Control De La Libertad</v>
          </cell>
          <cell r="L284" t="str">
            <v>2057 MUNICIPALIDAD DISTRITAL DE VÍCTOR LARCO HERRERA</v>
          </cell>
          <cell r="M284">
            <v>6500</v>
          </cell>
        </row>
        <row r="285">
          <cell r="E285" t="str">
            <v>25568254</v>
          </cell>
          <cell r="F285">
            <v>43207</v>
          </cell>
          <cell r="G285" t="str">
            <v>CAS REGULAR</v>
          </cell>
          <cell r="H285" t="str">
            <v>D531</v>
          </cell>
          <cell r="I285" t="str">
            <v>Oficina De Seguridad Y Defensa Nacional</v>
          </cell>
          <cell r="J285" t="str">
            <v>D531</v>
          </cell>
          <cell r="K285" t="str">
            <v>Oficina De Seguridad Y Defensa Nacional</v>
          </cell>
          <cell r="M285">
            <v>3000</v>
          </cell>
        </row>
        <row r="286">
          <cell r="E286" t="str">
            <v>06767065</v>
          </cell>
          <cell r="F286">
            <v>43843</v>
          </cell>
          <cell r="G286" t="str">
            <v>CAS REGULAR</v>
          </cell>
          <cell r="H286" t="str">
            <v>D517</v>
          </cell>
          <cell r="I286" t="str">
            <v>Subgerencia De Políticas Y Desarrollo Humano</v>
          </cell>
          <cell r="J286" t="str">
            <v>D517</v>
          </cell>
          <cell r="K286" t="str">
            <v>Subgerencia De Políticas Y Desarrollo Humano</v>
          </cell>
          <cell r="M286">
            <v>6500</v>
          </cell>
        </row>
        <row r="287">
          <cell r="E287" t="str">
            <v>09295047</v>
          </cell>
          <cell r="F287">
            <v>43055</v>
          </cell>
          <cell r="G287" t="str">
            <v>CAS RCC</v>
          </cell>
          <cell r="H287" t="str">
            <v>L470</v>
          </cell>
          <cell r="I287" t="str">
            <v>Gerencia Regional De Control De Arequipa</v>
          </cell>
          <cell r="J287" t="str">
            <v>L470</v>
          </cell>
          <cell r="K287" t="str">
            <v>Gerencia Regional De Control De Arequipa</v>
          </cell>
          <cell r="M287">
            <v>8500</v>
          </cell>
        </row>
        <row r="288">
          <cell r="E288" t="str">
            <v>41282753</v>
          </cell>
          <cell r="F288">
            <v>44133</v>
          </cell>
          <cell r="G288" t="str">
            <v>CAS REACTIVACIÓN ECONÓMICA</v>
          </cell>
          <cell r="H288" t="str">
            <v>C920</v>
          </cell>
          <cell r="I288" t="str">
            <v>Subgerencia De Control De Asociaciones Público Privadas Y Obras Por Impuestos</v>
          </cell>
          <cell r="J288" t="str">
            <v>C920</v>
          </cell>
          <cell r="K288" t="str">
            <v>Subgerencia De Control De Asociaciones Público Privadas Y Obras Por Impuestos</v>
          </cell>
          <cell r="M288">
            <v>11000</v>
          </cell>
        </row>
        <row r="289">
          <cell r="E289" t="str">
            <v>44323597</v>
          </cell>
          <cell r="F289">
            <v>43843</v>
          </cell>
          <cell r="G289" t="str">
            <v>CAS RCC</v>
          </cell>
          <cell r="H289" t="str">
            <v>C090</v>
          </cell>
          <cell r="I289" t="str">
            <v>Órganos De Control Institucional</v>
          </cell>
          <cell r="J289" t="str">
            <v>L332</v>
          </cell>
          <cell r="K289" t="str">
            <v>Subgerencia De Control Del Sector Agricultura Y Ambiente</v>
          </cell>
          <cell r="L289" t="str">
            <v>5741 PROGRAMA DE DESARROLLO PRODUCTIVO AGRARIO RURAL - AGRO RURAL</v>
          </cell>
          <cell r="M289">
            <v>8500</v>
          </cell>
        </row>
        <row r="290">
          <cell r="E290" t="str">
            <v>47496667</v>
          </cell>
          <cell r="F290">
            <v>44055</v>
          </cell>
          <cell r="G290" t="str">
            <v>CAS COVID</v>
          </cell>
          <cell r="H290" t="str">
            <v>L530</v>
          </cell>
          <cell r="I290" t="str">
            <v>Subgerencia De Atención De Denuncias</v>
          </cell>
          <cell r="J290" t="str">
            <v>L530</v>
          </cell>
          <cell r="K290" t="str">
            <v>Subgerencia De Atención De Denuncias</v>
          </cell>
          <cell r="M290">
            <v>6500</v>
          </cell>
        </row>
        <row r="291">
          <cell r="E291" t="str">
            <v>45743643</v>
          </cell>
          <cell r="F291">
            <v>43374</v>
          </cell>
          <cell r="G291" t="str">
            <v>CAS REGULAR</v>
          </cell>
          <cell r="H291" t="str">
            <v>D900</v>
          </cell>
          <cell r="I291" t="str">
            <v>Procuraduría Pública</v>
          </cell>
          <cell r="J291" t="str">
            <v>D900</v>
          </cell>
          <cell r="K291" t="str">
            <v>Procuraduría Pública</v>
          </cell>
          <cell r="M291">
            <v>5500</v>
          </cell>
        </row>
        <row r="292">
          <cell r="E292" t="str">
            <v>10069197</v>
          </cell>
          <cell r="F292">
            <v>43207</v>
          </cell>
          <cell r="G292" t="str">
            <v>CAS REGULAR</v>
          </cell>
          <cell r="H292" t="str">
            <v>D531</v>
          </cell>
          <cell r="I292" t="str">
            <v>Oficina De Seguridad Y Defensa Nacional</v>
          </cell>
          <cell r="J292" t="str">
            <v>D531</v>
          </cell>
          <cell r="K292" t="str">
            <v>Oficina De Seguridad Y Defensa Nacional</v>
          </cell>
          <cell r="M292">
            <v>3000</v>
          </cell>
        </row>
        <row r="293">
          <cell r="E293" t="str">
            <v>42228546</v>
          </cell>
          <cell r="F293">
            <v>43460</v>
          </cell>
          <cell r="G293" t="str">
            <v>CAS REGULAR</v>
          </cell>
          <cell r="H293" t="str">
            <v>L420</v>
          </cell>
          <cell r="I293" t="str">
            <v>Gerencia Regional De Control De Piura</v>
          </cell>
          <cell r="J293" t="str">
            <v>L420</v>
          </cell>
          <cell r="K293" t="str">
            <v>Gerencia Regional De Control De Piura</v>
          </cell>
          <cell r="M293">
            <v>6500</v>
          </cell>
        </row>
        <row r="294">
          <cell r="E294" t="str">
            <v>09954044</v>
          </cell>
          <cell r="F294">
            <v>43460</v>
          </cell>
          <cell r="G294" t="str">
            <v>CAS REGULAR</v>
          </cell>
          <cell r="H294" t="str">
            <v>L316</v>
          </cell>
          <cell r="I294" t="str">
            <v>Subgerencia De Control Del Sector Salud</v>
          </cell>
          <cell r="J294" t="str">
            <v>L316</v>
          </cell>
          <cell r="K294" t="str">
            <v>Subgerencia De Control Del Sector Salud</v>
          </cell>
          <cell r="M294">
            <v>8500</v>
          </cell>
        </row>
        <row r="295">
          <cell r="E295" t="str">
            <v>18084785</v>
          </cell>
          <cell r="F295">
            <v>43601</v>
          </cell>
          <cell r="G295" t="str">
            <v>CAS RCC</v>
          </cell>
          <cell r="H295" t="str">
            <v>C090</v>
          </cell>
          <cell r="I295" t="str">
            <v>Órganos De Control Institucional</v>
          </cell>
          <cell r="J295" t="str">
            <v>L495</v>
          </cell>
          <cell r="K295" t="str">
            <v>Gerencia Regional De Control De La Libertad</v>
          </cell>
          <cell r="L295" t="str">
            <v>5342 GOBIERNO REGIONAL LA LIBERTAD</v>
          </cell>
          <cell r="M295">
            <v>5500</v>
          </cell>
        </row>
        <row r="296">
          <cell r="E296" t="str">
            <v>46035029</v>
          </cell>
          <cell r="F296">
            <v>43460</v>
          </cell>
          <cell r="G296" t="str">
            <v>CAS REGULAR</v>
          </cell>
          <cell r="H296" t="str">
            <v>C090</v>
          </cell>
          <cell r="I296" t="str">
            <v>Órganos De Control Institucional</v>
          </cell>
          <cell r="J296" t="str">
            <v>L495</v>
          </cell>
          <cell r="K296" t="str">
            <v>Gerencia Regional De Control De La Libertad</v>
          </cell>
          <cell r="L296" t="str">
            <v>0640 GERENCIA REGIONAL DE SALUD LA LIBERTAD</v>
          </cell>
          <cell r="M296">
            <v>6500</v>
          </cell>
        </row>
        <row r="297">
          <cell r="E297" t="str">
            <v>44108349</v>
          </cell>
          <cell r="F297">
            <v>44055</v>
          </cell>
          <cell r="G297" t="str">
            <v>CAS COVID</v>
          </cell>
          <cell r="H297" t="str">
            <v>C610</v>
          </cell>
          <cell r="I297" t="str">
            <v>Subgerencia De Evaluación De Denuncias</v>
          </cell>
          <cell r="J297" t="str">
            <v>L485</v>
          </cell>
          <cell r="K297" t="str">
            <v>Gerencia Regional De Control De Apurímac</v>
          </cell>
          <cell r="M297">
            <v>6500</v>
          </cell>
        </row>
        <row r="298">
          <cell r="E298" t="str">
            <v>47129624</v>
          </cell>
          <cell r="F298">
            <v>44133</v>
          </cell>
          <cell r="G298" t="str">
            <v xml:space="preserve">CAS REGULAR </v>
          </cell>
          <cell r="H298" t="str">
            <v>D511</v>
          </cell>
          <cell r="I298" t="str">
            <v>Subgerencia De Bienestar Y Relaciones Laborales</v>
          </cell>
          <cell r="J298" t="str">
            <v>D511</v>
          </cell>
          <cell r="K298" t="str">
            <v>Subgerencia De Bienestar Y Relaciones Laborales</v>
          </cell>
          <cell r="M298">
            <v>7500</v>
          </cell>
        </row>
        <row r="299">
          <cell r="E299" t="str">
            <v>71858327</v>
          </cell>
          <cell r="F299">
            <v>43601</v>
          </cell>
          <cell r="G299" t="str">
            <v>CAS MEGAPROYECTOS</v>
          </cell>
          <cell r="H299" t="str">
            <v>C090</v>
          </cell>
          <cell r="I299" t="str">
            <v>Órganos De Control Institucional</v>
          </cell>
          <cell r="J299" t="str">
            <v>L435</v>
          </cell>
          <cell r="K299" t="str">
            <v>Gerencia Regional De Control De Cajamarca</v>
          </cell>
          <cell r="L299" t="str">
            <v>0369 MUNICIPALIDAD PROVINCIAL DE CAJABAMBA</v>
          </cell>
          <cell r="M299">
            <v>5500</v>
          </cell>
        </row>
        <row r="300">
          <cell r="E300" t="str">
            <v>40744243</v>
          </cell>
          <cell r="F300">
            <v>44133</v>
          </cell>
          <cell r="G300" t="str">
            <v xml:space="preserve">CAS REGULAR </v>
          </cell>
          <cell r="H300" t="str">
            <v>D404</v>
          </cell>
          <cell r="I300" t="str">
            <v>Subdirección Administrativa</v>
          </cell>
          <cell r="J300" t="str">
            <v>D404</v>
          </cell>
          <cell r="K300" t="str">
            <v>Subdirección Administrativa</v>
          </cell>
          <cell r="M300">
            <v>4500</v>
          </cell>
        </row>
        <row r="301">
          <cell r="E301" t="str">
            <v>09658017</v>
          </cell>
          <cell r="F301">
            <v>43843</v>
          </cell>
          <cell r="G301" t="str">
            <v>CAS REGULAR</v>
          </cell>
          <cell r="H301" t="str">
            <v>C322</v>
          </cell>
          <cell r="I301" t="str">
            <v>Dirección Ejecutiva De Gestión De Proyectos</v>
          </cell>
          <cell r="J301" t="str">
            <v>C322</v>
          </cell>
          <cell r="K301" t="str">
            <v>Dirección Ejecutiva De Gestión De Proyectos</v>
          </cell>
          <cell r="M301">
            <v>11500</v>
          </cell>
        </row>
        <row r="302">
          <cell r="E302" t="str">
            <v>71729332</v>
          </cell>
          <cell r="F302">
            <v>43619</v>
          </cell>
          <cell r="G302" t="str">
            <v>CAS REGULAR</v>
          </cell>
          <cell r="H302" t="str">
            <v>D200</v>
          </cell>
          <cell r="I302" t="str">
            <v>Órgano De Auditoría Interna</v>
          </cell>
          <cell r="J302" t="str">
            <v>L460</v>
          </cell>
          <cell r="K302" t="str">
            <v>Gerencia Regional De Control De Junín</v>
          </cell>
          <cell r="M302">
            <v>6500</v>
          </cell>
        </row>
        <row r="303">
          <cell r="E303" t="str">
            <v>43454369</v>
          </cell>
          <cell r="F303">
            <v>43601</v>
          </cell>
          <cell r="G303" t="str">
            <v>CAS RCC</v>
          </cell>
          <cell r="H303" t="str">
            <v>C090</v>
          </cell>
          <cell r="I303" t="str">
            <v>Órganos De Control Institucional</v>
          </cell>
          <cell r="J303" t="str">
            <v>L470</v>
          </cell>
          <cell r="K303" t="str">
            <v>Gerencia Regional De Control De Arequipa</v>
          </cell>
          <cell r="L303" t="str">
            <v>1318 MUNICIPALIDAD DISTRITAL DE YARABAMBA</v>
          </cell>
          <cell r="M303">
            <v>6500</v>
          </cell>
        </row>
        <row r="304">
          <cell r="E304" t="str">
            <v>45407205</v>
          </cell>
          <cell r="F304">
            <v>43776</v>
          </cell>
          <cell r="G304" t="str">
            <v>CAS REGULAR</v>
          </cell>
          <cell r="H304" t="str">
            <v>D511</v>
          </cell>
          <cell r="I304" t="str">
            <v>Subgerencia De Bienestar Y Relaciones Laborales</v>
          </cell>
          <cell r="J304" t="str">
            <v>L445</v>
          </cell>
          <cell r="K304" t="str">
            <v>Gerencia Regional De Control De Ica</v>
          </cell>
          <cell r="M304">
            <v>6500</v>
          </cell>
        </row>
        <row r="305">
          <cell r="E305" t="str">
            <v>00858288</v>
          </cell>
          <cell r="F305">
            <v>43222</v>
          </cell>
          <cell r="G305" t="str">
            <v>CAS REGULAR</v>
          </cell>
          <cell r="H305" t="str">
            <v>L495</v>
          </cell>
          <cell r="I305" t="str">
            <v>Gerencia Regional De Control De La Libertad</v>
          </cell>
          <cell r="J305" t="str">
            <v>L495</v>
          </cell>
          <cell r="K305" t="str">
            <v>Gerencia Regional De Control De La Libertad</v>
          </cell>
          <cell r="M305">
            <v>2500</v>
          </cell>
        </row>
        <row r="306">
          <cell r="E306" t="str">
            <v>41566613</v>
          </cell>
          <cell r="F306">
            <v>43776</v>
          </cell>
          <cell r="G306" t="str">
            <v>CAS REGULAR</v>
          </cell>
          <cell r="H306" t="str">
            <v>D603</v>
          </cell>
          <cell r="I306" t="str">
            <v>Subgerencia De Gobierno Digital</v>
          </cell>
          <cell r="J306" t="str">
            <v>D603</v>
          </cell>
          <cell r="K306" t="str">
            <v>Subgerencia De Gobierno Digital</v>
          </cell>
          <cell r="M306">
            <v>5500</v>
          </cell>
        </row>
        <row r="307">
          <cell r="E307" t="str">
            <v>41736188</v>
          </cell>
          <cell r="F307">
            <v>43207</v>
          </cell>
          <cell r="G307" t="str">
            <v>CAS REGULAR</v>
          </cell>
          <cell r="H307" t="str">
            <v>D531</v>
          </cell>
          <cell r="I307" t="str">
            <v>Oficina De Seguridad Y Defensa Nacional</v>
          </cell>
          <cell r="J307" t="str">
            <v>D531</v>
          </cell>
          <cell r="K307" t="str">
            <v>Oficina De Seguridad Y Defensa Nacional</v>
          </cell>
          <cell r="M307">
            <v>3000</v>
          </cell>
        </row>
        <row r="308">
          <cell r="E308" t="str">
            <v>09579228</v>
          </cell>
          <cell r="F308">
            <v>43601</v>
          </cell>
          <cell r="G308" t="str">
            <v>CAS MEGAPROYECTOS</v>
          </cell>
          <cell r="H308" t="str">
            <v>C090</v>
          </cell>
          <cell r="I308" t="str">
            <v>Órganos De Control Institucional</v>
          </cell>
          <cell r="J308" t="str">
            <v>L401</v>
          </cell>
          <cell r="K308" t="str">
            <v>Gerencia Regional De Control Lima Metropolitana Y Callao</v>
          </cell>
          <cell r="L308" t="str">
            <v>2696 MUNICIPALIDAD DISTRITAL DE VILLA EL SALVADOR</v>
          </cell>
          <cell r="M308">
            <v>6500</v>
          </cell>
        </row>
        <row r="309">
          <cell r="E309" t="str">
            <v>71236869</v>
          </cell>
          <cell r="F309">
            <v>44133</v>
          </cell>
          <cell r="G309" t="str">
            <v xml:space="preserve">CAS REGULAR </v>
          </cell>
          <cell r="H309" t="str">
            <v>D320</v>
          </cell>
          <cell r="I309" t="str">
            <v>Subgerencia De Gestión Documentaria</v>
          </cell>
          <cell r="J309" t="str">
            <v>D320</v>
          </cell>
          <cell r="K309" t="str">
            <v>Subgerencia De Gestión Documentaria</v>
          </cell>
          <cell r="M309">
            <v>6500</v>
          </cell>
        </row>
        <row r="310">
          <cell r="E310" t="str">
            <v>46498834</v>
          </cell>
          <cell r="F310">
            <v>44133</v>
          </cell>
          <cell r="G310" t="str">
            <v>CAS REACTIVACIÓN ECONÓMICA</v>
          </cell>
          <cell r="H310" t="str">
            <v>C090</v>
          </cell>
          <cell r="I310" t="str">
            <v>Órganos De Control Institucional</v>
          </cell>
          <cell r="J310" t="str">
            <v>L316</v>
          </cell>
          <cell r="K310" t="str">
            <v>Subgerencia De Control Del Sector Salud</v>
          </cell>
          <cell r="L310" t="str">
            <v>0191 MINISTERIO DE SALUD</v>
          </cell>
          <cell r="M310">
            <v>7500</v>
          </cell>
        </row>
        <row r="311">
          <cell r="E311" t="str">
            <v>31622457</v>
          </cell>
          <cell r="F311">
            <v>43222</v>
          </cell>
          <cell r="G311" t="str">
            <v>CAS REGULAR</v>
          </cell>
          <cell r="H311" t="str">
            <v>L425</v>
          </cell>
          <cell r="I311" t="str">
            <v>Gerencia Regional De Control De Ancash</v>
          </cell>
          <cell r="J311" t="str">
            <v>L425</v>
          </cell>
          <cell r="K311" t="str">
            <v>Gerencia Regional De Control De Ancash</v>
          </cell>
          <cell r="M311">
            <v>6000</v>
          </cell>
        </row>
        <row r="312">
          <cell r="E312" t="str">
            <v>44164727</v>
          </cell>
          <cell r="F312">
            <v>43601</v>
          </cell>
          <cell r="G312" t="str">
            <v>CAS MEGAPROYECTOS</v>
          </cell>
          <cell r="H312" t="str">
            <v>C090</v>
          </cell>
          <cell r="I312" t="str">
            <v>Órganos De Control Institucional</v>
          </cell>
          <cell r="J312" t="str">
            <v>L490</v>
          </cell>
          <cell r="K312" t="str">
            <v>Gerencia Regional De Control De Ayacucho</v>
          </cell>
          <cell r="L312" t="str">
            <v>0362 MUNICIPALIDAD PROVINCIAL DE HUAMANGA</v>
          </cell>
          <cell r="M312">
            <v>5500</v>
          </cell>
        </row>
        <row r="313">
          <cell r="E313" t="str">
            <v>44579752</v>
          </cell>
          <cell r="F313">
            <v>41813</v>
          </cell>
          <cell r="G313" t="str">
            <v>CAS REGULAR</v>
          </cell>
          <cell r="H313" t="str">
            <v>D310</v>
          </cell>
          <cell r="I313" t="str">
            <v>Subgerencia De Imagen Y Relaciones Corporativas</v>
          </cell>
          <cell r="J313" t="str">
            <v>D310</v>
          </cell>
          <cell r="K313" t="str">
            <v>Subgerencia De Imagen Y Relaciones Corporativas</v>
          </cell>
          <cell r="M313">
            <v>2500</v>
          </cell>
        </row>
        <row r="314">
          <cell r="E314" t="str">
            <v>41808602</v>
          </cell>
          <cell r="F314">
            <v>43374</v>
          </cell>
          <cell r="G314" t="str">
            <v>CAS RCC</v>
          </cell>
          <cell r="H314" t="str">
            <v>C090</v>
          </cell>
          <cell r="I314" t="str">
            <v>Órganos De Control Institucional</v>
          </cell>
          <cell r="J314" t="str">
            <v>L470</v>
          </cell>
          <cell r="K314" t="str">
            <v>Gerencia Regional De Control De Arequipa</v>
          </cell>
          <cell r="L314" t="str">
            <v>0359 MUNICIPALIDAD PROVINCIAL DE ISLAY</v>
          </cell>
          <cell r="M314">
            <v>6500</v>
          </cell>
        </row>
        <row r="315">
          <cell r="E315" t="str">
            <v>70936572</v>
          </cell>
          <cell r="F315">
            <v>44133</v>
          </cell>
          <cell r="G315" t="str">
            <v>CAS REACTIVACIÓN ECONÓMICA</v>
          </cell>
          <cell r="H315" t="str">
            <v>C090</v>
          </cell>
          <cell r="I315" t="str">
            <v>Órganos De Control Institucional</v>
          </cell>
          <cell r="J315" t="str">
            <v>L401</v>
          </cell>
          <cell r="K315" t="str">
            <v>Gerencia Regional De Control Lima Metropolitana Y Callao</v>
          </cell>
          <cell r="L315" t="str">
            <v>2165 MUNICIPALIDAD DISTRITAL DE SAN ISIDRO-LIMA</v>
          </cell>
          <cell r="M315">
            <v>7500</v>
          </cell>
        </row>
        <row r="316">
          <cell r="E316" t="str">
            <v>40560712</v>
          </cell>
          <cell r="F316">
            <v>43601</v>
          </cell>
          <cell r="G316" t="str">
            <v>CAS MEGAPROYECTOS</v>
          </cell>
          <cell r="H316" t="str">
            <v>C090</v>
          </cell>
          <cell r="I316" t="str">
            <v>Órganos De Control Institucional</v>
          </cell>
          <cell r="J316" t="str">
            <v>L401</v>
          </cell>
          <cell r="K316" t="str">
            <v>Gerencia Regional De Control Lima Metropolitana Y Callao</v>
          </cell>
          <cell r="L316" t="str">
            <v>2696 MUNICIPALIDAD DISTRITAL DE VILLA EL SALVADOR</v>
          </cell>
          <cell r="M316">
            <v>7500</v>
          </cell>
        </row>
        <row r="317">
          <cell r="E317" t="str">
            <v>47563222</v>
          </cell>
          <cell r="F317">
            <v>43207</v>
          </cell>
          <cell r="G317" t="str">
            <v>CAS REGULAR</v>
          </cell>
          <cell r="H317" t="str">
            <v>L470</v>
          </cell>
          <cell r="I317" t="str">
            <v>Gerencia Regional De Control De Arequipa</v>
          </cell>
          <cell r="J317" t="str">
            <v>L470</v>
          </cell>
          <cell r="K317" t="str">
            <v>Gerencia Regional De Control De Arequipa</v>
          </cell>
          <cell r="M317">
            <v>4200</v>
          </cell>
        </row>
        <row r="318">
          <cell r="E318" t="str">
            <v>46649658</v>
          </cell>
          <cell r="F318">
            <v>44055</v>
          </cell>
          <cell r="G318" t="str">
            <v>CAS COVID</v>
          </cell>
          <cell r="H318" t="str">
            <v>L531</v>
          </cell>
          <cell r="I318" t="str">
            <v>Subgerencia De Participación Ciudadana</v>
          </cell>
          <cell r="J318" t="str">
            <v>L480</v>
          </cell>
          <cell r="K318" t="str">
            <v>Gerencia Regional De Control De Cusco</v>
          </cell>
          <cell r="M318">
            <v>6500</v>
          </cell>
        </row>
        <row r="319">
          <cell r="E319" t="str">
            <v>41574114</v>
          </cell>
          <cell r="F319">
            <v>43460</v>
          </cell>
          <cell r="G319" t="str">
            <v>CAS RCC</v>
          </cell>
          <cell r="H319" t="str">
            <v>L425</v>
          </cell>
          <cell r="I319" t="str">
            <v>Gerencia Regional De Control De Ancash</v>
          </cell>
          <cell r="J319" t="str">
            <v>L425</v>
          </cell>
          <cell r="K319" t="str">
            <v>Gerencia Regional De Control De Ancash</v>
          </cell>
          <cell r="M319">
            <v>8500</v>
          </cell>
        </row>
        <row r="320">
          <cell r="E320" t="str">
            <v>46225859</v>
          </cell>
          <cell r="F320">
            <v>43222</v>
          </cell>
          <cell r="G320" t="str">
            <v>CAS REGULAR</v>
          </cell>
          <cell r="H320" t="str">
            <v>L401</v>
          </cell>
          <cell r="I320" t="str">
            <v>Gerencia Regional De Control Lima Metropolitana Y Callao</v>
          </cell>
          <cell r="J320" t="str">
            <v>L401</v>
          </cell>
          <cell r="K320" t="str">
            <v>Gerencia Regional De Control Lima Metropolitana Y Callao</v>
          </cell>
          <cell r="M320">
            <v>6000</v>
          </cell>
        </row>
        <row r="321">
          <cell r="E321" t="str">
            <v>40549290</v>
          </cell>
          <cell r="F321">
            <v>43207</v>
          </cell>
          <cell r="G321" t="str">
            <v>CAS REGULAR</v>
          </cell>
          <cell r="H321" t="str">
            <v>L460</v>
          </cell>
          <cell r="I321" t="str">
            <v>Gerencia Regional De Control De Junín</v>
          </cell>
          <cell r="J321" t="str">
            <v>L460</v>
          </cell>
          <cell r="K321" t="str">
            <v>Gerencia Regional De Control De Junín</v>
          </cell>
          <cell r="M321">
            <v>6000</v>
          </cell>
        </row>
        <row r="322">
          <cell r="E322" t="str">
            <v>44949486</v>
          </cell>
          <cell r="F322">
            <v>43460</v>
          </cell>
          <cell r="G322" t="str">
            <v>CAS REGULAR</v>
          </cell>
          <cell r="H322" t="str">
            <v>L465</v>
          </cell>
          <cell r="I322" t="str">
            <v>Gerencia Regional De Control De Huánuco</v>
          </cell>
          <cell r="J322" t="str">
            <v>L465</v>
          </cell>
          <cell r="K322" t="str">
            <v>Gerencia Regional De Control De Huánuco</v>
          </cell>
          <cell r="M322">
            <v>5500</v>
          </cell>
        </row>
        <row r="323">
          <cell r="E323" t="str">
            <v>08667479</v>
          </cell>
          <cell r="F323">
            <v>43640</v>
          </cell>
          <cell r="G323" t="str">
            <v>CAS MEGAPROYECTOS</v>
          </cell>
          <cell r="H323" t="str">
            <v>L334</v>
          </cell>
          <cell r="I323" t="str">
            <v>Subgerencia De Control De Megaproyectos</v>
          </cell>
          <cell r="J323" t="str">
            <v>L334</v>
          </cell>
          <cell r="K323" t="str">
            <v>Subgerencia De Control De Megaproyectos</v>
          </cell>
          <cell r="M323">
            <v>10500</v>
          </cell>
        </row>
        <row r="324">
          <cell r="E324" t="str">
            <v>45224865</v>
          </cell>
          <cell r="F324">
            <v>43656</v>
          </cell>
          <cell r="G324" t="str">
            <v>CAS MEGAPROYECTOS</v>
          </cell>
          <cell r="H324" t="str">
            <v>C090</v>
          </cell>
          <cell r="I324" t="str">
            <v>Órganos De Control Institucional</v>
          </cell>
          <cell r="J324" t="str">
            <v>L495</v>
          </cell>
          <cell r="K324" t="str">
            <v>Gerencia Regional De Control De La Libertad</v>
          </cell>
          <cell r="L324" t="str">
            <v>2951 MUNICIPALIDAD PROVINCIAL DE CHEPÉN</v>
          </cell>
          <cell r="M324">
            <v>6500</v>
          </cell>
        </row>
        <row r="325">
          <cell r="E325" t="str">
            <v>47864387</v>
          </cell>
          <cell r="F325">
            <v>44133</v>
          </cell>
          <cell r="G325" t="str">
            <v xml:space="preserve">CAS REGULAR </v>
          </cell>
          <cell r="H325" t="str">
            <v>D200</v>
          </cell>
          <cell r="I325" t="str">
            <v>Órgano De Auditoría Interna</v>
          </cell>
          <cell r="J325" t="str">
            <v>L430</v>
          </cell>
          <cell r="K325" t="str">
            <v>Gerencia Regional De Control De Lambayeque</v>
          </cell>
          <cell r="M325">
            <v>6500</v>
          </cell>
        </row>
        <row r="326">
          <cell r="E326" t="str">
            <v>40920596</v>
          </cell>
          <cell r="F326">
            <v>43656</v>
          </cell>
          <cell r="G326" t="str">
            <v>CAS REGULAR</v>
          </cell>
          <cell r="H326" t="str">
            <v>C090</v>
          </cell>
          <cell r="I326" t="str">
            <v>Órganos De Control Institucional</v>
          </cell>
          <cell r="J326" t="str">
            <v>L480</v>
          </cell>
          <cell r="K326" t="str">
            <v>Gerencia Regional De Control De Cusco</v>
          </cell>
          <cell r="L326" t="str">
            <v>0384 MUNICIPALIDAD PROVINCIAL DE CANCHIS</v>
          </cell>
          <cell r="M326">
            <v>6500</v>
          </cell>
        </row>
        <row r="327">
          <cell r="E327" t="str">
            <v>02307027</v>
          </cell>
          <cell r="F327">
            <v>44055</v>
          </cell>
          <cell r="G327" t="str">
            <v>CAS COVID</v>
          </cell>
          <cell r="H327" t="str">
            <v>C610</v>
          </cell>
          <cell r="I327" t="str">
            <v>Subgerencia De Evaluación De Denuncias</v>
          </cell>
          <cell r="J327" t="str">
            <v>L470</v>
          </cell>
          <cell r="K327" t="str">
            <v>Gerencia Regional De Control De Arequipa</v>
          </cell>
          <cell r="M327">
            <v>6500</v>
          </cell>
        </row>
        <row r="328">
          <cell r="E328" t="str">
            <v>43224277</v>
          </cell>
          <cell r="F328">
            <v>43103</v>
          </cell>
          <cell r="G328" t="str">
            <v>CAS REGULAR</v>
          </cell>
          <cell r="H328" t="str">
            <v>D610</v>
          </cell>
          <cell r="I328" t="str">
            <v>Subgerencia De Sistemas De Información</v>
          </cell>
          <cell r="J328" t="str">
            <v>D610</v>
          </cell>
          <cell r="K328" t="str">
            <v>Subgerencia De Sistemas De Información</v>
          </cell>
          <cell r="M328">
            <v>7000</v>
          </cell>
        </row>
        <row r="329">
          <cell r="E329" t="str">
            <v>46730054</v>
          </cell>
          <cell r="F329">
            <v>43460</v>
          </cell>
          <cell r="G329" t="str">
            <v>CAS REGULAR</v>
          </cell>
          <cell r="H329" t="str">
            <v>D510</v>
          </cell>
          <cell r="I329" t="str">
            <v>Subgerencia De Personal Y Compensaciones</v>
          </cell>
          <cell r="J329" t="str">
            <v>D510</v>
          </cell>
          <cell r="K329" t="str">
            <v>Subgerencia De Personal Y Compensaciones</v>
          </cell>
          <cell r="M329">
            <v>6500</v>
          </cell>
        </row>
        <row r="330">
          <cell r="E330" t="str">
            <v>15761405</v>
          </cell>
          <cell r="F330">
            <v>43460</v>
          </cell>
          <cell r="G330" t="str">
            <v>CAS REGULAR</v>
          </cell>
          <cell r="H330" t="str">
            <v>D550</v>
          </cell>
          <cell r="I330" t="str">
            <v>Gerencia De Capital Humano</v>
          </cell>
          <cell r="J330" t="str">
            <v>D550</v>
          </cell>
          <cell r="K330" t="str">
            <v>Gerencia De Capital Humano</v>
          </cell>
          <cell r="M330">
            <v>4500</v>
          </cell>
        </row>
        <row r="331">
          <cell r="E331" t="str">
            <v>07970179</v>
          </cell>
          <cell r="F331">
            <v>43460</v>
          </cell>
          <cell r="G331" t="str">
            <v>CAS MEGAPROYECTOS</v>
          </cell>
          <cell r="H331" t="str">
            <v>L303</v>
          </cell>
          <cell r="I331" t="str">
            <v>Gerencia De Control De Servicios Públicos Básicos</v>
          </cell>
          <cell r="J331" t="str">
            <v>L303</v>
          </cell>
          <cell r="K331" t="str">
            <v>Gerencia De Control De Servicios Públicos Básicos</v>
          </cell>
          <cell r="M331">
            <v>8500</v>
          </cell>
        </row>
        <row r="332">
          <cell r="E332" t="str">
            <v>42441392</v>
          </cell>
          <cell r="F332">
            <v>43640</v>
          </cell>
          <cell r="G332" t="str">
            <v>CAS MEGAPROYECTOS</v>
          </cell>
          <cell r="H332" t="str">
            <v>L334</v>
          </cell>
          <cell r="I332" t="str">
            <v>Subgerencia De Control De Megaproyectos</v>
          </cell>
          <cell r="J332" t="str">
            <v>L334</v>
          </cell>
          <cell r="K332" t="str">
            <v>Subgerencia De Control De Megaproyectos</v>
          </cell>
          <cell r="M332">
            <v>8500</v>
          </cell>
        </row>
        <row r="333">
          <cell r="E333" t="str">
            <v>09800861</v>
          </cell>
          <cell r="F333">
            <v>43460</v>
          </cell>
          <cell r="G333" t="str">
            <v>CAS REGULAR</v>
          </cell>
          <cell r="H333" t="str">
            <v>D401</v>
          </cell>
          <cell r="I333" t="str">
            <v>Subdirección Académica</v>
          </cell>
          <cell r="J333" t="str">
            <v>D401</v>
          </cell>
          <cell r="K333" t="str">
            <v>Subdirección Académica</v>
          </cell>
          <cell r="M333">
            <v>8500</v>
          </cell>
        </row>
        <row r="334">
          <cell r="E334" t="str">
            <v>41964033</v>
          </cell>
          <cell r="F334">
            <v>43451</v>
          </cell>
          <cell r="G334" t="str">
            <v>CAS RCC</v>
          </cell>
          <cell r="H334" t="str">
            <v>L495</v>
          </cell>
          <cell r="I334" t="str">
            <v>Gerencia Regional De Control De La Libertad</v>
          </cell>
          <cell r="J334" t="str">
            <v>L495</v>
          </cell>
          <cell r="K334" t="str">
            <v>Gerencia Regional De Control De La Libertad</v>
          </cell>
          <cell r="M334">
            <v>8500</v>
          </cell>
        </row>
        <row r="335">
          <cell r="E335" t="str">
            <v>16730463</v>
          </cell>
          <cell r="F335">
            <v>43374</v>
          </cell>
          <cell r="G335" t="str">
            <v>CAS RCC</v>
          </cell>
          <cell r="H335" t="str">
            <v>L470</v>
          </cell>
          <cell r="I335" t="str">
            <v>Gerencia Regional De Control De Arequipa</v>
          </cell>
          <cell r="J335" t="str">
            <v>L470</v>
          </cell>
          <cell r="K335" t="str">
            <v>Gerencia Regional De Control De Arequipa</v>
          </cell>
          <cell r="M335">
            <v>8500</v>
          </cell>
        </row>
        <row r="336">
          <cell r="E336" t="str">
            <v>70756568</v>
          </cell>
          <cell r="F336">
            <v>43206</v>
          </cell>
          <cell r="G336" t="str">
            <v>CAS REGULAR</v>
          </cell>
          <cell r="H336" t="str">
            <v>D900</v>
          </cell>
          <cell r="I336" t="str">
            <v>Procuraduría Pública</v>
          </cell>
          <cell r="J336" t="str">
            <v>D900</v>
          </cell>
          <cell r="K336" t="str">
            <v>Procuraduría Pública</v>
          </cell>
          <cell r="M336">
            <v>2500</v>
          </cell>
        </row>
        <row r="337">
          <cell r="E337" t="str">
            <v>70123303</v>
          </cell>
          <cell r="F337">
            <v>41946</v>
          </cell>
          <cell r="G337" t="str">
            <v>CAS REGULAR</v>
          </cell>
          <cell r="H337" t="str">
            <v>L351</v>
          </cell>
          <cell r="I337" t="str">
            <v>Subgerencia De Control Del Sector Educación</v>
          </cell>
          <cell r="J337" t="str">
            <v>L351</v>
          </cell>
          <cell r="K337" t="str">
            <v>Subgerencia De Control Del Sector Educación</v>
          </cell>
          <cell r="M337">
            <v>5500</v>
          </cell>
        </row>
        <row r="338">
          <cell r="E338" t="str">
            <v>41681509</v>
          </cell>
          <cell r="F338">
            <v>43222</v>
          </cell>
          <cell r="G338" t="str">
            <v>CAS REGULAR</v>
          </cell>
          <cell r="H338" t="str">
            <v>D551</v>
          </cell>
          <cell r="I338" t="str">
            <v>Secretaría Técnica De Procedimientos Administrativos Disciplinarios</v>
          </cell>
          <cell r="J338" t="str">
            <v>D551</v>
          </cell>
          <cell r="K338" t="str">
            <v>Secretaría Técnica De Procedimientos Administrativos Disciplinarios</v>
          </cell>
          <cell r="M338">
            <v>7500</v>
          </cell>
        </row>
        <row r="339">
          <cell r="E339" t="str">
            <v>45444732</v>
          </cell>
          <cell r="F339">
            <v>44133</v>
          </cell>
          <cell r="G339" t="str">
            <v>CAS REACTIVACIÓN ECONÓMICA</v>
          </cell>
          <cell r="H339" t="str">
            <v>C090</v>
          </cell>
          <cell r="I339" t="str">
            <v>Órganos De Control Institucional</v>
          </cell>
          <cell r="J339" t="str">
            <v>L316</v>
          </cell>
          <cell r="K339" t="str">
            <v>Subgerencia De Control Del Sector Salud</v>
          </cell>
          <cell r="L339" t="str">
            <v>0251 SEGURO SOCIAL DE SALUD - ESSALUD</v>
          </cell>
          <cell r="M339">
            <v>7500</v>
          </cell>
        </row>
        <row r="340">
          <cell r="E340" t="str">
            <v>44974238</v>
          </cell>
          <cell r="F340">
            <v>43843</v>
          </cell>
          <cell r="G340" t="str">
            <v>CAS REGULAR</v>
          </cell>
          <cell r="H340" t="str">
            <v>L171</v>
          </cell>
          <cell r="I340" t="str">
            <v>Subgerencia De Desarrollo Del Sistema Nacional De Control</v>
          </cell>
          <cell r="J340" t="str">
            <v>L171</v>
          </cell>
          <cell r="K340" t="str">
            <v>Subgerencia De Desarrollo Del Sistema Nacional De Control</v>
          </cell>
          <cell r="M340">
            <v>8500</v>
          </cell>
        </row>
        <row r="341">
          <cell r="E341" t="str">
            <v>45301004</v>
          </cell>
          <cell r="F341">
            <v>43776</v>
          </cell>
          <cell r="G341" t="str">
            <v>CAS REGULAR</v>
          </cell>
          <cell r="H341" t="str">
            <v>D511</v>
          </cell>
          <cell r="I341" t="str">
            <v>Subgerencia De Bienestar Y Relaciones Laborales</v>
          </cell>
          <cell r="J341" t="str">
            <v>L465</v>
          </cell>
          <cell r="K341" t="str">
            <v>Gerencia Regional De Control De Huánuco</v>
          </cell>
          <cell r="M341">
            <v>6500</v>
          </cell>
        </row>
        <row r="342">
          <cell r="E342" t="str">
            <v>70362469</v>
          </cell>
          <cell r="F342">
            <v>44055</v>
          </cell>
          <cell r="G342" t="str">
            <v>CAS COVID</v>
          </cell>
          <cell r="H342" t="str">
            <v>C600</v>
          </cell>
          <cell r="I342" t="str">
            <v>Gerencia De Control Social Y Denuncias</v>
          </cell>
          <cell r="J342" t="str">
            <v>C600</v>
          </cell>
          <cell r="K342" t="str">
            <v>Gerencia De Control Social Y Denuncias</v>
          </cell>
          <cell r="M342">
            <v>6500</v>
          </cell>
        </row>
        <row r="343">
          <cell r="E343" t="str">
            <v>41154168</v>
          </cell>
          <cell r="F343">
            <v>43374</v>
          </cell>
          <cell r="G343" t="str">
            <v>CAS MEGAPROYECTOS</v>
          </cell>
          <cell r="H343" t="str">
            <v>C920</v>
          </cell>
          <cell r="I343" t="str">
            <v>Subgerencia De Control De Asociaciones Público Privadas Y Obras Por Impuestos</v>
          </cell>
          <cell r="J343" t="str">
            <v>C920</v>
          </cell>
          <cell r="K343" t="str">
            <v>Subgerencia De Control De Asociaciones Público Privadas Y Obras Por Impuestos</v>
          </cell>
          <cell r="M343">
            <v>8500</v>
          </cell>
        </row>
        <row r="344">
          <cell r="E344" t="str">
            <v>41475803</v>
          </cell>
          <cell r="F344">
            <v>44133</v>
          </cell>
          <cell r="G344" t="str">
            <v>CAS REACTIVACIÓN ECONÓMICA</v>
          </cell>
          <cell r="H344" t="str">
            <v>C090</v>
          </cell>
          <cell r="I344" t="str">
            <v>Órganos De Control Institucional</v>
          </cell>
          <cell r="J344" t="str">
            <v>L452</v>
          </cell>
          <cell r="K344" t="str">
            <v>Gerencia Regional De Control De Amazonas</v>
          </cell>
          <cell r="L344" t="str">
            <v>5331 GOBIERNO REGIONAL AMAZONAS</v>
          </cell>
          <cell r="M344">
            <v>6500</v>
          </cell>
        </row>
        <row r="345">
          <cell r="E345" t="str">
            <v>47676676</v>
          </cell>
          <cell r="F345">
            <v>44055</v>
          </cell>
          <cell r="G345" t="str">
            <v>CAS COVID</v>
          </cell>
          <cell r="H345" t="str">
            <v>C610</v>
          </cell>
          <cell r="I345" t="str">
            <v>Subgerencia De Evaluación De Denuncias</v>
          </cell>
          <cell r="J345" t="str">
            <v>L452</v>
          </cell>
          <cell r="K345" t="str">
            <v>Gerencia Regional De Control De Amazonas</v>
          </cell>
          <cell r="M345">
            <v>6500</v>
          </cell>
        </row>
        <row r="346">
          <cell r="E346" t="str">
            <v>46616979</v>
          </cell>
          <cell r="F346">
            <v>43460</v>
          </cell>
          <cell r="G346" t="str">
            <v>CAS REGULAR</v>
          </cell>
          <cell r="H346" t="str">
            <v>L480</v>
          </cell>
          <cell r="I346" t="str">
            <v>Gerencia Regional De Control De Cusco</v>
          </cell>
          <cell r="J346" t="str">
            <v>L480</v>
          </cell>
          <cell r="K346" t="str">
            <v>Gerencia Regional De Control De Cusco</v>
          </cell>
          <cell r="M346">
            <v>6500</v>
          </cell>
        </row>
        <row r="347">
          <cell r="E347" t="str">
            <v>46941910</v>
          </cell>
          <cell r="F347">
            <v>43601</v>
          </cell>
          <cell r="G347" t="str">
            <v>CAS MEGAPROYECTOS</v>
          </cell>
          <cell r="H347" t="str">
            <v>L435</v>
          </cell>
          <cell r="I347" t="str">
            <v>Gerencia Regional De Control De Cajamarca</v>
          </cell>
          <cell r="J347" t="str">
            <v>L435</v>
          </cell>
          <cell r="K347" t="str">
            <v>Gerencia Regional De Control De Cajamarca</v>
          </cell>
          <cell r="M347">
            <v>5500</v>
          </cell>
        </row>
        <row r="348">
          <cell r="E348" t="str">
            <v>44543692</v>
          </cell>
          <cell r="F348">
            <v>43103</v>
          </cell>
          <cell r="G348" t="str">
            <v>CAS REGULAR</v>
          </cell>
          <cell r="H348" t="str">
            <v>D610</v>
          </cell>
          <cell r="I348" t="str">
            <v>Subgerencia De Sistemas De Información</v>
          </cell>
          <cell r="J348" t="str">
            <v>D610</v>
          </cell>
          <cell r="K348" t="str">
            <v>Subgerencia De Sistemas De Información</v>
          </cell>
          <cell r="M348">
            <v>7000</v>
          </cell>
        </row>
        <row r="349">
          <cell r="E349" t="str">
            <v>10173432</v>
          </cell>
          <cell r="F349">
            <v>44133</v>
          </cell>
          <cell r="G349" t="str">
            <v>CAS REACTIVACIÓN ECONÓMICA</v>
          </cell>
          <cell r="H349" t="str">
            <v>L540</v>
          </cell>
          <cell r="I349" t="str">
            <v>Subgerencia De Fiscalización</v>
          </cell>
          <cell r="J349" t="str">
            <v>L540</v>
          </cell>
          <cell r="K349" t="str">
            <v>Subgerencia De Fiscalización</v>
          </cell>
          <cell r="M349">
            <v>7500</v>
          </cell>
        </row>
        <row r="350">
          <cell r="E350" t="str">
            <v>46013241</v>
          </cell>
          <cell r="F350">
            <v>43601</v>
          </cell>
          <cell r="G350" t="str">
            <v>CAS MEGAPROYECTOS</v>
          </cell>
          <cell r="H350" t="str">
            <v>C090</v>
          </cell>
          <cell r="I350" t="str">
            <v>Órganos De Control Institucional</v>
          </cell>
          <cell r="J350" t="str">
            <v>L470</v>
          </cell>
          <cell r="K350" t="str">
            <v>Gerencia Regional De Control De Arequipa</v>
          </cell>
          <cell r="L350" t="str">
            <v>1323 MUNICIPALIDAD DISTRITAL DE CERRO COLORADO</v>
          </cell>
          <cell r="M350">
            <v>5500</v>
          </cell>
        </row>
        <row r="351">
          <cell r="E351" t="str">
            <v>43563893</v>
          </cell>
          <cell r="F351">
            <v>43208</v>
          </cell>
          <cell r="G351" t="str">
            <v>CAS REGULAR</v>
          </cell>
          <cell r="H351" t="str">
            <v>L430</v>
          </cell>
          <cell r="I351" t="str">
            <v>Gerencia Regional De Control De Lambayeque</v>
          </cell>
          <cell r="J351" t="str">
            <v>L430</v>
          </cell>
          <cell r="K351" t="str">
            <v>Gerencia Regional De Control De Lambayeque</v>
          </cell>
          <cell r="M351">
            <v>6000</v>
          </cell>
        </row>
        <row r="352">
          <cell r="E352" t="str">
            <v>45753595</v>
          </cell>
          <cell r="F352">
            <v>43207</v>
          </cell>
          <cell r="G352" t="str">
            <v>CAS REGULAR</v>
          </cell>
          <cell r="H352" t="str">
            <v>D603</v>
          </cell>
          <cell r="I352" t="str">
            <v>Subgerencia De Gobierno Digital</v>
          </cell>
          <cell r="J352" t="str">
            <v>D603</v>
          </cell>
          <cell r="K352" t="str">
            <v>Subgerencia De Gobierno Digital</v>
          </cell>
          <cell r="M352">
            <v>3800</v>
          </cell>
        </row>
        <row r="353">
          <cell r="E353" t="str">
            <v>44353950</v>
          </cell>
          <cell r="F353">
            <v>43222</v>
          </cell>
          <cell r="G353" t="str">
            <v>CAS REGULAR</v>
          </cell>
          <cell r="H353" t="str">
            <v>L401</v>
          </cell>
          <cell r="I353" t="str">
            <v>Gerencia Regional De Control Lima Metropolitana Y Callao</v>
          </cell>
          <cell r="J353" t="str">
            <v>L401</v>
          </cell>
          <cell r="K353" t="str">
            <v>Gerencia Regional De Control Lima Metropolitana Y Callao</v>
          </cell>
          <cell r="M353">
            <v>7500</v>
          </cell>
        </row>
        <row r="354">
          <cell r="E354" t="str">
            <v>47743371</v>
          </cell>
          <cell r="F354">
            <v>43776</v>
          </cell>
          <cell r="G354" t="str">
            <v>CAS REGULAR</v>
          </cell>
          <cell r="H354" t="str">
            <v>D900</v>
          </cell>
          <cell r="I354" t="str">
            <v>Procuraduría Pública</v>
          </cell>
          <cell r="J354" t="str">
            <v>D900</v>
          </cell>
          <cell r="K354" t="str">
            <v>Procuraduría Pública</v>
          </cell>
          <cell r="M354">
            <v>2500</v>
          </cell>
        </row>
        <row r="355">
          <cell r="E355" t="str">
            <v>21536583</v>
          </cell>
          <cell r="F355">
            <v>43601</v>
          </cell>
          <cell r="G355" t="str">
            <v>CAS RCC</v>
          </cell>
          <cell r="H355" t="str">
            <v>C090</v>
          </cell>
          <cell r="I355" t="str">
            <v>Órganos De Control Institucional</v>
          </cell>
          <cell r="J355" t="str">
            <v>L490</v>
          </cell>
          <cell r="K355" t="str">
            <v>Gerencia Regional De Control De Ayacucho</v>
          </cell>
          <cell r="L355" t="str">
            <v>0365 MUNICIPALIDAD PROVINCIAL DE LUCANAS</v>
          </cell>
          <cell r="M355">
            <v>6500</v>
          </cell>
        </row>
        <row r="356">
          <cell r="E356" t="str">
            <v>47306568</v>
          </cell>
          <cell r="F356">
            <v>44133</v>
          </cell>
          <cell r="G356" t="str">
            <v>CAS REACTIVACIÓN ECONÓMICA</v>
          </cell>
          <cell r="H356" t="str">
            <v>L482</v>
          </cell>
          <cell r="I356" t="str">
            <v>Gerencia Regional De Control De Madre De Dios</v>
          </cell>
          <cell r="J356" t="str">
            <v>L482</v>
          </cell>
          <cell r="K356" t="str">
            <v>Gerencia Regional De Control De Madre De Dios</v>
          </cell>
          <cell r="M356">
            <v>6500</v>
          </cell>
        </row>
        <row r="357">
          <cell r="E357" t="str">
            <v>42503721</v>
          </cell>
          <cell r="F357">
            <v>43374</v>
          </cell>
          <cell r="G357" t="str">
            <v>CAS RCC</v>
          </cell>
          <cell r="H357" t="str">
            <v>C090</v>
          </cell>
          <cell r="I357" t="str">
            <v>Órganos De Control Institucional</v>
          </cell>
          <cell r="J357" t="str">
            <v>L425</v>
          </cell>
          <cell r="K357" t="str">
            <v>Gerencia Regional De Control De Ancash</v>
          </cell>
          <cell r="L357" t="str">
            <v>0334 MUNICIPALIDAD PROVINCIAL DE CARHUAZ</v>
          </cell>
          <cell r="M357">
            <v>6500</v>
          </cell>
        </row>
        <row r="358">
          <cell r="E358" t="str">
            <v>09676929</v>
          </cell>
          <cell r="F358">
            <v>43222</v>
          </cell>
          <cell r="G358" t="str">
            <v>CAS REGULAR</v>
          </cell>
          <cell r="H358" t="str">
            <v>D310</v>
          </cell>
          <cell r="I358" t="str">
            <v>Subgerencia De Imagen Y Relaciones Corporativas</v>
          </cell>
          <cell r="J358" t="str">
            <v>D310</v>
          </cell>
          <cell r="K358" t="str">
            <v>Subgerencia De Imagen Y Relaciones Corporativas</v>
          </cell>
          <cell r="M358">
            <v>4800</v>
          </cell>
        </row>
        <row r="359">
          <cell r="E359" t="str">
            <v>41597529</v>
          </cell>
          <cell r="F359">
            <v>43374</v>
          </cell>
          <cell r="G359" t="str">
            <v>CAS RCC</v>
          </cell>
          <cell r="H359" t="str">
            <v>L446</v>
          </cell>
          <cell r="I359" t="str">
            <v>Gerencia Regional De Control De Huancavelica</v>
          </cell>
          <cell r="J359" t="str">
            <v>L446</v>
          </cell>
          <cell r="K359" t="str">
            <v>Gerencia Regional De Control De Huancavelica</v>
          </cell>
          <cell r="M359">
            <v>8500</v>
          </cell>
        </row>
        <row r="360">
          <cell r="E360" t="str">
            <v>10629598</v>
          </cell>
          <cell r="F360">
            <v>43374</v>
          </cell>
          <cell r="G360" t="str">
            <v>CAS MEGAPROYECTOS</v>
          </cell>
          <cell r="H360" t="str">
            <v>C920</v>
          </cell>
          <cell r="I360" t="str">
            <v>Subgerencia De Control De Asociaciones Público Privadas Y Obras Por Impuestos</v>
          </cell>
          <cell r="J360" t="str">
            <v>C920</v>
          </cell>
          <cell r="K360" t="str">
            <v>Subgerencia De Control De Asociaciones Público Privadas Y Obras Por Impuestos</v>
          </cell>
          <cell r="M360">
            <v>10500</v>
          </cell>
        </row>
        <row r="361">
          <cell r="E361" t="str">
            <v>07526165</v>
          </cell>
          <cell r="F361">
            <v>44133</v>
          </cell>
          <cell r="G361" t="str">
            <v>CAS REACTIVACIÓN ECONÓMICA</v>
          </cell>
          <cell r="H361" t="str">
            <v>L334</v>
          </cell>
          <cell r="I361" t="str">
            <v>Subgerencia De Control De Megaproyectos</v>
          </cell>
          <cell r="J361" t="str">
            <v>L334</v>
          </cell>
          <cell r="K361" t="str">
            <v>Subgerencia De Control De Megaproyectos</v>
          </cell>
          <cell r="M361">
            <v>11000</v>
          </cell>
        </row>
        <row r="362">
          <cell r="E362" t="str">
            <v>42863665</v>
          </cell>
          <cell r="F362">
            <v>41813</v>
          </cell>
          <cell r="G362" t="str">
            <v>CAS REGULAR</v>
          </cell>
          <cell r="H362" t="str">
            <v>D320</v>
          </cell>
          <cell r="I362" t="str">
            <v>Subgerencia De Gestión Documentaria</v>
          </cell>
          <cell r="J362" t="str">
            <v>L452</v>
          </cell>
          <cell r="K362" t="str">
            <v>Gerencia Regional De Control De Amazonas</v>
          </cell>
          <cell r="M362">
            <v>2500</v>
          </cell>
        </row>
        <row r="363">
          <cell r="E363" t="str">
            <v>41251147</v>
          </cell>
          <cell r="F363">
            <v>44055</v>
          </cell>
          <cell r="G363" t="str">
            <v>CAS COVID</v>
          </cell>
          <cell r="H363" t="str">
            <v>C610</v>
          </cell>
          <cell r="I363" t="str">
            <v>Subgerencia De Evaluación De Denuncias</v>
          </cell>
          <cell r="J363" t="str">
            <v>L455</v>
          </cell>
          <cell r="K363" t="str">
            <v>Gerencia Regional De Control De Puno</v>
          </cell>
          <cell r="M363">
            <v>6500</v>
          </cell>
        </row>
        <row r="364">
          <cell r="E364" t="str">
            <v>45223666</v>
          </cell>
          <cell r="F364">
            <v>43601</v>
          </cell>
          <cell r="G364" t="str">
            <v>CAS REGULAR</v>
          </cell>
          <cell r="H364" t="str">
            <v>D200</v>
          </cell>
          <cell r="I364" t="str">
            <v>Órgano De Auditoría Interna</v>
          </cell>
          <cell r="J364" t="str">
            <v>L430</v>
          </cell>
          <cell r="K364" t="str">
            <v>Gerencia Regional De Control De Lambayeque</v>
          </cell>
          <cell r="M364">
            <v>6500</v>
          </cell>
        </row>
        <row r="365">
          <cell r="E365" t="str">
            <v>45339174</v>
          </cell>
          <cell r="F365">
            <v>43601</v>
          </cell>
          <cell r="G365" t="str">
            <v>CAS MEGAPROYECTOS</v>
          </cell>
          <cell r="H365" t="str">
            <v>L452</v>
          </cell>
          <cell r="I365" t="str">
            <v>Gerencia Regional De Control De Amazonas</v>
          </cell>
          <cell r="J365" t="str">
            <v>L452</v>
          </cell>
          <cell r="K365" t="str">
            <v>Gerencia Regional De Control De Amazonas</v>
          </cell>
          <cell r="M365">
            <v>5500</v>
          </cell>
        </row>
        <row r="366">
          <cell r="E366" t="str">
            <v>40827377</v>
          </cell>
          <cell r="F366">
            <v>43601</v>
          </cell>
          <cell r="G366" t="str">
            <v>CAS MEGAPROYECTOS</v>
          </cell>
          <cell r="H366" t="str">
            <v>C090</v>
          </cell>
          <cell r="I366" t="str">
            <v>Órganos De Control Institucional</v>
          </cell>
          <cell r="J366" t="str">
            <v>L450</v>
          </cell>
          <cell r="K366" t="str">
            <v>Gerencia Regional De Control De San Martín</v>
          </cell>
          <cell r="L366" t="str">
            <v>2980 MUNICIPALIDAD PROVINCIAL DE BELLAVISTA</v>
          </cell>
          <cell r="M366">
            <v>7500</v>
          </cell>
        </row>
        <row r="367">
          <cell r="E367" t="str">
            <v>41935223</v>
          </cell>
          <cell r="F367">
            <v>43460</v>
          </cell>
          <cell r="G367" t="str">
            <v>CAS REGULAR</v>
          </cell>
          <cell r="H367" t="str">
            <v>L435</v>
          </cell>
          <cell r="I367" t="str">
            <v>Gerencia Regional De Control De Cajamarca</v>
          </cell>
          <cell r="J367" t="str">
            <v>L435</v>
          </cell>
          <cell r="K367" t="str">
            <v>Gerencia Regional De Control De Cajamarca</v>
          </cell>
          <cell r="M367">
            <v>6500</v>
          </cell>
        </row>
        <row r="368">
          <cell r="E368" t="str">
            <v>41619944</v>
          </cell>
          <cell r="F368">
            <v>43103</v>
          </cell>
          <cell r="G368" t="str">
            <v>CAS REGULAR</v>
          </cell>
          <cell r="H368" t="str">
            <v>D610</v>
          </cell>
          <cell r="I368" t="str">
            <v>Subgerencia De Sistemas De Información</v>
          </cell>
          <cell r="J368" t="str">
            <v>D610</v>
          </cell>
          <cell r="K368" t="str">
            <v>Subgerencia De Sistemas De Información</v>
          </cell>
          <cell r="M368">
            <v>7000</v>
          </cell>
        </row>
        <row r="369">
          <cell r="E369" t="str">
            <v>09389177</v>
          </cell>
          <cell r="F369">
            <v>42996</v>
          </cell>
          <cell r="G369" t="str">
            <v>CAS RCC</v>
          </cell>
          <cell r="H369" t="str">
            <v>C090</v>
          </cell>
          <cell r="I369" t="str">
            <v>Órganos De Control Institucional</v>
          </cell>
          <cell r="J369" t="str">
            <v>L336</v>
          </cell>
          <cell r="K369" t="str">
            <v>Subgerencia De Control Del Sector Vivienda, Construcción Y Saneamiento</v>
          </cell>
          <cell r="L369" t="str">
            <v>5303 MINISTERIO DE VIVIENDA, CONSTRUCCIÓN Y SANEAMIENTO</v>
          </cell>
          <cell r="M369">
            <v>6500</v>
          </cell>
        </row>
        <row r="370">
          <cell r="E370" t="str">
            <v>41008983</v>
          </cell>
          <cell r="F370">
            <v>44133</v>
          </cell>
          <cell r="G370" t="str">
            <v>CAS REACTIVACIÓN ECONÓMICA</v>
          </cell>
          <cell r="H370" t="str">
            <v>C090</v>
          </cell>
          <cell r="I370" t="str">
            <v>Órganos De Control Institucional</v>
          </cell>
          <cell r="J370" t="str">
            <v>L475</v>
          </cell>
          <cell r="K370" t="str">
            <v>Gerencia Regional De Control De Tacna</v>
          </cell>
          <cell r="L370" t="str">
            <v>2708 MUNICIPALIDAD DISTRITAL DE ALTO DE LA ALIANZA</v>
          </cell>
          <cell r="M370">
            <v>6500</v>
          </cell>
        </row>
        <row r="371">
          <cell r="E371" t="str">
            <v>44796368</v>
          </cell>
          <cell r="F371">
            <v>44055</v>
          </cell>
          <cell r="G371" t="str">
            <v>CAS COVID</v>
          </cell>
          <cell r="H371" t="str">
            <v>L531</v>
          </cell>
          <cell r="I371" t="str">
            <v>Subgerencia De Participación Ciudadana</v>
          </cell>
          <cell r="J371" t="str">
            <v>L455</v>
          </cell>
          <cell r="K371" t="str">
            <v>Gerencia Regional De Control De Puno</v>
          </cell>
          <cell r="M371">
            <v>6500</v>
          </cell>
        </row>
        <row r="372">
          <cell r="E372" t="str">
            <v>21546043</v>
          </cell>
          <cell r="F372">
            <v>43656</v>
          </cell>
          <cell r="G372" t="str">
            <v>CAS RCC</v>
          </cell>
          <cell r="H372" t="str">
            <v>C090</v>
          </cell>
          <cell r="I372" t="str">
            <v>Órganos De Control Institucional</v>
          </cell>
          <cell r="J372" t="str">
            <v>L445</v>
          </cell>
          <cell r="K372" t="str">
            <v>Gerencia Regional De Control De Ica</v>
          </cell>
          <cell r="L372" t="str">
            <v>0405 MUNICIPALIDAD PROVINCIAL DE CHINCHA</v>
          </cell>
          <cell r="M372">
            <v>6500</v>
          </cell>
        </row>
        <row r="373">
          <cell r="E373" t="str">
            <v>42635534</v>
          </cell>
          <cell r="F373">
            <v>43460</v>
          </cell>
          <cell r="G373" t="str">
            <v>CAS REGULAR</v>
          </cell>
          <cell r="H373" t="str">
            <v>L452</v>
          </cell>
          <cell r="I373" t="str">
            <v>Gerencia Regional De Control De Amazonas</v>
          </cell>
          <cell r="J373" t="str">
            <v>L452</v>
          </cell>
          <cell r="K373" t="str">
            <v>Gerencia Regional De Control De Amazonas</v>
          </cell>
          <cell r="M373">
            <v>4500</v>
          </cell>
        </row>
        <row r="374">
          <cell r="E374" t="str">
            <v>46259481</v>
          </cell>
          <cell r="F374">
            <v>43640</v>
          </cell>
          <cell r="G374" t="str">
            <v>CAS MEGAPROYECTOS</v>
          </cell>
          <cell r="H374" t="str">
            <v>C920</v>
          </cell>
          <cell r="I374" t="str">
            <v>Subgerencia De Control De Asociaciones Público Privadas Y Obras Por Impuestos</v>
          </cell>
          <cell r="J374" t="str">
            <v>C920</v>
          </cell>
          <cell r="K374" t="str">
            <v>Subgerencia De Control De Asociaciones Público Privadas Y Obras Por Impuestos</v>
          </cell>
          <cell r="M374">
            <v>7500</v>
          </cell>
        </row>
        <row r="375">
          <cell r="E375" t="str">
            <v>45974088</v>
          </cell>
          <cell r="F375">
            <v>44055</v>
          </cell>
          <cell r="G375" t="str">
            <v>CAS COVID</v>
          </cell>
          <cell r="H375" t="str">
            <v>C610</v>
          </cell>
          <cell r="I375" t="str">
            <v>Subgerencia De Evaluación De Denuncias</v>
          </cell>
          <cell r="J375" t="str">
            <v>L490</v>
          </cell>
          <cell r="K375" t="str">
            <v>Gerencia Regional De Control De Ayacucho</v>
          </cell>
          <cell r="M375">
            <v>6500</v>
          </cell>
        </row>
        <row r="376">
          <cell r="E376" t="str">
            <v>72179485</v>
          </cell>
          <cell r="F376">
            <v>44133</v>
          </cell>
          <cell r="G376" t="str">
            <v>CAS REACTIVACIÓN ECONÓMICA</v>
          </cell>
          <cell r="H376" t="str">
            <v>C090</v>
          </cell>
          <cell r="I376" t="str">
            <v>Órganos De Control Institucional</v>
          </cell>
          <cell r="J376" t="str">
            <v>L435</v>
          </cell>
          <cell r="K376" t="str">
            <v>Gerencia Regional De Control De Cajamarca</v>
          </cell>
          <cell r="L376" t="str">
            <v>0616 MUNICIPALIDAD PROVINCIAL DE SAN PABLO</v>
          </cell>
          <cell r="M376">
            <v>6500</v>
          </cell>
        </row>
        <row r="377">
          <cell r="E377" t="str">
            <v>40936915</v>
          </cell>
          <cell r="F377">
            <v>43640</v>
          </cell>
          <cell r="G377" t="str">
            <v>CAS MEGAPROYECTOS</v>
          </cell>
          <cell r="H377" t="str">
            <v>L334</v>
          </cell>
          <cell r="I377" t="str">
            <v>Subgerencia De Control De Megaproyectos</v>
          </cell>
          <cell r="J377" t="str">
            <v>L334</v>
          </cell>
          <cell r="K377" t="str">
            <v>Subgerencia De Control De Megaproyectos</v>
          </cell>
          <cell r="M377">
            <v>12500</v>
          </cell>
        </row>
        <row r="378">
          <cell r="E378" t="str">
            <v>71744211</v>
          </cell>
          <cell r="F378">
            <v>43843</v>
          </cell>
          <cell r="G378" t="str">
            <v>CAS REGULAR</v>
          </cell>
          <cell r="H378" t="str">
            <v>D900</v>
          </cell>
          <cell r="I378" t="str">
            <v>Procuraduría Pública</v>
          </cell>
          <cell r="J378" t="str">
            <v>D900</v>
          </cell>
          <cell r="K378" t="str">
            <v>Procuraduría Pública</v>
          </cell>
          <cell r="M378">
            <v>5500</v>
          </cell>
        </row>
        <row r="379">
          <cell r="E379" t="str">
            <v>44239914</v>
          </cell>
          <cell r="F379">
            <v>43601</v>
          </cell>
          <cell r="G379" t="str">
            <v>CAS MEGAPROYECTOS</v>
          </cell>
          <cell r="H379" t="str">
            <v>C090</v>
          </cell>
          <cell r="I379" t="str">
            <v>Órganos De Control Institucional</v>
          </cell>
          <cell r="J379" t="str">
            <v>L455</v>
          </cell>
          <cell r="K379" t="str">
            <v>Gerencia Regional De Control De Puno</v>
          </cell>
          <cell r="L379" t="str">
            <v>0463 MUNICIPALIDAD PROVINCIAL DE PUNO</v>
          </cell>
          <cell r="M379">
            <v>7500</v>
          </cell>
        </row>
        <row r="380">
          <cell r="E380" t="str">
            <v>43885828</v>
          </cell>
          <cell r="F380">
            <v>44055</v>
          </cell>
          <cell r="G380" t="str">
            <v>CAS COVID</v>
          </cell>
          <cell r="H380" t="str">
            <v>L530</v>
          </cell>
          <cell r="I380" t="str">
            <v>Subgerencia De Atención De Denuncias</v>
          </cell>
          <cell r="J380" t="str">
            <v>L530</v>
          </cell>
          <cell r="K380" t="str">
            <v>Subgerencia De Atención De Denuncias</v>
          </cell>
          <cell r="M380">
            <v>6500</v>
          </cell>
        </row>
        <row r="381">
          <cell r="E381" t="str">
            <v>10552936</v>
          </cell>
          <cell r="F381">
            <v>41949</v>
          </cell>
          <cell r="G381" t="str">
            <v>CAS REGULAR</v>
          </cell>
          <cell r="H381" t="str">
            <v>L332</v>
          </cell>
          <cell r="I381" t="str">
            <v>Subgerencia De Control Del Sector Agricultura Y Ambiente</v>
          </cell>
          <cell r="J381" t="str">
            <v>L332</v>
          </cell>
          <cell r="K381" t="str">
            <v>Subgerencia De Control Del Sector Agricultura Y Ambiente</v>
          </cell>
          <cell r="M381">
            <v>7000</v>
          </cell>
        </row>
        <row r="382">
          <cell r="E382" t="str">
            <v>15638269</v>
          </cell>
          <cell r="F382">
            <v>44055</v>
          </cell>
          <cell r="G382" t="str">
            <v>CAS COVID</v>
          </cell>
          <cell r="H382" t="str">
            <v>L530</v>
          </cell>
          <cell r="I382" t="str">
            <v>Subgerencia De Atención De Denuncias</v>
          </cell>
          <cell r="J382" t="str">
            <v>L530</v>
          </cell>
          <cell r="K382" t="str">
            <v>Subgerencia De Atención De Denuncias</v>
          </cell>
          <cell r="M382">
            <v>6500</v>
          </cell>
        </row>
        <row r="383">
          <cell r="E383" t="str">
            <v>42757561</v>
          </cell>
          <cell r="F383">
            <v>44055</v>
          </cell>
          <cell r="G383" t="str">
            <v>CAS COVID</v>
          </cell>
          <cell r="H383" t="str">
            <v>L531</v>
          </cell>
          <cell r="I383" t="str">
            <v>Subgerencia De Participación Ciudadana</v>
          </cell>
          <cell r="J383" t="str">
            <v>L466</v>
          </cell>
          <cell r="K383" t="str">
            <v>Gerencia Regional De Control De Ucayali</v>
          </cell>
          <cell r="M383">
            <v>6500</v>
          </cell>
        </row>
        <row r="384">
          <cell r="E384" t="str">
            <v>32394472</v>
          </cell>
          <cell r="F384">
            <v>43207</v>
          </cell>
          <cell r="G384" t="str">
            <v>CAS REGULAR</v>
          </cell>
          <cell r="H384" t="str">
            <v>D530</v>
          </cell>
          <cell r="I384" t="str">
            <v>Subgerencia De Abastecimiento</v>
          </cell>
          <cell r="J384" t="str">
            <v>D530</v>
          </cell>
          <cell r="K384" t="str">
            <v>Subgerencia De Abastecimiento</v>
          </cell>
          <cell r="M384">
            <v>2500</v>
          </cell>
        </row>
        <row r="385">
          <cell r="E385" t="str">
            <v>45868026</v>
          </cell>
          <cell r="F385">
            <v>43460</v>
          </cell>
          <cell r="G385" t="str">
            <v>CAS REGULAR</v>
          </cell>
          <cell r="H385" t="str">
            <v>L420</v>
          </cell>
          <cell r="I385" t="str">
            <v>Gerencia Regional De Control De Piura</v>
          </cell>
          <cell r="J385" t="str">
            <v>L420</v>
          </cell>
          <cell r="K385" t="str">
            <v>Gerencia Regional De Control De Piura</v>
          </cell>
          <cell r="M385">
            <v>6500</v>
          </cell>
        </row>
        <row r="386">
          <cell r="E386" t="str">
            <v>40655584</v>
          </cell>
          <cell r="F386">
            <v>43374</v>
          </cell>
          <cell r="G386" t="str">
            <v>CAS REGULAR</v>
          </cell>
          <cell r="H386" t="str">
            <v>L330</v>
          </cell>
          <cell r="I386" t="str">
            <v>Subgerencia De Control Del Sector Productivo Y Trabajo</v>
          </cell>
          <cell r="J386" t="str">
            <v>L330</v>
          </cell>
          <cell r="K386" t="str">
            <v>Subgerencia De Control Del Sector Productivo Y Trabajo</v>
          </cell>
          <cell r="M386">
            <v>6500</v>
          </cell>
        </row>
        <row r="387">
          <cell r="E387" t="str">
            <v>41125166</v>
          </cell>
          <cell r="F387">
            <v>43206</v>
          </cell>
          <cell r="G387" t="str">
            <v>CAS REGULAR</v>
          </cell>
          <cell r="H387" t="str">
            <v>D320</v>
          </cell>
          <cell r="I387" t="str">
            <v>Subgerencia De Gestión Documentaria</v>
          </cell>
          <cell r="J387" t="str">
            <v>D320</v>
          </cell>
          <cell r="K387" t="str">
            <v>Subgerencia De Gestión Documentaria</v>
          </cell>
          <cell r="M387">
            <v>2500</v>
          </cell>
        </row>
        <row r="388">
          <cell r="E388" t="str">
            <v>42926939</v>
          </cell>
          <cell r="F388">
            <v>43103</v>
          </cell>
          <cell r="G388" t="str">
            <v>CAS REGULAR</v>
          </cell>
          <cell r="H388" t="str">
            <v>D610</v>
          </cell>
          <cell r="I388" t="str">
            <v>Subgerencia De Sistemas De Información</v>
          </cell>
          <cell r="J388" t="str">
            <v>D610</v>
          </cell>
          <cell r="K388" t="str">
            <v>Subgerencia De Sistemas De Información</v>
          </cell>
          <cell r="M388">
            <v>7000</v>
          </cell>
        </row>
        <row r="389">
          <cell r="E389" t="str">
            <v>26729757</v>
          </cell>
          <cell r="F389">
            <v>43601</v>
          </cell>
          <cell r="G389" t="str">
            <v>CAS RCC</v>
          </cell>
          <cell r="H389" t="str">
            <v>C090</v>
          </cell>
          <cell r="I389" t="str">
            <v>Órganos De Control Institucional</v>
          </cell>
          <cell r="J389" t="str">
            <v>L420</v>
          </cell>
          <cell r="K389" t="str">
            <v>Gerencia Regional De Control De Piura</v>
          </cell>
          <cell r="L389" t="str">
            <v>0450 MUNICIPALIDAD PROVINCIAL DE AYABACA</v>
          </cell>
          <cell r="M389">
            <v>7500</v>
          </cell>
        </row>
        <row r="390">
          <cell r="E390" t="str">
            <v>44445075</v>
          </cell>
          <cell r="F390">
            <v>43601</v>
          </cell>
          <cell r="G390" t="str">
            <v>CAS MEGAPROYECTOS</v>
          </cell>
          <cell r="H390" t="str">
            <v>C090</v>
          </cell>
          <cell r="I390" t="str">
            <v>Órganos De Control Institucional</v>
          </cell>
          <cell r="J390" t="str">
            <v>L485</v>
          </cell>
          <cell r="K390" t="str">
            <v>Gerencia Regional De Control De Apurímac</v>
          </cell>
          <cell r="L390" t="str">
            <v>3861 MUNICIPALIDAD DISTRITAL DE CHALLHUAHUACHO</v>
          </cell>
          <cell r="M390">
            <v>6500</v>
          </cell>
        </row>
        <row r="391">
          <cell r="E391" t="str">
            <v>07452740</v>
          </cell>
          <cell r="F391">
            <v>44133</v>
          </cell>
          <cell r="G391" t="str">
            <v xml:space="preserve">CAS REGULAR </v>
          </cell>
          <cell r="H391" t="str">
            <v>D530</v>
          </cell>
          <cell r="I391" t="str">
            <v>Subgerencia De Abastecimiento</v>
          </cell>
          <cell r="J391" t="str">
            <v>D530</v>
          </cell>
          <cell r="K391" t="str">
            <v>Subgerencia De Abastecimiento</v>
          </cell>
          <cell r="M391">
            <v>12000</v>
          </cell>
        </row>
        <row r="392">
          <cell r="E392" t="str">
            <v>18192344</v>
          </cell>
          <cell r="F392">
            <v>43601</v>
          </cell>
          <cell r="G392" t="str">
            <v>CAS RCC</v>
          </cell>
          <cell r="H392" t="str">
            <v>C090</v>
          </cell>
          <cell r="I392" t="str">
            <v>Órganos De Control Institucional</v>
          </cell>
          <cell r="J392" t="str">
            <v>L495</v>
          </cell>
          <cell r="K392" t="str">
            <v>Gerencia Regional De Control De La Libertad</v>
          </cell>
          <cell r="L392" t="str">
            <v>3614 MUNICIPALIDAD PROVINCIAL DE GRAN CHIMU</v>
          </cell>
          <cell r="M392">
            <v>7500</v>
          </cell>
        </row>
        <row r="393">
          <cell r="E393" t="str">
            <v>45936837</v>
          </cell>
          <cell r="F393">
            <v>43601</v>
          </cell>
          <cell r="G393" t="str">
            <v>CAS MEGAPROYECTOS</v>
          </cell>
          <cell r="H393" t="str">
            <v>C090</v>
          </cell>
          <cell r="I393" t="str">
            <v>Órganos De Control Institucional</v>
          </cell>
          <cell r="J393" t="str">
            <v>L466</v>
          </cell>
          <cell r="K393" t="str">
            <v>Gerencia Regional De Control De Ucayali</v>
          </cell>
          <cell r="L393" t="str">
            <v>2684 MUNICIPALIDAD PROVINCIAL DE PADRE ABAD</v>
          </cell>
          <cell r="M393">
            <v>7500</v>
          </cell>
        </row>
        <row r="394">
          <cell r="E394" t="str">
            <v>10009810</v>
          </cell>
          <cell r="F394">
            <v>41687</v>
          </cell>
          <cell r="G394" t="str">
            <v>CAS REGULAR</v>
          </cell>
          <cell r="H394" t="str">
            <v>D531</v>
          </cell>
          <cell r="I394" t="str">
            <v>Oficina De Seguridad Y Defensa Nacional</v>
          </cell>
          <cell r="J394" t="str">
            <v>D531</v>
          </cell>
          <cell r="K394" t="str">
            <v>Oficina De Seguridad Y Defensa Nacional</v>
          </cell>
          <cell r="M394">
            <v>2500</v>
          </cell>
        </row>
        <row r="395">
          <cell r="E395" t="str">
            <v>45612970</v>
          </cell>
          <cell r="F395">
            <v>43460</v>
          </cell>
          <cell r="G395" t="str">
            <v>CAS REGULAR</v>
          </cell>
          <cell r="H395" t="str">
            <v>D403</v>
          </cell>
          <cell r="I395" t="str">
            <v>Subdirección De Postgrado</v>
          </cell>
          <cell r="J395" t="str">
            <v>D403</v>
          </cell>
          <cell r="K395" t="str">
            <v>Subdirección De Postgrado</v>
          </cell>
          <cell r="M395">
            <v>5500</v>
          </cell>
        </row>
        <row r="396">
          <cell r="E396" t="str">
            <v>43439412</v>
          </cell>
          <cell r="F396">
            <v>43460</v>
          </cell>
          <cell r="G396" t="str">
            <v>CAS REGULAR</v>
          </cell>
          <cell r="H396" t="str">
            <v>L476</v>
          </cell>
          <cell r="I396" t="str">
            <v>Gerencia Regional De Control De Moquegua</v>
          </cell>
          <cell r="J396" t="str">
            <v>L476</v>
          </cell>
          <cell r="K396" t="str">
            <v>Gerencia Regional De Control De Moquegua</v>
          </cell>
          <cell r="M396">
            <v>3500</v>
          </cell>
        </row>
        <row r="397">
          <cell r="E397" t="str">
            <v>44384553</v>
          </cell>
          <cell r="F397">
            <v>44133</v>
          </cell>
          <cell r="G397" t="str">
            <v>CAS REACTIVACIÓN ECONÓMICA</v>
          </cell>
          <cell r="H397" t="str">
            <v>C090</v>
          </cell>
          <cell r="I397" t="str">
            <v>Órganos De Control Institucional</v>
          </cell>
          <cell r="J397" t="str">
            <v>L495</v>
          </cell>
          <cell r="K397" t="str">
            <v>Gerencia Regional De Control De La Libertad</v>
          </cell>
          <cell r="L397" t="str">
            <v>0264 SEDALIB S.A.</v>
          </cell>
          <cell r="M397">
            <v>7500</v>
          </cell>
        </row>
        <row r="398">
          <cell r="E398" t="str">
            <v>40714072</v>
          </cell>
          <cell r="F398">
            <v>43374</v>
          </cell>
          <cell r="G398" t="str">
            <v>CAS MEGAPROYECTOS</v>
          </cell>
          <cell r="H398" t="str">
            <v>L334</v>
          </cell>
          <cell r="I398" t="str">
            <v>Subgerencia De Control De Megaproyectos</v>
          </cell>
          <cell r="J398" t="str">
            <v>L334</v>
          </cell>
          <cell r="K398" t="str">
            <v>Subgerencia De Control De Megaproyectos</v>
          </cell>
          <cell r="M398">
            <v>8500</v>
          </cell>
        </row>
        <row r="399">
          <cell r="E399" t="str">
            <v>41961506</v>
          </cell>
          <cell r="F399">
            <v>44133</v>
          </cell>
          <cell r="G399" t="str">
            <v xml:space="preserve">CAS REGULAR </v>
          </cell>
          <cell r="H399" t="str">
            <v>D200</v>
          </cell>
          <cell r="I399" t="str">
            <v>Órgano De Auditoría Interna</v>
          </cell>
          <cell r="J399" t="str">
            <v>L455</v>
          </cell>
          <cell r="K399" t="str">
            <v>Gerencia Regional De Control De Puno</v>
          </cell>
          <cell r="M399">
            <v>7500</v>
          </cell>
        </row>
        <row r="400">
          <cell r="E400" t="str">
            <v>42210257</v>
          </cell>
          <cell r="F400">
            <v>43601</v>
          </cell>
          <cell r="G400" t="str">
            <v>CAS RCC</v>
          </cell>
          <cell r="H400" t="str">
            <v>C090</v>
          </cell>
          <cell r="I400" t="str">
            <v>Órganos De Control Institucional</v>
          </cell>
          <cell r="J400" t="str">
            <v>L422</v>
          </cell>
          <cell r="K400" t="str">
            <v>Gerencia Regional De Control De Tumbes</v>
          </cell>
          <cell r="L400" t="str">
            <v>0474 MUNICIPALIDAD PROVINCIAL DE CONTRALMIRANTE VILLAR</v>
          </cell>
          <cell r="M400">
            <v>7500</v>
          </cell>
        </row>
        <row r="401">
          <cell r="E401" t="str">
            <v>46110113</v>
          </cell>
          <cell r="F401">
            <v>43843</v>
          </cell>
          <cell r="G401" t="str">
            <v>CAS MEGAPROYECTOS</v>
          </cell>
          <cell r="H401" t="str">
            <v>C920</v>
          </cell>
          <cell r="I401" t="str">
            <v>Subgerencia De Control De Asociaciones Público Privadas Y Obras Por Impuestos</v>
          </cell>
          <cell r="J401" t="str">
            <v>C920</v>
          </cell>
          <cell r="K401" t="str">
            <v>Subgerencia De Control De Asociaciones Público Privadas Y Obras Por Impuestos</v>
          </cell>
          <cell r="M401">
            <v>4500</v>
          </cell>
        </row>
        <row r="402">
          <cell r="E402" t="str">
            <v>45873063</v>
          </cell>
          <cell r="F402">
            <v>43843</v>
          </cell>
          <cell r="G402" t="str">
            <v>CAS REGULAR</v>
          </cell>
          <cell r="H402" t="str">
            <v>L540</v>
          </cell>
          <cell r="I402" t="str">
            <v>Subgerencia De Fiscalización</v>
          </cell>
          <cell r="J402" t="str">
            <v>L540</v>
          </cell>
          <cell r="K402" t="str">
            <v>Subgerencia De Fiscalización</v>
          </cell>
          <cell r="M402">
            <v>3000</v>
          </cell>
        </row>
        <row r="403">
          <cell r="E403" t="str">
            <v>10793075</v>
          </cell>
          <cell r="F403">
            <v>43103</v>
          </cell>
          <cell r="G403" t="str">
            <v>CAS REGULAR</v>
          </cell>
          <cell r="H403" t="str">
            <v>D610</v>
          </cell>
          <cell r="I403" t="str">
            <v>Subgerencia De Sistemas De Información</v>
          </cell>
          <cell r="J403" t="str">
            <v>D610</v>
          </cell>
          <cell r="K403" t="str">
            <v>Subgerencia De Sistemas De Información</v>
          </cell>
          <cell r="M403">
            <v>7000</v>
          </cell>
        </row>
        <row r="404">
          <cell r="E404" t="str">
            <v>70077265</v>
          </cell>
          <cell r="F404">
            <v>43601</v>
          </cell>
          <cell r="G404" t="str">
            <v>CAS MEGAPROYECTOS</v>
          </cell>
          <cell r="H404" t="str">
            <v>C090</v>
          </cell>
          <cell r="I404" t="str">
            <v>Órganos De Control Institucional</v>
          </cell>
          <cell r="J404" t="str">
            <v>L490</v>
          </cell>
          <cell r="K404" t="str">
            <v>Gerencia Regional De Control De Ayacucho</v>
          </cell>
          <cell r="L404" t="str">
            <v>0365 MUNICIPALIDAD PROVINCIAL DE LUCANAS</v>
          </cell>
          <cell r="M404">
            <v>7500</v>
          </cell>
        </row>
        <row r="405">
          <cell r="E405" t="str">
            <v>43380447</v>
          </cell>
          <cell r="F405">
            <v>42795</v>
          </cell>
          <cell r="G405" t="str">
            <v>CAS REGULAR</v>
          </cell>
          <cell r="H405" t="str">
            <v>L440</v>
          </cell>
          <cell r="I405" t="str">
            <v>Gerencia Regional De Control De Loreto</v>
          </cell>
          <cell r="J405" t="str">
            <v>L440</v>
          </cell>
          <cell r="K405" t="str">
            <v>Gerencia Regional De Control De Loreto</v>
          </cell>
          <cell r="L405" t="str">
            <v>0079 CONTRALORÍA GENERAL DE LA REPÚBLICA - CGR</v>
          </cell>
          <cell r="M405">
            <v>2500</v>
          </cell>
        </row>
        <row r="406">
          <cell r="E406" t="str">
            <v>70089663</v>
          </cell>
          <cell r="F406">
            <v>44133</v>
          </cell>
          <cell r="G406" t="str">
            <v>CAS REACTIVACIÓN ECONÓMICA</v>
          </cell>
          <cell r="H406" t="str">
            <v>L316</v>
          </cell>
          <cell r="I406" t="str">
            <v>Subgerencia De Control Del Sector Salud</v>
          </cell>
          <cell r="J406" t="str">
            <v>L316</v>
          </cell>
          <cell r="K406" t="str">
            <v>Subgerencia De Control Del Sector Salud</v>
          </cell>
          <cell r="M406">
            <v>6500</v>
          </cell>
        </row>
        <row r="407">
          <cell r="E407" t="str">
            <v>46619144</v>
          </cell>
          <cell r="F407">
            <v>43601</v>
          </cell>
          <cell r="G407" t="str">
            <v>CAS MEGAPROYECTOS</v>
          </cell>
          <cell r="H407" t="str">
            <v>C090</v>
          </cell>
          <cell r="I407" t="str">
            <v>Órganos De Control Institucional</v>
          </cell>
          <cell r="J407" t="str">
            <v>L435</v>
          </cell>
          <cell r="K407" t="str">
            <v>Gerencia Regional De Control De Cajamarca</v>
          </cell>
          <cell r="L407" t="str">
            <v>0376 MUNICIPALIDAD PROVINCIAL DE SAN IGNACIO</v>
          </cell>
          <cell r="M407">
            <v>5500</v>
          </cell>
        </row>
        <row r="408">
          <cell r="E408" t="str">
            <v>46306745</v>
          </cell>
          <cell r="F408">
            <v>43776</v>
          </cell>
          <cell r="G408" t="str">
            <v>CAS REGULAR</v>
          </cell>
          <cell r="H408" t="str">
            <v>D900</v>
          </cell>
          <cell r="I408" t="str">
            <v>Procuraduría Pública</v>
          </cell>
          <cell r="J408" t="str">
            <v>D900</v>
          </cell>
          <cell r="K408" t="str">
            <v>Procuraduría Pública</v>
          </cell>
          <cell r="M408">
            <v>7500</v>
          </cell>
        </row>
        <row r="409">
          <cell r="E409" t="str">
            <v>45783019</v>
          </cell>
          <cell r="F409">
            <v>43460</v>
          </cell>
          <cell r="G409" t="str">
            <v>CAS REGULAR</v>
          </cell>
          <cell r="H409" t="str">
            <v>L485</v>
          </cell>
          <cell r="I409" t="str">
            <v>Gerencia Regional De Control De Apurímac</v>
          </cell>
          <cell r="J409" t="str">
            <v>L485</v>
          </cell>
          <cell r="K409" t="str">
            <v>Gerencia Regional De Control De Apurímac</v>
          </cell>
          <cell r="M409">
            <v>6500</v>
          </cell>
        </row>
        <row r="410">
          <cell r="E410" t="str">
            <v>46745003</v>
          </cell>
          <cell r="F410">
            <v>43460</v>
          </cell>
          <cell r="G410" t="str">
            <v>CAS REGULAR</v>
          </cell>
          <cell r="H410" t="str">
            <v>L531</v>
          </cell>
          <cell r="I410" t="str">
            <v>Subgerencia De Participación Ciudadana</v>
          </cell>
          <cell r="J410" t="str">
            <v>L446</v>
          </cell>
          <cell r="K410" t="str">
            <v>Gerencia Regional De Control De Huancavelica</v>
          </cell>
          <cell r="M410">
            <v>3500</v>
          </cell>
        </row>
        <row r="411">
          <cell r="E411" t="str">
            <v>03684132</v>
          </cell>
          <cell r="F411">
            <v>43206</v>
          </cell>
          <cell r="G411" t="str">
            <v>CAS REGULAR</v>
          </cell>
          <cell r="H411" t="str">
            <v>D320</v>
          </cell>
          <cell r="I411" t="str">
            <v>Subgerencia De Gestión Documentaria</v>
          </cell>
          <cell r="J411" t="str">
            <v>D320</v>
          </cell>
          <cell r="K411" t="str">
            <v>Subgerencia De Gestión Documentaria</v>
          </cell>
          <cell r="M411">
            <v>3800</v>
          </cell>
        </row>
        <row r="412">
          <cell r="E412" t="str">
            <v>80029158</v>
          </cell>
          <cell r="F412">
            <v>43055</v>
          </cell>
          <cell r="G412" t="str">
            <v>CAS RCC</v>
          </cell>
          <cell r="H412" t="str">
            <v>L435</v>
          </cell>
          <cell r="I412" t="str">
            <v>Gerencia Regional De Control De Cajamarca</v>
          </cell>
          <cell r="J412" t="str">
            <v>L435</v>
          </cell>
          <cell r="K412" t="str">
            <v>Gerencia Regional De Control De Cajamarca</v>
          </cell>
          <cell r="M412">
            <v>8500</v>
          </cell>
        </row>
        <row r="413">
          <cell r="E413" t="str">
            <v>46527498</v>
          </cell>
          <cell r="F413">
            <v>44133</v>
          </cell>
          <cell r="G413" t="str">
            <v>CAS REACTIVACIÓN ECONÓMICA</v>
          </cell>
          <cell r="H413" t="str">
            <v>C090</v>
          </cell>
          <cell r="I413" t="str">
            <v>Órganos De Control Institucional</v>
          </cell>
          <cell r="J413" t="str">
            <v>L336</v>
          </cell>
          <cell r="K413" t="str">
            <v>Subgerencia De Control Del Sector Vivienda, Construcción Y Saneamiento</v>
          </cell>
          <cell r="L413" t="str">
            <v>0244 SERVICIO NACIONAL DE CAPACITACIÓN PARA LA INDUSTRIA DE LA CONSTRUCCIÓN - SENCICO</v>
          </cell>
          <cell r="M413">
            <v>9500</v>
          </cell>
        </row>
        <row r="414">
          <cell r="E414" t="str">
            <v>47359038</v>
          </cell>
          <cell r="F414">
            <v>43206</v>
          </cell>
          <cell r="G414" t="str">
            <v>CAS REGULAR</v>
          </cell>
          <cell r="H414" t="str">
            <v>L460</v>
          </cell>
          <cell r="I414" t="str">
            <v>Gerencia Regional De Control De Junín</v>
          </cell>
          <cell r="J414" t="str">
            <v>L460</v>
          </cell>
          <cell r="K414" t="str">
            <v>Gerencia Regional De Control De Junín</v>
          </cell>
          <cell r="M414">
            <v>2500</v>
          </cell>
        </row>
        <row r="415">
          <cell r="E415" t="str">
            <v>16754908</v>
          </cell>
          <cell r="F415">
            <v>43843</v>
          </cell>
          <cell r="G415" t="str">
            <v>CAS RCC</v>
          </cell>
          <cell r="H415" t="str">
            <v>C090</v>
          </cell>
          <cell r="I415" t="str">
            <v>Órganos De Control Institucional</v>
          </cell>
          <cell r="J415" t="str">
            <v>L316</v>
          </cell>
          <cell r="K415" t="str">
            <v>Subgerencia De Control Del Sector Salud</v>
          </cell>
          <cell r="L415" t="str">
            <v>0191 MINISTERIO DE SALUD</v>
          </cell>
          <cell r="M415">
            <v>7500</v>
          </cell>
        </row>
        <row r="416">
          <cell r="E416" t="str">
            <v>10024236</v>
          </cell>
          <cell r="F416">
            <v>43014</v>
          </cell>
          <cell r="G416" t="str">
            <v>CAS RCC</v>
          </cell>
          <cell r="H416" t="str">
            <v>C090</v>
          </cell>
          <cell r="I416" t="str">
            <v>Órganos De Control Institucional</v>
          </cell>
          <cell r="J416" t="str">
            <v>L332</v>
          </cell>
          <cell r="K416" t="str">
            <v>Subgerencia De Control Del Sector Agricultura Y Ambiente</v>
          </cell>
          <cell r="L416" t="str">
            <v>5741 PROGRAMA DE DESARROLLO PRODUCTIVO AGRARIO RURAL - AGRO RURAL</v>
          </cell>
          <cell r="M416">
            <v>6500</v>
          </cell>
        </row>
        <row r="417">
          <cell r="E417" t="str">
            <v>45517880</v>
          </cell>
          <cell r="F417">
            <v>43460</v>
          </cell>
          <cell r="G417" t="str">
            <v>CAS REGULAR</v>
          </cell>
          <cell r="H417" t="str">
            <v>L420</v>
          </cell>
          <cell r="I417" t="str">
            <v>Gerencia Regional De Control De Piura</v>
          </cell>
          <cell r="J417" t="str">
            <v>L420</v>
          </cell>
          <cell r="K417" t="str">
            <v>Gerencia Regional De Control De Piura</v>
          </cell>
          <cell r="M417">
            <v>6500</v>
          </cell>
        </row>
        <row r="418">
          <cell r="E418" t="str">
            <v>29650297</v>
          </cell>
          <cell r="F418">
            <v>43601</v>
          </cell>
          <cell r="G418" t="str">
            <v>CAS MEGAPROYECTOS</v>
          </cell>
          <cell r="H418" t="str">
            <v>C090</v>
          </cell>
          <cell r="I418" t="str">
            <v>Órganos De Control Institucional</v>
          </cell>
          <cell r="J418" t="str">
            <v>L470</v>
          </cell>
          <cell r="K418" t="str">
            <v>Gerencia Regional De Control De Arequipa</v>
          </cell>
          <cell r="L418" t="str">
            <v>0617 AUTORIDAD AUTÓNOMA DE MAJES SIGUAS - AUTODEMA - GOBIERNO REGIONAL DE AREQUIPA</v>
          </cell>
          <cell r="M418">
            <v>7500</v>
          </cell>
        </row>
        <row r="419">
          <cell r="E419" t="str">
            <v>41722558</v>
          </cell>
          <cell r="F419">
            <v>44060</v>
          </cell>
          <cell r="G419" t="str">
            <v>CAS COVID</v>
          </cell>
          <cell r="H419" t="str">
            <v>L530</v>
          </cell>
          <cell r="I419" t="str">
            <v>Subgerencia De Atención De Denuncias</v>
          </cell>
          <cell r="J419" t="str">
            <v>L530</v>
          </cell>
          <cell r="K419" t="str">
            <v>Subgerencia De Atención De Denuncias</v>
          </cell>
          <cell r="M419">
            <v>6500</v>
          </cell>
        </row>
        <row r="420">
          <cell r="E420" t="str">
            <v>05214388</v>
          </cell>
          <cell r="F420">
            <v>43601</v>
          </cell>
          <cell r="G420" t="str">
            <v>CAS MEGAPROYECTOS</v>
          </cell>
          <cell r="H420" t="str">
            <v>C090</v>
          </cell>
          <cell r="I420" t="str">
            <v>Órganos De Control Institucional</v>
          </cell>
          <cell r="J420" t="str">
            <v>L440</v>
          </cell>
          <cell r="K420" t="str">
            <v>Gerencia Regional De Control De Loreto</v>
          </cell>
          <cell r="L420" t="str">
            <v>0478 MUNICIPALIDAD PROVINCIAL DE UCAYALI</v>
          </cell>
          <cell r="M420">
            <v>7500</v>
          </cell>
        </row>
        <row r="421">
          <cell r="E421" t="str">
            <v>44429587</v>
          </cell>
          <cell r="F421">
            <v>43656</v>
          </cell>
          <cell r="G421" t="str">
            <v>CAS MEGAPROYECTOS</v>
          </cell>
          <cell r="H421" t="str">
            <v>C090</v>
          </cell>
          <cell r="I421" t="str">
            <v>Órganos De Control Institucional</v>
          </cell>
          <cell r="J421" t="str">
            <v>L425</v>
          </cell>
          <cell r="K421" t="str">
            <v>Gerencia Regional De Control De Ancash</v>
          </cell>
          <cell r="L421" t="str">
            <v>0341 MUNICIPALIDAD PROVINCIAL DE PALLASCA</v>
          </cell>
          <cell r="M421">
            <v>7500</v>
          </cell>
        </row>
        <row r="422">
          <cell r="E422" t="str">
            <v>41224675</v>
          </cell>
          <cell r="F422">
            <v>43601</v>
          </cell>
          <cell r="G422" t="str">
            <v>CAS MEGAPROYECTOS</v>
          </cell>
          <cell r="H422" t="str">
            <v>C090</v>
          </cell>
          <cell r="I422" t="str">
            <v>Órganos De Control Institucional</v>
          </cell>
          <cell r="J422" t="str">
            <v>L440</v>
          </cell>
          <cell r="K422" t="str">
            <v>Gerencia Regional De Control De Loreto</v>
          </cell>
          <cell r="L422" t="str">
            <v>0438 MUNICIPALIDAD PROVINCIAL DE MAYNAS</v>
          </cell>
          <cell r="M422">
            <v>6500</v>
          </cell>
        </row>
        <row r="423">
          <cell r="E423" t="str">
            <v>10644999</v>
          </cell>
          <cell r="F423">
            <v>43222</v>
          </cell>
          <cell r="G423" t="str">
            <v>CAS REGULAR</v>
          </cell>
          <cell r="H423" t="str">
            <v>D700</v>
          </cell>
          <cell r="I423" t="str">
            <v>Gerencia Jurídico Normativa</v>
          </cell>
          <cell r="J423" t="str">
            <v>D700</v>
          </cell>
          <cell r="K423" t="str">
            <v>Gerencia Jurídico Normativa</v>
          </cell>
          <cell r="M423">
            <v>9500</v>
          </cell>
        </row>
        <row r="424">
          <cell r="E424" t="str">
            <v>40466831</v>
          </cell>
          <cell r="F424">
            <v>44133</v>
          </cell>
          <cell r="G424" t="str">
            <v>CAS REACTIVACIÓN ECONÓMICA</v>
          </cell>
          <cell r="H424" t="str">
            <v>C090</v>
          </cell>
          <cell r="I424" t="str">
            <v>Órganos De Control Institucional</v>
          </cell>
          <cell r="J424" t="str">
            <v>L401</v>
          </cell>
          <cell r="K424" t="str">
            <v>Gerencia Regional De Control Lima Metropolitana Y Callao</v>
          </cell>
          <cell r="L424" t="str">
            <v>2185 MUNICIPALIDAD DISTRITAL DE SAN LUIS-LIMA</v>
          </cell>
          <cell r="M424">
            <v>8500</v>
          </cell>
        </row>
        <row r="425">
          <cell r="E425" t="str">
            <v>09388288</v>
          </cell>
          <cell r="F425">
            <v>43055</v>
          </cell>
          <cell r="G425" t="str">
            <v>CAS RCC</v>
          </cell>
          <cell r="H425" t="str">
            <v>C090</v>
          </cell>
          <cell r="I425" t="str">
            <v>Órganos De Control Institucional</v>
          </cell>
          <cell r="J425" t="str">
            <v>L332</v>
          </cell>
          <cell r="K425" t="str">
            <v>Subgerencia De Control Del Sector Agricultura Y Ambiente</v>
          </cell>
          <cell r="L425" t="str">
            <v>0052 MINISTERIO DE DESARROLLO AGRARIO Y RIEGO</v>
          </cell>
          <cell r="M425">
            <v>12000</v>
          </cell>
        </row>
        <row r="426">
          <cell r="E426" t="str">
            <v>43273580</v>
          </cell>
          <cell r="F426">
            <v>43374</v>
          </cell>
          <cell r="G426" t="str">
            <v>CAS RCC</v>
          </cell>
          <cell r="H426" t="str">
            <v>C090</v>
          </cell>
          <cell r="I426" t="str">
            <v>Órganos De Control Institucional</v>
          </cell>
          <cell r="J426" t="str">
            <v>L446</v>
          </cell>
          <cell r="K426" t="str">
            <v>Gerencia Regional De Control De Huancavelica</v>
          </cell>
          <cell r="L426" t="str">
            <v>0396 MUNICIPALIDAD PROVINCIAL DE HUANCAVELICA</v>
          </cell>
          <cell r="M426">
            <v>6500</v>
          </cell>
        </row>
        <row r="427">
          <cell r="E427" t="str">
            <v>28295034</v>
          </cell>
          <cell r="F427">
            <v>44055</v>
          </cell>
          <cell r="G427" t="str">
            <v>CAS COVID</v>
          </cell>
          <cell r="H427" t="str">
            <v>L531</v>
          </cell>
          <cell r="I427" t="str">
            <v>Subgerencia De Participación Ciudadana</v>
          </cell>
          <cell r="J427" t="str">
            <v>L490</v>
          </cell>
          <cell r="K427" t="str">
            <v>Gerencia Regional De Control De Ayacucho</v>
          </cell>
          <cell r="M427">
            <v>6500</v>
          </cell>
        </row>
        <row r="428">
          <cell r="E428" t="str">
            <v>44352947</v>
          </cell>
          <cell r="F428">
            <v>43601</v>
          </cell>
          <cell r="G428" t="str">
            <v>CAS MEGAPROYECTOS</v>
          </cell>
          <cell r="H428" t="str">
            <v>C090</v>
          </cell>
          <cell r="I428" t="str">
            <v>Órganos De Control Institucional</v>
          </cell>
          <cell r="J428" t="str">
            <v>L446</v>
          </cell>
          <cell r="K428" t="str">
            <v>Gerencia Regional De Control De Huancavelica</v>
          </cell>
          <cell r="L428" t="str">
            <v>0393 MUNICIPALIDAD PROVINCIAL DE ACOBAMBA</v>
          </cell>
          <cell r="M428">
            <v>6500</v>
          </cell>
        </row>
        <row r="429">
          <cell r="E429" t="str">
            <v>40031198</v>
          </cell>
          <cell r="F429">
            <v>43843</v>
          </cell>
          <cell r="G429" t="str">
            <v>CAS RCC</v>
          </cell>
          <cell r="H429" t="str">
            <v>C090</v>
          </cell>
          <cell r="I429" t="str">
            <v>Órganos De Control Institucional</v>
          </cell>
          <cell r="J429" t="str">
            <v>L336</v>
          </cell>
          <cell r="K429" t="str">
            <v>Subgerencia De Control Del Sector Vivienda, Construcción Y Saneamiento</v>
          </cell>
          <cell r="L429" t="str">
            <v>5303 MINISTERIO DE VIVIENDA, CONSTRUCCIÓN Y SANEAMIENTO</v>
          </cell>
          <cell r="M429">
            <v>8500</v>
          </cell>
        </row>
        <row r="430">
          <cell r="E430" t="str">
            <v>45884809</v>
          </cell>
          <cell r="F430">
            <v>43460</v>
          </cell>
          <cell r="G430" t="str">
            <v>CAS REGULAR</v>
          </cell>
          <cell r="H430" t="str">
            <v>D551</v>
          </cell>
          <cell r="I430" t="str">
            <v>Secretaría Técnica De Procedimientos Administrativos Disciplinarios</v>
          </cell>
          <cell r="J430" t="str">
            <v>D551</v>
          </cell>
          <cell r="K430" t="str">
            <v>Secretaría Técnica De Procedimientos Administrativos Disciplinarios</v>
          </cell>
          <cell r="M430">
            <v>6500</v>
          </cell>
        </row>
        <row r="431">
          <cell r="E431" t="str">
            <v>42348166</v>
          </cell>
          <cell r="F431">
            <v>43843</v>
          </cell>
          <cell r="G431" t="str">
            <v>CAS RCC</v>
          </cell>
          <cell r="H431" t="str">
            <v>C090</v>
          </cell>
          <cell r="I431" t="str">
            <v>Órganos De Control Institucional</v>
          </cell>
          <cell r="J431" t="str">
            <v>L336</v>
          </cell>
          <cell r="K431" t="str">
            <v>Subgerencia De Control Del Sector Vivienda, Construcción Y Saneamiento</v>
          </cell>
          <cell r="L431" t="str">
            <v>5303 MINISTERIO DE VIVIENDA, CONSTRUCCIÓN Y SANEAMIENTO</v>
          </cell>
          <cell r="M431">
            <v>7500</v>
          </cell>
        </row>
        <row r="432">
          <cell r="E432" t="str">
            <v>43989489</v>
          </cell>
          <cell r="F432">
            <v>44133</v>
          </cell>
          <cell r="G432" t="str">
            <v xml:space="preserve">CAS REGULAR </v>
          </cell>
          <cell r="H432" t="str">
            <v>D200</v>
          </cell>
          <cell r="I432" t="str">
            <v>Órgano De Auditoría Interna</v>
          </cell>
          <cell r="J432" t="str">
            <v>C823</v>
          </cell>
          <cell r="K432" t="str">
            <v>Gerencia Regional De Control De Lima Provincias</v>
          </cell>
          <cell r="M432">
            <v>7500</v>
          </cell>
        </row>
        <row r="433">
          <cell r="E433" t="str">
            <v>47325469</v>
          </cell>
          <cell r="F433">
            <v>43601</v>
          </cell>
          <cell r="G433" t="str">
            <v>CAS MEGAPROYECTOS</v>
          </cell>
          <cell r="H433" t="str">
            <v>C090</v>
          </cell>
          <cell r="I433" t="str">
            <v>Órganos De Control Institucional</v>
          </cell>
          <cell r="J433" t="str">
            <v>L440</v>
          </cell>
          <cell r="K433" t="str">
            <v>Gerencia Regional De Control De Loreto</v>
          </cell>
          <cell r="L433" t="str">
            <v>6054 GER.SUBREGIONAL ALTO AMAZONAS YURIMAGUAS</v>
          </cell>
          <cell r="M433">
            <v>5500</v>
          </cell>
        </row>
        <row r="434">
          <cell r="E434" t="str">
            <v>07862792</v>
          </cell>
          <cell r="F434">
            <v>43843</v>
          </cell>
          <cell r="G434" t="str">
            <v>CAS REGULAR</v>
          </cell>
          <cell r="H434" t="str">
            <v>L336</v>
          </cell>
          <cell r="I434" t="str">
            <v>Subgerencia De Control Del Sector Vivienda, Construcción Y Saneamiento</v>
          </cell>
          <cell r="J434" t="str">
            <v>L336</v>
          </cell>
          <cell r="K434" t="str">
            <v>Subgerencia De Control Del Sector Vivienda, Construcción Y Saneamiento</v>
          </cell>
          <cell r="M434">
            <v>8500</v>
          </cell>
        </row>
        <row r="435">
          <cell r="E435" t="str">
            <v>42762170</v>
          </cell>
          <cell r="F435">
            <v>43207</v>
          </cell>
          <cell r="G435" t="str">
            <v>CAS REGULAR</v>
          </cell>
          <cell r="H435" t="str">
            <v>D531</v>
          </cell>
          <cell r="I435" t="str">
            <v>Oficina De Seguridad Y Defensa Nacional</v>
          </cell>
          <cell r="J435" t="str">
            <v>D531</v>
          </cell>
          <cell r="K435" t="str">
            <v>Oficina De Seguridad Y Defensa Nacional</v>
          </cell>
          <cell r="M435">
            <v>6500</v>
          </cell>
        </row>
        <row r="436">
          <cell r="E436" t="str">
            <v>70222099</v>
          </cell>
          <cell r="F436">
            <v>44133</v>
          </cell>
          <cell r="G436" t="str">
            <v xml:space="preserve">CAS REGULAR </v>
          </cell>
          <cell r="H436" t="str">
            <v>C402</v>
          </cell>
          <cell r="I436" t="str">
            <v>Subgerencia De Comunicación Y Medios Digitales</v>
          </cell>
          <cell r="J436" t="str">
            <v>C402</v>
          </cell>
          <cell r="K436" t="str">
            <v>Subgerencia De Comunicación Y Medios Digitales</v>
          </cell>
          <cell r="M436">
            <v>7500</v>
          </cell>
        </row>
        <row r="437">
          <cell r="E437" t="str">
            <v>42393536</v>
          </cell>
          <cell r="F437">
            <v>44133</v>
          </cell>
          <cell r="G437" t="str">
            <v>CAS REACTIVACIÓN ECONÓMICA</v>
          </cell>
          <cell r="H437" t="str">
            <v>L450</v>
          </cell>
          <cell r="I437" t="str">
            <v>Gerencia Regional De Control De San Martín</v>
          </cell>
          <cell r="J437" t="str">
            <v>L450</v>
          </cell>
          <cell r="K437" t="str">
            <v>Gerencia Regional De Control De San Martín</v>
          </cell>
          <cell r="M437">
            <v>9500</v>
          </cell>
        </row>
        <row r="438">
          <cell r="E438" t="str">
            <v>72657062</v>
          </cell>
          <cell r="F438">
            <v>43103</v>
          </cell>
          <cell r="G438" t="str">
            <v>CAS REGULAR</v>
          </cell>
          <cell r="H438" t="str">
            <v>D530</v>
          </cell>
          <cell r="I438" t="str">
            <v>Subgerencia De Abastecimiento</v>
          </cell>
          <cell r="J438" t="str">
            <v>D530</v>
          </cell>
          <cell r="K438" t="str">
            <v>Subgerencia De Abastecimiento</v>
          </cell>
          <cell r="M438">
            <v>2100</v>
          </cell>
        </row>
        <row r="439">
          <cell r="E439" t="str">
            <v>40951520</v>
          </cell>
          <cell r="F439">
            <v>43055</v>
          </cell>
          <cell r="G439" t="str">
            <v>CAS MEGAPROYECTOS</v>
          </cell>
          <cell r="H439" t="str">
            <v>C920</v>
          </cell>
          <cell r="I439" t="str">
            <v>Subgerencia De Control De Asociaciones Público Privadas Y Obras Por Impuestos</v>
          </cell>
          <cell r="J439" t="str">
            <v>C920</v>
          </cell>
          <cell r="K439" t="str">
            <v>Subgerencia De Control De Asociaciones Público Privadas Y Obras Por Impuestos</v>
          </cell>
          <cell r="M439">
            <v>8500</v>
          </cell>
        </row>
        <row r="440">
          <cell r="E440" t="str">
            <v>45686343</v>
          </cell>
          <cell r="F440">
            <v>43601</v>
          </cell>
          <cell r="G440" t="str">
            <v>CAS MEGAPROYECTOS</v>
          </cell>
          <cell r="H440" t="str">
            <v>C090</v>
          </cell>
          <cell r="I440" t="str">
            <v>Órganos De Control Institucional</v>
          </cell>
          <cell r="J440" t="str">
            <v>L435</v>
          </cell>
          <cell r="K440" t="str">
            <v>Gerencia Regional De Control De Cajamarca</v>
          </cell>
          <cell r="L440" t="str">
            <v>0375 MUNICIPALIDAD PROVINCIAL DE JAÉN</v>
          </cell>
          <cell r="M440">
            <v>5500</v>
          </cell>
        </row>
        <row r="441">
          <cell r="E441" t="str">
            <v>16730271</v>
          </cell>
          <cell r="F441">
            <v>43601</v>
          </cell>
          <cell r="G441" t="str">
            <v>CAS REGULAR</v>
          </cell>
          <cell r="H441" t="str">
            <v>C090</v>
          </cell>
          <cell r="I441" t="str">
            <v>Órganos De Control Institucional</v>
          </cell>
          <cell r="J441" t="str">
            <v>L452</v>
          </cell>
          <cell r="K441" t="str">
            <v>Gerencia Regional De Control De Amazonas</v>
          </cell>
          <cell r="L441" t="str">
            <v>2901 MUNICIPALIDAD PROVINCIAL DE UTCUBAMBA</v>
          </cell>
          <cell r="M441">
            <v>5500</v>
          </cell>
        </row>
        <row r="442">
          <cell r="E442" t="str">
            <v>44092345</v>
          </cell>
          <cell r="F442">
            <v>43460</v>
          </cell>
          <cell r="G442" t="str">
            <v>CAS REGULAR</v>
          </cell>
          <cell r="H442" t="str">
            <v>L332</v>
          </cell>
          <cell r="I442" t="str">
            <v>Subgerencia De Control Del Sector Agricultura Y Ambiente</v>
          </cell>
          <cell r="J442" t="str">
            <v>L332</v>
          </cell>
          <cell r="K442" t="str">
            <v>Subgerencia De Control Del Sector Agricultura Y Ambiente</v>
          </cell>
          <cell r="M442">
            <v>6500</v>
          </cell>
        </row>
        <row r="443">
          <cell r="E443" t="str">
            <v>47830929</v>
          </cell>
          <cell r="F443">
            <v>44133</v>
          </cell>
          <cell r="G443" t="str">
            <v>CAS REACTIVACIÓN ECONÓMICA</v>
          </cell>
          <cell r="H443" t="str">
            <v>L495</v>
          </cell>
          <cell r="I443" t="str">
            <v>Gerencia Regional De Control De La Libertad</v>
          </cell>
          <cell r="J443" t="str">
            <v>L495</v>
          </cell>
          <cell r="K443" t="str">
            <v>Gerencia Regional De Control De La Libertad</v>
          </cell>
          <cell r="M443">
            <v>6500</v>
          </cell>
        </row>
        <row r="444">
          <cell r="E444" t="str">
            <v>43408208</v>
          </cell>
          <cell r="F444">
            <v>43374</v>
          </cell>
          <cell r="G444" t="str">
            <v>CAS RCC</v>
          </cell>
          <cell r="H444" t="str">
            <v>C090</v>
          </cell>
          <cell r="I444" t="str">
            <v>Órganos De Control Institucional</v>
          </cell>
          <cell r="J444" t="str">
            <v>L425</v>
          </cell>
          <cell r="K444" t="str">
            <v>Gerencia Regional De Control De Ancash</v>
          </cell>
          <cell r="L444" t="str">
            <v>0337 MUNICIPALIDAD PROVINCIAL DE HUARAZ</v>
          </cell>
          <cell r="M444">
            <v>6500</v>
          </cell>
        </row>
        <row r="445">
          <cell r="E445" t="str">
            <v>70269323</v>
          </cell>
          <cell r="F445">
            <v>44133</v>
          </cell>
          <cell r="G445" t="str">
            <v xml:space="preserve">CAS REGULAR </v>
          </cell>
          <cell r="H445" t="str">
            <v>D300</v>
          </cell>
          <cell r="I445" t="str">
            <v>Secretaría General</v>
          </cell>
          <cell r="J445" t="str">
            <v>L430</v>
          </cell>
          <cell r="K445" t="str">
            <v>Gerencia Regional De Control De Lambayeque</v>
          </cell>
          <cell r="M445">
            <v>8500</v>
          </cell>
        </row>
        <row r="446">
          <cell r="E446" t="str">
            <v>70650837</v>
          </cell>
          <cell r="F446">
            <v>43460</v>
          </cell>
          <cell r="G446" t="str">
            <v>CAS RCC</v>
          </cell>
          <cell r="H446" t="str">
            <v>L422</v>
          </cell>
          <cell r="I446" t="str">
            <v>Gerencia Regional De Control De Tumbes</v>
          </cell>
          <cell r="J446" t="str">
            <v>L422</v>
          </cell>
          <cell r="K446" t="str">
            <v>Gerencia Regional De Control De Tumbes</v>
          </cell>
          <cell r="M446">
            <v>5500</v>
          </cell>
        </row>
        <row r="447">
          <cell r="E447" t="str">
            <v>41227374</v>
          </cell>
          <cell r="F447">
            <v>44055</v>
          </cell>
          <cell r="G447" t="str">
            <v>CAS COVID</v>
          </cell>
          <cell r="H447" t="str">
            <v>C610</v>
          </cell>
          <cell r="I447" t="str">
            <v>Subgerencia De Evaluación De Denuncias</v>
          </cell>
          <cell r="J447" t="str">
            <v>L452</v>
          </cell>
          <cell r="K447" t="str">
            <v>Gerencia Regional De Control De Amazonas</v>
          </cell>
          <cell r="M447">
            <v>6500</v>
          </cell>
        </row>
        <row r="448">
          <cell r="E448" t="str">
            <v>44297799</v>
          </cell>
          <cell r="F448">
            <v>44055</v>
          </cell>
          <cell r="G448" t="str">
            <v>CAS COVID</v>
          </cell>
          <cell r="H448" t="str">
            <v>C610</v>
          </cell>
          <cell r="I448" t="str">
            <v>Subgerencia De Evaluación De Denuncias</v>
          </cell>
          <cell r="J448" t="str">
            <v>L466</v>
          </cell>
          <cell r="K448" t="str">
            <v>Gerencia Regional De Control De Ucayali</v>
          </cell>
          <cell r="M448">
            <v>6500</v>
          </cell>
        </row>
        <row r="449">
          <cell r="E449" t="str">
            <v>45953911</v>
          </cell>
          <cell r="F449">
            <v>43374</v>
          </cell>
          <cell r="G449" t="str">
            <v>CAS REGULAR</v>
          </cell>
          <cell r="H449" t="str">
            <v>L475</v>
          </cell>
          <cell r="I449" t="str">
            <v>Gerencia Regional De Control De Tacna</v>
          </cell>
          <cell r="J449" t="str">
            <v>L475</v>
          </cell>
          <cell r="K449" t="str">
            <v>Gerencia Regional De Control De Tacna</v>
          </cell>
          <cell r="M449">
            <v>6500</v>
          </cell>
        </row>
        <row r="450">
          <cell r="E450" t="str">
            <v>06103988</v>
          </cell>
          <cell r="F450">
            <v>43843</v>
          </cell>
          <cell r="G450" t="str">
            <v>CAS REGULAR</v>
          </cell>
          <cell r="H450" t="str">
            <v>D531</v>
          </cell>
          <cell r="I450" t="str">
            <v>Oficina De Seguridad Y Defensa Nacional</v>
          </cell>
          <cell r="J450" t="str">
            <v>D531</v>
          </cell>
          <cell r="K450" t="str">
            <v>Oficina De Seguridad Y Defensa Nacional</v>
          </cell>
          <cell r="M450">
            <v>6500</v>
          </cell>
        </row>
        <row r="451">
          <cell r="E451" t="str">
            <v>42583697</v>
          </cell>
          <cell r="F451">
            <v>43460</v>
          </cell>
          <cell r="G451" t="str">
            <v>CAS REGULAR</v>
          </cell>
          <cell r="H451" t="str">
            <v>L531</v>
          </cell>
          <cell r="I451" t="str">
            <v>Subgerencia De Participación Ciudadana</v>
          </cell>
          <cell r="J451" t="str">
            <v>L446</v>
          </cell>
          <cell r="K451" t="str">
            <v>Gerencia Regional De Control De Huancavelica</v>
          </cell>
          <cell r="M451">
            <v>6500</v>
          </cell>
        </row>
        <row r="452">
          <cell r="E452" t="str">
            <v>43560410</v>
          </cell>
          <cell r="F452">
            <v>43448</v>
          </cell>
          <cell r="G452" t="str">
            <v>CAS REGULAR</v>
          </cell>
          <cell r="H452" t="str">
            <v>L495</v>
          </cell>
          <cell r="I452" t="str">
            <v>Gerencia Regional De Control De La Libertad</v>
          </cell>
          <cell r="J452" t="str">
            <v>L495</v>
          </cell>
          <cell r="K452" t="str">
            <v>Gerencia Regional De Control De La Libertad</v>
          </cell>
          <cell r="M452">
            <v>6500</v>
          </cell>
        </row>
        <row r="453">
          <cell r="E453" t="str">
            <v>42863103</v>
          </cell>
          <cell r="F453">
            <v>43207</v>
          </cell>
          <cell r="G453" t="str">
            <v>CAS REGULAR</v>
          </cell>
          <cell r="H453" t="str">
            <v>L470</v>
          </cell>
          <cell r="I453" t="str">
            <v>Gerencia Regional De Control De Arequipa</v>
          </cell>
          <cell r="J453" t="str">
            <v>L470</v>
          </cell>
          <cell r="K453" t="str">
            <v>Gerencia Regional De Control De Arequipa</v>
          </cell>
          <cell r="M453">
            <v>4200</v>
          </cell>
        </row>
        <row r="454">
          <cell r="E454" t="str">
            <v>71039723</v>
          </cell>
          <cell r="F454">
            <v>44133</v>
          </cell>
          <cell r="G454" t="str">
            <v>CAS REACTIVACIÓN ECONÓMICA</v>
          </cell>
          <cell r="H454" t="str">
            <v>C090</v>
          </cell>
          <cell r="I454" t="str">
            <v>Órganos De Control Institucional</v>
          </cell>
          <cell r="J454" t="str">
            <v>L490</v>
          </cell>
          <cell r="K454" t="str">
            <v>Gerencia Regional De Control De Ayacucho</v>
          </cell>
          <cell r="L454" t="str">
            <v>0363 MUNICIPALIDAD PROVINCIAL DE HUANTA</v>
          </cell>
          <cell r="M454">
            <v>5000</v>
          </cell>
        </row>
        <row r="455">
          <cell r="E455" t="str">
            <v>43526324</v>
          </cell>
          <cell r="F455">
            <v>43460</v>
          </cell>
          <cell r="G455" t="str">
            <v>CAS REGULAR</v>
          </cell>
          <cell r="H455" t="str">
            <v>D400</v>
          </cell>
          <cell r="I455" t="str">
            <v>Dirección General Escuela Nacional De Control</v>
          </cell>
          <cell r="J455" t="str">
            <v>D400</v>
          </cell>
          <cell r="K455" t="str">
            <v>Dirección General Escuela Nacional De Control</v>
          </cell>
          <cell r="M455">
            <v>6500</v>
          </cell>
        </row>
        <row r="456">
          <cell r="E456" t="str">
            <v>71897009</v>
          </cell>
          <cell r="F456">
            <v>43601</v>
          </cell>
          <cell r="G456" t="str">
            <v>CAS REGULAR</v>
          </cell>
          <cell r="H456" t="str">
            <v>C090</v>
          </cell>
          <cell r="I456" t="str">
            <v>Órganos De Control Institucional</v>
          </cell>
          <cell r="J456" t="str">
            <v>L435</v>
          </cell>
          <cell r="K456" t="str">
            <v>Gerencia Regional De Control De Cajamarca</v>
          </cell>
          <cell r="L456" t="str">
            <v>0377 MUNICIPALIDAD PROVINCIAL DE SAN MIGUEL</v>
          </cell>
          <cell r="M456">
            <v>5500</v>
          </cell>
        </row>
        <row r="457">
          <cell r="E457" t="str">
            <v>40548305</v>
          </cell>
          <cell r="F457">
            <v>43843</v>
          </cell>
          <cell r="G457" t="str">
            <v>CAS REGULAR</v>
          </cell>
          <cell r="H457" t="str">
            <v>C090</v>
          </cell>
          <cell r="I457" t="str">
            <v>Órganos De Control Institucional</v>
          </cell>
          <cell r="J457" t="str">
            <v>L336</v>
          </cell>
          <cell r="K457" t="str">
            <v>Subgerencia De Control Del Sector Vivienda, Construcción Y Saneamiento</v>
          </cell>
          <cell r="L457" t="str">
            <v>0262 SERV AGUA POTAB Y ALCANT DE LIMA-SEDAPAL</v>
          </cell>
          <cell r="M457">
            <v>8500</v>
          </cell>
        </row>
        <row r="458">
          <cell r="E458" t="str">
            <v>29722414</v>
          </cell>
          <cell r="F458">
            <v>43207</v>
          </cell>
          <cell r="G458" t="str">
            <v>CAS REGULAR</v>
          </cell>
          <cell r="H458" t="str">
            <v>L530</v>
          </cell>
          <cell r="I458" t="str">
            <v>Subgerencia De Atención De Denuncias</v>
          </cell>
          <cell r="J458" t="str">
            <v>L470</v>
          </cell>
          <cell r="K458" t="str">
            <v>Gerencia Regional De Control De Arequipa</v>
          </cell>
          <cell r="M458">
            <v>3400</v>
          </cell>
        </row>
        <row r="459">
          <cell r="E459" t="str">
            <v>10477413</v>
          </cell>
          <cell r="F459">
            <v>44133</v>
          </cell>
          <cell r="G459" t="str">
            <v xml:space="preserve">CAS REGULAR </v>
          </cell>
          <cell r="H459" t="str">
            <v>D404</v>
          </cell>
          <cell r="I459" t="str">
            <v>Subdirección Administrativa</v>
          </cell>
          <cell r="J459" t="str">
            <v>D404</v>
          </cell>
          <cell r="K459" t="str">
            <v>Subdirección Administrativa</v>
          </cell>
          <cell r="M459">
            <v>8500</v>
          </cell>
        </row>
        <row r="460">
          <cell r="E460" t="str">
            <v>25792824</v>
          </cell>
          <cell r="F460">
            <v>39664</v>
          </cell>
          <cell r="G460" t="str">
            <v>CAS REGULAR</v>
          </cell>
          <cell r="H460" t="str">
            <v>D531</v>
          </cell>
          <cell r="I460" t="str">
            <v>Oficina De Seguridad Y Defensa Nacional</v>
          </cell>
          <cell r="J460" t="str">
            <v>D531</v>
          </cell>
          <cell r="K460" t="str">
            <v>Oficina De Seguridad Y Defensa Nacional</v>
          </cell>
          <cell r="M460">
            <v>3600</v>
          </cell>
        </row>
        <row r="461">
          <cell r="E461" t="str">
            <v>42391451</v>
          </cell>
          <cell r="F461">
            <v>40141</v>
          </cell>
          <cell r="G461" t="str">
            <v>CAS REGULAR</v>
          </cell>
          <cell r="H461" t="str">
            <v>L171</v>
          </cell>
          <cell r="I461" t="str">
            <v>Subgerencia De Desarrollo Del Sistema Nacional De Control</v>
          </cell>
          <cell r="J461" t="str">
            <v>L171</v>
          </cell>
          <cell r="K461" t="str">
            <v>Subgerencia De Desarrollo Del Sistema Nacional De Control</v>
          </cell>
          <cell r="M461">
            <v>1500</v>
          </cell>
        </row>
        <row r="462">
          <cell r="E462" t="str">
            <v>40717381</v>
          </cell>
          <cell r="F462">
            <v>44055</v>
          </cell>
          <cell r="G462" t="str">
            <v>CAS COVID</v>
          </cell>
          <cell r="H462" t="str">
            <v>L316</v>
          </cell>
          <cell r="I462" t="str">
            <v>Subgerencia De Control Del Sector Salud</v>
          </cell>
          <cell r="J462" t="str">
            <v>L470</v>
          </cell>
          <cell r="K462" t="str">
            <v>Gerencia Regional De Control De Arequipa</v>
          </cell>
          <cell r="M462">
            <v>8500</v>
          </cell>
        </row>
        <row r="463">
          <cell r="E463" t="str">
            <v>45794619</v>
          </cell>
          <cell r="F463">
            <v>44133</v>
          </cell>
          <cell r="G463" t="str">
            <v>CAS REACTIVACIÓN ECONÓMICA</v>
          </cell>
          <cell r="H463" t="str">
            <v>L450</v>
          </cell>
          <cell r="I463" t="str">
            <v>Gerencia Regional De Control De San Martín</v>
          </cell>
          <cell r="J463" t="str">
            <v>L450</v>
          </cell>
          <cell r="K463" t="str">
            <v>Gerencia Regional De Control De San Martín</v>
          </cell>
          <cell r="M463">
            <v>9500</v>
          </cell>
        </row>
        <row r="464">
          <cell r="E464" t="str">
            <v>23854464</v>
          </cell>
          <cell r="F464">
            <v>42996</v>
          </cell>
          <cell r="G464" t="str">
            <v>CAS RCC</v>
          </cell>
          <cell r="H464" t="str">
            <v>C090</v>
          </cell>
          <cell r="I464" t="str">
            <v>Órganos De Control Institucional</v>
          </cell>
          <cell r="J464" t="str">
            <v>L331</v>
          </cell>
          <cell r="K464" t="str">
            <v>Subgerencia De Control Del Sector Transportes Y Comunicaciones</v>
          </cell>
          <cell r="L464" t="str">
            <v>0929 AUTORIDAD AUTONOMA DEL SISTEMA ELECTRICO DE TRANSPORTE MASIVO DE LIMA Y CALLAO - AATE</v>
          </cell>
          <cell r="M464">
            <v>10000</v>
          </cell>
        </row>
        <row r="465">
          <cell r="E465" t="str">
            <v>40866821</v>
          </cell>
          <cell r="F465">
            <v>44055</v>
          </cell>
          <cell r="G465" t="str">
            <v>CAS COVID</v>
          </cell>
          <cell r="H465" t="str">
            <v>L531</v>
          </cell>
          <cell r="I465" t="str">
            <v>Subgerencia De Participación Ciudadana</v>
          </cell>
          <cell r="J465" t="str">
            <v>L480</v>
          </cell>
          <cell r="K465" t="str">
            <v>Gerencia Regional De Control De Cusco</v>
          </cell>
          <cell r="M465">
            <v>6500</v>
          </cell>
        </row>
        <row r="466">
          <cell r="E466" t="str">
            <v>41667964</v>
          </cell>
          <cell r="F466">
            <v>44055</v>
          </cell>
          <cell r="G466" t="str">
            <v>CAS COVID</v>
          </cell>
          <cell r="H466" t="str">
            <v>C610</v>
          </cell>
          <cell r="I466" t="str">
            <v>Subgerencia De Evaluación De Denuncias</v>
          </cell>
          <cell r="J466" t="str">
            <v>L446</v>
          </cell>
          <cell r="K466" t="str">
            <v>Gerencia Regional De Control De Huancavelica</v>
          </cell>
          <cell r="M466">
            <v>6500</v>
          </cell>
        </row>
        <row r="467">
          <cell r="E467" t="str">
            <v>70012626</v>
          </cell>
          <cell r="F467">
            <v>44060</v>
          </cell>
          <cell r="G467" t="str">
            <v>CAS COVID</v>
          </cell>
          <cell r="H467" t="str">
            <v>L530</v>
          </cell>
          <cell r="I467" t="str">
            <v>Subgerencia De Atención De Denuncias</v>
          </cell>
          <cell r="J467" t="str">
            <v>L530</v>
          </cell>
          <cell r="K467" t="str">
            <v>Subgerencia De Atención De Denuncias</v>
          </cell>
          <cell r="M467">
            <v>6500</v>
          </cell>
        </row>
        <row r="468">
          <cell r="E468" t="str">
            <v>40747100</v>
          </cell>
          <cell r="F468">
            <v>43207</v>
          </cell>
          <cell r="G468" t="str">
            <v>CAS REGULAR</v>
          </cell>
          <cell r="H468" t="str">
            <v>D530</v>
          </cell>
          <cell r="I468" t="str">
            <v>Subgerencia De Abastecimiento</v>
          </cell>
          <cell r="J468" t="str">
            <v>D530</v>
          </cell>
          <cell r="K468" t="str">
            <v>Subgerencia De Abastecimiento</v>
          </cell>
          <cell r="M468">
            <v>3400</v>
          </cell>
        </row>
        <row r="469">
          <cell r="E469" t="str">
            <v>40503043</v>
          </cell>
          <cell r="F469">
            <v>43601</v>
          </cell>
          <cell r="G469" t="str">
            <v>CAS MEGAPROYECTOS</v>
          </cell>
          <cell r="H469" t="str">
            <v>C090</v>
          </cell>
          <cell r="I469" t="str">
            <v>Órganos De Control Institucional</v>
          </cell>
          <cell r="J469" t="str">
            <v>L470</v>
          </cell>
          <cell r="K469" t="str">
            <v>Gerencia Regional De Control De Arequipa</v>
          </cell>
          <cell r="L469" t="str">
            <v>0354 MUNICIPALIDAD PROVINCIAL DE CAMANA</v>
          </cell>
          <cell r="M469">
            <v>6500</v>
          </cell>
        </row>
        <row r="470">
          <cell r="E470" t="str">
            <v>46375227</v>
          </cell>
          <cell r="F470">
            <v>43460</v>
          </cell>
          <cell r="G470" t="str">
            <v>CAS REGULAR</v>
          </cell>
          <cell r="H470" t="str">
            <v>L332</v>
          </cell>
          <cell r="I470" t="str">
            <v>Subgerencia De Control Del Sector Agricultura Y Ambiente</v>
          </cell>
          <cell r="J470" t="str">
            <v>L332</v>
          </cell>
          <cell r="K470" t="str">
            <v>Subgerencia De Control Del Sector Agricultura Y Ambiente</v>
          </cell>
          <cell r="M470">
            <v>6500</v>
          </cell>
        </row>
        <row r="471">
          <cell r="E471" t="str">
            <v>10532715</v>
          </cell>
          <cell r="F471">
            <v>43460</v>
          </cell>
          <cell r="G471" t="str">
            <v>CAS RCC</v>
          </cell>
          <cell r="H471" t="str">
            <v>C090</v>
          </cell>
          <cell r="I471" t="str">
            <v>Órganos De Control Institucional</v>
          </cell>
          <cell r="J471" t="str">
            <v>L425</v>
          </cell>
          <cell r="K471" t="str">
            <v>Gerencia Regional De Control De Ancash</v>
          </cell>
          <cell r="L471" t="str">
            <v>0337 MUNICIPALIDAD PROVINCIAL DE HUARAZ</v>
          </cell>
          <cell r="M471">
            <v>6500</v>
          </cell>
        </row>
        <row r="472">
          <cell r="E472" t="str">
            <v>46376665</v>
          </cell>
          <cell r="F472">
            <v>44133</v>
          </cell>
          <cell r="G472" t="str">
            <v xml:space="preserve">CAS REGULAR </v>
          </cell>
          <cell r="H472" t="str">
            <v>D530</v>
          </cell>
          <cell r="I472" t="str">
            <v>Subgerencia De Abastecimiento</v>
          </cell>
          <cell r="J472" t="str">
            <v>D530</v>
          </cell>
          <cell r="K472" t="str">
            <v>Subgerencia De Abastecimiento</v>
          </cell>
          <cell r="M472">
            <v>9500</v>
          </cell>
        </row>
        <row r="473">
          <cell r="E473" t="str">
            <v>40336255</v>
          </cell>
          <cell r="F473">
            <v>43103</v>
          </cell>
          <cell r="G473" t="str">
            <v>CAS REGULAR</v>
          </cell>
          <cell r="H473" t="str">
            <v>D610</v>
          </cell>
          <cell r="I473" t="str">
            <v>Subgerencia De Sistemas De Información</v>
          </cell>
          <cell r="J473" t="str">
            <v>D610</v>
          </cell>
          <cell r="K473" t="str">
            <v>Subgerencia De Sistemas De Información</v>
          </cell>
          <cell r="M473">
            <v>7000</v>
          </cell>
        </row>
        <row r="474">
          <cell r="E474" t="str">
            <v>42326462</v>
          </cell>
          <cell r="F474">
            <v>44133</v>
          </cell>
          <cell r="G474" t="str">
            <v>CAS REACTIVACIÓN ECONÓMICA</v>
          </cell>
          <cell r="H474" t="str">
            <v>C090</v>
          </cell>
          <cell r="I474" t="str">
            <v>Órganos De Control Institucional</v>
          </cell>
          <cell r="J474" t="str">
            <v>L450</v>
          </cell>
          <cell r="K474" t="str">
            <v>Gerencia Regional De Control De San Martín</v>
          </cell>
          <cell r="L474" t="str">
            <v>0470 MUNICIPALIDAD PROVINCIAL DE RIOJA</v>
          </cell>
          <cell r="M474">
            <v>6500</v>
          </cell>
        </row>
        <row r="475">
          <cell r="E475" t="str">
            <v>72815763</v>
          </cell>
          <cell r="F475">
            <v>43460</v>
          </cell>
          <cell r="G475" t="str">
            <v>CAS REGULAR</v>
          </cell>
          <cell r="H475" t="str">
            <v>D900</v>
          </cell>
          <cell r="I475" t="str">
            <v>Procuraduría Pública</v>
          </cell>
          <cell r="J475" t="str">
            <v>D900</v>
          </cell>
          <cell r="K475" t="str">
            <v>Procuraduría Pública</v>
          </cell>
          <cell r="M475">
            <v>3500</v>
          </cell>
        </row>
        <row r="476">
          <cell r="E476" t="str">
            <v>40189163</v>
          </cell>
          <cell r="F476">
            <v>42996</v>
          </cell>
          <cell r="G476" t="str">
            <v>CAS RCC</v>
          </cell>
          <cell r="H476" t="str">
            <v>C090</v>
          </cell>
          <cell r="I476" t="str">
            <v>Órganos De Control Institucional</v>
          </cell>
          <cell r="J476" t="str">
            <v>L351</v>
          </cell>
          <cell r="K476" t="str">
            <v>Subgerencia De Control Del Sector Educación</v>
          </cell>
          <cell r="L476" t="str">
            <v>0190 MINISTERIO DE EDUCACIÓN</v>
          </cell>
          <cell r="M476">
            <v>6500</v>
          </cell>
        </row>
        <row r="477">
          <cell r="E477" t="str">
            <v>24007396</v>
          </cell>
          <cell r="F477">
            <v>44133</v>
          </cell>
          <cell r="G477" t="str">
            <v>CAS REACTIVACIÓN ECONÓMICA</v>
          </cell>
          <cell r="H477" t="str">
            <v>C090</v>
          </cell>
          <cell r="I477" t="str">
            <v>Órganos De Control Institucional</v>
          </cell>
          <cell r="J477" t="str">
            <v>L315</v>
          </cell>
          <cell r="K477" t="str">
            <v>Subgerencia De Control Del Sector Social Y Cultura</v>
          </cell>
          <cell r="L477" t="str">
            <v>3901 MINISTERIO DE LA MUJER Y POBLACIONES VULNERABLES</v>
          </cell>
          <cell r="M477">
            <v>11000</v>
          </cell>
        </row>
        <row r="478">
          <cell r="E478" t="str">
            <v>40851178</v>
          </cell>
          <cell r="F478">
            <v>43656</v>
          </cell>
          <cell r="G478" t="str">
            <v>CAS MEGAPROYECTOS</v>
          </cell>
          <cell r="H478" t="str">
            <v>C090</v>
          </cell>
          <cell r="I478" t="str">
            <v>Órganos De Control Institucional</v>
          </cell>
          <cell r="J478" t="str">
            <v>L425</v>
          </cell>
          <cell r="K478" t="str">
            <v>Gerencia Regional De Control De Ancash</v>
          </cell>
          <cell r="L478" t="str">
            <v>0341 MUNICIPALIDAD PROVINCIAL DE PALLASCA</v>
          </cell>
          <cell r="M478">
            <v>6500</v>
          </cell>
        </row>
        <row r="479">
          <cell r="E479" t="str">
            <v>46379232</v>
          </cell>
          <cell r="F479">
            <v>44055</v>
          </cell>
          <cell r="G479" t="str">
            <v>CAS COVID</v>
          </cell>
          <cell r="H479" t="str">
            <v>C610</v>
          </cell>
          <cell r="I479" t="str">
            <v>Subgerencia De Evaluación De Denuncias</v>
          </cell>
          <cell r="J479" t="str">
            <v>L480</v>
          </cell>
          <cell r="K479" t="str">
            <v>Gerencia Regional De Control De Cusco</v>
          </cell>
          <cell r="M479">
            <v>6500</v>
          </cell>
        </row>
        <row r="480">
          <cell r="E480" t="str">
            <v>42573641</v>
          </cell>
          <cell r="F480">
            <v>44133</v>
          </cell>
          <cell r="G480" t="str">
            <v xml:space="preserve">CAS REGULAR </v>
          </cell>
          <cell r="H480" t="str">
            <v>D320</v>
          </cell>
          <cell r="I480" t="str">
            <v>Subgerencia De Gestión Documentaria</v>
          </cell>
          <cell r="J480" t="str">
            <v>D320</v>
          </cell>
          <cell r="K480" t="str">
            <v>Subgerencia De Gestión Documentaria</v>
          </cell>
          <cell r="M480">
            <v>5000</v>
          </cell>
        </row>
        <row r="481">
          <cell r="E481" t="str">
            <v>71932456</v>
          </cell>
          <cell r="F481">
            <v>44133</v>
          </cell>
          <cell r="G481" t="str">
            <v>CAS REACTIVACIÓN ECONÓMICA</v>
          </cell>
          <cell r="H481" t="str">
            <v>C090</v>
          </cell>
          <cell r="I481" t="str">
            <v>Órganos De Control Institucional</v>
          </cell>
          <cell r="J481" t="str">
            <v>L440</v>
          </cell>
          <cell r="K481" t="str">
            <v>Gerencia Regional De Control De Loreto</v>
          </cell>
          <cell r="L481" t="str">
            <v>4600 MUNICIPALIDAD DISTRITAL DE PUNCHANA</v>
          </cell>
          <cell r="M481">
            <v>6500</v>
          </cell>
        </row>
        <row r="482">
          <cell r="E482" t="str">
            <v>44191080</v>
          </cell>
          <cell r="F482">
            <v>43601</v>
          </cell>
          <cell r="G482" t="str">
            <v>CAS MEGAPROYECTOS</v>
          </cell>
          <cell r="H482" t="str">
            <v>C090</v>
          </cell>
          <cell r="I482" t="str">
            <v>Órganos De Control Institucional</v>
          </cell>
          <cell r="J482" t="str">
            <v>L490</v>
          </cell>
          <cell r="K482" t="str">
            <v>Gerencia Regional De Control De Ayacucho</v>
          </cell>
          <cell r="L482" t="str">
            <v>0364 MUNICIPALIDAD PROVINCIAL DE LA MAR</v>
          </cell>
          <cell r="M482">
            <v>7500</v>
          </cell>
        </row>
        <row r="483">
          <cell r="E483" t="str">
            <v>23248893</v>
          </cell>
          <cell r="F483">
            <v>43222</v>
          </cell>
          <cell r="G483" t="str">
            <v>CAS REGULAR</v>
          </cell>
          <cell r="H483" t="str">
            <v>L446</v>
          </cell>
          <cell r="I483" t="str">
            <v>Gerencia Regional De Control De Huancavelica</v>
          </cell>
          <cell r="J483" t="str">
            <v>L446</v>
          </cell>
          <cell r="K483" t="str">
            <v>Gerencia Regional De Control De Huancavelica</v>
          </cell>
          <cell r="M483">
            <v>3400</v>
          </cell>
        </row>
        <row r="484">
          <cell r="E484" t="str">
            <v>40029217</v>
          </cell>
          <cell r="F484">
            <v>43103</v>
          </cell>
          <cell r="G484" t="str">
            <v>CAS REGULAR</v>
          </cell>
          <cell r="H484" t="str">
            <v>D610</v>
          </cell>
          <cell r="I484" t="str">
            <v>Subgerencia De Sistemas De Información</v>
          </cell>
          <cell r="J484" t="str">
            <v>D610</v>
          </cell>
          <cell r="K484" t="str">
            <v>Subgerencia De Sistemas De Información</v>
          </cell>
          <cell r="M484">
            <v>7000</v>
          </cell>
        </row>
        <row r="485">
          <cell r="E485" t="str">
            <v>42216374</v>
          </cell>
          <cell r="F485">
            <v>43601</v>
          </cell>
          <cell r="G485" t="str">
            <v>CAS RCC</v>
          </cell>
          <cell r="H485" t="str">
            <v>C090</v>
          </cell>
          <cell r="I485" t="str">
            <v>Órganos De Control Institucional</v>
          </cell>
          <cell r="J485" t="str">
            <v>L425</v>
          </cell>
          <cell r="K485" t="str">
            <v>Gerencia Regional De Control De Ancash</v>
          </cell>
          <cell r="L485" t="str">
            <v>0333 MUNICIPALIDAD PROVINCIAL DE BOLOGNESI</v>
          </cell>
          <cell r="M485">
            <v>6500</v>
          </cell>
        </row>
        <row r="486">
          <cell r="E486" t="str">
            <v>43351057</v>
          </cell>
          <cell r="F486">
            <v>41061</v>
          </cell>
          <cell r="G486" t="str">
            <v>CAS REGULAR</v>
          </cell>
          <cell r="H486" t="str">
            <v>L446</v>
          </cell>
          <cell r="I486" t="str">
            <v>Gerencia Regional De Control De Huancavelica</v>
          </cell>
          <cell r="J486" t="str">
            <v>L446</v>
          </cell>
          <cell r="K486" t="str">
            <v>Gerencia Regional De Control De Huancavelica</v>
          </cell>
          <cell r="M486">
            <v>2000</v>
          </cell>
        </row>
        <row r="487">
          <cell r="E487" t="str">
            <v>10147730</v>
          </cell>
          <cell r="F487">
            <v>43640</v>
          </cell>
          <cell r="G487" t="str">
            <v>CAS MEGAPROYECTOS</v>
          </cell>
          <cell r="H487" t="str">
            <v>L334</v>
          </cell>
          <cell r="I487" t="str">
            <v>Subgerencia De Control De Megaproyectos</v>
          </cell>
          <cell r="J487" t="str">
            <v>L334</v>
          </cell>
          <cell r="K487" t="str">
            <v>Subgerencia De Control De Megaproyectos</v>
          </cell>
          <cell r="M487">
            <v>10500</v>
          </cell>
        </row>
        <row r="488">
          <cell r="E488" t="str">
            <v>47657101</v>
          </cell>
          <cell r="F488">
            <v>44133</v>
          </cell>
          <cell r="G488" t="str">
            <v xml:space="preserve">CAS REGULAR </v>
          </cell>
          <cell r="H488" t="str">
            <v>C325</v>
          </cell>
          <cell r="I488" t="str">
            <v>Subgerencia De Formulación De Inversiones</v>
          </cell>
          <cell r="J488" t="str">
            <v>C325</v>
          </cell>
          <cell r="K488" t="str">
            <v>Subgerencia De Formulación De Inversiones</v>
          </cell>
          <cell r="M488">
            <v>4500</v>
          </cell>
        </row>
        <row r="489">
          <cell r="E489" t="str">
            <v>42378856</v>
          </cell>
          <cell r="F489">
            <v>43843</v>
          </cell>
          <cell r="G489" t="str">
            <v>CAS REGULAR</v>
          </cell>
          <cell r="H489" t="str">
            <v>D550</v>
          </cell>
          <cell r="I489" t="str">
            <v>Gerencia De Capital Humano</v>
          </cell>
          <cell r="J489" t="str">
            <v>D550</v>
          </cell>
          <cell r="K489" t="str">
            <v>Gerencia De Capital Humano</v>
          </cell>
          <cell r="M489">
            <v>2500</v>
          </cell>
        </row>
        <row r="490">
          <cell r="E490" t="str">
            <v>41283743</v>
          </cell>
          <cell r="F490">
            <v>43206</v>
          </cell>
          <cell r="G490" t="str">
            <v>CAS REGULAR</v>
          </cell>
          <cell r="H490" t="str">
            <v>D900</v>
          </cell>
          <cell r="I490" t="str">
            <v>Procuraduría Pública</v>
          </cell>
          <cell r="J490" t="str">
            <v>D900</v>
          </cell>
          <cell r="K490" t="str">
            <v>Procuraduría Pública</v>
          </cell>
          <cell r="M490">
            <v>2500</v>
          </cell>
        </row>
        <row r="491">
          <cell r="E491" t="str">
            <v>43825582</v>
          </cell>
          <cell r="F491">
            <v>43776</v>
          </cell>
          <cell r="G491" t="str">
            <v>CAS REGULAR</v>
          </cell>
          <cell r="H491" t="str">
            <v>D900</v>
          </cell>
          <cell r="I491" t="str">
            <v>Procuraduría Pública</v>
          </cell>
          <cell r="J491" t="str">
            <v>D900</v>
          </cell>
          <cell r="K491" t="str">
            <v>Procuraduría Pública</v>
          </cell>
          <cell r="M491">
            <v>2500</v>
          </cell>
        </row>
        <row r="492">
          <cell r="E492" t="str">
            <v>45531762</v>
          </cell>
          <cell r="F492">
            <v>43207</v>
          </cell>
          <cell r="G492" t="str">
            <v>CAS REGULAR</v>
          </cell>
          <cell r="H492" t="str">
            <v>L430</v>
          </cell>
          <cell r="I492" t="str">
            <v>Gerencia Regional De Control De Lambayeque</v>
          </cell>
          <cell r="J492" t="str">
            <v>L430</v>
          </cell>
          <cell r="K492" t="str">
            <v>Gerencia Regional De Control De Lambayeque</v>
          </cell>
          <cell r="M492">
            <v>4800</v>
          </cell>
        </row>
        <row r="493">
          <cell r="E493" t="str">
            <v>42080560</v>
          </cell>
          <cell r="F493">
            <v>43103</v>
          </cell>
          <cell r="G493" t="str">
            <v>CAS REGULAR</v>
          </cell>
          <cell r="H493" t="str">
            <v>D530</v>
          </cell>
          <cell r="I493" t="str">
            <v>Subgerencia De Abastecimiento</v>
          </cell>
          <cell r="J493" t="str">
            <v>D530</v>
          </cell>
          <cell r="K493" t="str">
            <v>Subgerencia De Abastecimiento</v>
          </cell>
          <cell r="M493">
            <v>9500</v>
          </cell>
        </row>
        <row r="494">
          <cell r="E494" t="str">
            <v>41595356</v>
          </cell>
          <cell r="F494">
            <v>43460</v>
          </cell>
          <cell r="G494" t="str">
            <v>CAS MEGAPROYECTOS</v>
          </cell>
          <cell r="H494" t="str">
            <v>C920</v>
          </cell>
          <cell r="I494" t="str">
            <v>Subgerencia De Control De Asociaciones Público Privadas Y Obras Por Impuestos</v>
          </cell>
          <cell r="J494" t="str">
            <v>C920</v>
          </cell>
          <cell r="K494" t="str">
            <v>Subgerencia De Control De Asociaciones Público Privadas Y Obras Por Impuestos</v>
          </cell>
          <cell r="M494">
            <v>12500</v>
          </cell>
        </row>
        <row r="495">
          <cell r="E495" t="str">
            <v>44796943</v>
          </cell>
          <cell r="F495">
            <v>43601</v>
          </cell>
          <cell r="G495" t="str">
            <v>CAS RCC</v>
          </cell>
          <cell r="H495" t="str">
            <v>C090</v>
          </cell>
          <cell r="I495" t="str">
            <v>Órganos De Control Institucional</v>
          </cell>
          <cell r="J495" t="str">
            <v>L495</v>
          </cell>
          <cell r="K495" t="str">
            <v>Gerencia Regional De Control De La Libertad</v>
          </cell>
          <cell r="L495" t="str">
            <v>0423 MUNICIPALIDAD PROVINCIAL DE SANTIAGO DE CHUCO</v>
          </cell>
          <cell r="M495">
            <v>5500</v>
          </cell>
        </row>
        <row r="496">
          <cell r="E496" t="str">
            <v>23096353</v>
          </cell>
          <cell r="F496">
            <v>43843</v>
          </cell>
          <cell r="G496" t="str">
            <v>CAS REGULAR</v>
          </cell>
          <cell r="H496" t="str">
            <v>L316</v>
          </cell>
          <cell r="I496" t="str">
            <v>Subgerencia De Control Del Sector Salud</v>
          </cell>
          <cell r="J496" t="str">
            <v>L316</v>
          </cell>
          <cell r="K496" t="str">
            <v>Subgerencia De Control Del Sector Salud</v>
          </cell>
          <cell r="M496">
            <v>6500</v>
          </cell>
        </row>
        <row r="497">
          <cell r="E497" t="str">
            <v>44730463</v>
          </cell>
          <cell r="F497">
            <v>43843</v>
          </cell>
          <cell r="G497" t="str">
            <v>CAS REGULAR</v>
          </cell>
          <cell r="H497" t="str">
            <v>D800</v>
          </cell>
          <cell r="I497" t="str">
            <v>Subgerencia De Cooperación Y Relaciones Internacionales</v>
          </cell>
          <cell r="J497" t="str">
            <v>D800</v>
          </cell>
          <cell r="K497" t="str">
            <v>Subgerencia De Cooperación Y Relaciones Internacionales</v>
          </cell>
          <cell r="M497">
            <v>6500</v>
          </cell>
        </row>
        <row r="498">
          <cell r="E498" t="str">
            <v>21013822</v>
          </cell>
          <cell r="F498">
            <v>43460</v>
          </cell>
          <cell r="G498" t="str">
            <v>CAS REGULAR</v>
          </cell>
          <cell r="H498" t="str">
            <v>L460</v>
          </cell>
          <cell r="I498" t="str">
            <v>Gerencia Regional De Control De Junín</v>
          </cell>
          <cell r="J498" t="str">
            <v>L460</v>
          </cell>
          <cell r="K498" t="str">
            <v>Gerencia Regional De Control De Junín</v>
          </cell>
          <cell r="M498">
            <v>6500</v>
          </cell>
        </row>
        <row r="499">
          <cell r="E499" t="str">
            <v>42366069</v>
          </cell>
          <cell r="F499">
            <v>40988</v>
          </cell>
          <cell r="G499" t="str">
            <v>CAS REGULAR</v>
          </cell>
          <cell r="H499" t="str">
            <v>D320</v>
          </cell>
          <cell r="I499" t="str">
            <v>Subgerencia De Gestión Documentaria</v>
          </cell>
          <cell r="J499" t="str">
            <v>L495</v>
          </cell>
          <cell r="K499" t="str">
            <v>Gerencia Regional De Control De La Libertad</v>
          </cell>
          <cell r="M499">
            <v>2500</v>
          </cell>
        </row>
        <row r="500">
          <cell r="E500" t="str">
            <v>41328922</v>
          </cell>
          <cell r="F500">
            <v>43321</v>
          </cell>
          <cell r="G500" t="str">
            <v>CAS REGULAR</v>
          </cell>
          <cell r="H500" t="str">
            <v>D530</v>
          </cell>
          <cell r="I500" t="str">
            <v>Subgerencia De Abastecimiento</v>
          </cell>
          <cell r="J500" t="str">
            <v>D530</v>
          </cell>
          <cell r="K500" t="str">
            <v>Subgerencia De Abastecimiento</v>
          </cell>
          <cell r="M500">
            <v>9500</v>
          </cell>
        </row>
        <row r="501">
          <cell r="E501" t="str">
            <v>40838344</v>
          </cell>
          <cell r="F501">
            <v>43843</v>
          </cell>
          <cell r="G501" t="str">
            <v>CAS REGULAR</v>
          </cell>
          <cell r="H501" t="str">
            <v>D531</v>
          </cell>
          <cell r="I501" t="str">
            <v>Oficina De Seguridad Y Defensa Nacional</v>
          </cell>
          <cell r="J501" t="str">
            <v>D531</v>
          </cell>
          <cell r="K501" t="str">
            <v>Oficina De Seguridad Y Defensa Nacional</v>
          </cell>
          <cell r="M501">
            <v>6500</v>
          </cell>
        </row>
        <row r="502">
          <cell r="E502" t="str">
            <v>42811488</v>
          </cell>
          <cell r="F502">
            <v>43374</v>
          </cell>
          <cell r="G502" t="str">
            <v>CAS RCC</v>
          </cell>
          <cell r="H502" t="str">
            <v>L430</v>
          </cell>
          <cell r="I502" t="str">
            <v>Gerencia Regional De Control De Lambayeque</v>
          </cell>
          <cell r="J502" t="str">
            <v>L430</v>
          </cell>
          <cell r="K502" t="str">
            <v>Gerencia Regional De Control De Lambayeque</v>
          </cell>
          <cell r="M502">
            <v>8500</v>
          </cell>
        </row>
        <row r="503">
          <cell r="E503" t="str">
            <v>08824461</v>
          </cell>
          <cell r="F503">
            <v>43374</v>
          </cell>
          <cell r="G503" t="str">
            <v>CAS MEGAPROYECTOS</v>
          </cell>
          <cell r="H503" t="str">
            <v>C920</v>
          </cell>
          <cell r="I503" t="str">
            <v>Subgerencia De Control De Asociaciones Público Privadas Y Obras Por Impuestos</v>
          </cell>
          <cell r="J503" t="str">
            <v>C920</v>
          </cell>
          <cell r="K503" t="str">
            <v>Subgerencia De Control De Asociaciones Público Privadas Y Obras Por Impuestos</v>
          </cell>
          <cell r="M503">
            <v>8500</v>
          </cell>
        </row>
        <row r="504">
          <cell r="E504" t="str">
            <v>43112158</v>
          </cell>
          <cell r="F504">
            <v>43055</v>
          </cell>
          <cell r="G504" t="str">
            <v>CAS MEGAPROYECTOS</v>
          </cell>
          <cell r="H504" t="str">
            <v>C920</v>
          </cell>
          <cell r="I504" t="str">
            <v>Subgerencia De Control De Asociaciones Público Privadas Y Obras Por Impuestos</v>
          </cell>
          <cell r="J504" t="str">
            <v>C920</v>
          </cell>
          <cell r="K504" t="str">
            <v>Subgerencia De Control De Asociaciones Público Privadas Y Obras Por Impuestos</v>
          </cell>
          <cell r="M504">
            <v>10000</v>
          </cell>
        </row>
        <row r="505">
          <cell r="E505" t="str">
            <v>42311986</v>
          </cell>
          <cell r="F505">
            <v>43640</v>
          </cell>
          <cell r="G505" t="str">
            <v>CAS MEGAPROYECTOS</v>
          </cell>
          <cell r="H505" t="str">
            <v>C920</v>
          </cell>
          <cell r="I505" t="str">
            <v>Subgerencia De Control De Asociaciones Público Privadas Y Obras Por Impuestos</v>
          </cell>
          <cell r="J505" t="str">
            <v>C920</v>
          </cell>
          <cell r="K505" t="str">
            <v>Subgerencia De Control De Asociaciones Público Privadas Y Obras Por Impuestos</v>
          </cell>
          <cell r="M505">
            <v>10500</v>
          </cell>
        </row>
        <row r="506">
          <cell r="E506" t="str">
            <v>46098861</v>
          </cell>
          <cell r="F506">
            <v>44055</v>
          </cell>
          <cell r="G506" t="str">
            <v>CAS COVID</v>
          </cell>
          <cell r="H506" t="str">
            <v>C610</v>
          </cell>
          <cell r="I506" t="str">
            <v>Subgerencia De Evaluación De Denuncias</v>
          </cell>
          <cell r="J506" t="str">
            <v>L425</v>
          </cell>
          <cell r="K506" t="str">
            <v>Gerencia Regional De Control De Ancash</v>
          </cell>
          <cell r="M506">
            <v>6500</v>
          </cell>
        </row>
        <row r="507">
          <cell r="E507" t="str">
            <v>09435040</v>
          </cell>
          <cell r="F507">
            <v>43374</v>
          </cell>
          <cell r="G507" t="str">
            <v>CAS MEGAPROYECTOS</v>
          </cell>
          <cell r="H507" t="str">
            <v>C920</v>
          </cell>
          <cell r="I507" t="str">
            <v>Subgerencia De Control De Asociaciones Público Privadas Y Obras Por Impuestos</v>
          </cell>
          <cell r="J507" t="str">
            <v>C920</v>
          </cell>
          <cell r="K507" t="str">
            <v>Subgerencia De Control De Asociaciones Público Privadas Y Obras Por Impuestos</v>
          </cell>
          <cell r="M507">
            <v>12500</v>
          </cell>
        </row>
        <row r="508">
          <cell r="E508" t="str">
            <v>44669715</v>
          </cell>
          <cell r="F508">
            <v>43601</v>
          </cell>
          <cell r="G508" t="str">
            <v>CAS RCC</v>
          </cell>
          <cell r="H508" t="str">
            <v>C090</v>
          </cell>
          <cell r="I508" t="str">
            <v>Órganos De Control Institucional</v>
          </cell>
          <cell r="J508" t="str">
            <v>L420</v>
          </cell>
          <cell r="K508" t="str">
            <v>Gerencia Regional De Control De Piura</v>
          </cell>
          <cell r="L508" t="str">
            <v>0455 MUNICIPALIDAD PROVINCIAL DE SULLANA</v>
          </cell>
          <cell r="M508">
            <v>8500</v>
          </cell>
        </row>
        <row r="509">
          <cell r="E509" t="str">
            <v>43823109</v>
          </cell>
          <cell r="F509">
            <v>43206</v>
          </cell>
          <cell r="G509" t="str">
            <v>CAS REGULAR</v>
          </cell>
          <cell r="H509" t="str">
            <v>D517</v>
          </cell>
          <cell r="I509" t="str">
            <v>Subgerencia De Políticas Y Desarrollo Humano</v>
          </cell>
          <cell r="J509" t="str">
            <v>D517</v>
          </cell>
          <cell r="K509" t="str">
            <v>Subgerencia De Políticas Y Desarrollo Humano</v>
          </cell>
          <cell r="M509">
            <v>4800</v>
          </cell>
        </row>
        <row r="510">
          <cell r="E510" t="str">
            <v>09916419</v>
          </cell>
          <cell r="F510">
            <v>43103</v>
          </cell>
          <cell r="G510" t="str">
            <v>CAS REGULAR</v>
          </cell>
          <cell r="H510" t="str">
            <v>D510</v>
          </cell>
          <cell r="I510" t="str">
            <v>Subgerencia De Personal Y Compensaciones</v>
          </cell>
          <cell r="J510" t="str">
            <v>D510</v>
          </cell>
          <cell r="K510" t="str">
            <v>Subgerencia De Personal Y Compensaciones</v>
          </cell>
          <cell r="L510" t="str">
            <v>0079 CONTRALORÍA GENERAL DE LA REPÚBLICA - CGR</v>
          </cell>
          <cell r="M510">
            <v>4500</v>
          </cell>
        </row>
        <row r="511">
          <cell r="E511" t="str">
            <v>41423495</v>
          </cell>
          <cell r="F511">
            <v>43460</v>
          </cell>
          <cell r="G511" t="str">
            <v>CAS REGULAR</v>
          </cell>
          <cell r="H511" t="str">
            <v>L467</v>
          </cell>
          <cell r="I511" t="str">
            <v>Gerencia Regional De Control De Pasco</v>
          </cell>
          <cell r="J511" t="str">
            <v>L467</v>
          </cell>
          <cell r="K511" t="str">
            <v>Gerencia Regional De Control De Pasco</v>
          </cell>
          <cell r="M511">
            <v>3500</v>
          </cell>
        </row>
        <row r="512">
          <cell r="E512" t="str">
            <v>47089712</v>
          </cell>
          <cell r="F512">
            <v>43776</v>
          </cell>
          <cell r="G512" t="str">
            <v>CAS REGULAR</v>
          </cell>
          <cell r="H512" t="str">
            <v>D511</v>
          </cell>
          <cell r="I512" t="str">
            <v>Subgerencia De Bienestar Y Relaciones Laborales</v>
          </cell>
          <cell r="J512" t="str">
            <v>D511</v>
          </cell>
          <cell r="K512" t="str">
            <v>Subgerencia De Bienestar Y Relaciones Laborales</v>
          </cell>
          <cell r="M512">
            <v>2500</v>
          </cell>
        </row>
        <row r="513">
          <cell r="E513" t="str">
            <v>00497232</v>
          </cell>
          <cell r="F513">
            <v>43207</v>
          </cell>
          <cell r="G513" t="str">
            <v>CAS REGULAR</v>
          </cell>
          <cell r="H513" t="str">
            <v>L332</v>
          </cell>
          <cell r="I513" t="str">
            <v>Subgerencia De Control Del Sector Agricultura Y Ambiente</v>
          </cell>
          <cell r="J513" t="str">
            <v>L332</v>
          </cell>
          <cell r="K513" t="str">
            <v>Subgerencia De Control Del Sector Agricultura Y Ambiente</v>
          </cell>
          <cell r="M513">
            <v>7500</v>
          </cell>
        </row>
        <row r="514">
          <cell r="E514" t="str">
            <v>40404189</v>
          </cell>
          <cell r="F514">
            <v>43374</v>
          </cell>
          <cell r="G514" t="str">
            <v>CAS RCC</v>
          </cell>
          <cell r="H514" t="str">
            <v>L420</v>
          </cell>
          <cell r="I514" t="str">
            <v>Gerencia Regional De Control De Piura</v>
          </cell>
          <cell r="J514" t="str">
            <v>L420</v>
          </cell>
          <cell r="K514" t="str">
            <v>Gerencia Regional De Control De Piura</v>
          </cell>
          <cell r="M514">
            <v>8500</v>
          </cell>
        </row>
        <row r="515">
          <cell r="E515" t="str">
            <v>07192031</v>
          </cell>
          <cell r="F515">
            <v>43055</v>
          </cell>
          <cell r="G515" t="str">
            <v>CAS RCC</v>
          </cell>
          <cell r="H515" t="str">
            <v>L531</v>
          </cell>
          <cell r="I515" t="str">
            <v>Subgerencia De Participación Ciudadana</v>
          </cell>
          <cell r="J515" t="str">
            <v>L531</v>
          </cell>
          <cell r="K515" t="str">
            <v>Subgerencia De Participación Ciudadana</v>
          </cell>
          <cell r="M515">
            <v>8500</v>
          </cell>
        </row>
        <row r="516">
          <cell r="E516" t="str">
            <v>07792920</v>
          </cell>
          <cell r="F516">
            <v>41297</v>
          </cell>
          <cell r="G516" t="str">
            <v>CAS REGULAR</v>
          </cell>
          <cell r="H516" t="str">
            <v>D531</v>
          </cell>
          <cell r="I516" t="str">
            <v>Oficina De Seguridad Y Defensa Nacional</v>
          </cell>
          <cell r="J516" t="str">
            <v>D531</v>
          </cell>
          <cell r="K516" t="str">
            <v>Oficina De Seguridad Y Defensa Nacional</v>
          </cell>
          <cell r="M516">
            <v>4800</v>
          </cell>
        </row>
        <row r="517">
          <cell r="E517" t="str">
            <v>42379498</v>
          </cell>
          <cell r="F517">
            <v>44133</v>
          </cell>
          <cell r="G517" t="str">
            <v xml:space="preserve">CAS REGULAR </v>
          </cell>
          <cell r="H517" t="str">
            <v>D320</v>
          </cell>
          <cell r="I517" t="str">
            <v>Subgerencia De Gestión Documentaria</v>
          </cell>
          <cell r="J517" t="str">
            <v>D320</v>
          </cell>
          <cell r="K517" t="str">
            <v>Subgerencia De Gestión Documentaria</v>
          </cell>
          <cell r="M517">
            <v>2500</v>
          </cell>
        </row>
        <row r="518">
          <cell r="E518" t="str">
            <v>45143813</v>
          </cell>
          <cell r="F518">
            <v>43640</v>
          </cell>
          <cell r="G518" t="str">
            <v>CAS MEGAPROYECTOS</v>
          </cell>
          <cell r="H518" t="str">
            <v>C920</v>
          </cell>
          <cell r="I518" t="str">
            <v>Subgerencia De Control De Asociaciones Público Privadas Y Obras Por Impuestos</v>
          </cell>
          <cell r="J518" t="str">
            <v>C920</v>
          </cell>
          <cell r="K518" t="str">
            <v>Subgerencia De Control De Asociaciones Público Privadas Y Obras Por Impuestos</v>
          </cell>
          <cell r="M518">
            <v>11500</v>
          </cell>
        </row>
        <row r="519">
          <cell r="E519" t="str">
            <v>43083775</v>
          </cell>
          <cell r="F519">
            <v>43195</v>
          </cell>
          <cell r="G519" t="str">
            <v>CAS REGULAR</v>
          </cell>
          <cell r="H519" t="str">
            <v>L422</v>
          </cell>
          <cell r="I519" t="str">
            <v>Gerencia Regional De Control De Tumbes</v>
          </cell>
          <cell r="J519" t="str">
            <v>L422</v>
          </cell>
          <cell r="K519" t="str">
            <v>Gerencia Regional De Control De Tumbes</v>
          </cell>
          <cell r="L519" t="str">
            <v>0079 CONTRALORÍA GENERAL DE LA REPÚBLICA - CGR</v>
          </cell>
          <cell r="M519">
            <v>6000</v>
          </cell>
        </row>
        <row r="520">
          <cell r="E520" t="str">
            <v>46964927</v>
          </cell>
          <cell r="F520">
            <v>43776</v>
          </cell>
          <cell r="G520" t="str">
            <v>CAS REGULAR</v>
          </cell>
          <cell r="H520" t="str">
            <v>D900</v>
          </cell>
          <cell r="I520" t="str">
            <v>Procuraduría Pública</v>
          </cell>
          <cell r="J520" t="str">
            <v>D900</v>
          </cell>
          <cell r="K520" t="str">
            <v>Procuraduría Pública</v>
          </cell>
          <cell r="M520">
            <v>7500</v>
          </cell>
        </row>
        <row r="521">
          <cell r="E521" t="str">
            <v>41979458</v>
          </cell>
          <cell r="F521">
            <v>44055</v>
          </cell>
          <cell r="G521" t="str">
            <v>CAS COVID</v>
          </cell>
          <cell r="H521" t="str">
            <v>C610</v>
          </cell>
          <cell r="I521" t="str">
            <v>Subgerencia De Evaluación De Denuncias</v>
          </cell>
          <cell r="J521" t="str">
            <v>L480</v>
          </cell>
          <cell r="K521" t="str">
            <v>Gerencia Regional De Control De Cusco</v>
          </cell>
          <cell r="M521">
            <v>6500</v>
          </cell>
        </row>
        <row r="522">
          <cell r="E522" t="str">
            <v>73932211</v>
          </cell>
          <cell r="F522">
            <v>44055</v>
          </cell>
          <cell r="G522" t="str">
            <v>CAS COVID</v>
          </cell>
          <cell r="H522" t="str">
            <v>L530</v>
          </cell>
          <cell r="I522" t="str">
            <v>Subgerencia De Atención De Denuncias</v>
          </cell>
          <cell r="J522" t="str">
            <v>L530</v>
          </cell>
          <cell r="K522" t="str">
            <v>Subgerencia De Atención De Denuncias</v>
          </cell>
          <cell r="M522">
            <v>6500</v>
          </cell>
        </row>
        <row r="523">
          <cell r="E523" t="str">
            <v>71788770</v>
          </cell>
          <cell r="F523">
            <v>44133</v>
          </cell>
          <cell r="G523" t="str">
            <v xml:space="preserve">CAS REGULAR </v>
          </cell>
          <cell r="H523" t="str">
            <v>C200</v>
          </cell>
          <cell r="I523" t="str">
            <v>Gerencia De Administración</v>
          </cell>
          <cell r="J523" t="str">
            <v>C200</v>
          </cell>
          <cell r="K523" t="str">
            <v>Gerencia De Administración</v>
          </cell>
          <cell r="M523">
            <v>6500</v>
          </cell>
        </row>
        <row r="524">
          <cell r="E524" t="str">
            <v>42051647</v>
          </cell>
          <cell r="F524">
            <v>43374</v>
          </cell>
          <cell r="G524" t="str">
            <v>CAS RCC</v>
          </cell>
          <cell r="H524" t="str">
            <v>L470</v>
          </cell>
          <cell r="I524" t="str">
            <v>Gerencia Regional De Control De Arequipa</v>
          </cell>
          <cell r="J524" t="str">
            <v>L470</v>
          </cell>
          <cell r="K524" t="str">
            <v>Gerencia Regional De Control De Arequipa</v>
          </cell>
          <cell r="M524">
            <v>8500</v>
          </cell>
        </row>
        <row r="525">
          <cell r="E525" t="str">
            <v>45228962</v>
          </cell>
          <cell r="F525">
            <v>43601</v>
          </cell>
          <cell r="G525" t="str">
            <v>CAS MEGAPROYECTOS</v>
          </cell>
          <cell r="H525" t="str">
            <v>C090</v>
          </cell>
          <cell r="I525" t="str">
            <v>Órganos De Control Institucional</v>
          </cell>
          <cell r="J525" t="str">
            <v>L401</v>
          </cell>
          <cell r="K525" t="str">
            <v>Gerencia Regional De Control Lima Metropolitana Y Callao</v>
          </cell>
          <cell r="L525" t="str">
            <v>2161 MUNICIPALIDAD DISTRITAL DE MIRAFLORES-LIMA</v>
          </cell>
          <cell r="M525">
            <v>6500</v>
          </cell>
        </row>
        <row r="526">
          <cell r="E526" t="str">
            <v>23980601</v>
          </cell>
          <cell r="F526">
            <v>43656</v>
          </cell>
          <cell r="G526" t="str">
            <v>CAS RCC</v>
          </cell>
          <cell r="H526" t="str">
            <v>C090</v>
          </cell>
          <cell r="I526" t="str">
            <v>Órganos De Control Institucional</v>
          </cell>
          <cell r="J526" t="str">
            <v>L425</v>
          </cell>
          <cell r="K526" t="str">
            <v>Gerencia Regional De Control De Ancash</v>
          </cell>
          <cell r="L526" t="str">
            <v>0344 MUNICIPALIDAD PROVINCIAL DEL SANTA</v>
          </cell>
          <cell r="M526">
            <v>6500</v>
          </cell>
        </row>
        <row r="527">
          <cell r="E527" t="str">
            <v>41399096</v>
          </cell>
          <cell r="F527">
            <v>44133</v>
          </cell>
          <cell r="G527" t="str">
            <v>CAS REACTIVACIÓN ECONÓMICA</v>
          </cell>
          <cell r="H527" t="str">
            <v>C090</v>
          </cell>
          <cell r="I527" t="str">
            <v>Órganos De Control Institucional</v>
          </cell>
          <cell r="J527" t="str">
            <v>L470</v>
          </cell>
          <cell r="K527" t="str">
            <v>Gerencia Regional De Control De Arequipa</v>
          </cell>
          <cell r="L527" t="str">
            <v>0210 UNIVERSIDAD NACIONAL SAN AGUSTÍN - AREQUIPA</v>
          </cell>
          <cell r="M527">
            <v>6500</v>
          </cell>
        </row>
        <row r="528">
          <cell r="E528" t="str">
            <v>29610536</v>
          </cell>
          <cell r="F528">
            <v>43055</v>
          </cell>
          <cell r="G528" t="str">
            <v>CAS RCC</v>
          </cell>
          <cell r="H528" t="str">
            <v>C090</v>
          </cell>
          <cell r="I528" t="str">
            <v>Órganos De Control Institucional</v>
          </cell>
          <cell r="J528" t="str">
            <v>L332</v>
          </cell>
          <cell r="K528" t="str">
            <v>Subgerencia De Control Del Sector Agricultura Y Ambiente</v>
          </cell>
          <cell r="L528" t="str">
            <v>0052 MINISTERIO DE DESARROLLO AGRARIO Y RIEGO</v>
          </cell>
          <cell r="M528">
            <v>8500</v>
          </cell>
        </row>
        <row r="529">
          <cell r="E529" t="str">
            <v>40302384</v>
          </cell>
          <cell r="F529">
            <v>44133</v>
          </cell>
          <cell r="G529" t="str">
            <v xml:space="preserve">CAS REGULAR </v>
          </cell>
          <cell r="H529" t="str">
            <v>D320</v>
          </cell>
          <cell r="I529" t="str">
            <v>Subgerencia De Gestión Documentaria</v>
          </cell>
          <cell r="J529" t="str">
            <v>D320</v>
          </cell>
          <cell r="K529" t="str">
            <v>Subgerencia De Gestión Documentaria</v>
          </cell>
          <cell r="M529">
            <v>6500</v>
          </cell>
        </row>
        <row r="530">
          <cell r="E530" t="str">
            <v>42913089</v>
          </cell>
          <cell r="F530">
            <v>43843</v>
          </cell>
          <cell r="G530" t="str">
            <v>CAS REGULAR</v>
          </cell>
          <cell r="H530" t="str">
            <v>C370</v>
          </cell>
          <cell r="I530" t="str">
            <v>Subgerencia De Integridad Pública</v>
          </cell>
          <cell r="J530" t="str">
            <v>C370</v>
          </cell>
          <cell r="K530" t="str">
            <v>Subgerencia De Integridad Pública</v>
          </cell>
          <cell r="M530">
            <v>6500</v>
          </cell>
        </row>
        <row r="531">
          <cell r="E531" t="str">
            <v>45763730</v>
          </cell>
          <cell r="F531">
            <v>43601</v>
          </cell>
          <cell r="G531" t="str">
            <v>CAS REGULAR</v>
          </cell>
          <cell r="H531" t="str">
            <v>D200</v>
          </cell>
          <cell r="I531" t="str">
            <v>Órgano De Auditoría Interna</v>
          </cell>
          <cell r="J531" t="str">
            <v>L490</v>
          </cell>
          <cell r="K531" t="str">
            <v>Gerencia Regional De Control De Ayacucho</v>
          </cell>
          <cell r="M531">
            <v>6500</v>
          </cell>
        </row>
        <row r="532">
          <cell r="E532" t="str">
            <v>01345359</v>
          </cell>
          <cell r="F532">
            <v>43448</v>
          </cell>
          <cell r="G532" t="str">
            <v>CAS REGULAR</v>
          </cell>
          <cell r="H532" t="str">
            <v>L351</v>
          </cell>
          <cell r="I532" t="str">
            <v>Subgerencia De Control Del Sector Educación</v>
          </cell>
          <cell r="J532" t="str">
            <v>L351</v>
          </cell>
          <cell r="K532" t="str">
            <v>Subgerencia De Control Del Sector Educación</v>
          </cell>
          <cell r="M532">
            <v>6500</v>
          </cell>
        </row>
        <row r="533">
          <cell r="E533" t="str">
            <v>10282810</v>
          </cell>
          <cell r="F533">
            <v>43843</v>
          </cell>
          <cell r="G533" t="str">
            <v>CAS REGULAR</v>
          </cell>
          <cell r="H533" t="str">
            <v>C402</v>
          </cell>
          <cell r="I533" t="str">
            <v>Subgerencia De Comunicación Y Medios Digitales</v>
          </cell>
          <cell r="J533" t="str">
            <v>C402</v>
          </cell>
          <cell r="K533" t="str">
            <v>Subgerencia De Comunicación Y Medios Digitales</v>
          </cell>
          <cell r="M533">
            <v>4500</v>
          </cell>
        </row>
        <row r="534">
          <cell r="E534" t="str">
            <v>46148545</v>
          </cell>
          <cell r="F534">
            <v>44055</v>
          </cell>
          <cell r="G534" t="str">
            <v>CAS COVID</v>
          </cell>
          <cell r="H534" t="str">
            <v>C610</v>
          </cell>
          <cell r="I534" t="str">
            <v>Subgerencia De Evaluación De Denuncias</v>
          </cell>
          <cell r="J534" t="str">
            <v>L450</v>
          </cell>
          <cell r="K534" t="str">
            <v>Gerencia Regional De Control De San Martín</v>
          </cell>
          <cell r="M534">
            <v>6500</v>
          </cell>
        </row>
        <row r="535">
          <cell r="E535" t="str">
            <v>70468620</v>
          </cell>
          <cell r="F535">
            <v>44133</v>
          </cell>
          <cell r="G535" t="str">
            <v>CAS REACTIVACIÓN ECONÓMICA</v>
          </cell>
          <cell r="H535" t="str">
            <v>C090</v>
          </cell>
          <cell r="I535" t="str">
            <v>Órganos De Control Institucional</v>
          </cell>
          <cell r="J535" t="str">
            <v>L466</v>
          </cell>
          <cell r="K535" t="str">
            <v>Gerencia Regional De Control De Ucayali</v>
          </cell>
          <cell r="L535" t="str">
            <v>5450 UNIVERSIDAD NACIONAL INTERCULTURAL DE LA AMAZONIA PERUANA</v>
          </cell>
          <cell r="M535">
            <v>7500</v>
          </cell>
        </row>
        <row r="536">
          <cell r="E536" t="str">
            <v>70306007</v>
          </cell>
          <cell r="F536">
            <v>43601</v>
          </cell>
          <cell r="G536" t="str">
            <v>CAS MEGAPROYECTOS</v>
          </cell>
          <cell r="H536" t="str">
            <v>C090</v>
          </cell>
          <cell r="I536" t="str">
            <v>Órganos De Control Institucional</v>
          </cell>
          <cell r="J536" t="str">
            <v>L475</v>
          </cell>
          <cell r="K536" t="str">
            <v>Gerencia Regional De Control De Tacna</v>
          </cell>
          <cell r="L536" t="str">
            <v>0472 MUNICIPALIDAD PROVINCIAL DE TACNA</v>
          </cell>
          <cell r="M536">
            <v>7500</v>
          </cell>
        </row>
        <row r="537">
          <cell r="E537" t="str">
            <v>46416872</v>
          </cell>
          <cell r="F537">
            <v>44133</v>
          </cell>
          <cell r="G537" t="str">
            <v>CAS REACTIVACIÓN ECONÓMICA</v>
          </cell>
          <cell r="H537" t="str">
            <v>C090</v>
          </cell>
          <cell r="I537" t="str">
            <v>Órganos De Control Institucional</v>
          </cell>
          <cell r="J537" t="str">
            <v>L455</v>
          </cell>
          <cell r="K537" t="str">
            <v>Gerencia Regional De Control De Puno</v>
          </cell>
          <cell r="L537" t="str">
            <v>5182 EMPRESA REGIONAL DE SERVICIO PÚBLICO DE ELECTRICIDAD - ELECTROPUNO S.A.A.</v>
          </cell>
          <cell r="M537">
            <v>6500</v>
          </cell>
        </row>
        <row r="538">
          <cell r="E538" t="str">
            <v>41853191</v>
          </cell>
          <cell r="F538">
            <v>43374</v>
          </cell>
          <cell r="G538" t="str">
            <v>CAS MEGAPROYECTOS</v>
          </cell>
          <cell r="H538" t="str">
            <v>L334</v>
          </cell>
          <cell r="I538" t="str">
            <v>Subgerencia De Control De Megaproyectos</v>
          </cell>
          <cell r="J538" t="str">
            <v>L334</v>
          </cell>
          <cell r="K538" t="str">
            <v>Subgerencia De Control De Megaproyectos</v>
          </cell>
          <cell r="M538">
            <v>8500</v>
          </cell>
        </row>
        <row r="539">
          <cell r="E539" t="str">
            <v>46026356</v>
          </cell>
          <cell r="F539">
            <v>43206</v>
          </cell>
          <cell r="G539" t="str">
            <v>CAS REGULAR</v>
          </cell>
          <cell r="H539" t="str">
            <v>D900</v>
          </cell>
          <cell r="I539" t="str">
            <v>Procuraduría Pública</v>
          </cell>
          <cell r="J539" t="str">
            <v>D900</v>
          </cell>
          <cell r="K539" t="str">
            <v>Procuraduría Pública</v>
          </cell>
          <cell r="M539">
            <v>2500</v>
          </cell>
        </row>
        <row r="540">
          <cell r="E540" t="str">
            <v>41859419</v>
          </cell>
          <cell r="F540">
            <v>43656</v>
          </cell>
          <cell r="G540" t="str">
            <v>CAS RCC</v>
          </cell>
          <cell r="H540" t="str">
            <v>C090</v>
          </cell>
          <cell r="I540" t="str">
            <v>Órganos De Control Institucional</v>
          </cell>
          <cell r="J540" t="str">
            <v>L490</v>
          </cell>
          <cell r="K540" t="str">
            <v>Gerencia Regional De Control De Ayacucho</v>
          </cell>
          <cell r="L540" t="str">
            <v>0366 MUNICIPALIDAD PROVINCIAL DE PARINACOCHAS</v>
          </cell>
          <cell r="M540">
            <v>7500</v>
          </cell>
        </row>
        <row r="541">
          <cell r="E541" t="str">
            <v>05641867</v>
          </cell>
          <cell r="F541">
            <v>43374</v>
          </cell>
          <cell r="G541" t="str">
            <v>CAS RCC</v>
          </cell>
          <cell r="H541" t="str">
            <v>L420</v>
          </cell>
          <cell r="I541" t="str">
            <v>Gerencia Regional De Control De Piura</v>
          </cell>
          <cell r="J541" t="str">
            <v>L420</v>
          </cell>
          <cell r="K541" t="str">
            <v>Gerencia Regional De Control De Piura</v>
          </cell>
          <cell r="M541">
            <v>6500</v>
          </cell>
        </row>
        <row r="542">
          <cell r="E542" t="str">
            <v>70187177</v>
          </cell>
          <cell r="F542">
            <v>44055</v>
          </cell>
          <cell r="G542" t="str">
            <v>CAS COVID</v>
          </cell>
          <cell r="H542" t="str">
            <v>L531</v>
          </cell>
          <cell r="I542" t="str">
            <v>Subgerencia De Participación Ciudadana</v>
          </cell>
          <cell r="J542" t="str">
            <v>L440</v>
          </cell>
          <cell r="K542" t="str">
            <v>Gerencia Regional De Control De Loreto</v>
          </cell>
          <cell r="M542">
            <v>6500</v>
          </cell>
        </row>
        <row r="543">
          <cell r="E543" t="str">
            <v>42301479</v>
          </cell>
          <cell r="F543">
            <v>43055</v>
          </cell>
          <cell r="G543" t="str">
            <v>CAS RCC</v>
          </cell>
          <cell r="H543" t="str">
            <v>L531</v>
          </cell>
          <cell r="I543" t="str">
            <v>Subgerencia De Participación Ciudadana</v>
          </cell>
          <cell r="J543" t="str">
            <v>L531</v>
          </cell>
          <cell r="K543" t="str">
            <v>Subgerencia De Participación Ciudadana</v>
          </cell>
          <cell r="M543">
            <v>8500</v>
          </cell>
        </row>
        <row r="544">
          <cell r="E544" t="str">
            <v>41012379</v>
          </cell>
          <cell r="F544">
            <v>43843</v>
          </cell>
          <cell r="G544" t="str">
            <v>CAS REGULAR</v>
          </cell>
          <cell r="H544" t="str">
            <v>C090</v>
          </cell>
          <cell r="I544" t="str">
            <v>Órganos De Control Institucional</v>
          </cell>
          <cell r="J544" t="str">
            <v>L336</v>
          </cell>
          <cell r="K544" t="str">
            <v>Subgerencia De Control Del Sector Vivienda, Construcción Y Saneamiento</v>
          </cell>
          <cell r="L544" t="str">
            <v>0262 SERV AGUA POTAB Y ALCANT DE LIMA-SEDAPAL</v>
          </cell>
          <cell r="M544">
            <v>8500</v>
          </cell>
        </row>
        <row r="545">
          <cell r="E545" t="str">
            <v>44154887</v>
          </cell>
          <cell r="F545">
            <v>43460</v>
          </cell>
          <cell r="G545" t="str">
            <v>CAS REGULAR</v>
          </cell>
          <cell r="H545" t="str">
            <v>C090</v>
          </cell>
          <cell r="I545" t="str">
            <v>Órganos De Control Institucional</v>
          </cell>
          <cell r="J545" t="str">
            <v>L495</v>
          </cell>
          <cell r="K545" t="str">
            <v>Gerencia Regional De Control De La Libertad</v>
          </cell>
          <cell r="L545" t="str">
            <v>2057 MUNICIPALIDAD DISTRITAL DE VÍCTOR LARCO HERRERA</v>
          </cell>
          <cell r="M545">
            <v>6500</v>
          </cell>
        </row>
        <row r="546">
          <cell r="E546" t="str">
            <v>41086659</v>
          </cell>
          <cell r="F546">
            <v>43601</v>
          </cell>
          <cell r="G546" t="str">
            <v>CAS RCC</v>
          </cell>
          <cell r="H546" t="str">
            <v>C090</v>
          </cell>
          <cell r="I546" t="str">
            <v>Órganos De Control Institucional</v>
          </cell>
          <cell r="J546" t="str">
            <v>C823</v>
          </cell>
          <cell r="K546" t="str">
            <v>Gerencia Regional De Control De Lima Provincias</v>
          </cell>
          <cell r="L546" t="str">
            <v>0432 MUNICIPALIDAD PROVINCIAL DE HUARAL</v>
          </cell>
          <cell r="M546">
            <v>7500</v>
          </cell>
        </row>
        <row r="547">
          <cell r="E547" t="str">
            <v>44657748</v>
          </cell>
          <cell r="F547">
            <v>43601</v>
          </cell>
          <cell r="G547" t="str">
            <v>CAS RCC</v>
          </cell>
          <cell r="H547" t="str">
            <v>C090</v>
          </cell>
          <cell r="I547" t="str">
            <v>Órganos De Control Institucional</v>
          </cell>
          <cell r="J547" t="str">
            <v>L422</v>
          </cell>
          <cell r="K547" t="str">
            <v>Gerencia Regional De Control De Tumbes</v>
          </cell>
          <cell r="L547" t="str">
            <v>0474 MUNICIPALIDAD PROVINCIAL DE CONTRALMIRANTE VILLAR</v>
          </cell>
          <cell r="M547">
            <v>6500</v>
          </cell>
        </row>
        <row r="548">
          <cell r="E548" t="str">
            <v>43084566</v>
          </cell>
          <cell r="F548">
            <v>43376</v>
          </cell>
          <cell r="G548" t="str">
            <v>CAS REGULAR</v>
          </cell>
          <cell r="H548" t="str">
            <v>L330</v>
          </cell>
          <cell r="I548" t="str">
            <v>Subgerencia De Control Del Sector Productivo Y Trabajo</v>
          </cell>
          <cell r="J548" t="str">
            <v>L330</v>
          </cell>
          <cell r="K548" t="str">
            <v>Subgerencia De Control Del Sector Productivo Y Trabajo</v>
          </cell>
          <cell r="M548">
            <v>6500</v>
          </cell>
        </row>
        <row r="549">
          <cell r="E549" t="str">
            <v>46109435</v>
          </cell>
          <cell r="F549">
            <v>44133</v>
          </cell>
          <cell r="G549" t="str">
            <v xml:space="preserve">CAS REGULAR </v>
          </cell>
          <cell r="H549" t="str">
            <v>D530</v>
          </cell>
          <cell r="I549" t="str">
            <v>Subgerencia De Abastecimiento</v>
          </cell>
          <cell r="J549" t="str">
            <v>D530</v>
          </cell>
          <cell r="K549" t="str">
            <v>Subgerencia De Abastecimiento</v>
          </cell>
          <cell r="M549">
            <v>9500</v>
          </cell>
        </row>
        <row r="550">
          <cell r="E550" t="str">
            <v>40397034</v>
          </cell>
          <cell r="F550">
            <v>43055</v>
          </cell>
          <cell r="G550" t="str">
            <v>CAS RCC</v>
          </cell>
          <cell r="H550" t="str">
            <v>C090</v>
          </cell>
          <cell r="I550" t="str">
            <v>Órganos De Control Institucional</v>
          </cell>
          <cell r="J550" t="str">
            <v>L332</v>
          </cell>
          <cell r="K550" t="str">
            <v>Subgerencia De Control Del Sector Agricultura Y Ambiente</v>
          </cell>
          <cell r="L550" t="str">
            <v>4812 PROGRAMA SUBSECTORIAL DE IRRIGACIONES</v>
          </cell>
          <cell r="M550">
            <v>10000</v>
          </cell>
        </row>
        <row r="551">
          <cell r="E551" t="str">
            <v>41604683</v>
          </cell>
          <cell r="F551">
            <v>43055</v>
          </cell>
          <cell r="G551" t="str">
            <v>CAS RCC</v>
          </cell>
          <cell r="H551" t="str">
            <v>L420</v>
          </cell>
          <cell r="I551" t="str">
            <v>Gerencia Regional De Control De Piura</v>
          </cell>
          <cell r="J551" t="str">
            <v>L420</v>
          </cell>
          <cell r="K551" t="str">
            <v>Gerencia Regional De Control De Piura</v>
          </cell>
          <cell r="M551">
            <v>12000</v>
          </cell>
        </row>
        <row r="552">
          <cell r="E552" t="str">
            <v>16744041</v>
          </cell>
          <cell r="F552">
            <v>44055</v>
          </cell>
          <cell r="G552" t="str">
            <v>CAS COVID</v>
          </cell>
          <cell r="H552" t="str">
            <v>C600</v>
          </cell>
          <cell r="I552" t="str">
            <v>Gerencia De Control Social Y Denuncias</v>
          </cell>
          <cell r="J552" t="str">
            <v>C600</v>
          </cell>
          <cell r="K552" t="str">
            <v>Gerencia De Control Social Y Denuncias</v>
          </cell>
          <cell r="M552">
            <v>6500</v>
          </cell>
        </row>
        <row r="553">
          <cell r="E553" t="str">
            <v>48177506</v>
          </cell>
          <cell r="F553">
            <v>44133</v>
          </cell>
          <cell r="G553" t="str">
            <v xml:space="preserve">CAS REGULAR </v>
          </cell>
          <cell r="H553" t="str">
            <v>C401</v>
          </cell>
          <cell r="I553" t="str">
            <v>Gerencia De Comunicación Corporativa</v>
          </cell>
          <cell r="J553" t="str">
            <v>L480</v>
          </cell>
          <cell r="K553" t="str">
            <v>Gerencia Regional De Control De Cusco</v>
          </cell>
          <cell r="M553">
            <v>5000</v>
          </cell>
        </row>
        <row r="554">
          <cell r="E554" t="str">
            <v>45272234</v>
          </cell>
          <cell r="F554">
            <v>43601</v>
          </cell>
          <cell r="G554" t="str">
            <v>CAS MEGAPROYECTOS</v>
          </cell>
          <cell r="H554" t="str">
            <v>C090</v>
          </cell>
          <cell r="I554" t="str">
            <v>Órganos De Control Institucional</v>
          </cell>
          <cell r="J554" t="str">
            <v>L470</v>
          </cell>
          <cell r="K554" t="str">
            <v>Gerencia Regional De Control De Arequipa</v>
          </cell>
          <cell r="L554" t="str">
            <v>1302 MUNICIPALIDAD DISTRITAL DE CAYMA</v>
          </cell>
          <cell r="M554">
            <v>6500</v>
          </cell>
        </row>
        <row r="555">
          <cell r="E555" t="str">
            <v>07566155</v>
          </cell>
          <cell r="F555">
            <v>43374</v>
          </cell>
          <cell r="G555" t="str">
            <v>CAS RCC</v>
          </cell>
          <cell r="H555" t="str">
            <v>C090</v>
          </cell>
          <cell r="I555" t="str">
            <v>Órganos De Control Institucional</v>
          </cell>
          <cell r="J555" t="str">
            <v>C823</v>
          </cell>
          <cell r="K555" t="str">
            <v>Gerencia Regional De Control De Lima Provincias</v>
          </cell>
          <cell r="L555" t="str">
            <v>0430 MUNICIPALIDAD PROVINCIAL DE CAÑETE</v>
          </cell>
          <cell r="M555">
            <v>6500</v>
          </cell>
        </row>
        <row r="556">
          <cell r="E556" t="str">
            <v>31674999</v>
          </cell>
          <cell r="F556">
            <v>43776</v>
          </cell>
          <cell r="G556" t="str">
            <v>CAS REGULAR</v>
          </cell>
          <cell r="H556" t="str">
            <v>D511</v>
          </cell>
          <cell r="I556" t="str">
            <v>Subgerencia De Bienestar Y Relaciones Laborales</v>
          </cell>
          <cell r="J556" t="str">
            <v>L425</v>
          </cell>
          <cell r="K556" t="str">
            <v>Gerencia Regional De Control De Ancash</v>
          </cell>
          <cell r="M556">
            <v>6500</v>
          </cell>
        </row>
        <row r="557">
          <cell r="E557" t="str">
            <v>41896881</v>
          </cell>
          <cell r="F557">
            <v>42996</v>
          </cell>
          <cell r="G557" t="str">
            <v>CAS RCC</v>
          </cell>
          <cell r="H557" t="str">
            <v>C090</v>
          </cell>
          <cell r="I557" t="str">
            <v>Órganos De Control Institucional</v>
          </cell>
          <cell r="J557" t="str">
            <v>L351</v>
          </cell>
          <cell r="K557" t="str">
            <v>Subgerencia De Control Del Sector Educación</v>
          </cell>
          <cell r="L557" t="str">
            <v>0190 MINISTERIO DE EDUCACIÓN</v>
          </cell>
          <cell r="M557">
            <v>6500</v>
          </cell>
        </row>
        <row r="558">
          <cell r="E558" t="str">
            <v>70517909</v>
          </cell>
          <cell r="F558">
            <v>43601</v>
          </cell>
          <cell r="G558" t="str">
            <v>CAS RCC</v>
          </cell>
          <cell r="H558" t="str">
            <v>C090</v>
          </cell>
          <cell r="I558" t="str">
            <v>Órganos De Control Institucional</v>
          </cell>
          <cell r="J558" t="str">
            <v>L435</v>
          </cell>
          <cell r="K558" t="str">
            <v>Gerencia Regional De Control De Cajamarca</v>
          </cell>
          <cell r="L558" t="str">
            <v>0374 MUNICIPALIDAD PROVINCIAL DE HUALGAYOC</v>
          </cell>
          <cell r="M558">
            <v>5500</v>
          </cell>
        </row>
        <row r="559">
          <cell r="E559" t="str">
            <v>41061738</v>
          </cell>
          <cell r="F559">
            <v>43374</v>
          </cell>
          <cell r="G559" t="str">
            <v>CAS RCC</v>
          </cell>
          <cell r="H559" t="str">
            <v>C090</v>
          </cell>
          <cell r="I559" t="str">
            <v>Órganos De Control Institucional</v>
          </cell>
          <cell r="J559" t="str">
            <v>L495</v>
          </cell>
          <cell r="K559" t="str">
            <v>Gerencia Regional De Control De La Libertad</v>
          </cell>
          <cell r="L559" t="str">
            <v>2951 MUNICIPALIDAD PROVINCIAL DE CHEPÉN</v>
          </cell>
          <cell r="M559">
            <v>6500</v>
          </cell>
        </row>
        <row r="560">
          <cell r="E560" t="str">
            <v>40733499</v>
          </cell>
          <cell r="F560">
            <v>43055</v>
          </cell>
          <cell r="G560" t="str">
            <v>CAS RCC</v>
          </cell>
          <cell r="H560" t="str">
            <v>C090</v>
          </cell>
          <cell r="I560" t="str">
            <v>Órganos De Control Institucional</v>
          </cell>
          <cell r="J560" t="str">
            <v>L332</v>
          </cell>
          <cell r="K560" t="str">
            <v>Subgerencia De Control Del Sector Agricultura Y Ambiente</v>
          </cell>
          <cell r="L560" t="str">
            <v>0311 SERVICIO NACIONAL DE METEOROLOGÍA E HIDROLOGÍA DEL PERÚ - SENAMHI</v>
          </cell>
          <cell r="M560">
            <v>8500</v>
          </cell>
        </row>
        <row r="561">
          <cell r="E561" t="str">
            <v>44559104</v>
          </cell>
          <cell r="F561">
            <v>43055</v>
          </cell>
          <cell r="G561" t="str">
            <v>CAS RCC</v>
          </cell>
          <cell r="H561" t="str">
            <v>L301</v>
          </cell>
          <cell r="I561" t="str">
            <v>Gerencia De Control Político Institucional Y Económico</v>
          </cell>
          <cell r="J561" t="str">
            <v>L301</v>
          </cell>
          <cell r="K561" t="str">
            <v>Gerencia De Control Político Institucional Y Económico</v>
          </cell>
          <cell r="M561">
            <v>8500</v>
          </cell>
        </row>
        <row r="562">
          <cell r="E562" t="str">
            <v>44966645</v>
          </cell>
          <cell r="F562">
            <v>43460</v>
          </cell>
          <cell r="G562" t="str">
            <v>CAS REGULAR</v>
          </cell>
          <cell r="H562" t="str">
            <v>C610</v>
          </cell>
          <cell r="I562" t="str">
            <v>Subgerencia De Evaluación De Denuncias</v>
          </cell>
          <cell r="J562" t="str">
            <v>C610</v>
          </cell>
          <cell r="K562" t="str">
            <v>Subgerencia De Evaluación De Denuncias</v>
          </cell>
          <cell r="M562">
            <v>6500</v>
          </cell>
        </row>
        <row r="563">
          <cell r="E563" t="str">
            <v>41481417</v>
          </cell>
          <cell r="F563">
            <v>43374</v>
          </cell>
          <cell r="G563" t="str">
            <v>CAS RCC</v>
          </cell>
          <cell r="H563" t="str">
            <v>C090</v>
          </cell>
          <cell r="I563" t="str">
            <v>Órganos De Control Institucional</v>
          </cell>
          <cell r="J563" t="str">
            <v>C823</v>
          </cell>
          <cell r="K563" t="str">
            <v>Gerencia Regional De Control De Lima Provincias</v>
          </cell>
          <cell r="L563" t="str">
            <v>4155 MUNICIPALIDAD PROVINCIAL DE HUAURA</v>
          </cell>
          <cell r="M563">
            <v>6500</v>
          </cell>
        </row>
        <row r="564">
          <cell r="E564" t="str">
            <v>40206568</v>
          </cell>
          <cell r="F564">
            <v>43222</v>
          </cell>
          <cell r="G564" t="str">
            <v>CAS REGULAR</v>
          </cell>
          <cell r="H564" t="str">
            <v>L401</v>
          </cell>
          <cell r="I564" t="str">
            <v>Gerencia Regional De Control Lima Metropolitana Y Callao</v>
          </cell>
          <cell r="J564" t="str">
            <v>L401</v>
          </cell>
          <cell r="K564" t="str">
            <v>Gerencia Regional De Control Lima Metropolitana Y Callao</v>
          </cell>
          <cell r="M564">
            <v>7500</v>
          </cell>
        </row>
        <row r="565">
          <cell r="E565" t="str">
            <v>71998012</v>
          </cell>
          <cell r="F565">
            <v>44055</v>
          </cell>
          <cell r="G565" t="str">
            <v>CAS COVID</v>
          </cell>
          <cell r="H565" t="str">
            <v>L530</v>
          </cell>
          <cell r="I565" t="str">
            <v>Subgerencia De Atención De Denuncias</v>
          </cell>
          <cell r="J565" t="str">
            <v>L530</v>
          </cell>
          <cell r="K565" t="str">
            <v>Subgerencia De Atención De Denuncias</v>
          </cell>
          <cell r="M565">
            <v>6500</v>
          </cell>
        </row>
        <row r="566">
          <cell r="E566" t="str">
            <v>40565790</v>
          </cell>
          <cell r="F566">
            <v>43460</v>
          </cell>
          <cell r="G566" t="str">
            <v>CAS REGULAR</v>
          </cell>
          <cell r="H566" t="str">
            <v>D511</v>
          </cell>
          <cell r="I566" t="str">
            <v>Subgerencia De Bienestar Y Relaciones Laborales</v>
          </cell>
          <cell r="J566" t="str">
            <v>D511</v>
          </cell>
          <cell r="K566" t="str">
            <v>Subgerencia De Bienestar Y Relaciones Laborales</v>
          </cell>
          <cell r="M566">
            <v>8500</v>
          </cell>
        </row>
        <row r="567">
          <cell r="E567" t="str">
            <v>42082443</v>
          </cell>
          <cell r="F567">
            <v>43055</v>
          </cell>
          <cell r="G567" t="str">
            <v>CAS RCC</v>
          </cell>
          <cell r="H567" t="str">
            <v>L334</v>
          </cell>
          <cell r="I567" t="str">
            <v>Subgerencia De Control De Megaproyectos</v>
          </cell>
          <cell r="J567" t="str">
            <v>L334</v>
          </cell>
          <cell r="K567" t="str">
            <v>Subgerencia De Control De Megaproyectos</v>
          </cell>
          <cell r="M567">
            <v>10000</v>
          </cell>
        </row>
        <row r="568">
          <cell r="E568" t="str">
            <v>43006253</v>
          </cell>
          <cell r="F568">
            <v>44133</v>
          </cell>
          <cell r="G568" t="str">
            <v xml:space="preserve">CAS REGULAR </v>
          </cell>
          <cell r="H568" t="str">
            <v>D603</v>
          </cell>
          <cell r="I568" t="str">
            <v>Subgerencia De Gobierno Digital</v>
          </cell>
          <cell r="J568" t="str">
            <v>D603</v>
          </cell>
          <cell r="K568" t="str">
            <v>Subgerencia De Gobierno Digital</v>
          </cell>
          <cell r="M568">
            <v>5500</v>
          </cell>
        </row>
        <row r="569">
          <cell r="E569" t="str">
            <v>46571674</v>
          </cell>
          <cell r="F569">
            <v>43460</v>
          </cell>
          <cell r="G569" t="str">
            <v>CAS REGULAR</v>
          </cell>
          <cell r="H569" t="str">
            <v>L531</v>
          </cell>
          <cell r="I569" t="str">
            <v>Subgerencia De Participación Ciudadana</v>
          </cell>
          <cell r="J569" t="str">
            <v>L445</v>
          </cell>
          <cell r="K569" t="str">
            <v>Gerencia Regional De Control De Ica</v>
          </cell>
          <cell r="M569">
            <v>3500</v>
          </cell>
        </row>
        <row r="570">
          <cell r="E570" t="str">
            <v>43129691</v>
          </cell>
          <cell r="F570">
            <v>43103</v>
          </cell>
          <cell r="G570" t="str">
            <v>CAS REGULAR</v>
          </cell>
          <cell r="H570" t="str">
            <v>D603</v>
          </cell>
          <cell r="I570" t="str">
            <v>Subgerencia De Gobierno Digital</v>
          </cell>
          <cell r="J570" t="str">
            <v>D603</v>
          </cell>
          <cell r="K570" t="str">
            <v>Subgerencia De Gobierno Digital</v>
          </cell>
          <cell r="M570">
            <v>5000</v>
          </cell>
        </row>
        <row r="571">
          <cell r="E571" t="str">
            <v>44484525</v>
          </cell>
          <cell r="F571">
            <v>43460</v>
          </cell>
          <cell r="G571" t="str">
            <v>CAS REGULAR</v>
          </cell>
          <cell r="H571" t="str">
            <v>C401</v>
          </cell>
          <cell r="I571" t="str">
            <v>Gerencia De Comunicación Corporativa</v>
          </cell>
          <cell r="J571" t="str">
            <v>C401</v>
          </cell>
          <cell r="K571" t="str">
            <v>Gerencia De Comunicación Corporativa</v>
          </cell>
          <cell r="M571">
            <v>3500</v>
          </cell>
        </row>
        <row r="572">
          <cell r="E572" t="str">
            <v>42810736</v>
          </cell>
          <cell r="F572">
            <v>44133</v>
          </cell>
          <cell r="G572" t="str">
            <v xml:space="preserve">CAS REGULAR </v>
          </cell>
          <cell r="H572" t="str">
            <v>D603</v>
          </cell>
          <cell r="I572" t="str">
            <v>Subgerencia De Gobierno Digital</v>
          </cell>
          <cell r="J572" t="str">
            <v>D603</v>
          </cell>
          <cell r="K572" t="str">
            <v>Subgerencia De Gobierno Digital</v>
          </cell>
          <cell r="M572">
            <v>4500</v>
          </cell>
        </row>
        <row r="573">
          <cell r="E573" t="str">
            <v>42202074</v>
          </cell>
          <cell r="F573">
            <v>44133</v>
          </cell>
          <cell r="G573" t="str">
            <v xml:space="preserve">CAS REGULAR </v>
          </cell>
          <cell r="H573" t="str">
            <v>C402</v>
          </cell>
          <cell r="I573" t="str">
            <v>Subgerencia De Comunicación Y Medios Digitales</v>
          </cell>
          <cell r="J573" t="str">
            <v>C402</v>
          </cell>
          <cell r="K573" t="str">
            <v>Subgerencia De Comunicación Y Medios Digitales</v>
          </cell>
          <cell r="M573">
            <v>7500</v>
          </cell>
        </row>
        <row r="574">
          <cell r="E574" t="str">
            <v>47167306</v>
          </cell>
          <cell r="F574">
            <v>43601</v>
          </cell>
          <cell r="G574" t="str">
            <v>CAS MEGAPROYECTOS</v>
          </cell>
          <cell r="H574" t="str">
            <v>C090</v>
          </cell>
          <cell r="I574" t="str">
            <v>Órganos De Control Institucional</v>
          </cell>
          <cell r="J574" t="str">
            <v>L401</v>
          </cell>
          <cell r="K574" t="str">
            <v>Gerencia Regional De Control Lima Metropolitana Y Callao</v>
          </cell>
          <cell r="L574" t="str">
            <v>4241 SERVICIO DE ADMINISTRACIÓN TRIBUTARIA  DE LIMA- SAT LIMA</v>
          </cell>
          <cell r="M574">
            <v>6500</v>
          </cell>
        </row>
        <row r="575">
          <cell r="E575" t="str">
            <v>01326689</v>
          </cell>
          <cell r="F575">
            <v>43460</v>
          </cell>
          <cell r="G575" t="str">
            <v>CAS REGULAR</v>
          </cell>
          <cell r="H575" t="str">
            <v>L455</v>
          </cell>
          <cell r="I575" t="str">
            <v>Gerencia Regional De Control De Puno</v>
          </cell>
          <cell r="J575" t="str">
            <v>L455</v>
          </cell>
          <cell r="K575" t="str">
            <v>Gerencia Regional De Control De Puno</v>
          </cell>
          <cell r="M575">
            <v>6500</v>
          </cell>
        </row>
        <row r="576">
          <cell r="E576" t="str">
            <v>08489925</v>
          </cell>
          <cell r="F576">
            <v>41730</v>
          </cell>
          <cell r="G576" t="str">
            <v>CAS REGULAR</v>
          </cell>
          <cell r="H576" t="str">
            <v>D530</v>
          </cell>
          <cell r="I576" t="str">
            <v>Subgerencia De Abastecimiento</v>
          </cell>
          <cell r="J576" t="str">
            <v>D530</v>
          </cell>
          <cell r="K576" t="str">
            <v>Subgerencia De Abastecimiento</v>
          </cell>
          <cell r="M576">
            <v>3150</v>
          </cell>
        </row>
        <row r="577">
          <cell r="E577" t="str">
            <v>47470103</v>
          </cell>
          <cell r="F577">
            <v>44133</v>
          </cell>
          <cell r="G577" t="str">
            <v>CAS REACTIVACIÓN ECONÓMICA</v>
          </cell>
          <cell r="H577" t="str">
            <v>C090</v>
          </cell>
          <cell r="I577" t="str">
            <v>Órganos De Control Institucional</v>
          </cell>
          <cell r="J577" t="str">
            <v>L401</v>
          </cell>
          <cell r="K577" t="str">
            <v>Gerencia Regional De Control Lima Metropolitana Y Callao</v>
          </cell>
          <cell r="L577" t="str">
            <v>2182 MUNICIPALIDAD DISTRITAL DE SAN JUAN DE MIRAFLORES</v>
          </cell>
          <cell r="M577">
            <v>7500</v>
          </cell>
        </row>
        <row r="578">
          <cell r="E578" t="str">
            <v>40859692</v>
          </cell>
          <cell r="F578">
            <v>44133</v>
          </cell>
          <cell r="G578" t="str">
            <v xml:space="preserve">CAS REGULAR </v>
          </cell>
          <cell r="H578" t="str">
            <v>D603</v>
          </cell>
          <cell r="I578" t="str">
            <v>Subgerencia De Gobierno Digital</v>
          </cell>
          <cell r="J578" t="str">
            <v>D603</v>
          </cell>
          <cell r="K578" t="str">
            <v>Subgerencia De Gobierno Digital</v>
          </cell>
          <cell r="M578">
            <v>5500</v>
          </cell>
        </row>
        <row r="579">
          <cell r="E579" t="str">
            <v>32930027</v>
          </cell>
          <cell r="F579">
            <v>43843</v>
          </cell>
          <cell r="G579" t="str">
            <v>CAS REGULAR</v>
          </cell>
          <cell r="H579" t="str">
            <v>C401</v>
          </cell>
          <cell r="I579" t="str">
            <v>Gerencia De Comunicación Corporativa</v>
          </cell>
          <cell r="J579" t="str">
            <v>L425</v>
          </cell>
          <cell r="K579" t="str">
            <v>Gerencia Regional De Control De Ancash</v>
          </cell>
          <cell r="M579">
            <v>5500</v>
          </cell>
        </row>
        <row r="580">
          <cell r="E580" t="str">
            <v>71868912</v>
          </cell>
          <cell r="F580">
            <v>43601</v>
          </cell>
          <cell r="G580" t="str">
            <v>CAS RCC</v>
          </cell>
          <cell r="H580" t="str">
            <v>C090</v>
          </cell>
          <cell r="I580" t="str">
            <v>Órganos De Control Institucional</v>
          </cell>
          <cell r="J580" t="str">
            <v>L495</v>
          </cell>
          <cell r="K580" t="str">
            <v>Gerencia Regional De Control De La Libertad</v>
          </cell>
          <cell r="L580" t="str">
            <v>1762 MUNICIPALIDAD PROVINCIAL DE JULCAN</v>
          </cell>
          <cell r="M580">
            <v>5500</v>
          </cell>
        </row>
        <row r="581">
          <cell r="E581" t="str">
            <v>45280768</v>
          </cell>
          <cell r="F581">
            <v>43776</v>
          </cell>
          <cell r="G581" t="str">
            <v>CAS REGULAR</v>
          </cell>
          <cell r="H581" t="str">
            <v>D511</v>
          </cell>
          <cell r="I581" t="str">
            <v>Subgerencia De Bienestar Y Relaciones Laborales</v>
          </cell>
          <cell r="J581" t="str">
            <v>L480</v>
          </cell>
          <cell r="K581" t="str">
            <v>Gerencia Regional De Control De Cusco</v>
          </cell>
          <cell r="M581">
            <v>6500</v>
          </cell>
        </row>
        <row r="582">
          <cell r="E582" t="str">
            <v>09331020</v>
          </cell>
          <cell r="F582">
            <v>41687</v>
          </cell>
          <cell r="G582" t="str">
            <v>CAS REGULAR</v>
          </cell>
          <cell r="H582" t="str">
            <v>D531</v>
          </cell>
          <cell r="I582" t="str">
            <v>Oficina De Seguridad Y Defensa Nacional</v>
          </cell>
          <cell r="J582" t="str">
            <v>D531</v>
          </cell>
          <cell r="K582" t="str">
            <v>Oficina De Seguridad Y Defensa Nacional</v>
          </cell>
          <cell r="M582">
            <v>2500</v>
          </cell>
        </row>
        <row r="583">
          <cell r="E583" t="str">
            <v>40653666</v>
          </cell>
          <cell r="F583">
            <v>43460</v>
          </cell>
          <cell r="G583" t="str">
            <v>CAS REGULAR</v>
          </cell>
          <cell r="H583" t="str">
            <v>L485</v>
          </cell>
          <cell r="I583" t="str">
            <v>Gerencia Regional De Control De Apurímac</v>
          </cell>
          <cell r="J583" t="str">
            <v>L485</v>
          </cell>
          <cell r="K583" t="str">
            <v>Gerencia Regional De Control De Apurímac</v>
          </cell>
          <cell r="M583">
            <v>5500</v>
          </cell>
        </row>
        <row r="584">
          <cell r="E584" t="str">
            <v>45789273</v>
          </cell>
          <cell r="F584">
            <v>44133</v>
          </cell>
          <cell r="G584" t="str">
            <v>CAS REACTIVACIÓN ECONÓMICA</v>
          </cell>
          <cell r="H584" t="str">
            <v>C090</v>
          </cell>
          <cell r="I584" t="str">
            <v>Órganos De Control Institucional</v>
          </cell>
          <cell r="J584" t="str">
            <v>L495</v>
          </cell>
          <cell r="K584" t="str">
            <v>Gerencia Regional De Control De La Libertad</v>
          </cell>
          <cell r="L584" t="str">
            <v>0420 MUNICIPALIDAD PROVINCIAL DE OTUZCO</v>
          </cell>
          <cell r="M584">
            <v>6500</v>
          </cell>
        </row>
        <row r="585">
          <cell r="E585" t="str">
            <v>40420068</v>
          </cell>
          <cell r="F585">
            <v>43103</v>
          </cell>
          <cell r="G585" t="str">
            <v>CAS REGULAR</v>
          </cell>
          <cell r="H585" t="str">
            <v>D530</v>
          </cell>
          <cell r="I585" t="str">
            <v>Subgerencia De Abastecimiento</v>
          </cell>
          <cell r="J585" t="str">
            <v>D530</v>
          </cell>
          <cell r="K585" t="str">
            <v>Subgerencia De Abastecimiento</v>
          </cell>
          <cell r="M585">
            <v>3600</v>
          </cell>
        </row>
        <row r="586">
          <cell r="E586" t="str">
            <v>41463655</v>
          </cell>
          <cell r="F586">
            <v>43656</v>
          </cell>
          <cell r="G586" t="str">
            <v>CAS REGULAR</v>
          </cell>
          <cell r="H586" t="str">
            <v>D200</v>
          </cell>
          <cell r="I586" t="str">
            <v>Órgano De Auditoría Interna</v>
          </cell>
          <cell r="J586" t="str">
            <v>L440</v>
          </cell>
          <cell r="K586" t="str">
            <v>Gerencia Regional De Control De Loreto</v>
          </cell>
          <cell r="M586">
            <v>6500</v>
          </cell>
        </row>
        <row r="587">
          <cell r="E587" t="str">
            <v>43696666</v>
          </cell>
          <cell r="F587">
            <v>43601</v>
          </cell>
          <cell r="G587" t="str">
            <v>CAS RCC</v>
          </cell>
          <cell r="H587" t="str">
            <v>C090</v>
          </cell>
          <cell r="I587" t="str">
            <v>Órganos De Control Institucional</v>
          </cell>
          <cell r="J587" t="str">
            <v>L495</v>
          </cell>
          <cell r="K587" t="str">
            <v>Gerencia Regional De Control De La Libertad</v>
          </cell>
          <cell r="L587" t="str">
            <v>0423 MUNICIPALIDAD PROVINCIAL DE SANTIAGO DE CHUCO</v>
          </cell>
          <cell r="M587">
            <v>7500</v>
          </cell>
        </row>
        <row r="588">
          <cell r="E588" t="str">
            <v>18081435</v>
          </cell>
          <cell r="F588">
            <v>43601</v>
          </cell>
          <cell r="G588" t="str">
            <v>CAS RCC</v>
          </cell>
          <cell r="H588" t="str">
            <v>C090</v>
          </cell>
          <cell r="I588" t="str">
            <v>Órganos De Control Institucional</v>
          </cell>
          <cell r="J588" t="str">
            <v>L495</v>
          </cell>
          <cell r="K588" t="str">
            <v>Gerencia Regional De Control De La Libertad</v>
          </cell>
          <cell r="L588" t="str">
            <v>2048 MUNICIPALIDAD DISTRITAL DE HUANCHACO</v>
          </cell>
          <cell r="M588">
            <v>7500</v>
          </cell>
        </row>
        <row r="589">
          <cell r="E589" t="str">
            <v>45147710</v>
          </cell>
          <cell r="F589">
            <v>44133</v>
          </cell>
          <cell r="G589" t="str">
            <v xml:space="preserve">CAS REGULAR </v>
          </cell>
          <cell r="H589" t="str">
            <v>D401</v>
          </cell>
          <cell r="I589" t="str">
            <v>Subdirección Académica</v>
          </cell>
          <cell r="J589" t="str">
            <v>D401</v>
          </cell>
          <cell r="K589" t="str">
            <v>Subdirección Académica</v>
          </cell>
          <cell r="M589">
            <v>6500</v>
          </cell>
        </row>
        <row r="590">
          <cell r="E590" t="str">
            <v>41508414</v>
          </cell>
          <cell r="F590">
            <v>43460</v>
          </cell>
          <cell r="G590" t="str">
            <v>CAS REGULAR</v>
          </cell>
          <cell r="H590" t="str">
            <v>L401</v>
          </cell>
          <cell r="I590" t="str">
            <v>Gerencia Regional De Control Lima Metropolitana Y Callao</v>
          </cell>
          <cell r="J590" t="str">
            <v>L401</v>
          </cell>
          <cell r="K590" t="str">
            <v>Gerencia Regional De Control Lima Metropolitana Y Callao</v>
          </cell>
          <cell r="M590">
            <v>8500</v>
          </cell>
        </row>
        <row r="591">
          <cell r="E591" t="str">
            <v>41686763</v>
          </cell>
          <cell r="F591">
            <v>43207</v>
          </cell>
          <cell r="G591" t="str">
            <v>CAS REGULAR</v>
          </cell>
          <cell r="H591" t="str">
            <v>L430</v>
          </cell>
          <cell r="I591" t="str">
            <v>Gerencia Regional De Control De Lambayeque</v>
          </cell>
          <cell r="J591" t="str">
            <v>L430</v>
          </cell>
          <cell r="K591" t="str">
            <v>Gerencia Regional De Control De Lambayeque</v>
          </cell>
          <cell r="M591">
            <v>4800</v>
          </cell>
        </row>
        <row r="592">
          <cell r="E592" t="str">
            <v>43638473</v>
          </cell>
          <cell r="F592">
            <v>43460</v>
          </cell>
          <cell r="G592" t="str">
            <v>CAS REGULAR</v>
          </cell>
          <cell r="H592" t="str">
            <v>L531</v>
          </cell>
          <cell r="I592" t="str">
            <v>Subgerencia De Participación Ciudadana</v>
          </cell>
          <cell r="J592" t="str">
            <v>L440</v>
          </cell>
          <cell r="K592" t="str">
            <v>Gerencia Regional De Control De Loreto</v>
          </cell>
          <cell r="M592">
            <v>3500</v>
          </cell>
        </row>
        <row r="593">
          <cell r="E593" t="str">
            <v>25716028</v>
          </cell>
          <cell r="F593">
            <v>44133</v>
          </cell>
          <cell r="G593" t="str">
            <v>CAS REACTIVACIÓN ECONÓMICA</v>
          </cell>
          <cell r="H593" t="str">
            <v>C090</v>
          </cell>
          <cell r="I593" t="str">
            <v>Órganos De Control Institucional</v>
          </cell>
          <cell r="J593" t="str">
            <v>L401</v>
          </cell>
          <cell r="K593" t="str">
            <v>Gerencia Regional De Control Lima Metropolitana Y Callao</v>
          </cell>
          <cell r="L593" t="str">
            <v>2149 MUNICIPALIDAD DISTRITAL DE ANCÓN</v>
          </cell>
          <cell r="M593">
            <v>6500</v>
          </cell>
        </row>
        <row r="594">
          <cell r="E594" t="str">
            <v>42050013</v>
          </cell>
          <cell r="F594">
            <v>43374</v>
          </cell>
          <cell r="G594" t="str">
            <v>CAS RCC</v>
          </cell>
          <cell r="H594" t="str">
            <v>L425</v>
          </cell>
          <cell r="I594" t="str">
            <v>Gerencia Regional De Control De Ancash</v>
          </cell>
          <cell r="J594" t="str">
            <v>L425</v>
          </cell>
          <cell r="K594" t="str">
            <v>Gerencia Regional De Control De Ancash</v>
          </cell>
          <cell r="M594">
            <v>8500</v>
          </cell>
        </row>
        <row r="595">
          <cell r="E595" t="str">
            <v>07917713</v>
          </cell>
          <cell r="F595">
            <v>40966</v>
          </cell>
          <cell r="G595" t="str">
            <v>CAS REGULAR</v>
          </cell>
          <cell r="H595" t="str">
            <v>D531</v>
          </cell>
          <cell r="I595" t="str">
            <v>Oficina De Seguridad Y Defensa Nacional</v>
          </cell>
          <cell r="J595" t="str">
            <v>D531</v>
          </cell>
          <cell r="K595" t="str">
            <v>Oficina De Seguridad Y Defensa Nacional</v>
          </cell>
          <cell r="M595">
            <v>2500</v>
          </cell>
        </row>
        <row r="596">
          <cell r="E596" t="str">
            <v>32405661</v>
          </cell>
          <cell r="F596">
            <v>43656</v>
          </cell>
          <cell r="G596" t="str">
            <v>CAS RCC</v>
          </cell>
          <cell r="H596" t="str">
            <v>C090</v>
          </cell>
          <cell r="I596" t="str">
            <v>Órganos De Control Institucional</v>
          </cell>
          <cell r="J596" t="str">
            <v>L425</v>
          </cell>
          <cell r="K596" t="str">
            <v>Gerencia Regional De Control De Ancash</v>
          </cell>
          <cell r="L596" t="str">
            <v>3948 MUNICIPALIDAD DISTRITAL DE NUEVO CHIMBOTE</v>
          </cell>
          <cell r="M596">
            <v>8500</v>
          </cell>
        </row>
        <row r="597">
          <cell r="E597" t="str">
            <v>40629827</v>
          </cell>
          <cell r="F597">
            <v>43055</v>
          </cell>
          <cell r="G597" t="str">
            <v>CAS RCC</v>
          </cell>
          <cell r="H597" t="str">
            <v>C090</v>
          </cell>
          <cell r="I597" t="str">
            <v>Órganos De Control Institucional</v>
          </cell>
          <cell r="J597" t="str">
            <v>L336</v>
          </cell>
          <cell r="K597" t="str">
            <v>Subgerencia De Control Del Sector Vivienda, Construcción Y Saneamiento</v>
          </cell>
          <cell r="L597" t="str">
            <v>5303 MINISTERIO DE VIVIENDA, CONSTRUCCIÓN Y SANEAMIENTO</v>
          </cell>
          <cell r="M597">
            <v>9000</v>
          </cell>
        </row>
        <row r="598">
          <cell r="E598" t="str">
            <v>45543499</v>
          </cell>
          <cell r="F598">
            <v>43776</v>
          </cell>
          <cell r="G598" t="str">
            <v>CAS REGULAR</v>
          </cell>
          <cell r="H598" t="str">
            <v>D900</v>
          </cell>
          <cell r="I598" t="str">
            <v>Procuraduría Pública</v>
          </cell>
          <cell r="J598" t="str">
            <v>D900</v>
          </cell>
          <cell r="K598" t="str">
            <v>Procuraduría Pública</v>
          </cell>
          <cell r="M598">
            <v>7500</v>
          </cell>
        </row>
        <row r="599">
          <cell r="E599" t="str">
            <v>44448046</v>
          </cell>
          <cell r="F599">
            <v>43601</v>
          </cell>
          <cell r="G599" t="str">
            <v>CAS MEGAPROYECTOS</v>
          </cell>
          <cell r="H599" t="str">
            <v>C090</v>
          </cell>
          <cell r="I599" t="str">
            <v>Órganos De Control Institucional</v>
          </cell>
          <cell r="J599" t="str">
            <v>L435</v>
          </cell>
          <cell r="K599" t="str">
            <v>Gerencia Regional De Control De Cajamarca</v>
          </cell>
          <cell r="L599" t="str">
            <v>0369 MUNICIPALIDAD PROVINCIAL DE CAJABAMBA</v>
          </cell>
          <cell r="M599">
            <v>6500</v>
          </cell>
        </row>
        <row r="600">
          <cell r="E600" t="str">
            <v>07883984</v>
          </cell>
          <cell r="F600">
            <v>43374</v>
          </cell>
          <cell r="G600" t="str">
            <v>CAS RCC</v>
          </cell>
          <cell r="H600" t="str">
            <v>L425</v>
          </cell>
          <cell r="I600" t="str">
            <v>Gerencia Regional De Control De Ancash</v>
          </cell>
          <cell r="J600" t="str">
            <v>L425</v>
          </cell>
          <cell r="K600" t="str">
            <v>Gerencia Regional De Control De Ancash</v>
          </cell>
          <cell r="M600">
            <v>8500</v>
          </cell>
        </row>
        <row r="601">
          <cell r="E601" t="str">
            <v>43177104</v>
          </cell>
          <cell r="F601">
            <v>43206</v>
          </cell>
          <cell r="G601" t="str">
            <v>CAS REGULAR</v>
          </cell>
          <cell r="H601" t="str">
            <v>C402</v>
          </cell>
          <cell r="I601" t="str">
            <v>Subgerencia De Comunicación Y Medios Digitales</v>
          </cell>
          <cell r="J601" t="str">
            <v>C402</v>
          </cell>
          <cell r="K601" t="str">
            <v>Subgerencia De Comunicación Y Medios Digitales</v>
          </cell>
          <cell r="M601">
            <v>4800</v>
          </cell>
        </row>
        <row r="602">
          <cell r="E602" t="str">
            <v>43718850</v>
          </cell>
          <cell r="F602">
            <v>43460</v>
          </cell>
          <cell r="G602" t="str">
            <v>CAS REGULAR</v>
          </cell>
          <cell r="H602" t="str">
            <v>D404</v>
          </cell>
          <cell r="I602" t="str">
            <v>Subdirección Administrativa</v>
          </cell>
          <cell r="J602" t="str">
            <v>D404</v>
          </cell>
          <cell r="K602" t="str">
            <v>Subdirección Administrativa</v>
          </cell>
          <cell r="M602">
            <v>5500</v>
          </cell>
        </row>
        <row r="603">
          <cell r="E603" t="str">
            <v>23945465</v>
          </cell>
          <cell r="F603">
            <v>43640</v>
          </cell>
          <cell r="G603" t="str">
            <v>CAS MEGAPROYECTOS</v>
          </cell>
          <cell r="H603" t="str">
            <v>L334</v>
          </cell>
          <cell r="I603" t="str">
            <v>Subgerencia De Control De Megaproyectos</v>
          </cell>
          <cell r="J603" t="str">
            <v>L334</v>
          </cell>
          <cell r="K603" t="str">
            <v>Subgerencia De Control De Megaproyectos</v>
          </cell>
          <cell r="M603">
            <v>10500</v>
          </cell>
        </row>
        <row r="604">
          <cell r="E604" t="str">
            <v>80278713</v>
          </cell>
          <cell r="F604">
            <v>43448</v>
          </cell>
          <cell r="G604" t="str">
            <v>CAS RCC</v>
          </cell>
          <cell r="H604" t="str">
            <v>L430</v>
          </cell>
          <cell r="I604" t="str">
            <v>Gerencia Regional De Control De Lambayeque</v>
          </cell>
          <cell r="J604" t="str">
            <v>L430</v>
          </cell>
          <cell r="K604" t="str">
            <v>Gerencia Regional De Control De Lambayeque</v>
          </cell>
          <cell r="M604">
            <v>8500</v>
          </cell>
        </row>
        <row r="605">
          <cell r="E605" t="str">
            <v>75359600</v>
          </cell>
          <cell r="F605">
            <v>44055</v>
          </cell>
          <cell r="G605" t="str">
            <v>CAS COVID</v>
          </cell>
          <cell r="H605" t="str">
            <v>C610</v>
          </cell>
          <cell r="I605" t="str">
            <v>Subgerencia De Evaluación De Denuncias</v>
          </cell>
          <cell r="J605" t="str">
            <v>L466</v>
          </cell>
          <cell r="K605" t="str">
            <v>Gerencia Regional De Control De Ucayali</v>
          </cell>
          <cell r="M605">
            <v>6500</v>
          </cell>
        </row>
        <row r="606">
          <cell r="E606" t="str">
            <v>40945231</v>
          </cell>
          <cell r="F606">
            <v>43460</v>
          </cell>
          <cell r="G606" t="str">
            <v>CAS REGULAR</v>
          </cell>
          <cell r="H606" t="str">
            <v>C370</v>
          </cell>
          <cell r="I606" t="str">
            <v>Subgerencia De Integridad Pública</v>
          </cell>
          <cell r="J606" t="str">
            <v>C370</v>
          </cell>
          <cell r="K606" t="str">
            <v>Subgerencia De Integridad Pública</v>
          </cell>
          <cell r="M606">
            <v>10500</v>
          </cell>
        </row>
        <row r="607">
          <cell r="E607" t="str">
            <v>10287843</v>
          </cell>
          <cell r="F607">
            <v>43460</v>
          </cell>
          <cell r="G607" t="str">
            <v>CAS REGULAR</v>
          </cell>
          <cell r="H607" t="str">
            <v>D200</v>
          </cell>
          <cell r="I607" t="str">
            <v>Órgano De Auditoría Interna</v>
          </cell>
          <cell r="J607" t="str">
            <v>D200</v>
          </cell>
          <cell r="K607" t="str">
            <v>Órgano De Auditoría Interna</v>
          </cell>
          <cell r="M607">
            <v>4500</v>
          </cell>
        </row>
        <row r="608">
          <cell r="E608" t="str">
            <v>10375529</v>
          </cell>
          <cell r="F608">
            <v>43055</v>
          </cell>
          <cell r="G608" t="str">
            <v>CAS RCC</v>
          </cell>
          <cell r="H608" t="str">
            <v>C090</v>
          </cell>
          <cell r="I608" t="str">
            <v>Órganos De Control Institucional</v>
          </cell>
          <cell r="J608" t="str">
            <v>L336</v>
          </cell>
          <cell r="K608" t="str">
            <v>Subgerencia De Control Del Sector Vivienda, Construcción Y Saneamiento</v>
          </cell>
          <cell r="L608" t="str">
            <v>5303 MINISTERIO DE VIVIENDA, CONSTRUCCIÓN Y SANEAMIENTO</v>
          </cell>
          <cell r="M608">
            <v>10000</v>
          </cell>
        </row>
        <row r="609">
          <cell r="E609" t="str">
            <v>45971990</v>
          </cell>
          <cell r="F609">
            <v>43460</v>
          </cell>
          <cell r="G609" t="str">
            <v>CAS REGULAR</v>
          </cell>
          <cell r="H609" t="str">
            <v>L466</v>
          </cell>
          <cell r="I609" t="str">
            <v>Gerencia Regional De Control De Ucayali</v>
          </cell>
          <cell r="J609" t="str">
            <v>L466</v>
          </cell>
          <cell r="K609" t="str">
            <v>Gerencia Regional De Control De Ucayali</v>
          </cell>
          <cell r="M609">
            <v>5500</v>
          </cell>
        </row>
        <row r="610">
          <cell r="E610" t="str">
            <v>45805821</v>
          </cell>
          <cell r="F610">
            <v>43601</v>
          </cell>
          <cell r="G610" t="str">
            <v>CAS REGULAR</v>
          </cell>
          <cell r="H610" t="str">
            <v>D200</v>
          </cell>
          <cell r="I610" t="str">
            <v>Órgano De Auditoría Interna</v>
          </cell>
          <cell r="J610" t="str">
            <v>L425</v>
          </cell>
          <cell r="K610" t="str">
            <v>Gerencia Regional De Control De Ancash</v>
          </cell>
          <cell r="M610">
            <v>6500</v>
          </cell>
        </row>
        <row r="611">
          <cell r="E611" t="str">
            <v>44273340</v>
          </cell>
          <cell r="F611">
            <v>43843</v>
          </cell>
          <cell r="G611" t="str">
            <v>CAS MEGAPROYECTOS</v>
          </cell>
          <cell r="H611" t="str">
            <v>C920</v>
          </cell>
          <cell r="I611" t="str">
            <v>Subgerencia De Control De Asociaciones Público Privadas Y Obras Por Impuestos</v>
          </cell>
          <cell r="J611" t="str">
            <v>C920</v>
          </cell>
          <cell r="K611" t="str">
            <v>Subgerencia De Control De Asociaciones Público Privadas Y Obras Por Impuestos</v>
          </cell>
          <cell r="M611">
            <v>10500</v>
          </cell>
        </row>
        <row r="612">
          <cell r="E612" t="str">
            <v>43942289</v>
          </cell>
          <cell r="F612">
            <v>44133</v>
          </cell>
          <cell r="G612" t="str">
            <v xml:space="preserve">CAS REGULAR </v>
          </cell>
          <cell r="H612" t="str">
            <v>D517</v>
          </cell>
          <cell r="I612" t="str">
            <v>Subgerencia De Políticas Y Desarrollo Humano</v>
          </cell>
          <cell r="J612" t="str">
            <v>D517</v>
          </cell>
          <cell r="K612" t="str">
            <v>Subgerencia De Políticas Y Desarrollo Humano</v>
          </cell>
          <cell r="M612">
            <v>8500</v>
          </cell>
        </row>
        <row r="613">
          <cell r="E613" t="str">
            <v>41527287</v>
          </cell>
          <cell r="F613">
            <v>43448</v>
          </cell>
          <cell r="G613" t="str">
            <v>CAS REGULAR</v>
          </cell>
          <cell r="H613" t="str">
            <v>C090</v>
          </cell>
          <cell r="I613" t="str">
            <v>Órganos De Control Institucional</v>
          </cell>
          <cell r="J613" t="str">
            <v>C823</v>
          </cell>
          <cell r="K613" t="str">
            <v>Gerencia Regional De Control De Lima Provincias</v>
          </cell>
          <cell r="L613" t="str">
            <v>2960 MUNICIPALIDAD PROVINCIAL DE BARRANCA</v>
          </cell>
          <cell r="M613">
            <v>6500</v>
          </cell>
        </row>
        <row r="614">
          <cell r="E614" t="str">
            <v>44374924</v>
          </cell>
          <cell r="F614">
            <v>43460</v>
          </cell>
          <cell r="G614" t="str">
            <v>CAS REGULAR</v>
          </cell>
          <cell r="H614" t="str">
            <v>C090</v>
          </cell>
          <cell r="I614" t="str">
            <v>Órganos De Control Institucional</v>
          </cell>
          <cell r="J614" t="str">
            <v>L466</v>
          </cell>
          <cell r="K614" t="str">
            <v>Gerencia Regional De Control De Ucayali</v>
          </cell>
          <cell r="L614" t="str">
            <v>5354 GOBIERNO REGIONAL UCAYALI</v>
          </cell>
          <cell r="M614">
            <v>5500</v>
          </cell>
        </row>
        <row r="615">
          <cell r="E615" t="str">
            <v>26728757</v>
          </cell>
          <cell r="F615">
            <v>44133</v>
          </cell>
          <cell r="G615" t="str">
            <v>CAS REACTIVACIÓN ECONÓMICA</v>
          </cell>
          <cell r="H615" t="str">
            <v>C920</v>
          </cell>
          <cell r="I615" t="str">
            <v>Subgerencia De Control De Asociaciones Público Privadas Y Obras Por Impuestos</v>
          </cell>
          <cell r="J615" t="str">
            <v>C920</v>
          </cell>
          <cell r="K615" t="str">
            <v>Subgerencia De Control De Asociaciones Público Privadas Y Obras Por Impuestos</v>
          </cell>
          <cell r="M615">
            <v>11000</v>
          </cell>
        </row>
        <row r="616">
          <cell r="E616" t="str">
            <v>41151754</v>
          </cell>
          <cell r="F616">
            <v>43460</v>
          </cell>
          <cell r="G616" t="str">
            <v>CAS REGULAR</v>
          </cell>
          <cell r="H616" t="str">
            <v>C312</v>
          </cell>
          <cell r="I616" t="str">
            <v>Subgerencia De Normatividad En Control Gubernamental</v>
          </cell>
          <cell r="J616" t="str">
            <v>C312</v>
          </cell>
          <cell r="K616" t="str">
            <v>Subgerencia De Normatividad En Control Gubernamental</v>
          </cell>
          <cell r="M616">
            <v>8500</v>
          </cell>
        </row>
        <row r="617">
          <cell r="E617" t="str">
            <v>42130047</v>
          </cell>
          <cell r="F617">
            <v>43374</v>
          </cell>
          <cell r="G617" t="str">
            <v>CAS RCC</v>
          </cell>
          <cell r="H617" t="str">
            <v>L470</v>
          </cell>
          <cell r="I617" t="str">
            <v>Gerencia Regional De Control De Arequipa</v>
          </cell>
          <cell r="J617" t="str">
            <v>L470</v>
          </cell>
          <cell r="K617" t="str">
            <v>Gerencia Regional De Control De Arequipa</v>
          </cell>
          <cell r="M617">
            <v>8500</v>
          </cell>
        </row>
        <row r="618">
          <cell r="E618" t="str">
            <v>42483815</v>
          </cell>
          <cell r="F618">
            <v>43460</v>
          </cell>
          <cell r="G618" t="str">
            <v>CAS REGULAR</v>
          </cell>
          <cell r="H618" t="str">
            <v>L531</v>
          </cell>
          <cell r="I618" t="str">
            <v>Subgerencia De Participación Ciudadana</v>
          </cell>
          <cell r="J618" t="str">
            <v>L430</v>
          </cell>
          <cell r="K618" t="str">
            <v>Gerencia Regional De Control De Lambayeque</v>
          </cell>
          <cell r="M618">
            <v>6500</v>
          </cell>
        </row>
        <row r="619">
          <cell r="E619" t="str">
            <v>45774670</v>
          </cell>
          <cell r="F619">
            <v>43460</v>
          </cell>
          <cell r="G619" t="str">
            <v>CAS REGULAR</v>
          </cell>
          <cell r="H619" t="str">
            <v>L531</v>
          </cell>
          <cell r="I619" t="str">
            <v>Subgerencia De Participación Ciudadana</v>
          </cell>
          <cell r="J619" t="str">
            <v>L450</v>
          </cell>
          <cell r="K619" t="str">
            <v>Gerencia Regional De Control De San Martín</v>
          </cell>
          <cell r="M619">
            <v>6500</v>
          </cell>
        </row>
        <row r="620">
          <cell r="E620" t="str">
            <v>44832688</v>
          </cell>
          <cell r="F620">
            <v>43207</v>
          </cell>
          <cell r="G620" t="str">
            <v>CAS REGULAR</v>
          </cell>
          <cell r="H620" t="str">
            <v>C090</v>
          </cell>
          <cell r="I620" t="str">
            <v>Órganos De Control Institucional</v>
          </cell>
          <cell r="J620" t="str">
            <v>L352</v>
          </cell>
          <cell r="K620" t="str">
            <v>Subgerencia De Control Del Sector Justicia, Político Y Electoral</v>
          </cell>
          <cell r="L620" t="str">
            <v>0646 REGISTRO NACIONAL DE IDENTIFICACIÓN Y ESTADO CIVIL-RENIEC</v>
          </cell>
          <cell r="M620">
            <v>7500</v>
          </cell>
        </row>
        <row r="621">
          <cell r="E621" t="str">
            <v>16753882</v>
          </cell>
          <cell r="F621">
            <v>43460</v>
          </cell>
          <cell r="G621" t="str">
            <v>CAS REGULAR</v>
          </cell>
          <cell r="H621" t="str">
            <v>L590</v>
          </cell>
          <cell r="I621" t="str">
            <v>Subgerencia De Seguimiento Y Evaluación Del Sistema Nacional De Control</v>
          </cell>
          <cell r="J621" t="str">
            <v>L590</v>
          </cell>
          <cell r="K621" t="str">
            <v>Subgerencia De Seguimiento Y Evaluación Del Sistema Nacional De Control</v>
          </cell>
          <cell r="M621">
            <v>11500</v>
          </cell>
        </row>
        <row r="622">
          <cell r="E622" t="str">
            <v>40083098</v>
          </cell>
          <cell r="F622">
            <v>44133</v>
          </cell>
          <cell r="G622" t="str">
            <v>CAS REACTIVACIÓN ECONÓMICA</v>
          </cell>
          <cell r="H622" t="str">
            <v>C090</v>
          </cell>
          <cell r="I622" t="str">
            <v>Órganos De Control Institucional</v>
          </cell>
          <cell r="J622" t="str">
            <v>L336</v>
          </cell>
          <cell r="K622" t="str">
            <v>Subgerencia De Control Del Sector Vivienda, Construcción Y Saneamiento</v>
          </cell>
          <cell r="L622" t="str">
            <v>5303 MINISTERIO DE VIVIENDA, CONSTRUCCIÓN Y SANEAMIENTO</v>
          </cell>
          <cell r="M622">
            <v>11000</v>
          </cell>
        </row>
        <row r="623">
          <cell r="E623" t="str">
            <v>45173969</v>
          </cell>
          <cell r="F623">
            <v>43843</v>
          </cell>
          <cell r="G623" t="str">
            <v>CAS REGULAR</v>
          </cell>
          <cell r="H623" t="str">
            <v>D800</v>
          </cell>
          <cell r="I623" t="str">
            <v>Subgerencia De Cooperación Y Relaciones Internacionales</v>
          </cell>
          <cell r="J623" t="str">
            <v>D800</v>
          </cell>
          <cell r="K623" t="str">
            <v>Subgerencia De Cooperación Y Relaciones Internacionales</v>
          </cell>
          <cell r="M623">
            <v>6500</v>
          </cell>
        </row>
        <row r="624">
          <cell r="E624" t="str">
            <v>31042218</v>
          </cell>
          <cell r="F624">
            <v>40133</v>
          </cell>
          <cell r="G624" t="str">
            <v>CAS REGULAR</v>
          </cell>
          <cell r="H624" t="str">
            <v>L485</v>
          </cell>
          <cell r="I624" t="str">
            <v>Gerencia Regional De Control De Apurímac</v>
          </cell>
          <cell r="J624" t="str">
            <v>L485</v>
          </cell>
          <cell r="K624" t="str">
            <v>Gerencia Regional De Control De Apurímac</v>
          </cell>
          <cell r="M624">
            <v>5000</v>
          </cell>
        </row>
        <row r="625">
          <cell r="E625" t="str">
            <v>40548544</v>
          </cell>
          <cell r="F625">
            <v>43103</v>
          </cell>
          <cell r="G625" t="str">
            <v>CAS REGULAR</v>
          </cell>
          <cell r="H625" t="str">
            <v>D610</v>
          </cell>
          <cell r="I625" t="str">
            <v>Subgerencia De Sistemas De Información</v>
          </cell>
          <cell r="J625" t="str">
            <v>D610</v>
          </cell>
          <cell r="K625" t="str">
            <v>Subgerencia De Sistemas De Información</v>
          </cell>
          <cell r="M625">
            <v>7000</v>
          </cell>
        </row>
        <row r="626">
          <cell r="E626" t="str">
            <v>45635122</v>
          </cell>
          <cell r="F626">
            <v>43207</v>
          </cell>
          <cell r="G626" t="str">
            <v>CAS REGULAR</v>
          </cell>
          <cell r="H626" t="str">
            <v>L530</v>
          </cell>
          <cell r="I626" t="str">
            <v>Subgerencia De Atención De Denuncias</v>
          </cell>
          <cell r="J626" t="str">
            <v>L430</v>
          </cell>
          <cell r="K626" t="str">
            <v>Gerencia Regional De Control De Lambayeque</v>
          </cell>
          <cell r="M626">
            <v>3400</v>
          </cell>
        </row>
        <row r="627">
          <cell r="E627" t="str">
            <v>40978073</v>
          </cell>
          <cell r="F627">
            <v>44133</v>
          </cell>
          <cell r="G627" t="str">
            <v>CAS REACTIVACIÓN ECONÓMICA</v>
          </cell>
          <cell r="H627" t="str">
            <v>C090</v>
          </cell>
          <cell r="I627" t="str">
            <v>Órganos De Control Institucional</v>
          </cell>
          <cell r="J627" t="str">
            <v>L422</v>
          </cell>
          <cell r="K627" t="str">
            <v>Gerencia Regional De Control De Tumbes</v>
          </cell>
          <cell r="L627" t="str">
            <v>0476 MUNICIPALIDAD PROVINCIAL DE ZARUMILLA</v>
          </cell>
          <cell r="M627">
            <v>6500</v>
          </cell>
        </row>
        <row r="628">
          <cell r="E628" t="str">
            <v>09859555</v>
          </cell>
          <cell r="F628">
            <v>44133</v>
          </cell>
          <cell r="G628" t="str">
            <v xml:space="preserve">CAS REGULAR </v>
          </cell>
          <cell r="H628" t="str">
            <v>D602</v>
          </cell>
          <cell r="I628" t="str">
            <v>Subgerencia De Operaciones Y Plataforma Tecnológica</v>
          </cell>
          <cell r="J628" t="str">
            <v>D602</v>
          </cell>
          <cell r="K628" t="str">
            <v>Subgerencia De Operaciones Y Plataforma Tecnológica</v>
          </cell>
          <cell r="M628">
            <v>7500</v>
          </cell>
        </row>
        <row r="629">
          <cell r="E629" t="str">
            <v>45356370</v>
          </cell>
          <cell r="F629">
            <v>43843</v>
          </cell>
          <cell r="G629" t="str">
            <v>CAS RCC</v>
          </cell>
          <cell r="H629" t="str">
            <v>C090</v>
          </cell>
          <cell r="I629" t="str">
            <v>Órganos De Control Institucional</v>
          </cell>
          <cell r="J629" t="str">
            <v>L331</v>
          </cell>
          <cell r="K629" t="str">
            <v>Subgerencia De Control Del Sector Transportes Y Comunicaciones</v>
          </cell>
          <cell r="L629" t="str">
            <v>4732 ORGANISMO SUPERVISOR DE LA INVERSIÓN EN INFRAESTRUCTURA DE TRANSPORTE DE USO PÚBLICO</v>
          </cell>
          <cell r="M629">
            <v>8500</v>
          </cell>
        </row>
        <row r="630">
          <cell r="E630" t="str">
            <v>40419263</v>
          </cell>
          <cell r="F630">
            <v>44055</v>
          </cell>
          <cell r="G630" t="str">
            <v>CAS COVID</v>
          </cell>
          <cell r="H630" t="str">
            <v>L531</v>
          </cell>
          <cell r="I630" t="str">
            <v>Subgerencia De Participación Ciudadana</v>
          </cell>
          <cell r="J630" t="str">
            <v>L440</v>
          </cell>
          <cell r="K630" t="str">
            <v>Gerencia Regional De Control De Loreto</v>
          </cell>
          <cell r="M630">
            <v>6500</v>
          </cell>
        </row>
        <row r="631">
          <cell r="E631" t="str">
            <v>70678242</v>
          </cell>
          <cell r="F631">
            <v>43656</v>
          </cell>
          <cell r="G631" t="str">
            <v>CAS MEGAPROYECTOS</v>
          </cell>
          <cell r="H631" t="str">
            <v>C090</v>
          </cell>
          <cell r="I631" t="str">
            <v>Órganos De Control Institucional</v>
          </cell>
          <cell r="J631" t="str">
            <v>L490</v>
          </cell>
          <cell r="K631" t="str">
            <v>Gerencia Regional De Control De Ayacucho</v>
          </cell>
          <cell r="L631" t="str">
            <v>0366 MUNICIPALIDAD PROVINCIAL DE PARINACOCHAS</v>
          </cell>
          <cell r="M631">
            <v>6500</v>
          </cell>
        </row>
        <row r="632">
          <cell r="E632" t="str">
            <v>41463303</v>
          </cell>
          <cell r="F632">
            <v>40988</v>
          </cell>
          <cell r="G632" t="str">
            <v>CAS REGULAR</v>
          </cell>
          <cell r="H632" t="str">
            <v>D320</v>
          </cell>
          <cell r="I632" t="str">
            <v>Subgerencia De Gestión Documentaria</v>
          </cell>
          <cell r="J632" t="str">
            <v>L450</v>
          </cell>
          <cell r="K632" t="str">
            <v>Gerencia Regional De Control De San Martín</v>
          </cell>
          <cell r="M632">
            <v>3000</v>
          </cell>
        </row>
        <row r="633">
          <cell r="E633" t="str">
            <v>47594085</v>
          </cell>
          <cell r="F633">
            <v>44055</v>
          </cell>
          <cell r="G633" t="str">
            <v>CAS COVID</v>
          </cell>
          <cell r="H633" t="str">
            <v>C610</v>
          </cell>
          <cell r="I633" t="str">
            <v>Subgerencia De Evaluación De Denuncias</v>
          </cell>
          <cell r="J633" t="str">
            <v>L480</v>
          </cell>
          <cell r="K633" t="str">
            <v>Gerencia Regional De Control De Cusco</v>
          </cell>
          <cell r="M633">
            <v>6500</v>
          </cell>
        </row>
        <row r="634">
          <cell r="E634" t="str">
            <v>40211839</v>
          </cell>
          <cell r="F634">
            <v>43460</v>
          </cell>
          <cell r="G634" t="str">
            <v>CAS REGULAR</v>
          </cell>
          <cell r="H634" t="str">
            <v>L446</v>
          </cell>
          <cell r="I634" t="str">
            <v>Gerencia Regional De Control De Huancavelica</v>
          </cell>
          <cell r="J634" t="str">
            <v>L446</v>
          </cell>
          <cell r="K634" t="str">
            <v>Gerencia Regional De Control De Huancavelica</v>
          </cell>
          <cell r="M634">
            <v>2500</v>
          </cell>
        </row>
        <row r="635">
          <cell r="E635" t="str">
            <v>15433768</v>
          </cell>
          <cell r="F635">
            <v>43207</v>
          </cell>
          <cell r="G635" t="str">
            <v>CAS REGULAR</v>
          </cell>
          <cell r="H635" t="str">
            <v>C200</v>
          </cell>
          <cell r="I635" t="str">
            <v>Gerencia De Administración</v>
          </cell>
          <cell r="J635" t="str">
            <v>C200</v>
          </cell>
          <cell r="K635" t="str">
            <v>Gerencia De Administración</v>
          </cell>
          <cell r="M635">
            <v>7500</v>
          </cell>
        </row>
        <row r="636">
          <cell r="E636" t="str">
            <v>47374628</v>
          </cell>
          <cell r="F636">
            <v>43776</v>
          </cell>
          <cell r="G636" t="str">
            <v>CAS REGULAR</v>
          </cell>
          <cell r="H636" t="str">
            <v>D511</v>
          </cell>
          <cell r="I636" t="str">
            <v>Subgerencia De Bienestar Y Relaciones Laborales</v>
          </cell>
          <cell r="J636" t="str">
            <v>D511</v>
          </cell>
          <cell r="K636" t="str">
            <v>Subgerencia De Bienestar Y Relaciones Laborales</v>
          </cell>
          <cell r="M636">
            <v>4500</v>
          </cell>
        </row>
        <row r="637">
          <cell r="E637" t="str">
            <v>29602485</v>
          </cell>
          <cell r="F637">
            <v>43448</v>
          </cell>
          <cell r="G637" t="str">
            <v>CAS RCC</v>
          </cell>
          <cell r="H637" t="str">
            <v>C090</v>
          </cell>
          <cell r="I637" t="str">
            <v>Órganos De Control Institucional</v>
          </cell>
          <cell r="J637" t="str">
            <v>L470</v>
          </cell>
          <cell r="K637" t="str">
            <v>Gerencia Regional De Control De Arequipa</v>
          </cell>
          <cell r="L637" t="str">
            <v>0353 MUNICIPALIDAD PROVINCIAL DE AREQUIPA</v>
          </cell>
          <cell r="M637">
            <v>8500</v>
          </cell>
        </row>
        <row r="638">
          <cell r="E638" t="str">
            <v>73143475</v>
          </cell>
          <cell r="F638">
            <v>43460</v>
          </cell>
          <cell r="G638" t="str">
            <v>CAS REGULAR</v>
          </cell>
          <cell r="H638" t="str">
            <v>L531</v>
          </cell>
          <cell r="I638" t="str">
            <v>Subgerencia De Participación Ciudadana</v>
          </cell>
          <cell r="J638" t="str">
            <v>L531</v>
          </cell>
          <cell r="K638" t="str">
            <v>Subgerencia De Participación Ciudadana</v>
          </cell>
          <cell r="M638">
            <v>6500</v>
          </cell>
        </row>
        <row r="639">
          <cell r="E639" t="str">
            <v>41530614</v>
          </cell>
          <cell r="F639">
            <v>43460</v>
          </cell>
          <cell r="G639" t="str">
            <v>CAS REGULAR</v>
          </cell>
          <cell r="H639" t="str">
            <v>L531</v>
          </cell>
          <cell r="I639" t="str">
            <v>Subgerencia De Participación Ciudadana</v>
          </cell>
          <cell r="J639" t="str">
            <v>L495</v>
          </cell>
          <cell r="K639" t="str">
            <v>Gerencia Regional De Control De La Libertad</v>
          </cell>
          <cell r="M639">
            <v>6500</v>
          </cell>
        </row>
        <row r="640">
          <cell r="E640" t="str">
            <v>41061205</v>
          </cell>
          <cell r="F640">
            <v>43055</v>
          </cell>
          <cell r="G640" t="str">
            <v>CAS REGULAR</v>
          </cell>
          <cell r="H640" t="str">
            <v>L315</v>
          </cell>
          <cell r="I640" t="str">
            <v>Subgerencia De Control Del Sector Social Y Cultura</v>
          </cell>
          <cell r="J640" t="str">
            <v>L315</v>
          </cell>
          <cell r="K640" t="str">
            <v>Subgerencia De Control Del Sector Social Y Cultura</v>
          </cell>
          <cell r="M640">
            <v>9000</v>
          </cell>
        </row>
        <row r="641">
          <cell r="E641" t="str">
            <v>43982538</v>
          </cell>
          <cell r="F641">
            <v>42569</v>
          </cell>
          <cell r="G641" t="str">
            <v>CAS REGULAR</v>
          </cell>
          <cell r="H641" t="str">
            <v>D603</v>
          </cell>
          <cell r="I641" t="str">
            <v>Subgerencia De Gobierno Digital</v>
          </cell>
          <cell r="J641" t="str">
            <v>D603</v>
          </cell>
          <cell r="K641" t="str">
            <v>Subgerencia De Gobierno Digital</v>
          </cell>
          <cell r="M641">
            <v>4500</v>
          </cell>
        </row>
        <row r="642">
          <cell r="E642" t="str">
            <v>41846345</v>
          </cell>
          <cell r="F642">
            <v>43601</v>
          </cell>
          <cell r="G642" t="str">
            <v>CAS RCC</v>
          </cell>
          <cell r="H642" t="str">
            <v>C090</v>
          </cell>
          <cell r="I642" t="str">
            <v>Órganos De Control Institucional</v>
          </cell>
          <cell r="J642" t="str">
            <v>L470</v>
          </cell>
          <cell r="K642" t="str">
            <v>Gerencia Regional De Control De Arequipa</v>
          </cell>
          <cell r="L642" t="str">
            <v>1313 MUNICIPALIDAD DISTRITAL DE SOCABAYA</v>
          </cell>
          <cell r="M642">
            <v>7500</v>
          </cell>
        </row>
        <row r="643">
          <cell r="E643" t="str">
            <v>46049793</v>
          </cell>
          <cell r="F643">
            <v>43601</v>
          </cell>
          <cell r="G643" t="str">
            <v>CAS MEGAPROYECTOS</v>
          </cell>
          <cell r="H643" t="str">
            <v>C090</v>
          </cell>
          <cell r="I643" t="str">
            <v>Órganos De Control Institucional</v>
          </cell>
          <cell r="J643" t="str">
            <v>L452</v>
          </cell>
          <cell r="K643" t="str">
            <v>Gerencia Regional De Control De Amazonas</v>
          </cell>
          <cell r="L643" t="str">
            <v>0328 MUNICIPALIDAD PROVINCIAL DE CHACHAPOYAS</v>
          </cell>
          <cell r="M643">
            <v>7500</v>
          </cell>
        </row>
        <row r="644">
          <cell r="E644" t="str">
            <v>41623759</v>
          </cell>
          <cell r="F644">
            <v>44133</v>
          </cell>
          <cell r="G644" t="str">
            <v xml:space="preserve">CAS REGULAR </v>
          </cell>
          <cell r="H644" t="str">
            <v>C401</v>
          </cell>
          <cell r="I644" t="str">
            <v>Gerencia De Comunicación Corporativa</v>
          </cell>
          <cell r="J644" t="str">
            <v>L430</v>
          </cell>
          <cell r="K644" t="str">
            <v>Gerencia Regional De Control De Lambayeque</v>
          </cell>
          <cell r="M644">
            <v>5000</v>
          </cell>
        </row>
        <row r="645">
          <cell r="E645" t="str">
            <v>72180749</v>
          </cell>
          <cell r="F645">
            <v>43103</v>
          </cell>
          <cell r="G645" t="str">
            <v>CAS REGULAR</v>
          </cell>
          <cell r="H645" t="str">
            <v>D610</v>
          </cell>
          <cell r="I645" t="str">
            <v>Subgerencia De Sistemas De Información</v>
          </cell>
          <cell r="J645" t="str">
            <v>D610</v>
          </cell>
          <cell r="K645" t="str">
            <v>Subgerencia De Sistemas De Información</v>
          </cell>
          <cell r="M645">
            <v>4500</v>
          </cell>
        </row>
        <row r="646">
          <cell r="E646" t="str">
            <v>45530713</v>
          </cell>
          <cell r="F646">
            <v>44055</v>
          </cell>
          <cell r="G646" t="str">
            <v>CAS COVID</v>
          </cell>
          <cell r="H646" t="str">
            <v>L531</v>
          </cell>
          <cell r="I646" t="str">
            <v>Subgerencia De Participación Ciudadana</v>
          </cell>
          <cell r="J646" t="str">
            <v>C823</v>
          </cell>
          <cell r="K646" t="str">
            <v>Gerencia Regional De Control De Lima Provincias</v>
          </cell>
          <cell r="M646">
            <v>6500</v>
          </cell>
        </row>
        <row r="647">
          <cell r="E647" t="str">
            <v>72357263</v>
          </cell>
          <cell r="F647">
            <v>44133</v>
          </cell>
          <cell r="G647" t="str">
            <v xml:space="preserve">CAS REGULAR </v>
          </cell>
          <cell r="H647" t="str">
            <v>C200</v>
          </cell>
          <cell r="I647" t="str">
            <v>Gerencia De Administración</v>
          </cell>
          <cell r="J647" t="str">
            <v>C200</v>
          </cell>
          <cell r="K647" t="str">
            <v>Gerencia De Administración</v>
          </cell>
          <cell r="M647">
            <v>5000</v>
          </cell>
        </row>
        <row r="648">
          <cell r="E648" t="str">
            <v>41227558</v>
          </cell>
          <cell r="F648">
            <v>43776</v>
          </cell>
          <cell r="G648" t="str">
            <v>CAS REGULAR</v>
          </cell>
          <cell r="H648" t="str">
            <v>D310</v>
          </cell>
          <cell r="I648" t="str">
            <v>Subgerencia De Imagen Y Relaciones Corporativas</v>
          </cell>
          <cell r="J648" t="str">
            <v>D310</v>
          </cell>
          <cell r="K648" t="str">
            <v>Subgerencia De Imagen Y Relaciones Corporativas</v>
          </cell>
          <cell r="M648">
            <v>3000</v>
          </cell>
        </row>
        <row r="649">
          <cell r="E649" t="str">
            <v>43786051</v>
          </cell>
          <cell r="F649">
            <v>44133</v>
          </cell>
          <cell r="G649" t="str">
            <v>CAS REACTIVACIÓN ECONÓMICA</v>
          </cell>
          <cell r="H649" t="str">
            <v>L540</v>
          </cell>
          <cell r="I649" t="str">
            <v>Subgerencia De Fiscalización</v>
          </cell>
          <cell r="J649" t="str">
            <v>L540</v>
          </cell>
          <cell r="K649" t="str">
            <v>Subgerencia De Fiscalización</v>
          </cell>
          <cell r="M649">
            <v>4500</v>
          </cell>
        </row>
        <row r="650">
          <cell r="E650" t="str">
            <v>21447992</v>
          </cell>
          <cell r="F650">
            <v>43601</v>
          </cell>
          <cell r="G650" t="str">
            <v>CAS RCC</v>
          </cell>
          <cell r="H650" t="str">
            <v>C090</v>
          </cell>
          <cell r="I650" t="str">
            <v>Órganos De Control Institucional</v>
          </cell>
          <cell r="J650" t="str">
            <v>L445</v>
          </cell>
          <cell r="K650" t="str">
            <v>Gerencia Regional De Control De Ica</v>
          </cell>
          <cell r="L650" t="str">
            <v>0405 MUNICIPALIDAD PROVINCIAL DE CHINCHA</v>
          </cell>
          <cell r="M650">
            <v>8500</v>
          </cell>
        </row>
        <row r="651">
          <cell r="E651" t="str">
            <v>70476412</v>
          </cell>
          <cell r="F651">
            <v>44055</v>
          </cell>
          <cell r="G651" t="str">
            <v>CAS COVID</v>
          </cell>
          <cell r="H651" t="str">
            <v>C610</v>
          </cell>
          <cell r="I651" t="str">
            <v>Subgerencia De Evaluación De Denuncias</v>
          </cell>
          <cell r="J651" t="str">
            <v>L452</v>
          </cell>
          <cell r="K651" t="str">
            <v>Gerencia Regional De Control De Amazonas</v>
          </cell>
          <cell r="M651">
            <v>6500</v>
          </cell>
        </row>
        <row r="652">
          <cell r="E652" t="str">
            <v>10222344</v>
          </cell>
          <cell r="F652">
            <v>43055</v>
          </cell>
          <cell r="G652" t="str">
            <v>CAS MEGAPROYECTOS</v>
          </cell>
          <cell r="H652" t="str">
            <v>C920</v>
          </cell>
          <cell r="I652" t="str">
            <v>Subgerencia De Control De Asociaciones Público Privadas Y Obras Por Impuestos</v>
          </cell>
          <cell r="J652" t="str">
            <v>C920</v>
          </cell>
          <cell r="K652" t="str">
            <v>Subgerencia De Control De Asociaciones Público Privadas Y Obras Por Impuestos</v>
          </cell>
          <cell r="M652">
            <v>9000</v>
          </cell>
        </row>
        <row r="653">
          <cell r="E653" t="str">
            <v>42238043</v>
          </cell>
          <cell r="F653">
            <v>43460</v>
          </cell>
          <cell r="G653" t="str">
            <v>CAS REGULAR</v>
          </cell>
          <cell r="H653" t="str">
            <v>L531</v>
          </cell>
          <cell r="I653" t="str">
            <v>Subgerencia De Participación Ciudadana</v>
          </cell>
          <cell r="J653" t="str">
            <v>L495</v>
          </cell>
          <cell r="K653" t="str">
            <v>Gerencia Regional De Control De La Libertad</v>
          </cell>
          <cell r="M653">
            <v>3500</v>
          </cell>
        </row>
        <row r="654">
          <cell r="E654" t="str">
            <v>44383312</v>
          </cell>
          <cell r="F654">
            <v>43460</v>
          </cell>
          <cell r="G654" t="str">
            <v>CAS REGULAR</v>
          </cell>
          <cell r="H654" t="str">
            <v>L435</v>
          </cell>
          <cell r="I654" t="str">
            <v>Gerencia Regional De Control De Cajamarca</v>
          </cell>
          <cell r="J654" t="str">
            <v>L435</v>
          </cell>
          <cell r="K654" t="str">
            <v>Gerencia Regional De Control De Cajamarca</v>
          </cell>
          <cell r="M654">
            <v>6500</v>
          </cell>
        </row>
        <row r="655">
          <cell r="E655" t="str">
            <v>03894101</v>
          </cell>
          <cell r="F655">
            <v>42996</v>
          </cell>
          <cell r="G655" t="str">
            <v>CAS RCC</v>
          </cell>
          <cell r="H655" t="str">
            <v>C090</v>
          </cell>
          <cell r="I655" t="str">
            <v>Órganos De Control Institucional</v>
          </cell>
          <cell r="J655" t="str">
            <v>L336</v>
          </cell>
          <cell r="K655" t="str">
            <v>Subgerencia De Control Del Sector Vivienda, Construcción Y Saneamiento</v>
          </cell>
          <cell r="L655" t="str">
            <v>5303 MINISTERIO DE VIVIENDA, CONSTRUCCIÓN Y SANEAMIENTO</v>
          </cell>
          <cell r="M655">
            <v>6500</v>
          </cell>
        </row>
        <row r="656">
          <cell r="E656" t="str">
            <v>44011175</v>
          </cell>
          <cell r="F656">
            <v>44055</v>
          </cell>
          <cell r="G656" t="str">
            <v>CAS COVID</v>
          </cell>
          <cell r="H656" t="str">
            <v>L531</v>
          </cell>
          <cell r="I656" t="str">
            <v>Subgerencia De Participación Ciudadana</v>
          </cell>
          <cell r="J656" t="str">
            <v>L460</v>
          </cell>
          <cell r="K656" t="str">
            <v>Gerencia Regional De Control De Junín</v>
          </cell>
          <cell r="M656">
            <v>6500</v>
          </cell>
        </row>
        <row r="657">
          <cell r="E657" t="str">
            <v>22513146</v>
          </cell>
          <cell r="F657">
            <v>43601</v>
          </cell>
          <cell r="G657" t="str">
            <v>CAS MEGAPROYECTOS</v>
          </cell>
          <cell r="H657" t="str">
            <v>C090</v>
          </cell>
          <cell r="I657" t="str">
            <v>Órganos De Control Institucional</v>
          </cell>
          <cell r="J657" t="str">
            <v>L465</v>
          </cell>
          <cell r="K657" t="str">
            <v>Gerencia Regional De Control De Huánuco</v>
          </cell>
          <cell r="L657" t="str">
            <v>1820 MUNICIPALIDAD DISTRITAL DE SANTA MARIA DEL VALLE</v>
          </cell>
          <cell r="M657">
            <v>7500</v>
          </cell>
        </row>
        <row r="658">
          <cell r="E658" t="str">
            <v>09801142</v>
          </cell>
          <cell r="F658">
            <v>43601</v>
          </cell>
          <cell r="G658" t="str">
            <v>CAS MEGAPROYECTOS</v>
          </cell>
          <cell r="H658" t="str">
            <v>C090</v>
          </cell>
          <cell r="I658" t="str">
            <v>Órganos De Control Institucional</v>
          </cell>
          <cell r="J658" t="str">
            <v>L401</v>
          </cell>
          <cell r="K658" t="str">
            <v>Gerencia Regional De Control Lima Metropolitana Y Callao</v>
          </cell>
          <cell r="L658" t="str">
            <v>2696 MUNICIPALIDAD DISTRITAL DE VILLA EL SALVADOR</v>
          </cell>
          <cell r="M658">
            <v>6500</v>
          </cell>
        </row>
        <row r="659">
          <cell r="E659" t="str">
            <v>46660709</v>
          </cell>
          <cell r="F659">
            <v>44055</v>
          </cell>
          <cell r="G659" t="str">
            <v>CAS COVID</v>
          </cell>
          <cell r="H659" t="str">
            <v>C610</v>
          </cell>
          <cell r="I659" t="str">
            <v>Subgerencia De Evaluación De Denuncias</v>
          </cell>
          <cell r="J659" t="str">
            <v>L460</v>
          </cell>
          <cell r="K659" t="str">
            <v>Gerencia Regional De Control De Junín</v>
          </cell>
          <cell r="M659">
            <v>6500</v>
          </cell>
        </row>
        <row r="660">
          <cell r="E660" t="str">
            <v>43439028</v>
          </cell>
          <cell r="F660">
            <v>43601</v>
          </cell>
          <cell r="G660" t="str">
            <v>CAS MEGAPROYECTOS</v>
          </cell>
          <cell r="H660" t="str">
            <v>C090</v>
          </cell>
          <cell r="I660" t="str">
            <v>Órganos De Control Institucional</v>
          </cell>
          <cell r="J660" t="str">
            <v>L475</v>
          </cell>
          <cell r="K660" t="str">
            <v>Gerencia Regional De Control De Tacna</v>
          </cell>
          <cell r="L660" t="str">
            <v>0678 MUNICIPALIDAD PROVINCIAL DE CANDARAVE</v>
          </cell>
          <cell r="M660">
            <v>6500</v>
          </cell>
        </row>
        <row r="661">
          <cell r="E661" t="str">
            <v>44555267</v>
          </cell>
          <cell r="F661">
            <v>43601</v>
          </cell>
          <cell r="G661" t="str">
            <v>CAS MEGAPROYECTOS</v>
          </cell>
          <cell r="H661" t="str">
            <v>C090</v>
          </cell>
          <cell r="I661" t="str">
            <v>Órganos De Control Institucional</v>
          </cell>
          <cell r="J661" t="str">
            <v>L490</v>
          </cell>
          <cell r="K661" t="str">
            <v>Gerencia Regional De Control De Ayacucho</v>
          </cell>
          <cell r="L661" t="str">
            <v>5335 GOBIERNO REGIONAL AYACUCHO</v>
          </cell>
          <cell r="M661">
            <v>7500</v>
          </cell>
        </row>
        <row r="662">
          <cell r="E662" t="str">
            <v>46640513</v>
          </cell>
          <cell r="F662">
            <v>44133</v>
          </cell>
          <cell r="G662" t="str">
            <v xml:space="preserve">CAS REGULAR </v>
          </cell>
          <cell r="H662" t="str">
            <v>D200</v>
          </cell>
          <cell r="I662" t="str">
            <v>Órgano De Auditoría Interna</v>
          </cell>
          <cell r="J662" t="str">
            <v>D200</v>
          </cell>
          <cell r="K662" t="str">
            <v>Órgano De Auditoría Interna</v>
          </cell>
          <cell r="M662">
            <v>7500</v>
          </cell>
        </row>
        <row r="663">
          <cell r="E663" t="str">
            <v>47412281</v>
          </cell>
          <cell r="F663">
            <v>43601</v>
          </cell>
          <cell r="G663" t="str">
            <v>CAS MEGAPROYECTOS</v>
          </cell>
          <cell r="H663" t="str">
            <v>C090</v>
          </cell>
          <cell r="I663" t="str">
            <v>Órganos De Control Institucional</v>
          </cell>
          <cell r="J663" t="str">
            <v>L450</v>
          </cell>
          <cell r="K663" t="str">
            <v>Gerencia Regional De Control De San Martín</v>
          </cell>
          <cell r="L663" t="str">
            <v>0466 MUNICIPALIDAD PROVINCIAL DE HUALLAGA</v>
          </cell>
          <cell r="M663">
            <v>5500</v>
          </cell>
        </row>
        <row r="664">
          <cell r="E664" t="str">
            <v>44113192</v>
          </cell>
          <cell r="F664">
            <v>44055</v>
          </cell>
          <cell r="G664" t="str">
            <v>CAS COVID</v>
          </cell>
          <cell r="H664" t="str">
            <v>C610</v>
          </cell>
          <cell r="I664" t="str">
            <v>Subgerencia De Evaluación De Denuncias</v>
          </cell>
          <cell r="J664" t="str">
            <v>L460</v>
          </cell>
          <cell r="K664" t="str">
            <v>Gerencia Regional De Control De Junín</v>
          </cell>
          <cell r="M664">
            <v>6500</v>
          </cell>
        </row>
        <row r="665">
          <cell r="E665" t="str">
            <v>23976727</v>
          </cell>
          <cell r="F665">
            <v>43222</v>
          </cell>
          <cell r="G665" t="str">
            <v>CAS REGULAR</v>
          </cell>
          <cell r="H665" t="str">
            <v>D610</v>
          </cell>
          <cell r="I665" t="str">
            <v>Subgerencia De Sistemas De Información</v>
          </cell>
          <cell r="J665" t="str">
            <v>D610</v>
          </cell>
          <cell r="K665" t="str">
            <v>Subgerencia De Sistemas De Información</v>
          </cell>
          <cell r="M665">
            <v>9000</v>
          </cell>
        </row>
        <row r="666">
          <cell r="E666" t="str">
            <v>46274035</v>
          </cell>
          <cell r="F666">
            <v>43460</v>
          </cell>
          <cell r="G666" t="str">
            <v>CAS REGULAR</v>
          </cell>
          <cell r="H666" t="str">
            <v>L485</v>
          </cell>
          <cell r="I666" t="str">
            <v>Gerencia Regional De Control De Apurímac</v>
          </cell>
          <cell r="J666" t="str">
            <v>L485</v>
          </cell>
          <cell r="K666" t="str">
            <v>Gerencia Regional De Control De Apurímac</v>
          </cell>
          <cell r="M666">
            <v>5500</v>
          </cell>
        </row>
        <row r="667">
          <cell r="E667" t="str">
            <v>45488807</v>
          </cell>
          <cell r="F667">
            <v>44133</v>
          </cell>
          <cell r="G667" t="str">
            <v xml:space="preserve">CAS REGULAR </v>
          </cell>
          <cell r="H667" t="str">
            <v>D530</v>
          </cell>
          <cell r="I667" t="str">
            <v>Subgerencia De Abastecimiento</v>
          </cell>
          <cell r="J667" t="str">
            <v>D530</v>
          </cell>
          <cell r="K667" t="str">
            <v>Subgerencia De Abastecimiento</v>
          </cell>
          <cell r="M667">
            <v>9500</v>
          </cell>
        </row>
        <row r="668">
          <cell r="E668" t="str">
            <v>41967514</v>
          </cell>
          <cell r="F668">
            <v>43448</v>
          </cell>
          <cell r="G668" t="str">
            <v>CAS REGULAR</v>
          </cell>
          <cell r="H668" t="str">
            <v>L450</v>
          </cell>
          <cell r="I668" t="str">
            <v>Gerencia Regional De Control De San Martín</v>
          </cell>
          <cell r="J668" t="str">
            <v>L450</v>
          </cell>
          <cell r="K668" t="str">
            <v>Gerencia Regional De Control De San Martín</v>
          </cell>
          <cell r="M668">
            <v>6500</v>
          </cell>
        </row>
        <row r="669">
          <cell r="E669" t="str">
            <v>10162058</v>
          </cell>
          <cell r="F669">
            <v>43206</v>
          </cell>
          <cell r="G669" t="str">
            <v>CAS REGULAR</v>
          </cell>
          <cell r="H669" t="str">
            <v>L401</v>
          </cell>
          <cell r="I669" t="str">
            <v>Gerencia Regional De Control Lima Metropolitana Y Callao</v>
          </cell>
          <cell r="J669" t="str">
            <v>L401</v>
          </cell>
          <cell r="K669" t="str">
            <v>Gerencia Regional De Control Lima Metropolitana Y Callao</v>
          </cell>
          <cell r="M669">
            <v>6000</v>
          </cell>
        </row>
        <row r="670">
          <cell r="E670" t="str">
            <v>02652071</v>
          </cell>
          <cell r="F670">
            <v>39668</v>
          </cell>
          <cell r="G670" t="str">
            <v>CAS REGULAR</v>
          </cell>
          <cell r="H670" t="str">
            <v>L420</v>
          </cell>
          <cell r="I670" t="str">
            <v>Gerencia Regional De Control De Piura</v>
          </cell>
          <cell r="J670" t="str">
            <v>L420</v>
          </cell>
          <cell r="K670" t="str">
            <v>Gerencia Regional De Control De Piura</v>
          </cell>
          <cell r="M670">
            <v>1500</v>
          </cell>
        </row>
        <row r="671">
          <cell r="E671" t="str">
            <v>43951077</v>
          </cell>
          <cell r="F671">
            <v>43601</v>
          </cell>
          <cell r="G671" t="str">
            <v>CAS MEGAPROYECTOS</v>
          </cell>
          <cell r="H671" t="str">
            <v>C090</v>
          </cell>
          <cell r="I671" t="str">
            <v>Órganos De Control Institucional</v>
          </cell>
          <cell r="J671" t="str">
            <v>L490</v>
          </cell>
          <cell r="K671" t="str">
            <v>Gerencia Regional De Control De Ayacucho</v>
          </cell>
          <cell r="L671" t="str">
            <v>5335 GOBIERNO REGIONAL AYACUCHO</v>
          </cell>
          <cell r="M671">
            <v>6500</v>
          </cell>
        </row>
        <row r="672">
          <cell r="E672" t="str">
            <v>16714969</v>
          </cell>
          <cell r="F672">
            <v>43055</v>
          </cell>
          <cell r="G672" t="str">
            <v>CAS RCC</v>
          </cell>
          <cell r="H672" t="str">
            <v>L334</v>
          </cell>
          <cell r="I672" t="str">
            <v>Subgerencia De Control De Megaproyectos</v>
          </cell>
          <cell r="J672" t="str">
            <v>L334</v>
          </cell>
          <cell r="K672" t="str">
            <v>Subgerencia De Control De Megaproyectos</v>
          </cell>
          <cell r="M672">
            <v>12000</v>
          </cell>
        </row>
        <row r="673">
          <cell r="E673" t="str">
            <v>46691388</v>
          </cell>
          <cell r="F673">
            <v>43601</v>
          </cell>
          <cell r="G673" t="str">
            <v>CAS MEGAPROYECTOS</v>
          </cell>
          <cell r="H673" t="str">
            <v>C090</v>
          </cell>
          <cell r="I673" t="str">
            <v>Órganos De Control Institucional</v>
          </cell>
          <cell r="J673" t="str">
            <v>L455</v>
          </cell>
          <cell r="K673" t="str">
            <v>Gerencia Regional De Control De Puno</v>
          </cell>
          <cell r="L673" t="str">
            <v>0461 MUNICIPALIDAD PROVINCIAL DE LAMPA</v>
          </cell>
          <cell r="M673">
            <v>5500</v>
          </cell>
        </row>
        <row r="674">
          <cell r="E674" t="str">
            <v>16125461</v>
          </cell>
          <cell r="F674">
            <v>41519</v>
          </cell>
          <cell r="G674" t="str">
            <v>CAS REGULAR</v>
          </cell>
          <cell r="H674" t="str">
            <v>D530</v>
          </cell>
          <cell r="I674" t="str">
            <v>Subgerencia De Abastecimiento</v>
          </cell>
          <cell r="J674" t="str">
            <v>D530</v>
          </cell>
          <cell r="K674" t="str">
            <v>Subgerencia De Abastecimiento</v>
          </cell>
          <cell r="M674">
            <v>2750</v>
          </cell>
        </row>
        <row r="675">
          <cell r="E675" t="str">
            <v>07448659</v>
          </cell>
          <cell r="F675">
            <v>43843</v>
          </cell>
          <cell r="G675" t="str">
            <v>CAS REGULAR</v>
          </cell>
          <cell r="H675" t="str">
            <v>D531</v>
          </cell>
          <cell r="I675" t="str">
            <v>Oficina De Seguridad Y Defensa Nacional</v>
          </cell>
          <cell r="J675" t="str">
            <v>D531</v>
          </cell>
          <cell r="K675" t="str">
            <v>Oficina De Seguridad Y Defensa Nacional</v>
          </cell>
          <cell r="M675">
            <v>6500</v>
          </cell>
        </row>
        <row r="676">
          <cell r="E676" t="str">
            <v>31680633</v>
          </cell>
          <cell r="F676">
            <v>43460</v>
          </cell>
          <cell r="G676" t="str">
            <v>CAS REGULAR</v>
          </cell>
          <cell r="H676" t="str">
            <v>L425</v>
          </cell>
          <cell r="I676" t="str">
            <v>Gerencia Regional De Control De Ancash</v>
          </cell>
          <cell r="J676" t="str">
            <v>L425</v>
          </cell>
          <cell r="K676" t="str">
            <v>Gerencia Regional De Control De Ancash</v>
          </cell>
          <cell r="M676">
            <v>8500</v>
          </cell>
        </row>
        <row r="677">
          <cell r="E677" t="str">
            <v>70096765</v>
          </cell>
          <cell r="F677">
            <v>43374</v>
          </cell>
          <cell r="G677" t="str">
            <v>CAS RCC</v>
          </cell>
          <cell r="H677" t="str">
            <v>C090</v>
          </cell>
          <cell r="I677" t="str">
            <v>Órganos De Control Institucional</v>
          </cell>
          <cell r="J677" t="str">
            <v>L490</v>
          </cell>
          <cell r="K677" t="str">
            <v>Gerencia Regional De Control De Ayacucho</v>
          </cell>
          <cell r="L677" t="str">
            <v>0361 MUNICIPALIDAD PROVINCIAL DE CANGALLO</v>
          </cell>
          <cell r="M677">
            <v>6500</v>
          </cell>
        </row>
        <row r="678">
          <cell r="E678" t="str">
            <v>46078360</v>
          </cell>
          <cell r="F678">
            <v>44055</v>
          </cell>
          <cell r="G678" t="str">
            <v>CAS COVID</v>
          </cell>
          <cell r="H678" t="str">
            <v>L531</v>
          </cell>
          <cell r="I678" t="str">
            <v>Subgerencia De Participación Ciudadana</v>
          </cell>
          <cell r="J678" t="str">
            <v>L482</v>
          </cell>
          <cell r="K678" t="str">
            <v>Gerencia Regional De Control De Madre De Dios</v>
          </cell>
          <cell r="M678">
            <v>6500</v>
          </cell>
        </row>
        <row r="679">
          <cell r="E679" t="str">
            <v>43603949</v>
          </cell>
          <cell r="F679">
            <v>43460</v>
          </cell>
          <cell r="G679" t="str">
            <v>CAS REGULAR</v>
          </cell>
          <cell r="H679" t="str">
            <v>D200</v>
          </cell>
          <cell r="I679" t="str">
            <v>Órgano De Auditoría Interna</v>
          </cell>
          <cell r="J679" t="str">
            <v>D200</v>
          </cell>
          <cell r="K679" t="str">
            <v>Órgano De Auditoría Interna</v>
          </cell>
          <cell r="M679">
            <v>6500</v>
          </cell>
        </row>
        <row r="680">
          <cell r="E680" t="str">
            <v>43666184</v>
          </cell>
          <cell r="F680">
            <v>43460</v>
          </cell>
          <cell r="G680" t="str">
            <v>CAS REGULAR</v>
          </cell>
          <cell r="H680" t="str">
            <v>L435</v>
          </cell>
          <cell r="I680" t="str">
            <v>Gerencia Regional De Control De Cajamarca</v>
          </cell>
          <cell r="J680" t="str">
            <v>L435</v>
          </cell>
          <cell r="K680" t="str">
            <v>Gerencia Regional De Control De Cajamarca</v>
          </cell>
          <cell r="M680">
            <v>6500</v>
          </cell>
        </row>
        <row r="681">
          <cell r="E681" t="str">
            <v>42738399</v>
          </cell>
          <cell r="F681">
            <v>43055</v>
          </cell>
          <cell r="G681" t="str">
            <v>CAS RCC</v>
          </cell>
          <cell r="H681" t="str">
            <v>L470</v>
          </cell>
          <cell r="I681" t="str">
            <v>Gerencia Regional De Control De Arequipa</v>
          </cell>
          <cell r="J681" t="str">
            <v>L470</v>
          </cell>
          <cell r="K681" t="str">
            <v>Gerencia Regional De Control De Arequipa</v>
          </cell>
          <cell r="M681">
            <v>9000</v>
          </cell>
        </row>
        <row r="682">
          <cell r="E682" t="str">
            <v>42978315</v>
          </cell>
          <cell r="F682">
            <v>43055</v>
          </cell>
          <cell r="G682" t="str">
            <v>CAS RCC</v>
          </cell>
          <cell r="H682" t="str">
            <v>L334</v>
          </cell>
          <cell r="I682" t="str">
            <v>Subgerencia De Control De Megaproyectos</v>
          </cell>
          <cell r="J682" t="str">
            <v>L334</v>
          </cell>
          <cell r="K682" t="str">
            <v>Subgerencia De Control De Megaproyectos</v>
          </cell>
          <cell r="M682">
            <v>9000</v>
          </cell>
        </row>
        <row r="683">
          <cell r="E683" t="str">
            <v>09461937</v>
          </cell>
          <cell r="F683">
            <v>43055</v>
          </cell>
          <cell r="G683" t="str">
            <v>CAS MEGAPROYECTOS</v>
          </cell>
          <cell r="H683" t="str">
            <v>C920</v>
          </cell>
          <cell r="I683" t="str">
            <v>Subgerencia De Control De Asociaciones Público Privadas Y Obras Por Impuestos</v>
          </cell>
          <cell r="J683" t="str">
            <v>C920</v>
          </cell>
          <cell r="K683" t="str">
            <v>Subgerencia De Control De Asociaciones Público Privadas Y Obras Por Impuestos</v>
          </cell>
          <cell r="M683">
            <v>8500</v>
          </cell>
        </row>
        <row r="684">
          <cell r="E684" t="str">
            <v>47589433</v>
          </cell>
          <cell r="F684">
            <v>43601</v>
          </cell>
          <cell r="G684" t="str">
            <v>CAS RCC</v>
          </cell>
          <cell r="H684" t="str">
            <v>C090</v>
          </cell>
          <cell r="I684" t="str">
            <v>Órganos De Control Institucional</v>
          </cell>
          <cell r="J684" t="str">
            <v>L470</v>
          </cell>
          <cell r="K684" t="str">
            <v>Gerencia Regional De Control De Arequipa</v>
          </cell>
          <cell r="L684" t="str">
            <v>0358 MUNICIPALIDAD PROVINCIAL DE CONDESUYOS</v>
          </cell>
          <cell r="M684">
            <v>7500</v>
          </cell>
        </row>
        <row r="685">
          <cell r="E685" t="str">
            <v>41267482</v>
          </cell>
          <cell r="F685">
            <v>43619</v>
          </cell>
          <cell r="G685" t="str">
            <v>CAS MEGAPROYECTOS</v>
          </cell>
          <cell r="H685" t="str">
            <v>C090</v>
          </cell>
          <cell r="I685" t="str">
            <v>Órganos De Control Institucional</v>
          </cell>
          <cell r="J685" t="str">
            <v>L475</v>
          </cell>
          <cell r="K685" t="str">
            <v>Gerencia Regional De Control De Tacna</v>
          </cell>
          <cell r="L685" t="str">
            <v>0678 MUNICIPALIDAD PROVINCIAL DE CANDARAVE</v>
          </cell>
          <cell r="M685">
            <v>6500</v>
          </cell>
        </row>
        <row r="686">
          <cell r="E686" t="str">
            <v>46592364</v>
          </cell>
          <cell r="F686">
            <v>44055</v>
          </cell>
          <cell r="G686" t="str">
            <v>CAS COVID</v>
          </cell>
          <cell r="H686" t="str">
            <v>C610</v>
          </cell>
          <cell r="I686" t="str">
            <v>Subgerencia De Evaluación De Denuncias</v>
          </cell>
          <cell r="J686" t="str">
            <v>L480</v>
          </cell>
          <cell r="K686" t="str">
            <v>Gerencia Regional De Control De Cusco</v>
          </cell>
          <cell r="M686">
            <v>6500</v>
          </cell>
        </row>
        <row r="687">
          <cell r="E687" t="str">
            <v>41513281</v>
          </cell>
          <cell r="F687">
            <v>43374</v>
          </cell>
          <cell r="G687" t="str">
            <v>CAS RCC</v>
          </cell>
          <cell r="H687" t="str">
            <v>L470</v>
          </cell>
          <cell r="I687" t="str">
            <v>Gerencia Regional De Control De Arequipa</v>
          </cell>
          <cell r="J687" t="str">
            <v>L470</v>
          </cell>
          <cell r="K687" t="str">
            <v>Gerencia Regional De Control De Arequipa</v>
          </cell>
          <cell r="M687">
            <v>6500</v>
          </cell>
        </row>
        <row r="688">
          <cell r="E688" t="str">
            <v>44430134</v>
          </cell>
          <cell r="F688">
            <v>43843</v>
          </cell>
          <cell r="G688" t="str">
            <v>CAS REGULAR</v>
          </cell>
          <cell r="H688" t="str">
            <v>L540</v>
          </cell>
          <cell r="I688" t="str">
            <v>Subgerencia De Fiscalización</v>
          </cell>
          <cell r="J688" t="str">
            <v>L540</v>
          </cell>
          <cell r="K688" t="str">
            <v>Subgerencia De Fiscalización</v>
          </cell>
          <cell r="M688">
            <v>3000</v>
          </cell>
        </row>
        <row r="689">
          <cell r="E689" t="str">
            <v>45996246</v>
          </cell>
          <cell r="F689">
            <v>44055</v>
          </cell>
          <cell r="G689" t="str">
            <v>CAS COVID</v>
          </cell>
          <cell r="H689" t="str">
            <v>L530</v>
          </cell>
          <cell r="I689" t="str">
            <v>Subgerencia De Atención De Denuncias</v>
          </cell>
          <cell r="J689" t="str">
            <v>L530</v>
          </cell>
          <cell r="K689" t="str">
            <v>Subgerencia De Atención De Denuncias</v>
          </cell>
          <cell r="M689">
            <v>6500</v>
          </cell>
        </row>
        <row r="690">
          <cell r="E690" t="str">
            <v>41819249</v>
          </cell>
          <cell r="F690">
            <v>43601</v>
          </cell>
          <cell r="G690" t="str">
            <v>CAS MEGAPROYECTOS</v>
          </cell>
          <cell r="H690" t="str">
            <v>C090</v>
          </cell>
          <cell r="I690" t="str">
            <v>Órganos De Control Institucional</v>
          </cell>
          <cell r="J690" t="str">
            <v>L480</v>
          </cell>
          <cell r="K690" t="str">
            <v>Gerencia Regional De Control De Cusco</v>
          </cell>
          <cell r="L690" t="str">
            <v>6347 MUNICIPALIDAD DISTRITAL DE MEGANTONI</v>
          </cell>
          <cell r="M690">
            <v>7500</v>
          </cell>
        </row>
        <row r="691">
          <cell r="E691" t="str">
            <v>29646284</v>
          </cell>
          <cell r="F691">
            <v>43207</v>
          </cell>
          <cell r="G691" t="str">
            <v>CAS REGULAR</v>
          </cell>
          <cell r="H691" t="str">
            <v>L430</v>
          </cell>
          <cell r="I691" t="str">
            <v>Gerencia Regional De Control De Lambayeque</v>
          </cell>
          <cell r="J691" t="str">
            <v>L430</v>
          </cell>
          <cell r="K691" t="str">
            <v>Gerencia Regional De Control De Lambayeque</v>
          </cell>
          <cell r="M691">
            <v>6000</v>
          </cell>
        </row>
        <row r="692">
          <cell r="E692" t="str">
            <v>10076532</v>
          </cell>
          <cell r="F692">
            <v>43103</v>
          </cell>
          <cell r="G692" t="str">
            <v>CAS REGULAR</v>
          </cell>
          <cell r="H692" t="str">
            <v>D530</v>
          </cell>
          <cell r="I692" t="str">
            <v>Subgerencia De Abastecimiento</v>
          </cell>
          <cell r="J692" t="str">
            <v>D530</v>
          </cell>
          <cell r="K692" t="str">
            <v>Subgerencia De Abastecimiento</v>
          </cell>
          <cell r="M692">
            <v>2500</v>
          </cell>
        </row>
        <row r="693">
          <cell r="E693" t="str">
            <v>46475749</v>
          </cell>
          <cell r="F693">
            <v>44133</v>
          </cell>
          <cell r="G693" t="str">
            <v>CAS REACTIVACIÓN ECONÓMICA</v>
          </cell>
          <cell r="H693" t="str">
            <v>C090</v>
          </cell>
          <cell r="I693" t="str">
            <v>Órganos De Control Institucional</v>
          </cell>
          <cell r="J693" t="str">
            <v>L401</v>
          </cell>
          <cell r="K693" t="str">
            <v>Gerencia Regional De Control Lima Metropolitana Y Callao</v>
          </cell>
          <cell r="L693" t="str">
            <v>2161 MUNICIPALIDAD DISTRITAL DE MIRAFLORES-LIMA</v>
          </cell>
          <cell r="M693">
            <v>8500</v>
          </cell>
        </row>
        <row r="694">
          <cell r="E694" t="str">
            <v>46429603</v>
          </cell>
          <cell r="F694">
            <v>44133</v>
          </cell>
          <cell r="G694" t="str">
            <v>CAS REACTIVACIÓN ECONÓMICA</v>
          </cell>
          <cell r="H694" t="str">
            <v>C920</v>
          </cell>
          <cell r="I694" t="str">
            <v>Subgerencia De Control De Asociaciones Público Privadas Y Obras Por Impuestos</v>
          </cell>
          <cell r="J694" t="str">
            <v>C920</v>
          </cell>
          <cell r="K694" t="str">
            <v>Subgerencia De Control De Asociaciones Público Privadas Y Obras Por Impuestos</v>
          </cell>
          <cell r="M694">
            <v>9500</v>
          </cell>
        </row>
        <row r="695">
          <cell r="E695" t="str">
            <v>46703325</v>
          </cell>
          <cell r="F695">
            <v>43601</v>
          </cell>
          <cell r="G695" t="str">
            <v>CAS MEGAPROYECTOS</v>
          </cell>
          <cell r="H695" t="str">
            <v>C090</v>
          </cell>
          <cell r="I695" t="str">
            <v>Órganos De Control Institucional</v>
          </cell>
          <cell r="J695" t="str">
            <v>L430</v>
          </cell>
          <cell r="K695" t="str">
            <v>Gerencia Regional De Control De Lambayeque</v>
          </cell>
          <cell r="L695" t="str">
            <v>3451 GERENCIA REGIONAL DE TRANSPORTES Y COMUNICACIONES DE LAMBAYEQUE</v>
          </cell>
          <cell r="M695">
            <v>6500</v>
          </cell>
        </row>
        <row r="696">
          <cell r="E696" t="str">
            <v>43642987</v>
          </cell>
          <cell r="F696">
            <v>43601</v>
          </cell>
          <cell r="G696" t="str">
            <v>CAS MEGAPROYECTOS</v>
          </cell>
          <cell r="H696" t="str">
            <v>C090</v>
          </cell>
          <cell r="I696" t="str">
            <v>Órganos De Control Institucional</v>
          </cell>
          <cell r="J696" t="str">
            <v>L455</v>
          </cell>
          <cell r="K696" t="str">
            <v>Gerencia Regional De Control De Puno</v>
          </cell>
          <cell r="L696" t="str">
            <v>0460 MUNICIPALIDAD PROVINCIAL DE HUANCANÉ</v>
          </cell>
          <cell r="M696">
            <v>6500</v>
          </cell>
        </row>
        <row r="697">
          <cell r="E697" t="str">
            <v>46331197</v>
          </cell>
          <cell r="F697">
            <v>43460</v>
          </cell>
          <cell r="G697" t="str">
            <v>CAS REGULAR</v>
          </cell>
          <cell r="H697" t="str">
            <v>L485</v>
          </cell>
          <cell r="I697" t="str">
            <v>Gerencia Regional De Control De Apurímac</v>
          </cell>
          <cell r="J697" t="str">
            <v>L485</v>
          </cell>
          <cell r="K697" t="str">
            <v>Gerencia Regional De Control De Apurímac</v>
          </cell>
          <cell r="M697">
            <v>6500</v>
          </cell>
        </row>
        <row r="698">
          <cell r="E698" t="str">
            <v>28315119</v>
          </cell>
          <cell r="F698">
            <v>43640</v>
          </cell>
          <cell r="G698" t="str">
            <v>CAS MEGAPROYECTOS</v>
          </cell>
          <cell r="H698" t="str">
            <v>L334</v>
          </cell>
          <cell r="I698" t="str">
            <v>Subgerencia De Control De Megaproyectos</v>
          </cell>
          <cell r="J698" t="str">
            <v>L334</v>
          </cell>
          <cell r="K698" t="str">
            <v>Subgerencia De Control De Megaproyectos</v>
          </cell>
          <cell r="M698">
            <v>10500</v>
          </cell>
        </row>
        <row r="699">
          <cell r="E699" t="str">
            <v>47529623</v>
          </cell>
          <cell r="F699">
            <v>43601</v>
          </cell>
          <cell r="G699" t="str">
            <v>CAS RCC</v>
          </cell>
          <cell r="H699" t="str">
            <v>C090</v>
          </cell>
          <cell r="I699" t="str">
            <v>Órganos De Control Institucional</v>
          </cell>
          <cell r="J699" t="str">
            <v>L446</v>
          </cell>
          <cell r="K699" t="str">
            <v>Gerencia Regional De Control De Huancavelica</v>
          </cell>
          <cell r="L699" t="str">
            <v>0395 MUNICIPALIDAD PROVINCIAL DE CASTROVIRREYNA</v>
          </cell>
          <cell r="M699">
            <v>5500</v>
          </cell>
        </row>
        <row r="700">
          <cell r="E700" t="str">
            <v>46650066</v>
          </cell>
          <cell r="F700">
            <v>43640</v>
          </cell>
          <cell r="G700" t="str">
            <v>CAS MEGAPROYECTOS</v>
          </cell>
          <cell r="H700" t="str">
            <v>L334</v>
          </cell>
          <cell r="I700" t="str">
            <v>Subgerencia De Control De Megaproyectos</v>
          </cell>
          <cell r="J700" t="str">
            <v>L334</v>
          </cell>
          <cell r="K700" t="str">
            <v>Subgerencia De Control De Megaproyectos</v>
          </cell>
          <cell r="M700">
            <v>6500</v>
          </cell>
        </row>
        <row r="701">
          <cell r="E701" t="str">
            <v>40230353</v>
          </cell>
          <cell r="F701">
            <v>43843</v>
          </cell>
          <cell r="G701" t="str">
            <v>CAS REGULAR</v>
          </cell>
          <cell r="H701" t="str">
            <v>C401</v>
          </cell>
          <cell r="I701" t="str">
            <v>Gerencia De Comunicación Corporativa</v>
          </cell>
          <cell r="J701" t="str">
            <v>L470</v>
          </cell>
          <cell r="K701" t="str">
            <v>Gerencia Regional De Control De Arequipa</v>
          </cell>
          <cell r="M701">
            <v>5500</v>
          </cell>
        </row>
        <row r="702">
          <cell r="E702" t="str">
            <v>43260875</v>
          </cell>
          <cell r="F702">
            <v>44055</v>
          </cell>
          <cell r="G702" t="str">
            <v>CAS COVID</v>
          </cell>
          <cell r="H702" t="str">
            <v>L316</v>
          </cell>
          <cell r="I702" t="str">
            <v>Subgerencia De Control Del Sector Salud</v>
          </cell>
          <cell r="J702" t="str">
            <v>L435</v>
          </cell>
          <cell r="K702" t="str">
            <v>Gerencia Regional De Control De Cajamarca</v>
          </cell>
          <cell r="M702">
            <v>8500</v>
          </cell>
        </row>
        <row r="703">
          <cell r="E703" t="str">
            <v>72500947</v>
          </cell>
          <cell r="F703">
            <v>44133</v>
          </cell>
          <cell r="G703" t="str">
            <v xml:space="preserve">CAS REGULAR </v>
          </cell>
          <cell r="H703" t="str">
            <v>D404</v>
          </cell>
          <cell r="I703" t="str">
            <v>Subdirección Administrativa</v>
          </cell>
          <cell r="J703" t="str">
            <v>D404</v>
          </cell>
          <cell r="K703" t="str">
            <v>Subdirección Administrativa</v>
          </cell>
          <cell r="M703">
            <v>5000</v>
          </cell>
        </row>
        <row r="704">
          <cell r="E704" t="str">
            <v>42909047</v>
          </cell>
          <cell r="F704">
            <v>41852</v>
          </cell>
          <cell r="G704" t="str">
            <v>CAS REGULAR</v>
          </cell>
          <cell r="H704" t="str">
            <v>D610</v>
          </cell>
          <cell r="I704" t="str">
            <v>Subgerencia De Sistemas De Información</v>
          </cell>
          <cell r="J704" t="str">
            <v>D610</v>
          </cell>
          <cell r="K704" t="str">
            <v>Subgerencia De Sistemas De Información</v>
          </cell>
          <cell r="M704">
            <v>7000</v>
          </cell>
        </row>
        <row r="705">
          <cell r="E705" t="str">
            <v>40334801</v>
          </cell>
          <cell r="F705">
            <v>43020</v>
          </cell>
          <cell r="G705" t="str">
            <v>CAS RCC</v>
          </cell>
          <cell r="H705" t="str">
            <v>L334</v>
          </cell>
          <cell r="I705" t="str">
            <v>Subgerencia De Control De Megaproyectos</v>
          </cell>
          <cell r="J705" t="str">
            <v>L334</v>
          </cell>
          <cell r="K705" t="str">
            <v>Subgerencia De Control De Megaproyectos</v>
          </cell>
          <cell r="M705">
            <v>10000</v>
          </cell>
        </row>
        <row r="706">
          <cell r="E706" t="str">
            <v>44576290</v>
          </cell>
          <cell r="F706">
            <v>43601</v>
          </cell>
          <cell r="G706" t="str">
            <v>CAS RCC</v>
          </cell>
          <cell r="H706" t="str">
            <v>C090</v>
          </cell>
          <cell r="I706" t="str">
            <v>Órganos De Control Institucional</v>
          </cell>
          <cell r="J706" t="str">
            <v>C823</v>
          </cell>
          <cell r="K706" t="str">
            <v>Gerencia Regional De Control De Lima Provincias</v>
          </cell>
          <cell r="L706" t="str">
            <v>0429 MUNICIPALIDAD PROVINCIAL DE CANTA</v>
          </cell>
          <cell r="M706">
            <v>7500</v>
          </cell>
        </row>
        <row r="707">
          <cell r="E707" t="str">
            <v>43699581</v>
          </cell>
          <cell r="F707">
            <v>43601</v>
          </cell>
          <cell r="G707" t="str">
            <v>CAS RCC</v>
          </cell>
          <cell r="H707" t="str">
            <v>C090</v>
          </cell>
          <cell r="I707" t="str">
            <v>Órganos De Control Institucional</v>
          </cell>
          <cell r="J707" t="str">
            <v>L425</v>
          </cell>
          <cell r="K707" t="str">
            <v>Gerencia Regional De Control De Ancash</v>
          </cell>
          <cell r="L707" t="str">
            <v>0337 MUNICIPALIDAD PROVINCIAL DE HUARAZ</v>
          </cell>
          <cell r="M707">
            <v>7500</v>
          </cell>
        </row>
        <row r="708">
          <cell r="E708" t="str">
            <v>20108183</v>
          </cell>
          <cell r="F708">
            <v>43448</v>
          </cell>
          <cell r="G708" t="str">
            <v>CAS RCC</v>
          </cell>
          <cell r="H708" t="str">
            <v>C090</v>
          </cell>
          <cell r="I708" t="str">
            <v>Órganos De Control Institucional</v>
          </cell>
          <cell r="J708" t="str">
            <v>L430</v>
          </cell>
          <cell r="K708" t="str">
            <v>Gerencia Regional De Control De Lambayeque</v>
          </cell>
          <cell r="L708" t="str">
            <v>0427 MUNICIPALIDAD PROVINCIAL DE LAMBAYEQUE</v>
          </cell>
          <cell r="M708">
            <v>6500</v>
          </cell>
        </row>
        <row r="709">
          <cell r="E709" t="str">
            <v>45585971</v>
          </cell>
          <cell r="F709">
            <v>43656</v>
          </cell>
          <cell r="G709" t="str">
            <v>CAS RCC</v>
          </cell>
          <cell r="H709" t="str">
            <v>C090</v>
          </cell>
          <cell r="I709" t="str">
            <v>Órganos De Control Institucional</v>
          </cell>
          <cell r="J709" t="str">
            <v>L425</v>
          </cell>
          <cell r="K709" t="str">
            <v>Gerencia Regional De Control De Ancash</v>
          </cell>
          <cell r="L709" t="str">
            <v>5332 GOBIERNO REGIONAL ANCASH</v>
          </cell>
          <cell r="M709">
            <v>7500</v>
          </cell>
        </row>
        <row r="710">
          <cell r="E710" t="str">
            <v>70325850</v>
          </cell>
          <cell r="F710">
            <v>43460</v>
          </cell>
          <cell r="G710" t="str">
            <v>CAS REGULAR</v>
          </cell>
          <cell r="H710" t="str">
            <v>L531</v>
          </cell>
          <cell r="I710" t="str">
            <v>Subgerencia De Participación Ciudadana</v>
          </cell>
          <cell r="J710" t="str">
            <v>L476</v>
          </cell>
          <cell r="K710" t="str">
            <v>Gerencia Regional De Control De Moquegua</v>
          </cell>
          <cell r="M710">
            <v>3500</v>
          </cell>
        </row>
        <row r="711">
          <cell r="E711" t="str">
            <v>43563066</v>
          </cell>
          <cell r="F711">
            <v>43374</v>
          </cell>
          <cell r="G711" t="str">
            <v>CAS REGULAR</v>
          </cell>
          <cell r="H711" t="str">
            <v>L446</v>
          </cell>
          <cell r="I711" t="str">
            <v>Gerencia Regional De Control De Huancavelica</v>
          </cell>
          <cell r="J711" t="str">
            <v>L446</v>
          </cell>
          <cell r="K711" t="str">
            <v>Gerencia Regional De Control De Huancavelica</v>
          </cell>
          <cell r="M711">
            <v>6500</v>
          </cell>
        </row>
        <row r="712">
          <cell r="E712" t="str">
            <v>42728304</v>
          </cell>
          <cell r="F712">
            <v>43460</v>
          </cell>
          <cell r="G712" t="str">
            <v>CAS RCC</v>
          </cell>
          <cell r="H712" t="str">
            <v>L446</v>
          </cell>
          <cell r="I712" t="str">
            <v>Gerencia Regional De Control De Huancavelica</v>
          </cell>
          <cell r="J712" t="str">
            <v>L446</v>
          </cell>
          <cell r="K712" t="str">
            <v>Gerencia Regional De Control De Huancavelica</v>
          </cell>
          <cell r="M712">
            <v>5500</v>
          </cell>
        </row>
        <row r="713">
          <cell r="E713" t="str">
            <v>09643181</v>
          </cell>
          <cell r="F713">
            <v>43460</v>
          </cell>
          <cell r="G713" t="str">
            <v>CAS MEGAPROYECTOS</v>
          </cell>
          <cell r="H713" t="str">
            <v>C920</v>
          </cell>
          <cell r="I713" t="str">
            <v>Subgerencia De Control De Asociaciones Público Privadas Y Obras Por Impuestos</v>
          </cell>
          <cell r="J713" t="str">
            <v>C920</v>
          </cell>
          <cell r="K713" t="str">
            <v>Subgerencia De Control De Asociaciones Público Privadas Y Obras Por Impuestos</v>
          </cell>
          <cell r="M713">
            <v>12500</v>
          </cell>
        </row>
        <row r="714">
          <cell r="E714" t="str">
            <v>02895137</v>
          </cell>
          <cell r="F714">
            <v>43460</v>
          </cell>
          <cell r="G714" t="str">
            <v>CAS REGULAR</v>
          </cell>
          <cell r="H714" t="str">
            <v>L531</v>
          </cell>
          <cell r="I714" t="str">
            <v>Subgerencia De Participación Ciudadana</v>
          </cell>
          <cell r="J714" t="str">
            <v>L420</v>
          </cell>
          <cell r="K714" t="str">
            <v>Gerencia Regional De Control De Piura</v>
          </cell>
          <cell r="M714">
            <v>6500</v>
          </cell>
        </row>
        <row r="715">
          <cell r="E715" t="str">
            <v>43347728</v>
          </cell>
          <cell r="F715">
            <v>44055</v>
          </cell>
          <cell r="G715" t="str">
            <v>CAS COVID</v>
          </cell>
          <cell r="H715" t="str">
            <v>C610</v>
          </cell>
          <cell r="I715" t="str">
            <v>Subgerencia De Evaluación De Denuncias</v>
          </cell>
          <cell r="J715" t="str">
            <v>L420</v>
          </cell>
          <cell r="K715" t="str">
            <v>Gerencia Regional De Control De Piura</v>
          </cell>
          <cell r="M715">
            <v>6500</v>
          </cell>
        </row>
        <row r="716">
          <cell r="E716" t="str">
            <v>18874831</v>
          </cell>
          <cell r="F716">
            <v>44061</v>
          </cell>
          <cell r="G716" t="str">
            <v>CAS COVID</v>
          </cell>
          <cell r="H716" t="str">
            <v>L530</v>
          </cell>
          <cell r="I716" t="str">
            <v>Subgerencia De Atención De Denuncias</v>
          </cell>
          <cell r="J716" t="str">
            <v>L530</v>
          </cell>
          <cell r="K716" t="str">
            <v>Subgerencia De Atención De Denuncias</v>
          </cell>
          <cell r="M716">
            <v>6500</v>
          </cell>
        </row>
        <row r="717">
          <cell r="E717" t="str">
            <v>06611383</v>
          </cell>
          <cell r="F717">
            <v>43601</v>
          </cell>
          <cell r="G717" t="str">
            <v>CAS RCC</v>
          </cell>
          <cell r="H717" t="str">
            <v>C090</v>
          </cell>
          <cell r="I717" t="str">
            <v>Órganos De Control Institucional</v>
          </cell>
          <cell r="J717" t="str">
            <v>C823</v>
          </cell>
          <cell r="K717" t="str">
            <v>Gerencia Regional De Control De Lima Provincias</v>
          </cell>
          <cell r="L717" t="str">
            <v>0432 MUNICIPALIDAD PROVINCIAL DE HUARAL</v>
          </cell>
          <cell r="M717">
            <v>6500</v>
          </cell>
        </row>
        <row r="718">
          <cell r="E718" t="str">
            <v>72278792</v>
          </cell>
          <cell r="F718">
            <v>43207</v>
          </cell>
          <cell r="G718" t="str">
            <v>CAS REGULAR</v>
          </cell>
          <cell r="H718" t="str">
            <v>L430</v>
          </cell>
          <cell r="I718" t="str">
            <v>Gerencia Regional De Control De Lambayeque</v>
          </cell>
          <cell r="J718" t="str">
            <v>L430</v>
          </cell>
          <cell r="K718" t="str">
            <v>Gerencia Regional De Control De Lambayeque</v>
          </cell>
          <cell r="M718">
            <v>3400</v>
          </cell>
        </row>
        <row r="719">
          <cell r="E719" t="str">
            <v>41081990</v>
          </cell>
          <cell r="F719">
            <v>40966</v>
          </cell>
          <cell r="G719" t="str">
            <v>CAS REGULAR</v>
          </cell>
          <cell r="H719" t="str">
            <v>L425</v>
          </cell>
          <cell r="I719" t="str">
            <v>Gerencia Regional De Control De Ancash</v>
          </cell>
          <cell r="J719" t="str">
            <v>L425</v>
          </cell>
          <cell r="K719" t="str">
            <v>Gerencia Regional De Control De Ancash</v>
          </cell>
          <cell r="M719">
            <v>6500</v>
          </cell>
        </row>
        <row r="720">
          <cell r="E720" t="str">
            <v>41133000</v>
          </cell>
          <cell r="F720">
            <v>43467</v>
          </cell>
          <cell r="G720" t="str">
            <v>CAS MEGAPROYECTOS</v>
          </cell>
          <cell r="H720" t="str">
            <v>C920</v>
          </cell>
          <cell r="I720" t="str">
            <v>Subgerencia De Control De Asociaciones Público Privadas Y Obras Por Impuestos</v>
          </cell>
          <cell r="J720" t="str">
            <v>C920</v>
          </cell>
          <cell r="K720" t="str">
            <v>Subgerencia De Control De Asociaciones Público Privadas Y Obras Por Impuestos</v>
          </cell>
          <cell r="M720">
            <v>10500</v>
          </cell>
        </row>
        <row r="721">
          <cell r="E721" t="str">
            <v>08472489</v>
          </cell>
          <cell r="F721">
            <v>43776</v>
          </cell>
          <cell r="G721" t="str">
            <v>CAS REGULAR</v>
          </cell>
          <cell r="H721" t="str">
            <v>C380</v>
          </cell>
          <cell r="I721" t="str">
            <v>Subgerencia De Coordinación Parlamentaria</v>
          </cell>
          <cell r="J721" t="str">
            <v>C380</v>
          </cell>
          <cell r="K721" t="str">
            <v>Subgerencia De Coordinación Parlamentaria</v>
          </cell>
          <cell r="M721">
            <v>3500</v>
          </cell>
        </row>
        <row r="722">
          <cell r="E722" t="str">
            <v>01556227</v>
          </cell>
          <cell r="F722">
            <v>44055</v>
          </cell>
          <cell r="G722" t="str">
            <v>CAS COVID</v>
          </cell>
          <cell r="H722" t="str">
            <v>L531</v>
          </cell>
          <cell r="I722" t="str">
            <v>Subgerencia De Participación Ciudadana</v>
          </cell>
          <cell r="J722" t="str">
            <v>L455</v>
          </cell>
          <cell r="K722" t="str">
            <v>Gerencia Regional De Control De Puno</v>
          </cell>
          <cell r="M722">
            <v>6500</v>
          </cell>
        </row>
        <row r="723">
          <cell r="E723" t="str">
            <v>70857165</v>
          </cell>
          <cell r="F723">
            <v>43195</v>
          </cell>
          <cell r="G723" t="str">
            <v>CAS REGULAR</v>
          </cell>
          <cell r="H723" t="str">
            <v>D320</v>
          </cell>
          <cell r="I723" t="str">
            <v>Subgerencia De Gestión Documentaria</v>
          </cell>
          <cell r="J723" t="str">
            <v>L482</v>
          </cell>
          <cell r="K723" t="str">
            <v>Gerencia Regional De Control De Madre De Dios</v>
          </cell>
          <cell r="L723" t="str">
            <v>0079 CONTRALORÍA GENERAL DE LA REPÚBLICA - CGR</v>
          </cell>
          <cell r="M723">
            <v>3400</v>
          </cell>
        </row>
        <row r="724">
          <cell r="E724" t="str">
            <v>44258961</v>
          </cell>
          <cell r="F724">
            <v>43460</v>
          </cell>
          <cell r="G724" t="str">
            <v>CAS REGULAR</v>
          </cell>
          <cell r="H724" t="str">
            <v>L455</v>
          </cell>
          <cell r="I724" t="str">
            <v>Gerencia Regional De Control De Puno</v>
          </cell>
          <cell r="J724" t="str">
            <v>L455</v>
          </cell>
          <cell r="K724" t="str">
            <v>Gerencia Regional De Control De Puno</v>
          </cell>
          <cell r="M724">
            <v>6500</v>
          </cell>
        </row>
        <row r="725">
          <cell r="E725" t="str">
            <v>32739564</v>
          </cell>
          <cell r="F725">
            <v>43843</v>
          </cell>
          <cell r="G725" t="str">
            <v>CAS REGULAR</v>
          </cell>
          <cell r="H725" t="str">
            <v>D403</v>
          </cell>
          <cell r="I725" t="str">
            <v>Subdirección De Postgrado</v>
          </cell>
          <cell r="J725" t="str">
            <v>D403</v>
          </cell>
          <cell r="K725" t="str">
            <v>Subdirección De Postgrado</v>
          </cell>
          <cell r="M725">
            <v>8500</v>
          </cell>
        </row>
        <row r="726">
          <cell r="E726" t="str">
            <v>41994798</v>
          </cell>
          <cell r="F726">
            <v>43448</v>
          </cell>
          <cell r="G726" t="str">
            <v>CAS RCC</v>
          </cell>
          <cell r="H726" t="str">
            <v>C090</v>
          </cell>
          <cell r="I726" t="str">
            <v>Órganos De Control Institucional</v>
          </cell>
          <cell r="J726" t="str">
            <v>L435</v>
          </cell>
          <cell r="K726" t="str">
            <v>Gerencia Regional De Control De Cajamarca</v>
          </cell>
          <cell r="L726" t="str">
            <v>0368 MUNICIPALIDAD PROVINCIAL DE CAJAMARCA</v>
          </cell>
          <cell r="M726">
            <v>8500</v>
          </cell>
        </row>
        <row r="727">
          <cell r="E727" t="str">
            <v>46572050</v>
          </cell>
          <cell r="F727">
            <v>44133</v>
          </cell>
          <cell r="G727" t="str">
            <v xml:space="preserve">CAS REGULAR </v>
          </cell>
          <cell r="H727" t="str">
            <v>D530</v>
          </cell>
          <cell r="I727" t="str">
            <v>Subgerencia De Abastecimiento</v>
          </cell>
          <cell r="J727" t="str">
            <v>D530</v>
          </cell>
          <cell r="K727" t="str">
            <v>Subgerencia De Abastecimiento</v>
          </cell>
          <cell r="M727">
            <v>4000</v>
          </cell>
        </row>
        <row r="728">
          <cell r="E728" t="str">
            <v>47502705</v>
          </cell>
          <cell r="F728">
            <v>43601</v>
          </cell>
          <cell r="G728" t="str">
            <v>CAS RCC</v>
          </cell>
          <cell r="H728" t="str">
            <v>C090</v>
          </cell>
          <cell r="I728" t="str">
            <v>Órganos De Control Institucional</v>
          </cell>
          <cell r="J728" t="str">
            <v>C823</v>
          </cell>
          <cell r="K728" t="str">
            <v>Gerencia Regional De Control De Lima Provincias</v>
          </cell>
          <cell r="L728" t="str">
            <v>0428 MUNICIPALIDAD PROVINCIAL DE CAJATAMBO</v>
          </cell>
          <cell r="M728">
            <v>6500</v>
          </cell>
        </row>
        <row r="729">
          <cell r="E729" t="str">
            <v>43805404</v>
          </cell>
          <cell r="F729">
            <v>43460</v>
          </cell>
          <cell r="G729" t="str">
            <v>CAS REGULAR</v>
          </cell>
          <cell r="H729" t="str">
            <v>L495</v>
          </cell>
          <cell r="I729" t="str">
            <v>Gerencia Regional De Control De La Libertad</v>
          </cell>
          <cell r="J729" t="str">
            <v>L495</v>
          </cell>
          <cell r="K729" t="str">
            <v>Gerencia Regional De Control De La Libertad</v>
          </cell>
          <cell r="M729">
            <v>6500</v>
          </cell>
        </row>
        <row r="730">
          <cell r="E730" t="str">
            <v>40414058</v>
          </cell>
          <cell r="F730">
            <v>43460</v>
          </cell>
          <cell r="G730" t="str">
            <v>CAS REGULAR</v>
          </cell>
          <cell r="H730" t="str">
            <v>D402</v>
          </cell>
          <cell r="I730" t="str">
            <v>Subdirección De Estudios E Investigaciones</v>
          </cell>
          <cell r="J730" t="str">
            <v>D402</v>
          </cell>
          <cell r="K730" t="str">
            <v>Subdirección De Estudios E Investigaciones</v>
          </cell>
          <cell r="M730">
            <v>8500</v>
          </cell>
        </row>
        <row r="731">
          <cell r="E731" t="str">
            <v>02865307</v>
          </cell>
          <cell r="F731">
            <v>43601</v>
          </cell>
          <cell r="G731" t="str">
            <v>CAS RCC</v>
          </cell>
          <cell r="H731" t="str">
            <v>C090</v>
          </cell>
          <cell r="I731" t="str">
            <v>Órganos De Control Institucional</v>
          </cell>
          <cell r="J731" t="str">
            <v>L420</v>
          </cell>
          <cell r="K731" t="str">
            <v>Gerencia Regional De Control De Piura</v>
          </cell>
          <cell r="L731" t="str">
            <v>3613 MUNICIPALIDAD PROVINCIAL DE SECHURA</v>
          </cell>
          <cell r="M731">
            <v>7500</v>
          </cell>
        </row>
        <row r="732">
          <cell r="E732" t="str">
            <v>41809485</v>
          </cell>
          <cell r="F732">
            <v>43460</v>
          </cell>
          <cell r="G732" t="str">
            <v>CAS RCC</v>
          </cell>
          <cell r="H732" t="str">
            <v>C090</v>
          </cell>
          <cell r="I732" t="str">
            <v>Órganos De Control Institucional</v>
          </cell>
          <cell r="J732" t="str">
            <v>L470</v>
          </cell>
          <cell r="K732" t="str">
            <v>Gerencia Regional De Control De Arequipa</v>
          </cell>
          <cell r="L732" t="str">
            <v>0360 MUNICIPALIDAD PROVINCIAL DE LA UNION</v>
          </cell>
          <cell r="M732">
            <v>6500</v>
          </cell>
        </row>
        <row r="733">
          <cell r="E733" t="str">
            <v>47626456</v>
          </cell>
          <cell r="F733">
            <v>43374</v>
          </cell>
          <cell r="G733" t="str">
            <v>CAS RCC</v>
          </cell>
          <cell r="H733" t="str">
            <v>C090</v>
          </cell>
          <cell r="I733" t="str">
            <v>Órganos De Control Institucional</v>
          </cell>
          <cell r="J733" t="str">
            <v>L440</v>
          </cell>
          <cell r="K733" t="str">
            <v>Gerencia Regional De Control De Loreto</v>
          </cell>
          <cell r="L733" t="str">
            <v>0438 MUNICIPALIDAD PROVINCIAL DE MAYNAS</v>
          </cell>
          <cell r="M733">
            <v>6500</v>
          </cell>
        </row>
        <row r="734">
          <cell r="E734" t="str">
            <v>44202008</v>
          </cell>
          <cell r="F734">
            <v>43222</v>
          </cell>
          <cell r="G734" t="str">
            <v>CAS REGULAR</v>
          </cell>
          <cell r="H734" t="str">
            <v>L465</v>
          </cell>
          <cell r="I734" t="str">
            <v>Gerencia Regional De Control De Huánuco</v>
          </cell>
          <cell r="J734" t="str">
            <v>L465</v>
          </cell>
          <cell r="K734" t="str">
            <v>Gerencia Regional De Control De Huánuco</v>
          </cell>
          <cell r="M734">
            <v>6000</v>
          </cell>
        </row>
        <row r="735">
          <cell r="E735" t="str">
            <v>45916311</v>
          </cell>
          <cell r="F735">
            <v>43222</v>
          </cell>
          <cell r="G735" t="str">
            <v>CAS REGULAR</v>
          </cell>
          <cell r="H735" t="str">
            <v>L465</v>
          </cell>
          <cell r="I735" t="str">
            <v>Gerencia Regional De Control De Huánuco</v>
          </cell>
          <cell r="J735" t="str">
            <v>L465</v>
          </cell>
          <cell r="K735" t="str">
            <v>Gerencia Regional De Control De Huánuco</v>
          </cell>
          <cell r="M735">
            <v>6000</v>
          </cell>
        </row>
        <row r="736">
          <cell r="E736" t="str">
            <v>42777799</v>
          </cell>
          <cell r="F736">
            <v>43460</v>
          </cell>
          <cell r="G736" t="str">
            <v>CAS REGULAR</v>
          </cell>
          <cell r="H736" t="str">
            <v>D510</v>
          </cell>
          <cell r="I736" t="str">
            <v>Subgerencia De Personal Y Compensaciones</v>
          </cell>
          <cell r="J736" t="str">
            <v>D510</v>
          </cell>
          <cell r="K736" t="str">
            <v>Subgerencia De Personal Y Compensaciones</v>
          </cell>
          <cell r="M736">
            <v>6500</v>
          </cell>
        </row>
        <row r="737">
          <cell r="E737" t="str">
            <v>72049572</v>
          </cell>
          <cell r="F737">
            <v>44133</v>
          </cell>
          <cell r="G737" t="str">
            <v>CAS REACTIVACIÓN ECONÓMICA</v>
          </cell>
          <cell r="H737" t="str">
            <v>C090</v>
          </cell>
          <cell r="I737" t="str">
            <v>Órganos De Control Institucional</v>
          </cell>
          <cell r="J737" t="str">
            <v>L490</v>
          </cell>
          <cell r="K737" t="str">
            <v>Gerencia Regional De Control De Ayacucho</v>
          </cell>
          <cell r="L737" t="str">
            <v>0362 MUNICIPALIDAD PROVINCIAL DE HUAMANGA</v>
          </cell>
          <cell r="M737">
            <v>5000</v>
          </cell>
        </row>
        <row r="738">
          <cell r="E738" t="str">
            <v>47077848</v>
          </cell>
          <cell r="F738">
            <v>43601</v>
          </cell>
          <cell r="G738" t="str">
            <v>CAS RCC</v>
          </cell>
          <cell r="H738" t="str">
            <v>C090</v>
          </cell>
          <cell r="I738" t="str">
            <v>Órganos De Control Institucional</v>
          </cell>
          <cell r="J738" t="str">
            <v>C823</v>
          </cell>
          <cell r="K738" t="str">
            <v>Gerencia Regional De Control De Lima Provincias</v>
          </cell>
          <cell r="L738" t="str">
            <v>0435 MUNICIPALIDAD PROVINCIAL DE YAUYOS</v>
          </cell>
          <cell r="M738">
            <v>5500</v>
          </cell>
        </row>
        <row r="739">
          <cell r="E739" t="str">
            <v>07952440</v>
          </cell>
          <cell r="F739">
            <v>43055</v>
          </cell>
          <cell r="G739" t="str">
            <v>CAS MEGAPROYECTOS</v>
          </cell>
          <cell r="H739" t="str">
            <v>C920</v>
          </cell>
          <cell r="I739" t="str">
            <v>Subgerencia De Control De Asociaciones Público Privadas Y Obras Por Impuestos</v>
          </cell>
          <cell r="J739" t="str">
            <v>C920</v>
          </cell>
          <cell r="K739" t="str">
            <v>Subgerencia De Control De Asociaciones Público Privadas Y Obras Por Impuestos</v>
          </cell>
          <cell r="M739">
            <v>10000</v>
          </cell>
        </row>
        <row r="740">
          <cell r="E740" t="str">
            <v>44468534</v>
          </cell>
          <cell r="F740">
            <v>44067</v>
          </cell>
          <cell r="G740" t="str">
            <v>CAS COVID</v>
          </cell>
          <cell r="H740" t="str">
            <v>C610</v>
          </cell>
          <cell r="I740" t="str">
            <v>Subgerencia De Evaluación De Denuncias</v>
          </cell>
          <cell r="J740" t="str">
            <v>L446</v>
          </cell>
          <cell r="K740" t="str">
            <v>Gerencia Regional De Control De Huancavelica</v>
          </cell>
          <cell r="M740">
            <v>6500</v>
          </cell>
        </row>
        <row r="741">
          <cell r="E741" t="str">
            <v>44290636</v>
          </cell>
          <cell r="F741">
            <v>44133</v>
          </cell>
          <cell r="G741" t="str">
            <v xml:space="preserve">CAS REGULAR </v>
          </cell>
          <cell r="H741" t="str">
            <v>D320</v>
          </cell>
          <cell r="I741" t="str">
            <v>Subgerencia De Gestión Documentaria</v>
          </cell>
          <cell r="J741" t="str">
            <v>D320</v>
          </cell>
          <cell r="K741" t="str">
            <v>Subgerencia De Gestión Documentaria</v>
          </cell>
          <cell r="M741">
            <v>6500</v>
          </cell>
        </row>
        <row r="742">
          <cell r="E742" t="str">
            <v>08891828</v>
          </cell>
          <cell r="F742">
            <v>44133</v>
          </cell>
          <cell r="G742" t="str">
            <v xml:space="preserve">CAS REGULAR </v>
          </cell>
          <cell r="H742" t="str">
            <v>D530</v>
          </cell>
          <cell r="I742" t="str">
            <v>Subgerencia De Abastecimiento</v>
          </cell>
          <cell r="J742" t="str">
            <v>D530</v>
          </cell>
          <cell r="K742" t="str">
            <v>Subgerencia De Abastecimiento</v>
          </cell>
          <cell r="M742">
            <v>12000</v>
          </cell>
        </row>
        <row r="743">
          <cell r="E743" t="str">
            <v>15594073</v>
          </cell>
          <cell r="F743">
            <v>43448</v>
          </cell>
          <cell r="G743" t="str">
            <v>CAS RCC</v>
          </cell>
          <cell r="H743" t="str">
            <v>C090</v>
          </cell>
          <cell r="I743" t="str">
            <v>Órganos De Control Institucional</v>
          </cell>
          <cell r="J743" t="str">
            <v>C823</v>
          </cell>
          <cell r="K743" t="str">
            <v>Gerencia Regional De Control De Lima Provincias</v>
          </cell>
          <cell r="L743" t="str">
            <v>2960 MUNICIPALIDAD PROVINCIAL DE BARRANCA</v>
          </cell>
          <cell r="M743">
            <v>6500</v>
          </cell>
        </row>
        <row r="744">
          <cell r="E744" t="str">
            <v>41422328</v>
          </cell>
          <cell r="F744">
            <v>43601</v>
          </cell>
          <cell r="G744" t="str">
            <v>CAS MEGAPROYECTOS</v>
          </cell>
          <cell r="H744" t="str">
            <v>C090</v>
          </cell>
          <cell r="I744" t="str">
            <v>Órganos De Control Institucional</v>
          </cell>
          <cell r="J744" t="str">
            <v>L455</v>
          </cell>
          <cell r="K744" t="str">
            <v>Gerencia Regional De Control De Puno</v>
          </cell>
          <cell r="L744" t="str">
            <v>0185 MUNICIPALIDAD PROVINCIAL DE MOHO</v>
          </cell>
          <cell r="M744">
            <v>6500</v>
          </cell>
        </row>
        <row r="745">
          <cell r="E745" t="str">
            <v>46561019</v>
          </cell>
          <cell r="F745">
            <v>44055</v>
          </cell>
          <cell r="G745" t="str">
            <v>CAS COVID</v>
          </cell>
          <cell r="H745" t="str">
            <v>C610</v>
          </cell>
          <cell r="I745" t="str">
            <v>Subgerencia De Evaluación De Denuncias</v>
          </cell>
          <cell r="J745" t="str">
            <v>L485</v>
          </cell>
          <cell r="K745" t="str">
            <v>Gerencia Regional De Control De Apurímac</v>
          </cell>
          <cell r="M745">
            <v>6500</v>
          </cell>
        </row>
        <row r="746">
          <cell r="E746" t="str">
            <v>46446215</v>
          </cell>
          <cell r="F746">
            <v>43460</v>
          </cell>
          <cell r="G746" t="str">
            <v>CAS REGULAR</v>
          </cell>
          <cell r="H746" t="str">
            <v>L531</v>
          </cell>
          <cell r="I746" t="str">
            <v>Subgerencia De Participación Ciudadana</v>
          </cell>
          <cell r="J746" t="str">
            <v>L430</v>
          </cell>
          <cell r="K746" t="str">
            <v>Gerencia Regional De Control De Lambayeque</v>
          </cell>
          <cell r="M746">
            <v>3500</v>
          </cell>
        </row>
        <row r="747">
          <cell r="E747" t="str">
            <v>00124785</v>
          </cell>
          <cell r="F747">
            <v>43460</v>
          </cell>
          <cell r="G747" t="str">
            <v>CAS REGULAR</v>
          </cell>
          <cell r="H747" t="str">
            <v>L466</v>
          </cell>
          <cell r="I747" t="str">
            <v>Gerencia Regional De Control De Ucayali</v>
          </cell>
          <cell r="J747" t="str">
            <v>L466</v>
          </cell>
          <cell r="K747" t="str">
            <v>Gerencia Regional De Control De Ucayali</v>
          </cell>
          <cell r="M747">
            <v>2500</v>
          </cell>
        </row>
        <row r="748">
          <cell r="E748" t="str">
            <v>09845513</v>
          </cell>
          <cell r="F748">
            <v>44133</v>
          </cell>
          <cell r="G748" t="str">
            <v>CAS REACTIVACIÓN ECONÓMICA</v>
          </cell>
          <cell r="H748" t="str">
            <v>C090</v>
          </cell>
          <cell r="I748" t="str">
            <v>Órganos De Control Institucional</v>
          </cell>
          <cell r="J748" t="str">
            <v>L336</v>
          </cell>
          <cell r="K748" t="str">
            <v>Subgerencia De Control Del Sector Vivienda, Construcción Y Saneamiento</v>
          </cell>
          <cell r="L748" t="str">
            <v>5303 MINISTERIO DE VIVIENDA, CONSTRUCCIÓN Y SANEAMIENTO</v>
          </cell>
          <cell r="M748">
            <v>11000</v>
          </cell>
        </row>
        <row r="749">
          <cell r="E749" t="str">
            <v>21556984</v>
          </cell>
          <cell r="F749">
            <v>43656</v>
          </cell>
          <cell r="G749" t="str">
            <v>CAS RCC</v>
          </cell>
          <cell r="H749" t="str">
            <v>C090</v>
          </cell>
          <cell r="I749" t="str">
            <v>Órganos De Control Institucional</v>
          </cell>
          <cell r="J749" t="str">
            <v>L470</v>
          </cell>
          <cell r="K749" t="str">
            <v>Gerencia Regional De Control De Arequipa</v>
          </cell>
          <cell r="L749" t="str">
            <v>0354 MUNICIPALIDAD PROVINCIAL DE CAMANA</v>
          </cell>
          <cell r="M749">
            <v>7500</v>
          </cell>
        </row>
        <row r="750">
          <cell r="E750" t="str">
            <v>43020886</v>
          </cell>
          <cell r="F750">
            <v>43601</v>
          </cell>
          <cell r="G750" t="str">
            <v>CAS RCC</v>
          </cell>
          <cell r="H750" t="str">
            <v>C090</v>
          </cell>
          <cell r="I750" t="str">
            <v>Órganos De Control Institucional</v>
          </cell>
          <cell r="J750" t="str">
            <v>L420</v>
          </cell>
          <cell r="K750" t="str">
            <v>Gerencia Regional De Control De Piura</v>
          </cell>
          <cell r="L750" t="str">
            <v>0450 MUNICIPALIDAD PROVINCIAL DE AYABACA</v>
          </cell>
          <cell r="M750">
            <v>8500</v>
          </cell>
        </row>
        <row r="751">
          <cell r="E751" t="str">
            <v>46411794</v>
          </cell>
          <cell r="F751">
            <v>43601</v>
          </cell>
          <cell r="G751" t="str">
            <v>CAS RCC</v>
          </cell>
          <cell r="H751" t="str">
            <v>C090</v>
          </cell>
          <cell r="I751" t="str">
            <v>Órganos De Control Institucional</v>
          </cell>
          <cell r="J751" t="str">
            <v>L495</v>
          </cell>
          <cell r="K751" t="str">
            <v>Gerencia Regional De Control De La Libertad</v>
          </cell>
          <cell r="L751" t="str">
            <v>2060 MUNICIPALIDAD DISTRITAL EL PORVENIR - TRUJILLO</v>
          </cell>
          <cell r="M751">
            <v>6500</v>
          </cell>
        </row>
        <row r="752">
          <cell r="E752" t="str">
            <v>70459851</v>
          </cell>
          <cell r="F752">
            <v>43843</v>
          </cell>
          <cell r="G752" t="str">
            <v>CAS REGULAR</v>
          </cell>
          <cell r="H752" t="str">
            <v>C370</v>
          </cell>
          <cell r="I752" t="str">
            <v>Subgerencia De Integridad Pública</v>
          </cell>
          <cell r="J752" t="str">
            <v>C370</v>
          </cell>
          <cell r="K752" t="str">
            <v>Subgerencia De Integridad Pública</v>
          </cell>
          <cell r="M752">
            <v>6500</v>
          </cell>
        </row>
        <row r="753">
          <cell r="E753" t="str">
            <v>28286508</v>
          </cell>
          <cell r="F753">
            <v>43195</v>
          </cell>
          <cell r="G753" t="str">
            <v>CAS REGULAR</v>
          </cell>
          <cell r="H753" t="str">
            <v>D320</v>
          </cell>
          <cell r="I753" t="str">
            <v>Subgerencia De Gestión Documentaria</v>
          </cell>
          <cell r="J753" t="str">
            <v>L490</v>
          </cell>
          <cell r="K753" t="str">
            <v>Gerencia Regional De Control De Ayacucho</v>
          </cell>
          <cell r="L753" t="str">
            <v>0079 CONTRALORÍA GENERAL DE LA REPÚBLICA - CGR</v>
          </cell>
          <cell r="M753">
            <v>3400</v>
          </cell>
        </row>
        <row r="754">
          <cell r="E754" t="str">
            <v>45686486</v>
          </cell>
          <cell r="F754">
            <v>44133</v>
          </cell>
          <cell r="G754" t="str">
            <v xml:space="preserve">CAS REGULAR </v>
          </cell>
          <cell r="H754" t="str">
            <v>D200</v>
          </cell>
          <cell r="I754" t="str">
            <v>Órgano De Auditoría Interna</v>
          </cell>
          <cell r="J754" t="str">
            <v>D200</v>
          </cell>
          <cell r="K754" t="str">
            <v>Órgano De Auditoría Interna</v>
          </cell>
          <cell r="M754">
            <v>7500</v>
          </cell>
        </row>
        <row r="755">
          <cell r="E755" t="str">
            <v>45976655</v>
          </cell>
          <cell r="F755">
            <v>43601</v>
          </cell>
          <cell r="G755" t="str">
            <v>CAS MEGAPROYECTOS</v>
          </cell>
          <cell r="H755" t="str">
            <v>C090</v>
          </cell>
          <cell r="I755" t="str">
            <v>Órganos De Control Institucional</v>
          </cell>
          <cell r="J755" t="str">
            <v>L470</v>
          </cell>
          <cell r="K755" t="str">
            <v>Gerencia Regional De Control De Arequipa</v>
          </cell>
          <cell r="L755" t="str">
            <v>5334 GOBIERNO REGIONAL AREQUIPA</v>
          </cell>
          <cell r="M755">
            <v>6500</v>
          </cell>
        </row>
        <row r="756">
          <cell r="E756" t="str">
            <v>08189335</v>
          </cell>
          <cell r="F756">
            <v>42996</v>
          </cell>
          <cell r="G756" t="str">
            <v>CAS RCC</v>
          </cell>
          <cell r="H756" t="str">
            <v>C090</v>
          </cell>
          <cell r="I756" t="str">
            <v>Órganos De Control Institucional</v>
          </cell>
          <cell r="J756" t="str">
            <v>L331</v>
          </cell>
          <cell r="K756" t="str">
            <v>Subgerencia De Control Del Sector Transportes Y Comunicaciones</v>
          </cell>
          <cell r="L756" t="str">
            <v>5568 PROYECTO ESPECIAL DE INFRAESTRUCTURA DE TRANSPORTE DESCENTRALIZADO PROVIAS DESCENTRALIZADO</v>
          </cell>
          <cell r="M756">
            <v>6500</v>
          </cell>
        </row>
        <row r="757">
          <cell r="E757" t="str">
            <v>08146204</v>
          </cell>
          <cell r="F757">
            <v>41862</v>
          </cell>
          <cell r="G757" t="str">
            <v>CAS REGULAR</v>
          </cell>
          <cell r="H757" t="str">
            <v>D530</v>
          </cell>
          <cell r="I757" t="str">
            <v>Subgerencia De Abastecimiento</v>
          </cell>
          <cell r="J757" t="str">
            <v>D530</v>
          </cell>
          <cell r="K757" t="str">
            <v>Subgerencia De Abastecimiento</v>
          </cell>
          <cell r="M757">
            <v>7000</v>
          </cell>
        </row>
        <row r="758">
          <cell r="E758" t="str">
            <v>44360919</v>
          </cell>
          <cell r="F758">
            <v>41367</v>
          </cell>
          <cell r="G758" t="str">
            <v>CAS REGULAR</v>
          </cell>
          <cell r="H758" t="str">
            <v>L171</v>
          </cell>
          <cell r="I758" t="str">
            <v>Subgerencia De Desarrollo Del Sistema Nacional De Control</v>
          </cell>
          <cell r="J758" t="str">
            <v>L171</v>
          </cell>
          <cell r="K758" t="str">
            <v>Subgerencia De Desarrollo Del Sistema Nacional De Control</v>
          </cell>
          <cell r="M758">
            <v>3300</v>
          </cell>
        </row>
        <row r="759">
          <cell r="E759" t="str">
            <v>41594332</v>
          </cell>
          <cell r="F759">
            <v>43601</v>
          </cell>
          <cell r="G759" t="str">
            <v>CAS RCC</v>
          </cell>
          <cell r="H759" t="str">
            <v>C090</v>
          </cell>
          <cell r="I759" t="str">
            <v>Órganos De Control Institucional</v>
          </cell>
          <cell r="J759" t="str">
            <v>L425</v>
          </cell>
          <cell r="K759" t="str">
            <v>Gerencia Regional De Control De Ancash</v>
          </cell>
          <cell r="L759" t="str">
            <v>0344 MUNICIPALIDAD PROVINCIAL DEL SANTA</v>
          </cell>
          <cell r="M759">
            <v>8500</v>
          </cell>
        </row>
        <row r="760">
          <cell r="E760" t="str">
            <v>09880198</v>
          </cell>
          <cell r="F760">
            <v>43374</v>
          </cell>
          <cell r="G760" t="str">
            <v>CAS RCC</v>
          </cell>
          <cell r="H760" t="str">
            <v>L430</v>
          </cell>
          <cell r="I760" t="str">
            <v>Gerencia Regional De Control De Lambayeque</v>
          </cell>
          <cell r="J760" t="str">
            <v>L430</v>
          </cell>
          <cell r="K760" t="str">
            <v>Gerencia Regional De Control De Lambayeque</v>
          </cell>
          <cell r="M760">
            <v>8500</v>
          </cell>
        </row>
        <row r="761">
          <cell r="E761" t="str">
            <v>31665115</v>
          </cell>
          <cell r="F761">
            <v>43374</v>
          </cell>
          <cell r="G761" t="str">
            <v>CAS RCC</v>
          </cell>
          <cell r="H761" t="str">
            <v>L425</v>
          </cell>
          <cell r="I761" t="str">
            <v>Gerencia Regional De Control De Ancash</v>
          </cell>
          <cell r="J761" t="str">
            <v>L425</v>
          </cell>
          <cell r="K761" t="str">
            <v>Gerencia Regional De Control De Ancash</v>
          </cell>
          <cell r="M761">
            <v>8500</v>
          </cell>
        </row>
        <row r="762">
          <cell r="E762" t="str">
            <v>43102374</v>
          </cell>
          <cell r="F762">
            <v>42074</v>
          </cell>
          <cell r="G762" t="str">
            <v>CAS REGULAR</v>
          </cell>
          <cell r="H762" t="str">
            <v>C920</v>
          </cell>
          <cell r="I762" t="str">
            <v>Subgerencia De Control De Asociaciones Público Privadas Y Obras Por Impuestos</v>
          </cell>
          <cell r="J762" t="str">
            <v>C920</v>
          </cell>
          <cell r="K762" t="str">
            <v>Subgerencia De Control De Asociaciones Público Privadas Y Obras Por Impuestos</v>
          </cell>
          <cell r="M762">
            <v>9500</v>
          </cell>
        </row>
        <row r="763">
          <cell r="E763" t="str">
            <v>42070003</v>
          </cell>
          <cell r="F763">
            <v>43601</v>
          </cell>
          <cell r="G763" t="str">
            <v>CAS MEGAPROYECTOS</v>
          </cell>
          <cell r="H763" t="str">
            <v>C090</v>
          </cell>
          <cell r="I763" t="str">
            <v>Órganos De Control Institucional</v>
          </cell>
          <cell r="J763" t="str">
            <v>L475</v>
          </cell>
          <cell r="K763" t="str">
            <v>Gerencia Regional De Control De Tacna</v>
          </cell>
          <cell r="L763" t="str">
            <v>0472 MUNICIPALIDAD PROVINCIAL DE TACNA</v>
          </cell>
          <cell r="M763">
            <v>5500</v>
          </cell>
        </row>
        <row r="764">
          <cell r="E764" t="str">
            <v>45666973</v>
          </cell>
          <cell r="F764">
            <v>43601</v>
          </cell>
          <cell r="G764" t="str">
            <v>CAS MEGAPROYECTOS</v>
          </cell>
          <cell r="H764" t="str">
            <v>C090</v>
          </cell>
          <cell r="I764" t="str">
            <v>Órganos De Control Institucional</v>
          </cell>
          <cell r="J764" t="str">
            <v>L401</v>
          </cell>
          <cell r="K764" t="str">
            <v>Gerencia Regional De Control Lima Metropolitana Y Callao</v>
          </cell>
          <cell r="L764" t="str">
            <v>4241 SERVICIO DE ADMINISTRACIÓN TRIBUTARIA  DE LIMA- SAT LIMA</v>
          </cell>
          <cell r="M764">
            <v>5500</v>
          </cell>
        </row>
        <row r="765">
          <cell r="E765" t="str">
            <v>45486042</v>
          </cell>
          <cell r="F765">
            <v>43460</v>
          </cell>
          <cell r="G765" t="str">
            <v>CAS REGULAR</v>
          </cell>
          <cell r="H765" t="str">
            <v>L531</v>
          </cell>
          <cell r="I765" t="str">
            <v>Subgerencia De Participación Ciudadana</v>
          </cell>
          <cell r="J765" t="str">
            <v>L425</v>
          </cell>
          <cell r="K765" t="str">
            <v>Gerencia Regional De Control De Ancash</v>
          </cell>
          <cell r="M765">
            <v>3500</v>
          </cell>
        </row>
        <row r="766">
          <cell r="E766" t="str">
            <v>09491762</v>
          </cell>
          <cell r="F766">
            <v>40128</v>
          </cell>
          <cell r="G766" t="str">
            <v>CAS REGULAR</v>
          </cell>
          <cell r="H766" t="str">
            <v>L485</v>
          </cell>
          <cell r="I766" t="str">
            <v>Gerencia Regional De Control De Apurímac</v>
          </cell>
          <cell r="J766" t="str">
            <v>L485</v>
          </cell>
          <cell r="K766" t="str">
            <v>Gerencia Regional De Control De Apurímac</v>
          </cell>
          <cell r="M766">
            <v>1500</v>
          </cell>
        </row>
        <row r="767">
          <cell r="E767" t="str">
            <v>41370155</v>
          </cell>
          <cell r="F767">
            <v>43776</v>
          </cell>
          <cell r="G767" t="str">
            <v>CAS REGULAR</v>
          </cell>
          <cell r="H767" t="str">
            <v>C312</v>
          </cell>
          <cell r="I767" t="str">
            <v>Subgerencia De Normatividad En Control Gubernamental</v>
          </cell>
          <cell r="J767" t="str">
            <v>C312</v>
          </cell>
          <cell r="K767" t="str">
            <v>Subgerencia De Normatividad En Control Gubernamental</v>
          </cell>
          <cell r="M767">
            <v>8500</v>
          </cell>
        </row>
        <row r="768">
          <cell r="E768" t="str">
            <v>43547959</v>
          </cell>
          <cell r="F768">
            <v>43460</v>
          </cell>
          <cell r="G768" t="str">
            <v>CAS REGULAR</v>
          </cell>
          <cell r="H768" t="str">
            <v>L435</v>
          </cell>
          <cell r="I768" t="str">
            <v>Gerencia Regional De Control De Cajamarca</v>
          </cell>
          <cell r="J768" t="str">
            <v>L435</v>
          </cell>
          <cell r="K768" t="str">
            <v>Gerencia Regional De Control De Cajamarca</v>
          </cell>
          <cell r="M768">
            <v>6500</v>
          </cell>
        </row>
        <row r="769">
          <cell r="E769" t="str">
            <v>45524777</v>
          </cell>
          <cell r="F769">
            <v>43448</v>
          </cell>
          <cell r="G769" t="str">
            <v>CAS RCC</v>
          </cell>
          <cell r="H769" t="str">
            <v>C090</v>
          </cell>
          <cell r="I769" t="str">
            <v>Órganos De Control Institucional</v>
          </cell>
          <cell r="J769" t="str">
            <v>L425</v>
          </cell>
          <cell r="K769" t="str">
            <v>Gerencia Regional De Control De Ancash</v>
          </cell>
          <cell r="L769" t="str">
            <v>0331 MUNICIPALIDAD PROVINCIAL DE AIJA</v>
          </cell>
          <cell r="M769">
            <v>6500</v>
          </cell>
        </row>
        <row r="770">
          <cell r="E770" t="str">
            <v>40876039</v>
          </cell>
          <cell r="F770">
            <v>43640</v>
          </cell>
          <cell r="G770" t="str">
            <v>CAS MEGAPROYECTOS</v>
          </cell>
          <cell r="H770" t="str">
            <v>L334</v>
          </cell>
          <cell r="I770" t="str">
            <v>Subgerencia De Control De Megaproyectos</v>
          </cell>
          <cell r="J770" t="str">
            <v>L334</v>
          </cell>
          <cell r="K770" t="str">
            <v>Subgerencia De Control De Megaproyectos</v>
          </cell>
          <cell r="M770">
            <v>7500</v>
          </cell>
        </row>
        <row r="771">
          <cell r="E771" t="str">
            <v>43058693</v>
          </cell>
          <cell r="F771">
            <v>43460</v>
          </cell>
          <cell r="G771" t="str">
            <v>CAS REGULAR</v>
          </cell>
          <cell r="H771" t="str">
            <v>C600</v>
          </cell>
          <cell r="I771" t="str">
            <v>Gerencia De Control Social Y Denuncias</v>
          </cell>
          <cell r="J771" t="str">
            <v>C600</v>
          </cell>
          <cell r="K771" t="str">
            <v>Gerencia De Control Social Y Denuncias</v>
          </cell>
          <cell r="M771">
            <v>6500</v>
          </cell>
        </row>
        <row r="772">
          <cell r="E772" t="str">
            <v>41677433</v>
          </cell>
          <cell r="F772">
            <v>42534</v>
          </cell>
          <cell r="G772" t="str">
            <v>CAS REGULAR</v>
          </cell>
          <cell r="H772" t="str">
            <v>C370</v>
          </cell>
          <cell r="I772" t="str">
            <v>Subgerencia De Integridad Pública</v>
          </cell>
          <cell r="J772" t="str">
            <v>C370</v>
          </cell>
          <cell r="K772" t="str">
            <v>Subgerencia De Integridad Pública</v>
          </cell>
          <cell r="M772">
            <v>3000</v>
          </cell>
        </row>
        <row r="773">
          <cell r="E773" t="str">
            <v>10187643</v>
          </cell>
          <cell r="F773">
            <v>43460</v>
          </cell>
          <cell r="G773" t="str">
            <v>CAS REGULAR</v>
          </cell>
          <cell r="H773" t="str">
            <v>C370</v>
          </cell>
          <cell r="I773" t="str">
            <v>Subgerencia De Integridad Pública</v>
          </cell>
          <cell r="J773" t="str">
            <v>C370</v>
          </cell>
          <cell r="K773" t="str">
            <v>Subgerencia De Integridad Pública</v>
          </cell>
          <cell r="M773">
            <v>10500</v>
          </cell>
        </row>
        <row r="774">
          <cell r="E774" t="str">
            <v>46281557</v>
          </cell>
          <cell r="F774">
            <v>43656</v>
          </cell>
          <cell r="G774" t="str">
            <v>CAS RCC</v>
          </cell>
          <cell r="H774" t="str">
            <v>C090</v>
          </cell>
          <cell r="I774" t="str">
            <v>Órganos De Control Institucional</v>
          </cell>
          <cell r="J774" t="str">
            <v>C823</v>
          </cell>
          <cell r="K774" t="str">
            <v>Gerencia Regional De Control De Lima Provincias</v>
          </cell>
          <cell r="L774" t="str">
            <v>0435 MUNICIPALIDAD PROVINCIAL DE YAUYOS</v>
          </cell>
          <cell r="M774">
            <v>5500</v>
          </cell>
        </row>
        <row r="775">
          <cell r="E775" t="str">
            <v>41114493</v>
          </cell>
          <cell r="F775">
            <v>42597</v>
          </cell>
          <cell r="G775" t="str">
            <v>CAS REGULAR</v>
          </cell>
          <cell r="H775" t="str">
            <v>L465</v>
          </cell>
          <cell r="I775" t="str">
            <v>Gerencia Regional De Control De Huánuco</v>
          </cell>
          <cell r="J775" t="str">
            <v>L465</v>
          </cell>
          <cell r="K775" t="str">
            <v>Gerencia Regional De Control De Huánuco</v>
          </cell>
          <cell r="M775">
            <v>5300</v>
          </cell>
        </row>
        <row r="776">
          <cell r="E776" t="str">
            <v>16677949</v>
          </cell>
          <cell r="F776">
            <v>43843</v>
          </cell>
          <cell r="G776" t="str">
            <v>CAS REGULAR</v>
          </cell>
          <cell r="H776" t="str">
            <v>D531</v>
          </cell>
          <cell r="I776" t="str">
            <v>Oficina De Seguridad Y Defensa Nacional</v>
          </cell>
          <cell r="J776" t="str">
            <v>D531</v>
          </cell>
          <cell r="K776" t="str">
            <v>Oficina De Seguridad Y Defensa Nacional</v>
          </cell>
          <cell r="M776">
            <v>2500</v>
          </cell>
        </row>
        <row r="777">
          <cell r="E777" t="str">
            <v>46569660</v>
          </cell>
          <cell r="F777">
            <v>44133</v>
          </cell>
          <cell r="G777" t="str">
            <v>CAS REACTIVACIÓN ECONÓMICA</v>
          </cell>
          <cell r="H777" t="str">
            <v>C090</v>
          </cell>
          <cell r="I777" t="str">
            <v>Órganos De Control Institucional</v>
          </cell>
          <cell r="J777" t="str">
            <v>L455</v>
          </cell>
          <cell r="K777" t="str">
            <v>Gerencia Regional De Control De Puno</v>
          </cell>
          <cell r="L777" t="str">
            <v>2489 MUNICIPALIDAD PROVINCIAL DE SAN ANTONIO DE PUTINA</v>
          </cell>
          <cell r="M777">
            <v>6500</v>
          </cell>
        </row>
        <row r="778">
          <cell r="E778" t="str">
            <v>45791944</v>
          </cell>
          <cell r="F778">
            <v>44133</v>
          </cell>
          <cell r="G778" t="str">
            <v>CAS REACTIVACIÓN ECONÓMICA</v>
          </cell>
          <cell r="H778" t="str">
            <v>C090</v>
          </cell>
          <cell r="I778" t="str">
            <v>Órganos De Control Institucional</v>
          </cell>
          <cell r="J778" t="str">
            <v>L401</v>
          </cell>
          <cell r="K778" t="str">
            <v>Gerencia Regional De Control Lima Metropolitana Y Callao</v>
          </cell>
          <cell r="L778" t="str">
            <v>2155 MUNICIPALIDAD DISTRITAL DE LA VICTORIA-LIMA</v>
          </cell>
          <cell r="M778">
            <v>6500</v>
          </cell>
        </row>
        <row r="779">
          <cell r="E779" t="str">
            <v>44380447</v>
          </cell>
          <cell r="F779">
            <v>43843</v>
          </cell>
          <cell r="G779" t="str">
            <v>CAS REGULAR</v>
          </cell>
          <cell r="H779" t="str">
            <v>D610</v>
          </cell>
          <cell r="I779" t="str">
            <v>Subgerencia De Sistemas De Información</v>
          </cell>
          <cell r="J779" t="str">
            <v>D610</v>
          </cell>
          <cell r="K779" t="str">
            <v>Subgerencia De Sistemas De Información</v>
          </cell>
          <cell r="M779">
            <v>8500</v>
          </cell>
        </row>
        <row r="780">
          <cell r="E780" t="str">
            <v>08020453</v>
          </cell>
          <cell r="F780">
            <v>43055</v>
          </cell>
          <cell r="G780" t="str">
            <v>CAS MEGAPROYECTOS</v>
          </cell>
          <cell r="H780" t="str">
            <v>C920</v>
          </cell>
          <cell r="I780" t="str">
            <v>Subgerencia De Control De Asociaciones Público Privadas Y Obras Por Impuestos</v>
          </cell>
          <cell r="J780" t="str">
            <v>C920</v>
          </cell>
          <cell r="K780" t="str">
            <v>Subgerencia De Control De Asociaciones Público Privadas Y Obras Por Impuestos</v>
          </cell>
          <cell r="M780">
            <v>12000</v>
          </cell>
        </row>
        <row r="781">
          <cell r="E781" t="str">
            <v>45831111</v>
          </cell>
          <cell r="F781">
            <v>43227</v>
          </cell>
          <cell r="G781" t="str">
            <v>CAS REGULAR</v>
          </cell>
          <cell r="H781" t="str">
            <v>L482</v>
          </cell>
          <cell r="I781" t="str">
            <v>Gerencia Regional De Control De Madre De Dios</v>
          </cell>
          <cell r="J781" t="str">
            <v>L482</v>
          </cell>
          <cell r="K781" t="str">
            <v>Gerencia Regional De Control De Madre De Dios</v>
          </cell>
          <cell r="M781">
            <v>2500</v>
          </cell>
        </row>
        <row r="782">
          <cell r="E782" t="str">
            <v>45788096</v>
          </cell>
          <cell r="F782">
            <v>43222</v>
          </cell>
          <cell r="G782" t="str">
            <v>CAS REGULAR</v>
          </cell>
          <cell r="H782" t="str">
            <v>D320</v>
          </cell>
          <cell r="I782" t="str">
            <v>Subgerencia De Gestión Documentaria</v>
          </cell>
          <cell r="J782" t="str">
            <v>L430</v>
          </cell>
          <cell r="K782" t="str">
            <v>Gerencia Regional De Control De Lambayeque</v>
          </cell>
          <cell r="M782">
            <v>4800</v>
          </cell>
        </row>
        <row r="783">
          <cell r="E783" t="str">
            <v>43024892</v>
          </cell>
          <cell r="F783">
            <v>43460</v>
          </cell>
          <cell r="G783" t="str">
            <v>CAS REGULAR</v>
          </cell>
          <cell r="H783" t="str">
            <v>L420</v>
          </cell>
          <cell r="I783" t="str">
            <v>Gerencia Regional De Control De Piura</v>
          </cell>
          <cell r="J783" t="str">
            <v>L420</v>
          </cell>
          <cell r="K783" t="str">
            <v>Gerencia Regional De Control De Piura</v>
          </cell>
          <cell r="M783">
            <v>6500</v>
          </cell>
        </row>
        <row r="784">
          <cell r="E784" t="str">
            <v>46147859</v>
          </cell>
          <cell r="F784">
            <v>44133</v>
          </cell>
          <cell r="G784" t="str">
            <v xml:space="preserve">CAS REGULAR </v>
          </cell>
          <cell r="H784" t="str">
            <v>D320</v>
          </cell>
          <cell r="I784" t="str">
            <v>Subgerencia De Gestión Documentaria</v>
          </cell>
          <cell r="J784" t="str">
            <v>C823</v>
          </cell>
          <cell r="K784" t="str">
            <v>Gerencia Regional De Control De Lima Provincias</v>
          </cell>
          <cell r="M784">
            <v>5000</v>
          </cell>
        </row>
        <row r="785">
          <cell r="E785" t="str">
            <v>45684533</v>
          </cell>
          <cell r="F785">
            <v>44133</v>
          </cell>
          <cell r="G785" t="str">
            <v xml:space="preserve">CAS REGULAR </v>
          </cell>
          <cell r="H785" t="str">
            <v>D300</v>
          </cell>
          <cell r="I785" t="str">
            <v>Secretaría General</v>
          </cell>
          <cell r="J785" t="str">
            <v>L435</v>
          </cell>
          <cell r="K785" t="str">
            <v>Gerencia Regional De Control De Cajamarca</v>
          </cell>
          <cell r="M785">
            <v>8500</v>
          </cell>
        </row>
        <row r="786">
          <cell r="E786" t="str">
            <v>42911966</v>
          </cell>
          <cell r="F786">
            <v>43656</v>
          </cell>
          <cell r="G786" t="str">
            <v>CAS RCC</v>
          </cell>
          <cell r="H786" t="str">
            <v>C090</v>
          </cell>
          <cell r="I786" t="str">
            <v>Órganos De Control Institucional</v>
          </cell>
          <cell r="J786" t="str">
            <v>L490</v>
          </cell>
          <cell r="K786" t="str">
            <v>Gerencia Regional De Control De Ayacucho</v>
          </cell>
          <cell r="L786" t="str">
            <v>0365 MUNICIPALIDAD PROVINCIAL DE LUCANAS</v>
          </cell>
          <cell r="M786">
            <v>6500</v>
          </cell>
        </row>
        <row r="787">
          <cell r="E787" t="str">
            <v>43674614</v>
          </cell>
          <cell r="F787">
            <v>44133</v>
          </cell>
          <cell r="G787" t="str">
            <v>CAS REACTIVACIÓN ECONÓMICA</v>
          </cell>
          <cell r="H787" t="str">
            <v>C090</v>
          </cell>
          <cell r="I787" t="str">
            <v>Órganos De Control Institucional</v>
          </cell>
          <cell r="J787" t="str">
            <v>L470</v>
          </cell>
          <cell r="K787" t="str">
            <v>Gerencia Regional De Control De Arequipa</v>
          </cell>
          <cell r="L787" t="str">
            <v>0210 UNIVERSIDAD NACIONAL SAN AGUSTÍN - AREQUIPA</v>
          </cell>
          <cell r="M787">
            <v>9500</v>
          </cell>
        </row>
        <row r="788">
          <cell r="E788" t="str">
            <v>45298572</v>
          </cell>
          <cell r="F788">
            <v>43460</v>
          </cell>
          <cell r="G788" t="str">
            <v>CAS REGULAR</v>
          </cell>
          <cell r="H788" t="str">
            <v>L540</v>
          </cell>
          <cell r="I788" t="str">
            <v>Subgerencia De Fiscalización</v>
          </cell>
          <cell r="J788" t="str">
            <v>L540</v>
          </cell>
          <cell r="K788" t="str">
            <v>Subgerencia De Fiscalización</v>
          </cell>
          <cell r="M788">
            <v>4000</v>
          </cell>
        </row>
        <row r="789">
          <cell r="E789" t="str">
            <v>16444660</v>
          </cell>
          <cell r="F789">
            <v>43601</v>
          </cell>
          <cell r="G789" t="str">
            <v>CAS RCC</v>
          </cell>
          <cell r="H789" t="str">
            <v>C090</v>
          </cell>
          <cell r="I789" t="str">
            <v>Órganos De Control Institucional</v>
          </cell>
          <cell r="J789" t="str">
            <v>L435</v>
          </cell>
          <cell r="K789" t="str">
            <v>Gerencia Regional De Control De Cajamarca</v>
          </cell>
          <cell r="L789" t="str">
            <v>0373 MUNICIPALIDAD PROVINCIAL DE CHOTA</v>
          </cell>
          <cell r="M789">
            <v>7500</v>
          </cell>
        </row>
        <row r="790">
          <cell r="E790" t="str">
            <v>46575965</v>
          </cell>
          <cell r="F790">
            <v>44134</v>
          </cell>
          <cell r="G790" t="str">
            <v>CAS REACTIVACIÓN ECONÓMICA</v>
          </cell>
          <cell r="H790" t="str">
            <v>C090</v>
          </cell>
          <cell r="I790" t="str">
            <v>Órganos De Control Institucional</v>
          </cell>
          <cell r="J790" t="str">
            <v>L430</v>
          </cell>
          <cell r="K790" t="str">
            <v>Gerencia Regional De Control De Lambayeque</v>
          </cell>
          <cell r="L790" t="str">
            <v>3472 EMPRESA PRESTADORA DE SERVICIOS DE SANEAMIENTO DE AGUA POTABLE Y ALCANTARILLADO DE LAMBAYE</v>
          </cell>
          <cell r="M790">
            <v>7500</v>
          </cell>
        </row>
        <row r="791">
          <cell r="E791" t="str">
            <v>71849762</v>
          </cell>
          <cell r="F791">
            <v>43207</v>
          </cell>
          <cell r="G791" t="str">
            <v>CAS REGULAR</v>
          </cell>
          <cell r="H791" t="str">
            <v>E210</v>
          </cell>
          <cell r="I791" t="str">
            <v>Órgano Instructor Sede Central 1 De La Gerencia De Responsabilidades</v>
          </cell>
          <cell r="J791" t="str">
            <v>E213</v>
          </cell>
          <cell r="K791" t="str">
            <v>Órgano Instructor Arequipa De La Oficina De Gestión De La Potestad Sancionadora</v>
          </cell>
          <cell r="M791">
            <v>3400</v>
          </cell>
        </row>
        <row r="792">
          <cell r="E792" t="str">
            <v>44723741</v>
          </cell>
          <cell r="F792">
            <v>43103</v>
          </cell>
          <cell r="G792" t="str">
            <v>CAS REGULAR</v>
          </cell>
          <cell r="H792" t="str">
            <v>D610</v>
          </cell>
          <cell r="I792" t="str">
            <v>Subgerencia De Sistemas De Información</v>
          </cell>
          <cell r="J792" t="str">
            <v>D610</v>
          </cell>
          <cell r="K792" t="str">
            <v>Subgerencia De Sistemas De Información</v>
          </cell>
          <cell r="M792">
            <v>7000</v>
          </cell>
        </row>
        <row r="793">
          <cell r="E793" t="str">
            <v>31604630</v>
          </cell>
          <cell r="F793">
            <v>43843</v>
          </cell>
          <cell r="G793" t="str">
            <v>CAS RCC</v>
          </cell>
          <cell r="H793" t="str">
            <v>C090</v>
          </cell>
          <cell r="I793" t="str">
            <v>Órganos De Control Institucional</v>
          </cell>
          <cell r="J793" t="str">
            <v>L336</v>
          </cell>
          <cell r="K793" t="str">
            <v>Subgerencia De Control Del Sector Vivienda, Construcción Y Saneamiento</v>
          </cell>
          <cell r="L793" t="str">
            <v>5303 MINISTERIO DE VIVIENDA, CONSTRUCCIÓN Y SANEAMIENTO</v>
          </cell>
          <cell r="M793">
            <v>8500</v>
          </cell>
        </row>
        <row r="794">
          <cell r="E794" t="str">
            <v>23884420</v>
          </cell>
          <cell r="F794">
            <v>43460</v>
          </cell>
          <cell r="G794" t="str">
            <v>CAS REGULAR</v>
          </cell>
          <cell r="H794" t="str">
            <v>L336</v>
          </cell>
          <cell r="I794" t="str">
            <v>Subgerencia De Control Del Sector Vivienda, Construcción Y Saneamiento</v>
          </cell>
          <cell r="J794" t="str">
            <v>L336</v>
          </cell>
          <cell r="K794" t="str">
            <v>Subgerencia De Control Del Sector Vivienda, Construcción Y Saneamiento</v>
          </cell>
          <cell r="M794">
            <v>8500</v>
          </cell>
        </row>
        <row r="795">
          <cell r="E795" t="str">
            <v>43825163</v>
          </cell>
          <cell r="F795">
            <v>43460</v>
          </cell>
          <cell r="G795" t="str">
            <v>CAS REGULAR</v>
          </cell>
          <cell r="H795" t="str">
            <v>L465</v>
          </cell>
          <cell r="I795" t="str">
            <v>Gerencia Regional De Control De Huánuco</v>
          </cell>
          <cell r="J795" t="str">
            <v>L465</v>
          </cell>
          <cell r="K795" t="str">
            <v>Gerencia Regional De Control De Huánuco</v>
          </cell>
          <cell r="M795">
            <v>6500</v>
          </cell>
        </row>
        <row r="796">
          <cell r="E796" t="str">
            <v>47125357</v>
          </cell>
          <cell r="F796">
            <v>44133</v>
          </cell>
          <cell r="G796" t="str">
            <v>CAS REACTIVACIÓN ECONÓMICA</v>
          </cell>
          <cell r="H796" t="str">
            <v>C090</v>
          </cell>
          <cell r="I796" t="str">
            <v>Órganos De Control Institucional</v>
          </cell>
          <cell r="J796" t="str">
            <v>L495</v>
          </cell>
          <cell r="K796" t="str">
            <v>Gerencia Regional De Control De La Libertad</v>
          </cell>
          <cell r="L796" t="str">
            <v>0421 MUNICIPALIDAD PROVINCIAL DE PACASMAYO</v>
          </cell>
          <cell r="M796">
            <v>7500</v>
          </cell>
        </row>
        <row r="797">
          <cell r="E797" t="str">
            <v>46481689</v>
          </cell>
          <cell r="F797">
            <v>43619</v>
          </cell>
          <cell r="G797" t="str">
            <v>CAS MEGAPROYECTOS</v>
          </cell>
          <cell r="H797" t="str">
            <v>C090</v>
          </cell>
          <cell r="I797" t="str">
            <v>Órganos De Control Institucional</v>
          </cell>
          <cell r="J797" t="str">
            <v>L495</v>
          </cell>
          <cell r="K797" t="str">
            <v>Gerencia Regional De Control De La Libertad</v>
          </cell>
          <cell r="L797" t="str">
            <v>0419 MUNICIPALIDAD PROVINCIAL DE SÁNCHEZ CARRIÓN - HUAMACHUCO</v>
          </cell>
          <cell r="M797">
            <v>5500</v>
          </cell>
        </row>
        <row r="798">
          <cell r="E798" t="str">
            <v>42081929</v>
          </cell>
          <cell r="F798">
            <v>42569</v>
          </cell>
          <cell r="G798" t="str">
            <v>CAS REGULAR</v>
          </cell>
          <cell r="H798" t="str">
            <v>D320</v>
          </cell>
          <cell r="I798" t="str">
            <v>Subgerencia De Gestión Documentaria</v>
          </cell>
          <cell r="J798" t="str">
            <v>D320</v>
          </cell>
          <cell r="K798" t="str">
            <v>Subgerencia De Gestión Documentaria</v>
          </cell>
          <cell r="M798">
            <v>2800</v>
          </cell>
        </row>
        <row r="799">
          <cell r="E799" t="str">
            <v>46801873</v>
          </cell>
          <cell r="F799">
            <v>44133</v>
          </cell>
          <cell r="G799" t="str">
            <v>CAS REACTIVACIÓN ECONÓMICA</v>
          </cell>
          <cell r="H799" t="str">
            <v>C090</v>
          </cell>
          <cell r="I799" t="str">
            <v>Órganos De Control Institucional</v>
          </cell>
          <cell r="J799" t="str">
            <v>L455</v>
          </cell>
          <cell r="K799" t="str">
            <v>Gerencia Regional De Control De Puno</v>
          </cell>
          <cell r="L799" t="str">
            <v>0741 DIRECCIÓN REGIONAL DE EDUCACIÓN PUNO</v>
          </cell>
          <cell r="M799">
            <v>6500</v>
          </cell>
        </row>
        <row r="800">
          <cell r="E800" t="str">
            <v>41573457</v>
          </cell>
          <cell r="F800">
            <v>44133</v>
          </cell>
          <cell r="G800" t="str">
            <v>CAS REACTIVACIÓN ECONÓMICA</v>
          </cell>
          <cell r="H800" t="str">
            <v>C090</v>
          </cell>
          <cell r="I800" t="str">
            <v>Órganos De Control Institucional</v>
          </cell>
          <cell r="J800" t="str">
            <v>L336</v>
          </cell>
          <cell r="K800" t="str">
            <v>Subgerencia De Control Del Sector Vivienda, Construcción Y Saneamiento</v>
          </cell>
          <cell r="L800" t="str">
            <v>5303 MINISTERIO DE VIVIENDA, CONSTRUCCIÓN Y SANEAMIENTO</v>
          </cell>
          <cell r="M800">
            <v>11000</v>
          </cell>
        </row>
        <row r="801">
          <cell r="E801" t="str">
            <v>41368501</v>
          </cell>
          <cell r="F801">
            <v>43843</v>
          </cell>
          <cell r="G801" t="str">
            <v>CAS REGULAR</v>
          </cell>
          <cell r="H801" t="str">
            <v>C200</v>
          </cell>
          <cell r="I801" t="str">
            <v>Gerencia De Administración</v>
          </cell>
          <cell r="J801" t="str">
            <v>C200</v>
          </cell>
          <cell r="K801" t="str">
            <v>Gerencia De Administración</v>
          </cell>
          <cell r="M801">
            <v>2500</v>
          </cell>
        </row>
        <row r="802">
          <cell r="E802" t="str">
            <v>10646361</v>
          </cell>
          <cell r="F802">
            <v>41761</v>
          </cell>
          <cell r="G802" t="str">
            <v>CAS REGULAR</v>
          </cell>
          <cell r="H802" t="str">
            <v>L331</v>
          </cell>
          <cell r="I802" t="str">
            <v>Subgerencia De Control Del Sector Transportes Y Comunicaciones</v>
          </cell>
          <cell r="J802" t="str">
            <v>L331</v>
          </cell>
          <cell r="K802" t="str">
            <v>Subgerencia De Control Del Sector Transportes Y Comunicaciones</v>
          </cell>
          <cell r="M802">
            <v>3000</v>
          </cell>
        </row>
        <row r="803">
          <cell r="E803" t="str">
            <v>44285724</v>
          </cell>
          <cell r="F803">
            <v>44055</v>
          </cell>
          <cell r="G803" t="str">
            <v>CAS COVID</v>
          </cell>
          <cell r="H803" t="str">
            <v>C610</v>
          </cell>
          <cell r="I803" t="str">
            <v>Subgerencia De Evaluación De Denuncias</v>
          </cell>
          <cell r="J803" t="str">
            <v>L452</v>
          </cell>
          <cell r="K803" t="str">
            <v>Gerencia Regional De Control De Amazonas</v>
          </cell>
          <cell r="M803">
            <v>6500</v>
          </cell>
        </row>
        <row r="804">
          <cell r="E804" t="str">
            <v>42454472</v>
          </cell>
          <cell r="F804">
            <v>44133</v>
          </cell>
          <cell r="G804" t="str">
            <v xml:space="preserve">CAS REGULAR </v>
          </cell>
          <cell r="H804" t="str">
            <v>D530</v>
          </cell>
          <cell r="I804" t="str">
            <v>Subgerencia De Abastecimiento</v>
          </cell>
          <cell r="J804" t="str">
            <v>D530</v>
          </cell>
          <cell r="K804" t="str">
            <v>Subgerencia De Abastecimiento</v>
          </cell>
          <cell r="M804">
            <v>3500</v>
          </cell>
        </row>
        <row r="805">
          <cell r="E805" t="str">
            <v>46654046</v>
          </cell>
          <cell r="F805">
            <v>44055</v>
          </cell>
          <cell r="G805" t="str">
            <v>CAS COVID</v>
          </cell>
          <cell r="H805" t="str">
            <v>L531</v>
          </cell>
          <cell r="I805" t="str">
            <v>Subgerencia De Participación Ciudadana</v>
          </cell>
          <cell r="J805" t="str">
            <v>L420</v>
          </cell>
          <cell r="K805" t="str">
            <v>Gerencia Regional De Control De Piura</v>
          </cell>
          <cell r="M805">
            <v>6500</v>
          </cell>
        </row>
        <row r="806">
          <cell r="E806" t="str">
            <v>45627492</v>
          </cell>
          <cell r="F806">
            <v>43843</v>
          </cell>
          <cell r="G806" t="str">
            <v>CAS REGULAR</v>
          </cell>
          <cell r="H806" t="str">
            <v>C090</v>
          </cell>
          <cell r="I806" t="str">
            <v>Órganos De Control Institucional</v>
          </cell>
          <cell r="J806" t="str">
            <v>L316</v>
          </cell>
          <cell r="K806" t="str">
            <v>Subgerencia De Control Del Sector Salud</v>
          </cell>
          <cell r="L806" t="str">
            <v>0251 SEGURO SOCIAL DE SALUD - ESSALUD</v>
          </cell>
          <cell r="M806">
            <v>9500</v>
          </cell>
        </row>
        <row r="807">
          <cell r="E807" t="str">
            <v>43984484</v>
          </cell>
          <cell r="F807">
            <v>44055</v>
          </cell>
          <cell r="G807" t="str">
            <v>CAS COVID</v>
          </cell>
          <cell r="H807" t="str">
            <v>C610</v>
          </cell>
          <cell r="I807" t="str">
            <v>Subgerencia De Evaluación De Denuncias</v>
          </cell>
          <cell r="J807" t="str">
            <v>L452</v>
          </cell>
          <cell r="K807" t="str">
            <v>Gerencia Regional De Control De Amazonas</v>
          </cell>
          <cell r="M807">
            <v>6500</v>
          </cell>
        </row>
        <row r="808">
          <cell r="E808" t="str">
            <v>47179485</v>
          </cell>
          <cell r="F808">
            <v>44133</v>
          </cell>
          <cell r="G808" t="str">
            <v>CAS REACTIVACIÓN ECONÓMICA</v>
          </cell>
          <cell r="H808" t="str">
            <v>C920</v>
          </cell>
          <cell r="I808" t="str">
            <v>Subgerencia De Control De Asociaciones Público Privadas Y Obras Por Impuestos</v>
          </cell>
          <cell r="J808" t="str">
            <v>C920</v>
          </cell>
          <cell r="K808" t="str">
            <v>Subgerencia De Control De Asociaciones Público Privadas Y Obras Por Impuestos</v>
          </cell>
          <cell r="M808">
            <v>11000</v>
          </cell>
        </row>
        <row r="809">
          <cell r="E809" t="str">
            <v>45469207</v>
          </cell>
          <cell r="F809">
            <v>44133</v>
          </cell>
          <cell r="G809" t="str">
            <v xml:space="preserve">CAS REGULAR </v>
          </cell>
          <cell r="H809" t="str">
            <v>D100</v>
          </cell>
          <cell r="I809" t="str">
            <v>Despacho Del Contralor</v>
          </cell>
          <cell r="J809" t="str">
            <v>D100</v>
          </cell>
          <cell r="K809" t="str">
            <v>Despacho Del Contralor</v>
          </cell>
          <cell r="M809">
            <v>8500</v>
          </cell>
        </row>
        <row r="810">
          <cell r="E810" t="str">
            <v>42082698</v>
          </cell>
          <cell r="F810">
            <v>44133</v>
          </cell>
          <cell r="G810" t="str">
            <v>CAS REACTIVACIÓN ECONÓMICA</v>
          </cell>
          <cell r="H810" t="str">
            <v>C600</v>
          </cell>
          <cell r="I810" t="str">
            <v>Gerencia De Control Social Y Denuncias</v>
          </cell>
          <cell r="J810" t="str">
            <v>C600</v>
          </cell>
          <cell r="K810" t="str">
            <v>Gerencia De Control Social Y Denuncias</v>
          </cell>
          <cell r="M810">
            <v>9500</v>
          </cell>
        </row>
        <row r="811">
          <cell r="E811" t="str">
            <v>44854486</v>
          </cell>
          <cell r="F811">
            <v>43460</v>
          </cell>
          <cell r="G811" t="str">
            <v>CAS REGULAR</v>
          </cell>
          <cell r="H811" t="str">
            <v>D401</v>
          </cell>
          <cell r="I811" t="str">
            <v>Subdirección Académica</v>
          </cell>
          <cell r="J811" t="str">
            <v>D401</v>
          </cell>
          <cell r="K811" t="str">
            <v>Subdirección Académica</v>
          </cell>
          <cell r="M811">
            <v>6500</v>
          </cell>
        </row>
        <row r="812">
          <cell r="E812" t="str">
            <v>10321545</v>
          </cell>
          <cell r="F812">
            <v>43601</v>
          </cell>
          <cell r="G812" t="str">
            <v>CAS MEGAPROYECTOS</v>
          </cell>
          <cell r="H812" t="str">
            <v>C090</v>
          </cell>
          <cell r="I812" t="str">
            <v>Órganos De Control Institucional</v>
          </cell>
          <cell r="J812" t="str">
            <v>L401</v>
          </cell>
          <cell r="K812" t="str">
            <v>Gerencia Regional De Control Lima Metropolitana Y Callao</v>
          </cell>
          <cell r="L812" t="str">
            <v>2161 MUNICIPALIDAD DISTRITAL DE MIRAFLORES-LIMA</v>
          </cell>
          <cell r="M812">
            <v>5500</v>
          </cell>
        </row>
        <row r="813">
          <cell r="E813" t="str">
            <v>42636287</v>
          </cell>
          <cell r="F813">
            <v>43843</v>
          </cell>
          <cell r="G813" t="str">
            <v>CAS MEGAPROYECTOS</v>
          </cell>
          <cell r="H813" t="str">
            <v>C920</v>
          </cell>
          <cell r="I813" t="str">
            <v>Subgerencia De Control De Asociaciones Público Privadas Y Obras Por Impuestos</v>
          </cell>
          <cell r="J813" t="str">
            <v>C920</v>
          </cell>
          <cell r="K813" t="str">
            <v>Subgerencia De Control De Asociaciones Público Privadas Y Obras Por Impuestos</v>
          </cell>
          <cell r="M813">
            <v>9500</v>
          </cell>
        </row>
        <row r="814">
          <cell r="E814" t="str">
            <v>21259583</v>
          </cell>
          <cell r="F814">
            <v>41548</v>
          </cell>
          <cell r="G814" t="str">
            <v>CAS REGULAR</v>
          </cell>
          <cell r="H814" t="str">
            <v>L452</v>
          </cell>
          <cell r="I814" t="str">
            <v>Gerencia Regional De Control De Amazonas</v>
          </cell>
          <cell r="J814" t="str">
            <v>L452</v>
          </cell>
          <cell r="K814" t="str">
            <v>Gerencia Regional De Control De Amazonas</v>
          </cell>
          <cell r="M814">
            <v>2750</v>
          </cell>
        </row>
        <row r="815">
          <cell r="E815" t="str">
            <v>44587269</v>
          </cell>
          <cell r="F815">
            <v>43601</v>
          </cell>
          <cell r="G815" t="str">
            <v>CAS RCC</v>
          </cell>
          <cell r="H815" t="str">
            <v>C090</v>
          </cell>
          <cell r="I815" t="str">
            <v>Órganos De Control Institucional</v>
          </cell>
          <cell r="J815" t="str">
            <v>L425</v>
          </cell>
          <cell r="K815" t="str">
            <v>Gerencia Regional De Control De Ancash</v>
          </cell>
          <cell r="L815" t="str">
            <v>0335 MUNICIPALIDAD PROVINCIAL DE CASMA</v>
          </cell>
          <cell r="M815">
            <v>6500</v>
          </cell>
        </row>
        <row r="816">
          <cell r="E816" t="str">
            <v>29732411</v>
          </cell>
          <cell r="F816">
            <v>43601</v>
          </cell>
          <cell r="G816" t="str">
            <v>CAS RCC</v>
          </cell>
          <cell r="H816" t="str">
            <v>C090</v>
          </cell>
          <cell r="I816" t="str">
            <v>Órganos De Control Institucional</v>
          </cell>
          <cell r="J816" t="str">
            <v>L470</v>
          </cell>
          <cell r="K816" t="str">
            <v>Gerencia Regional De Control De Arequipa</v>
          </cell>
          <cell r="L816" t="str">
            <v>1323 MUNICIPALIDAD DISTRITAL DE CERRO COLORADO</v>
          </cell>
          <cell r="M816">
            <v>7500</v>
          </cell>
        </row>
        <row r="817">
          <cell r="E817" t="str">
            <v>40399033</v>
          </cell>
          <cell r="F817">
            <v>43460</v>
          </cell>
          <cell r="G817" t="str">
            <v>CAS REGULAR</v>
          </cell>
          <cell r="H817" t="str">
            <v>D551</v>
          </cell>
          <cell r="I817" t="str">
            <v>Secretaría Técnica De Procedimientos Administrativos Disciplinarios</v>
          </cell>
          <cell r="J817" t="str">
            <v>D551</v>
          </cell>
          <cell r="K817" t="str">
            <v>Secretaría Técnica De Procedimientos Administrativos Disciplinarios</v>
          </cell>
          <cell r="M817">
            <v>6500</v>
          </cell>
        </row>
        <row r="818">
          <cell r="E818" t="str">
            <v>44142447</v>
          </cell>
          <cell r="F818">
            <v>43601</v>
          </cell>
          <cell r="G818" t="str">
            <v>CAS RCC</v>
          </cell>
          <cell r="H818" t="str">
            <v>C090</v>
          </cell>
          <cell r="I818" t="str">
            <v>Órganos De Control Institucional</v>
          </cell>
          <cell r="J818" t="str">
            <v>L470</v>
          </cell>
          <cell r="K818" t="str">
            <v>Gerencia Regional De Control De Arequipa</v>
          </cell>
          <cell r="L818" t="str">
            <v>1305 MUNICIPALIDAD DISTRITAL DE PAUCARPATA</v>
          </cell>
          <cell r="M818">
            <v>6500</v>
          </cell>
        </row>
        <row r="819">
          <cell r="E819" t="str">
            <v>46062230</v>
          </cell>
          <cell r="F819">
            <v>43222</v>
          </cell>
          <cell r="G819" t="str">
            <v>CAS REGULAR</v>
          </cell>
          <cell r="H819" t="str">
            <v>D320</v>
          </cell>
          <cell r="I819" t="str">
            <v>Subgerencia De Gestión Documentaria</v>
          </cell>
          <cell r="J819" t="str">
            <v>L476</v>
          </cell>
          <cell r="K819" t="str">
            <v>Gerencia Regional De Control De Moquegua</v>
          </cell>
          <cell r="M819">
            <v>2500</v>
          </cell>
        </row>
        <row r="820">
          <cell r="E820" t="str">
            <v>46348448</v>
          </cell>
          <cell r="F820">
            <v>44133</v>
          </cell>
          <cell r="G820" t="str">
            <v>CAS REACTIVACIÓN ECONÓMICA</v>
          </cell>
          <cell r="H820" t="str">
            <v>C090</v>
          </cell>
          <cell r="I820" t="str">
            <v>Órganos De Control Institucional</v>
          </cell>
          <cell r="J820" t="str">
            <v>L460</v>
          </cell>
          <cell r="K820" t="str">
            <v>Gerencia Regional De Control De Junín</v>
          </cell>
          <cell r="L820" t="str">
            <v>3477 EPS SEDAM HUANCAYO S.A.</v>
          </cell>
          <cell r="M820">
            <v>8500</v>
          </cell>
        </row>
        <row r="821">
          <cell r="E821" t="str">
            <v>73036301</v>
          </cell>
          <cell r="F821">
            <v>43601</v>
          </cell>
          <cell r="G821" t="str">
            <v>CAS MEGAPROYECTOS</v>
          </cell>
          <cell r="H821" t="str">
            <v>C090</v>
          </cell>
          <cell r="I821" t="str">
            <v>Órganos De Control Institucional</v>
          </cell>
          <cell r="J821" t="str">
            <v>L466</v>
          </cell>
          <cell r="K821" t="str">
            <v>Gerencia Regional De Control De Ucayali</v>
          </cell>
          <cell r="L821" t="str">
            <v>5354 GOBIERNO REGIONAL UCAYALI</v>
          </cell>
          <cell r="M821">
            <v>5500</v>
          </cell>
        </row>
        <row r="822">
          <cell r="E822" t="str">
            <v>10223973</v>
          </cell>
          <cell r="F822">
            <v>43843</v>
          </cell>
          <cell r="G822" t="str">
            <v>CAS REGULAR</v>
          </cell>
          <cell r="H822" t="str">
            <v>C090</v>
          </cell>
          <cell r="I822" t="str">
            <v>Órganos De Control Institucional</v>
          </cell>
          <cell r="J822" t="str">
            <v>L316</v>
          </cell>
          <cell r="K822" t="str">
            <v>Subgerencia De Control Del Sector Salud</v>
          </cell>
          <cell r="L822" t="str">
            <v>3762 HOSPITAL NACIONAL GENERAL DOS DE MAYO</v>
          </cell>
          <cell r="M822">
            <v>8500</v>
          </cell>
        </row>
        <row r="823">
          <cell r="E823" t="str">
            <v>41760230</v>
          </cell>
          <cell r="F823">
            <v>43843</v>
          </cell>
          <cell r="G823" t="str">
            <v>CAS REGULAR</v>
          </cell>
          <cell r="H823" t="str">
            <v>C401</v>
          </cell>
          <cell r="I823" t="str">
            <v>Gerencia De Comunicación Corporativa</v>
          </cell>
          <cell r="J823" t="str">
            <v>C401</v>
          </cell>
          <cell r="K823" t="str">
            <v>Gerencia De Comunicación Corporativa</v>
          </cell>
          <cell r="M823">
            <v>5500</v>
          </cell>
        </row>
        <row r="824">
          <cell r="E824" t="str">
            <v>46054367</v>
          </cell>
          <cell r="F824">
            <v>43601</v>
          </cell>
          <cell r="G824" t="str">
            <v>CAS MEGAPROYECTOS</v>
          </cell>
          <cell r="H824" t="str">
            <v>C090</v>
          </cell>
          <cell r="I824" t="str">
            <v>Órganos De Control Institucional</v>
          </cell>
          <cell r="J824" t="str">
            <v>L475</v>
          </cell>
          <cell r="K824" t="str">
            <v>Gerencia Regional De Control De Tacna</v>
          </cell>
          <cell r="L824" t="str">
            <v>0473 MUNICIPALIDAD PROVINCIAL DE TARATA</v>
          </cell>
          <cell r="M824">
            <v>5500</v>
          </cell>
        </row>
        <row r="825">
          <cell r="E825" t="str">
            <v>40903699</v>
          </cell>
          <cell r="F825">
            <v>43776</v>
          </cell>
          <cell r="G825" t="str">
            <v>CAS REGULAR</v>
          </cell>
          <cell r="H825" t="str">
            <v>C322</v>
          </cell>
          <cell r="I825" t="str">
            <v>Dirección Ejecutiva De Gestión De Proyectos</v>
          </cell>
          <cell r="J825" t="str">
            <v>C322</v>
          </cell>
          <cell r="K825" t="str">
            <v>Dirección Ejecutiva De Gestión De Proyectos</v>
          </cell>
          <cell r="M825">
            <v>7500</v>
          </cell>
        </row>
        <row r="826">
          <cell r="E826" t="str">
            <v>43457237</v>
          </cell>
          <cell r="F826">
            <v>44133</v>
          </cell>
          <cell r="G826" t="str">
            <v>CAS REACTIVACIÓN ECONÓMICA</v>
          </cell>
          <cell r="H826" t="str">
            <v>C600</v>
          </cell>
          <cell r="I826" t="str">
            <v>Gerencia De Control Social Y Denuncias</v>
          </cell>
          <cell r="J826" t="str">
            <v>C600</v>
          </cell>
          <cell r="K826" t="str">
            <v>Gerencia De Control Social Y Denuncias</v>
          </cell>
          <cell r="M826">
            <v>9500</v>
          </cell>
        </row>
        <row r="827">
          <cell r="E827" t="str">
            <v>23989780</v>
          </cell>
          <cell r="F827">
            <v>43843</v>
          </cell>
          <cell r="G827" t="str">
            <v>CAS REGULAR</v>
          </cell>
          <cell r="H827" t="str">
            <v>C090</v>
          </cell>
          <cell r="I827" t="str">
            <v>Órganos De Control Institucional</v>
          </cell>
          <cell r="J827" t="str">
            <v>L316</v>
          </cell>
          <cell r="K827" t="str">
            <v>Subgerencia De Control Del Sector Salud</v>
          </cell>
          <cell r="L827" t="str">
            <v>0251 SEGURO SOCIAL DE SALUD - ESSALUD</v>
          </cell>
          <cell r="M827">
            <v>8500</v>
          </cell>
        </row>
        <row r="828">
          <cell r="E828" t="str">
            <v>45244919</v>
          </cell>
          <cell r="F828">
            <v>43601</v>
          </cell>
          <cell r="G828" t="str">
            <v>CAS MEGAPROYECTOS</v>
          </cell>
          <cell r="H828" t="str">
            <v>C090</v>
          </cell>
          <cell r="I828" t="str">
            <v>Órganos De Control Institucional</v>
          </cell>
          <cell r="J828" t="str">
            <v>L401</v>
          </cell>
          <cell r="K828" t="str">
            <v>Gerencia Regional De Control Lima Metropolitana Y Callao</v>
          </cell>
          <cell r="L828" t="str">
            <v>1621 MUNICIPALIDAD DISTRITAL DE LA PERLA</v>
          </cell>
          <cell r="M828">
            <v>7500</v>
          </cell>
        </row>
        <row r="829">
          <cell r="E829" t="str">
            <v>44122943</v>
          </cell>
          <cell r="F829">
            <v>43103</v>
          </cell>
          <cell r="G829" t="str">
            <v>CAS REGULAR</v>
          </cell>
          <cell r="H829" t="str">
            <v>D530</v>
          </cell>
          <cell r="I829" t="str">
            <v>Subgerencia De Abastecimiento</v>
          </cell>
          <cell r="J829" t="str">
            <v>D530</v>
          </cell>
          <cell r="K829" t="str">
            <v>Subgerencia De Abastecimiento</v>
          </cell>
          <cell r="M829">
            <v>7000</v>
          </cell>
        </row>
        <row r="830">
          <cell r="E830" t="str">
            <v>20032842</v>
          </cell>
          <cell r="F830">
            <v>44133</v>
          </cell>
          <cell r="G830" t="str">
            <v>CAS REACTIVACIÓN ECONÓMICA</v>
          </cell>
          <cell r="H830" t="str">
            <v>C090</v>
          </cell>
          <cell r="I830" t="str">
            <v>Órganos De Control Institucional</v>
          </cell>
          <cell r="J830" t="str">
            <v>L460</v>
          </cell>
          <cell r="K830" t="str">
            <v>Gerencia Regional De Control De Junín</v>
          </cell>
          <cell r="L830" t="str">
            <v>0417 MUNICIPALIDAD PROVINCIAL DE CHANCHAMAYO</v>
          </cell>
          <cell r="M830">
            <v>6500</v>
          </cell>
        </row>
        <row r="831">
          <cell r="E831" t="str">
            <v>07974619</v>
          </cell>
          <cell r="F831">
            <v>43460</v>
          </cell>
          <cell r="G831" t="str">
            <v>CAS REGULAR</v>
          </cell>
          <cell r="H831" t="str">
            <v>L531</v>
          </cell>
          <cell r="I831" t="str">
            <v>Subgerencia De Participación Ciudadana</v>
          </cell>
          <cell r="J831" t="str">
            <v>L531</v>
          </cell>
          <cell r="K831" t="str">
            <v>Subgerencia De Participación Ciudadana</v>
          </cell>
          <cell r="M831">
            <v>8500</v>
          </cell>
        </row>
        <row r="832">
          <cell r="E832" t="str">
            <v>09861952</v>
          </cell>
          <cell r="F832">
            <v>43374</v>
          </cell>
          <cell r="G832" t="str">
            <v>CAS MEGAPROYECTOS</v>
          </cell>
          <cell r="H832" t="str">
            <v>C920</v>
          </cell>
          <cell r="I832" t="str">
            <v>Subgerencia De Control De Asociaciones Público Privadas Y Obras Por Impuestos</v>
          </cell>
          <cell r="J832" t="str">
            <v>C920</v>
          </cell>
          <cell r="K832" t="str">
            <v>Subgerencia De Control De Asociaciones Público Privadas Y Obras Por Impuestos</v>
          </cell>
          <cell r="M832">
            <v>10500</v>
          </cell>
        </row>
        <row r="833">
          <cell r="E833" t="str">
            <v>43295127</v>
          </cell>
          <cell r="F833">
            <v>43222</v>
          </cell>
          <cell r="G833" t="str">
            <v>CAS REGULAR</v>
          </cell>
          <cell r="H833" t="str">
            <v>L465</v>
          </cell>
          <cell r="I833" t="str">
            <v>Gerencia Regional De Control De Huánuco</v>
          </cell>
          <cell r="J833" t="str">
            <v>L465</v>
          </cell>
          <cell r="K833" t="str">
            <v>Gerencia Regional De Control De Huánuco</v>
          </cell>
          <cell r="M833">
            <v>6000</v>
          </cell>
        </row>
        <row r="834">
          <cell r="E834" t="str">
            <v>46435305</v>
          </cell>
          <cell r="F834">
            <v>43103</v>
          </cell>
          <cell r="G834" t="str">
            <v>CAS REGULAR</v>
          </cell>
          <cell r="H834" t="str">
            <v>D531</v>
          </cell>
          <cell r="I834" t="str">
            <v>Oficina De Seguridad Y Defensa Nacional</v>
          </cell>
          <cell r="J834" t="str">
            <v>D531</v>
          </cell>
          <cell r="K834" t="str">
            <v>Oficina De Seguridad Y Defensa Nacional</v>
          </cell>
          <cell r="L834" t="str">
            <v>0079 CONTRALORÍA GENERAL DE LA REPÚBLICA - CGR</v>
          </cell>
          <cell r="M834">
            <v>3000</v>
          </cell>
        </row>
        <row r="835">
          <cell r="E835" t="str">
            <v>40718278</v>
          </cell>
          <cell r="F835">
            <v>43460</v>
          </cell>
          <cell r="G835" t="str">
            <v>CAS REGULAR</v>
          </cell>
          <cell r="H835" t="str">
            <v>L531</v>
          </cell>
          <cell r="I835" t="str">
            <v>Subgerencia De Participación Ciudadana</v>
          </cell>
          <cell r="J835" t="str">
            <v>L452</v>
          </cell>
          <cell r="K835" t="str">
            <v>Gerencia Regional De Control De Amazonas</v>
          </cell>
          <cell r="M835">
            <v>6500</v>
          </cell>
        </row>
        <row r="836">
          <cell r="E836" t="str">
            <v>70182440</v>
          </cell>
          <cell r="F836">
            <v>43601</v>
          </cell>
          <cell r="G836" t="str">
            <v>CAS MEGAPROYECTOS</v>
          </cell>
          <cell r="H836" t="str">
            <v>C090</v>
          </cell>
          <cell r="I836" t="str">
            <v>Órganos De Control Institucional</v>
          </cell>
          <cell r="J836" t="str">
            <v>L455</v>
          </cell>
          <cell r="K836" t="str">
            <v>Gerencia Regional De Control De Puno</v>
          </cell>
          <cell r="L836" t="str">
            <v>0462 MUNICIPALIDAD PROVINCIAL DE MELGAR</v>
          </cell>
          <cell r="M836">
            <v>5500</v>
          </cell>
        </row>
        <row r="837">
          <cell r="E837" t="str">
            <v>42368950</v>
          </cell>
          <cell r="F837">
            <v>43601</v>
          </cell>
          <cell r="G837" t="str">
            <v>CAS MEGAPROYECTOS</v>
          </cell>
          <cell r="H837" t="str">
            <v>C090</v>
          </cell>
          <cell r="I837" t="str">
            <v>Órganos De Control Institucional</v>
          </cell>
          <cell r="J837" t="str">
            <v>L455</v>
          </cell>
          <cell r="K837" t="str">
            <v>Gerencia Regional De Control De Puno</v>
          </cell>
          <cell r="L837" t="str">
            <v>9022 MUNICIPALIDAD PROVINCIAL DE EL COLLAO</v>
          </cell>
          <cell r="M837">
            <v>6500</v>
          </cell>
        </row>
        <row r="838">
          <cell r="E838" t="str">
            <v>42262285</v>
          </cell>
          <cell r="F838">
            <v>43374</v>
          </cell>
          <cell r="G838" t="str">
            <v>CAS MEGAPROYECTOS</v>
          </cell>
          <cell r="H838" t="str">
            <v>C920</v>
          </cell>
          <cell r="I838" t="str">
            <v>Subgerencia De Control De Asociaciones Público Privadas Y Obras Por Impuestos</v>
          </cell>
          <cell r="J838" t="str">
            <v>C920</v>
          </cell>
          <cell r="K838" t="str">
            <v>Subgerencia De Control De Asociaciones Público Privadas Y Obras Por Impuestos</v>
          </cell>
          <cell r="M838">
            <v>8500</v>
          </cell>
        </row>
        <row r="839">
          <cell r="E839" t="str">
            <v>42434613</v>
          </cell>
          <cell r="F839">
            <v>44133</v>
          </cell>
          <cell r="G839" t="str">
            <v xml:space="preserve">CAS REGULAR </v>
          </cell>
          <cell r="H839" t="str">
            <v>D610</v>
          </cell>
          <cell r="I839" t="str">
            <v>Subgerencia De Sistemas De Información</v>
          </cell>
          <cell r="J839" t="str">
            <v>D610</v>
          </cell>
          <cell r="K839" t="str">
            <v>Subgerencia De Sistemas De Información</v>
          </cell>
          <cell r="M839">
            <v>7500</v>
          </cell>
        </row>
        <row r="840">
          <cell r="E840" t="str">
            <v>46407289</v>
          </cell>
          <cell r="F840">
            <v>43460</v>
          </cell>
          <cell r="G840" t="str">
            <v>CAS REGULAR</v>
          </cell>
          <cell r="H840" t="str">
            <v>L455</v>
          </cell>
          <cell r="I840" t="str">
            <v>Gerencia Regional De Control De Puno</v>
          </cell>
          <cell r="J840" t="str">
            <v>L455</v>
          </cell>
          <cell r="K840" t="str">
            <v>Gerencia Regional De Control De Puno</v>
          </cell>
          <cell r="M840">
            <v>5500</v>
          </cell>
        </row>
        <row r="841">
          <cell r="E841" t="str">
            <v>45613726</v>
          </cell>
          <cell r="F841">
            <v>43460</v>
          </cell>
          <cell r="G841" t="str">
            <v>CAS REGULAR</v>
          </cell>
          <cell r="H841" t="str">
            <v>L476</v>
          </cell>
          <cell r="I841" t="str">
            <v>Gerencia Regional De Control De Moquegua</v>
          </cell>
          <cell r="J841" t="str">
            <v>L476</v>
          </cell>
          <cell r="K841" t="str">
            <v>Gerencia Regional De Control De Moquegua</v>
          </cell>
          <cell r="M841">
            <v>5500</v>
          </cell>
        </row>
        <row r="842">
          <cell r="E842" t="str">
            <v>46535578</v>
          </cell>
          <cell r="F842">
            <v>43601</v>
          </cell>
          <cell r="G842" t="str">
            <v>CAS RCC</v>
          </cell>
          <cell r="H842" t="str">
            <v>C090</v>
          </cell>
          <cell r="I842" t="str">
            <v>Órganos De Control Institucional</v>
          </cell>
          <cell r="J842" t="str">
            <v>L470</v>
          </cell>
          <cell r="K842" t="str">
            <v>Gerencia Regional De Control De Arequipa</v>
          </cell>
          <cell r="L842" t="str">
            <v>4896 MUNICIPALIDAD DISTRITAL DE MAJES</v>
          </cell>
          <cell r="M842">
            <v>5500</v>
          </cell>
        </row>
        <row r="843">
          <cell r="E843" t="str">
            <v>45093248</v>
          </cell>
          <cell r="F843">
            <v>44133</v>
          </cell>
          <cell r="G843" t="str">
            <v>CAS REACTIVACIÓN ECONÓMICA</v>
          </cell>
          <cell r="H843" t="str">
            <v>C090</v>
          </cell>
          <cell r="I843" t="str">
            <v>Órganos De Control Institucional</v>
          </cell>
          <cell r="J843" t="str">
            <v>L490</v>
          </cell>
          <cell r="K843" t="str">
            <v>Gerencia Regional De Control De Ayacucho</v>
          </cell>
          <cell r="L843" t="str">
            <v>0361 MUNICIPALIDAD PROVINCIAL DE CANGALLO</v>
          </cell>
          <cell r="M843">
            <v>5000</v>
          </cell>
        </row>
        <row r="844">
          <cell r="E844" t="str">
            <v>47799590</v>
          </cell>
          <cell r="F844">
            <v>44133</v>
          </cell>
          <cell r="G844" t="str">
            <v>CAS REACTIVACIÓN ECONÓMICA</v>
          </cell>
          <cell r="H844" t="str">
            <v>C090</v>
          </cell>
          <cell r="I844" t="str">
            <v>Órganos De Control Institucional</v>
          </cell>
          <cell r="J844" t="str">
            <v>L455</v>
          </cell>
          <cell r="K844" t="str">
            <v>Gerencia Regional De Control De Puno</v>
          </cell>
          <cell r="L844" t="str">
            <v>9022 MUNICIPALIDAD PROVINCIAL DE EL COLLAO</v>
          </cell>
          <cell r="M844">
            <v>6500</v>
          </cell>
        </row>
        <row r="845">
          <cell r="E845" t="str">
            <v>40801453</v>
          </cell>
          <cell r="F845">
            <v>41852</v>
          </cell>
          <cell r="G845" t="str">
            <v>CAS REGULAR</v>
          </cell>
          <cell r="H845" t="str">
            <v>L440</v>
          </cell>
          <cell r="I845" t="str">
            <v>Gerencia Regional De Control De Loreto</v>
          </cell>
          <cell r="J845" t="str">
            <v>L440</v>
          </cell>
          <cell r="K845" t="str">
            <v>Gerencia Regional De Control De Loreto</v>
          </cell>
          <cell r="M845">
            <v>2000</v>
          </cell>
        </row>
        <row r="846">
          <cell r="E846" t="str">
            <v>00485022</v>
          </cell>
          <cell r="F846">
            <v>43395</v>
          </cell>
          <cell r="G846" t="str">
            <v>CAS REGULAR</v>
          </cell>
          <cell r="H846" t="str">
            <v>C090</v>
          </cell>
          <cell r="I846" t="str">
            <v>Órganos De Control Institucional</v>
          </cell>
          <cell r="J846" t="str">
            <v>L330</v>
          </cell>
          <cell r="K846" t="str">
            <v>Subgerencia De Control Del Sector Productivo Y Trabajo</v>
          </cell>
          <cell r="L846" t="str">
            <v>0060 CENTRO DE FORMACIÓN EN TURISMO</v>
          </cell>
          <cell r="M846">
            <v>6500</v>
          </cell>
        </row>
        <row r="847">
          <cell r="E847" t="str">
            <v>42769335</v>
          </cell>
          <cell r="F847">
            <v>43460</v>
          </cell>
          <cell r="G847" t="str">
            <v>CAS REGULAR</v>
          </cell>
          <cell r="H847" t="str">
            <v>L485</v>
          </cell>
          <cell r="I847" t="str">
            <v>Gerencia Regional De Control De Apurímac</v>
          </cell>
          <cell r="J847" t="str">
            <v>L485</v>
          </cell>
          <cell r="K847" t="str">
            <v>Gerencia Regional De Control De Apurímac</v>
          </cell>
          <cell r="M847">
            <v>3500</v>
          </cell>
        </row>
        <row r="848">
          <cell r="E848" t="str">
            <v>43729604</v>
          </cell>
          <cell r="F848">
            <v>44055</v>
          </cell>
          <cell r="G848" t="str">
            <v>CAS COVID</v>
          </cell>
          <cell r="H848" t="str">
            <v>C610</v>
          </cell>
          <cell r="I848" t="str">
            <v>Subgerencia De Evaluación De Denuncias</v>
          </cell>
          <cell r="J848" t="str">
            <v>L446</v>
          </cell>
          <cell r="K848" t="str">
            <v>Gerencia Regional De Control De Huancavelica</v>
          </cell>
          <cell r="M848">
            <v>6500</v>
          </cell>
        </row>
        <row r="849">
          <cell r="E849" t="str">
            <v>45491996</v>
          </cell>
          <cell r="F849">
            <v>43843</v>
          </cell>
          <cell r="G849" t="str">
            <v>CAS REGULAR</v>
          </cell>
          <cell r="H849" t="str">
            <v>C370</v>
          </cell>
          <cell r="I849" t="str">
            <v>Subgerencia De Integridad Pública</v>
          </cell>
          <cell r="J849" t="str">
            <v>C370</v>
          </cell>
          <cell r="K849" t="str">
            <v>Subgerencia De Integridad Pública</v>
          </cell>
          <cell r="M849">
            <v>6500</v>
          </cell>
        </row>
        <row r="850">
          <cell r="E850" t="str">
            <v>22263630</v>
          </cell>
          <cell r="F850">
            <v>43601</v>
          </cell>
          <cell r="G850" t="str">
            <v>CAS RCC</v>
          </cell>
          <cell r="H850" t="str">
            <v>C090</v>
          </cell>
          <cell r="I850" t="str">
            <v>Órganos De Control Institucional</v>
          </cell>
          <cell r="J850" t="str">
            <v>L446</v>
          </cell>
          <cell r="K850" t="str">
            <v>Gerencia Regional De Control De Huancavelica</v>
          </cell>
          <cell r="L850" t="str">
            <v>2930 MUNICIPALIDAD PROVINCIAL DE HUAYTARA</v>
          </cell>
          <cell r="M850">
            <v>7500</v>
          </cell>
        </row>
        <row r="851">
          <cell r="E851" t="str">
            <v>41585210</v>
          </cell>
          <cell r="F851">
            <v>43055</v>
          </cell>
          <cell r="G851" t="str">
            <v>CAS RCC</v>
          </cell>
          <cell r="H851" t="str">
            <v>L334</v>
          </cell>
          <cell r="I851" t="str">
            <v>Subgerencia De Control De Megaproyectos</v>
          </cell>
          <cell r="J851" t="str">
            <v>L334</v>
          </cell>
          <cell r="K851" t="str">
            <v>Subgerencia De Control De Megaproyectos</v>
          </cell>
          <cell r="M851">
            <v>9000</v>
          </cell>
        </row>
        <row r="852">
          <cell r="E852" t="str">
            <v>47072381</v>
          </cell>
          <cell r="F852">
            <v>42233</v>
          </cell>
          <cell r="G852" t="str">
            <v>CAS REGULAR</v>
          </cell>
          <cell r="H852" t="str">
            <v>L171</v>
          </cell>
          <cell r="I852" t="str">
            <v>Subgerencia De Desarrollo Del Sistema Nacional De Control</v>
          </cell>
          <cell r="J852" t="str">
            <v>L171</v>
          </cell>
          <cell r="K852" t="str">
            <v>Subgerencia De Desarrollo Del Sistema Nacional De Control</v>
          </cell>
          <cell r="M852">
            <v>4500</v>
          </cell>
        </row>
        <row r="853">
          <cell r="E853" t="str">
            <v>45742712</v>
          </cell>
          <cell r="F853">
            <v>44133</v>
          </cell>
          <cell r="G853" t="str">
            <v xml:space="preserve">CAS REGULAR </v>
          </cell>
          <cell r="H853" t="str">
            <v>C401</v>
          </cell>
          <cell r="I853" t="str">
            <v>Gerencia De Comunicación Corporativa</v>
          </cell>
          <cell r="J853" t="str">
            <v>L476</v>
          </cell>
          <cell r="K853" t="str">
            <v>Gerencia Regional De Control De Moquegua</v>
          </cell>
          <cell r="M853">
            <v>5000</v>
          </cell>
        </row>
        <row r="854">
          <cell r="E854" t="str">
            <v>42621804</v>
          </cell>
          <cell r="F854">
            <v>43448</v>
          </cell>
          <cell r="G854" t="str">
            <v>CAS REGULAR</v>
          </cell>
          <cell r="H854" t="str">
            <v>L100</v>
          </cell>
          <cell r="I854" t="str">
            <v>Vicecontraloría De Servicios De Control Gubernamental</v>
          </cell>
          <cell r="J854" t="str">
            <v>L100</v>
          </cell>
          <cell r="K854" t="str">
            <v>Vicecontraloría De Servicios De Control Gubernamental</v>
          </cell>
          <cell r="M854">
            <v>6500</v>
          </cell>
        </row>
        <row r="855">
          <cell r="E855" t="str">
            <v>29730733</v>
          </cell>
          <cell r="F855">
            <v>43843</v>
          </cell>
          <cell r="G855" t="str">
            <v>CAS REGULAR</v>
          </cell>
          <cell r="H855" t="str">
            <v>D517</v>
          </cell>
          <cell r="I855" t="str">
            <v>Subgerencia De Políticas Y Desarrollo Humano</v>
          </cell>
          <cell r="J855" t="str">
            <v>D517</v>
          </cell>
          <cell r="K855" t="str">
            <v>Subgerencia De Políticas Y Desarrollo Humano</v>
          </cell>
          <cell r="M855">
            <v>8500</v>
          </cell>
        </row>
        <row r="856">
          <cell r="E856" t="str">
            <v>10585946</v>
          </cell>
          <cell r="F856">
            <v>43776</v>
          </cell>
          <cell r="G856" t="str">
            <v>CAS REGULAR</v>
          </cell>
          <cell r="H856" t="str">
            <v>D300</v>
          </cell>
          <cell r="I856" t="str">
            <v>Secretaría General</v>
          </cell>
          <cell r="J856" t="str">
            <v>D300</v>
          </cell>
          <cell r="K856" t="str">
            <v>Secretaría General</v>
          </cell>
          <cell r="M856">
            <v>8500</v>
          </cell>
        </row>
        <row r="857">
          <cell r="E857" t="str">
            <v>41582617</v>
          </cell>
          <cell r="F857">
            <v>43460</v>
          </cell>
          <cell r="G857" t="str">
            <v>CAS REGULAR</v>
          </cell>
          <cell r="H857" t="str">
            <v>L460</v>
          </cell>
          <cell r="I857" t="str">
            <v>Gerencia Regional De Control De Junín</v>
          </cell>
          <cell r="J857" t="str">
            <v>L460</v>
          </cell>
          <cell r="K857" t="str">
            <v>Gerencia Regional De Control De Junín</v>
          </cell>
          <cell r="M857">
            <v>4000</v>
          </cell>
        </row>
        <row r="858">
          <cell r="E858" t="str">
            <v>70754309</v>
          </cell>
          <cell r="F858">
            <v>43601</v>
          </cell>
          <cell r="G858" t="str">
            <v>CAS MEGAPROYECTOS</v>
          </cell>
          <cell r="H858" t="str">
            <v>C090</v>
          </cell>
          <cell r="I858" t="str">
            <v>Órganos De Control Institucional</v>
          </cell>
          <cell r="J858" t="str">
            <v>L467</v>
          </cell>
          <cell r="K858" t="str">
            <v>Gerencia Regional De Control De Pasco</v>
          </cell>
          <cell r="L858" t="str">
            <v>5348 GOBIERNO REGIONAL PASCO</v>
          </cell>
          <cell r="M858">
            <v>5500</v>
          </cell>
        </row>
        <row r="859">
          <cell r="E859" t="str">
            <v>44022532</v>
          </cell>
          <cell r="F859">
            <v>43460</v>
          </cell>
          <cell r="G859" t="str">
            <v>CAS REGULAR</v>
          </cell>
          <cell r="H859" t="str">
            <v>C610</v>
          </cell>
          <cell r="I859" t="str">
            <v>Subgerencia De Evaluación De Denuncias</v>
          </cell>
          <cell r="J859" t="str">
            <v>C610</v>
          </cell>
          <cell r="K859" t="str">
            <v>Subgerencia De Evaluación De Denuncias</v>
          </cell>
          <cell r="M859">
            <v>8500</v>
          </cell>
        </row>
        <row r="860">
          <cell r="E860" t="str">
            <v>41173373</v>
          </cell>
          <cell r="F860">
            <v>43374</v>
          </cell>
          <cell r="G860" t="str">
            <v>CAS MEGAPROYECTOS</v>
          </cell>
          <cell r="H860" t="str">
            <v>L435</v>
          </cell>
          <cell r="I860" t="str">
            <v>Gerencia Regional De Control De Cajamarca</v>
          </cell>
          <cell r="J860" t="str">
            <v>L435</v>
          </cell>
          <cell r="K860" t="str">
            <v>Gerencia Regional De Control De Cajamarca</v>
          </cell>
          <cell r="M860">
            <v>8500</v>
          </cell>
        </row>
        <row r="861">
          <cell r="E861" t="str">
            <v>70459323</v>
          </cell>
          <cell r="F861">
            <v>43601</v>
          </cell>
          <cell r="G861" t="str">
            <v>CAS MEGAPROYECTOS</v>
          </cell>
          <cell r="H861" t="str">
            <v>C090</v>
          </cell>
          <cell r="I861" t="str">
            <v>Órganos De Control Institucional</v>
          </cell>
          <cell r="J861" t="str">
            <v>L490</v>
          </cell>
          <cell r="K861" t="str">
            <v>Gerencia Regional De Control De Ayacucho</v>
          </cell>
          <cell r="L861" t="str">
            <v>5335 GOBIERNO REGIONAL AYACUCHO</v>
          </cell>
          <cell r="M861">
            <v>5500</v>
          </cell>
        </row>
        <row r="862">
          <cell r="E862" t="str">
            <v>41045585</v>
          </cell>
          <cell r="F862">
            <v>43776</v>
          </cell>
          <cell r="G862" t="str">
            <v>CAS REGULAR</v>
          </cell>
          <cell r="H862" t="str">
            <v>C321</v>
          </cell>
          <cell r="I862" t="str">
            <v>Subgerencia De Modernización</v>
          </cell>
          <cell r="J862" t="str">
            <v>C321</v>
          </cell>
          <cell r="K862" t="str">
            <v>Subgerencia De Modernización</v>
          </cell>
          <cell r="M862">
            <v>9500</v>
          </cell>
        </row>
        <row r="863">
          <cell r="E863" t="str">
            <v>40515880</v>
          </cell>
          <cell r="F863">
            <v>43843</v>
          </cell>
          <cell r="G863" t="str">
            <v>CAS MEGAPROYECTOS</v>
          </cell>
          <cell r="H863" t="str">
            <v>L334</v>
          </cell>
          <cell r="I863" t="str">
            <v>Subgerencia De Control De Megaproyectos</v>
          </cell>
          <cell r="J863" t="str">
            <v>L334</v>
          </cell>
          <cell r="K863" t="str">
            <v>Subgerencia De Control De Megaproyectos</v>
          </cell>
          <cell r="M863">
            <v>6500</v>
          </cell>
        </row>
        <row r="864">
          <cell r="E864" t="str">
            <v>20113079</v>
          </cell>
          <cell r="F864">
            <v>44141</v>
          </cell>
          <cell r="G864" t="str">
            <v>CAS REACTIVACIÓN ECONÓMICA</v>
          </cell>
          <cell r="H864" t="str">
            <v>C090</v>
          </cell>
          <cell r="I864" t="str">
            <v>Órganos De Control Institucional</v>
          </cell>
          <cell r="J864" t="str">
            <v>L460</v>
          </cell>
          <cell r="K864" t="str">
            <v>Gerencia Regional De Control De Junín</v>
          </cell>
          <cell r="L864" t="str">
            <v>3821 MUNICIPALIDAD PROVINCIAL DE CHUPACA</v>
          </cell>
          <cell r="M864">
            <v>6500</v>
          </cell>
        </row>
        <row r="865">
          <cell r="E865" t="str">
            <v>45842970</v>
          </cell>
          <cell r="F865">
            <v>43103</v>
          </cell>
          <cell r="G865" t="str">
            <v>CAS REGULAR</v>
          </cell>
          <cell r="H865" t="str">
            <v>D510</v>
          </cell>
          <cell r="I865" t="str">
            <v>Subgerencia De Personal Y Compensaciones</v>
          </cell>
          <cell r="J865" t="str">
            <v>D510</v>
          </cell>
          <cell r="K865" t="str">
            <v>Subgerencia De Personal Y Compensaciones</v>
          </cell>
          <cell r="L865" t="str">
            <v>0079 CONTRALORÍA GENERAL DE LA REPÚBLICA - CGR</v>
          </cell>
          <cell r="M865">
            <v>3000</v>
          </cell>
        </row>
        <row r="866">
          <cell r="E866" t="str">
            <v>08168278</v>
          </cell>
          <cell r="F866">
            <v>43206</v>
          </cell>
          <cell r="G866" t="str">
            <v>CAS REGULAR</v>
          </cell>
          <cell r="H866" t="str">
            <v>L351</v>
          </cell>
          <cell r="I866" t="str">
            <v>Subgerencia De Control Del Sector Educación</v>
          </cell>
          <cell r="J866" t="str">
            <v>L351</v>
          </cell>
          <cell r="K866" t="str">
            <v>Subgerencia De Control Del Sector Educación</v>
          </cell>
          <cell r="M866">
            <v>6000</v>
          </cell>
        </row>
        <row r="867">
          <cell r="E867" t="str">
            <v>42597256</v>
          </cell>
          <cell r="F867">
            <v>43601</v>
          </cell>
          <cell r="G867" t="str">
            <v>CAS MEGAPROYECTOS</v>
          </cell>
          <cell r="H867" t="str">
            <v>C090</v>
          </cell>
          <cell r="I867" t="str">
            <v>Órganos De Control Institucional</v>
          </cell>
          <cell r="J867" t="str">
            <v>L470</v>
          </cell>
          <cell r="K867" t="str">
            <v>Gerencia Regional De Control De Arequipa</v>
          </cell>
          <cell r="L867" t="str">
            <v>0617 AUTORIDAD AUTÓNOMA DE MAJES SIGUAS - AUTODEMA - GOBIERNO REGIONAL DE AREQUIPA</v>
          </cell>
          <cell r="M867">
            <v>6500</v>
          </cell>
        </row>
        <row r="868">
          <cell r="E868" t="str">
            <v>42182314</v>
          </cell>
          <cell r="F868">
            <v>44133</v>
          </cell>
          <cell r="G868" t="str">
            <v xml:space="preserve">CAS REGULAR </v>
          </cell>
          <cell r="H868" t="str">
            <v>C380</v>
          </cell>
          <cell r="I868" t="str">
            <v>Subgerencia De Coordinación Parlamentaria</v>
          </cell>
          <cell r="J868" t="str">
            <v>C380</v>
          </cell>
          <cell r="K868" t="str">
            <v>Subgerencia De Coordinación Parlamentaria</v>
          </cell>
          <cell r="M868">
            <v>8500</v>
          </cell>
        </row>
        <row r="869">
          <cell r="E869" t="str">
            <v>46096667</v>
          </cell>
          <cell r="F869">
            <v>43601</v>
          </cell>
          <cell r="G869" t="str">
            <v>CAS RCC</v>
          </cell>
          <cell r="H869" t="str">
            <v>C090</v>
          </cell>
          <cell r="I869" t="str">
            <v>Órganos De Control Institucional</v>
          </cell>
          <cell r="J869" t="str">
            <v>L445</v>
          </cell>
          <cell r="K869" t="str">
            <v>Gerencia Regional De Control De Ica</v>
          </cell>
          <cell r="L869" t="str">
            <v>0408 MUNICIPALIDAD PROVINCIAL DE PALPA</v>
          </cell>
          <cell r="M869">
            <v>7500</v>
          </cell>
        </row>
        <row r="870">
          <cell r="E870" t="str">
            <v>40927913</v>
          </cell>
          <cell r="F870">
            <v>44133</v>
          </cell>
          <cell r="G870" t="str">
            <v>CAS REACTIVACIÓN ECONÓMICA</v>
          </cell>
          <cell r="H870" t="str">
            <v>C090</v>
          </cell>
          <cell r="I870" t="str">
            <v>Órganos De Control Institucional</v>
          </cell>
          <cell r="J870" t="str">
            <v>L315</v>
          </cell>
          <cell r="K870" t="str">
            <v>Subgerencia De Control Del Sector Social Y Cultura</v>
          </cell>
          <cell r="L870" t="str">
            <v>5765 MINISTERIO DE CULTURA</v>
          </cell>
          <cell r="M870">
            <v>11000</v>
          </cell>
        </row>
        <row r="871">
          <cell r="E871" t="str">
            <v>21439201</v>
          </cell>
          <cell r="F871">
            <v>43601</v>
          </cell>
          <cell r="G871" t="str">
            <v>CAS MEGAPROYECTOS</v>
          </cell>
          <cell r="H871" t="str">
            <v>C090</v>
          </cell>
          <cell r="I871" t="str">
            <v>Órganos De Control Institucional</v>
          </cell>
          <cell r="J871" t="str">
            <v>L445</v>
          </cell>
          <cell r="K871" t="str">
            <v>Gerencia Regional De Control De Ica</v>
          </cell>
          <cell r="L871" t="str">
            <v>5340 GOBIERNO REGIONAL ICA</v>
          </cell>
          <cell r="M871">
            <v>7500</v>
          </cell>
        </row>
        <row r="872">
          <cell r="E872" t="str">
            <v>40418444</v>
          </cell>
          <cell r="F872">
            <v>43601</v>
          </cell>
          <cell r="G872" t="str">
            <v>CAS RCC</v>
          </cell>
          <cell r="H872" t="str">
            <v>C090</v>
          </cell>
          <cell r="I872" t="str">
            <v>Órganos De Control Institucional</v>
          </cell>
          <cell r="J872" t="str">
            <v>L425</v>
          </cell>
          <cell r="K872" t="str">
            <v>Gerencia Regional De Control De Ancash</v>
          </cell>
          <cell r="L872" t="str">
            <v>0337 MUNICIPALIDAD PROVINCIAL DE HUARAZ</v>
          </cell>
          <cell r="M872">
            <v>6500</v>
          </cell>
        </row>
        <row r="873">
          <cell r="E873" t="str">
            <v>43120345</v>
          </cell>
          <cell r="F873">
            <v>43374</v>
          </cell>
          <cell r="G873" t="str">
            <v>CAS MEGAPROYECTOS</v>
          </cell>
          <cell r="H873" t="str">
            <v>L450</v>
          </cell>
          <cell r="I873" t="str">
            <v>Gerencia Regional De Control De San Martín</v>
          </cell>
          <cell r="J873" t="str">
            <v>L450</v>
          </cell>
          <cell r="K873" t="str">
            <v>Gerencia Regional De Control De San Martín</v>
          </cell>
          <cell r="M873">
            <v>8500</v>
          </cell>
        </row>
        <row r="874">
          <cell r="E874" t="str">
            <v>21555377</v>
          </cell>
          <cell r="F874">
            <v>40148</v>
          </cell>
          <cell r="G874" t="str">
            <v>CAS REGULAR</v>
          </cell>
          <cell r="H874" t="str">
            <v>L430</v>
          </cell>
          <cell r="I874" t="str">
            <v>Gerencia Regional De Control De Lambayeque</v>
          </cell>
          <cell r="J874" t="str">
            <v>L430</v>
          </cell>
          <cell r="K874" t="str">
            <v>Gerencia Regional De Control De Lambayeque</v>
          </cell>
          <cell r="M874">
            <v>2500</v>
          </cell>
        </row>
        <row r="875">
          <cell r="E875" t="str">
            <v>40470055</v>
          </cell>
          <cell r="F875">
            <v>43460</v>
          </cell>
          <cell r="G875" t="str">
            <v>CAS REGULAR</v>
          </cell>
          <cell r="H875" t="str">
            <v>L455</v>
          </cell>
          <cell r="I875" t="str">
            <v>Gerencia Regional De Control De Puno</v>
          </cell>
          <cell r="J875" t="str">
            <v>L455</v>
          </cell>
          <cell r="K875" t="str">
            <v>Gerencia Regional De Control De Puno</v>
          </cell>
          <cell r="M875">
            <v>6500</v>
          </cell>
        </row>
        <row r="876">
          <cell r="E876" t="str">
            <v>42219307</v>
          </cell>
          <cell r="F876">
            <v>43601</v>
          </cell>
          <cell r="G876" t="str">
            <v>CAS REGULAR</v>
          </cell>
          <cell r="H876" t="str">
            <v>C090</v>
          </cell>
          <cell r="I876" t="str">
            <v>Órganos De Control Institucional</v>
          </cell>
          <cell r="J876" t="str">
            <v>L465</v>
          </cell>
          <cell r="K876" t="str">
            <v>Gerencia Regional De Control De Huánuco</v>
          </cell>
          <cell r="L876" t="str">
            <v>0401 MUNICIPALIDAD PROVINCIAL DE HUÁNUCO</v>
          </cell>
          <cell r="M876">
            <v>5500</v>
          </cell>
        </row>
        <row r="877">
          <cell r="E877" t="str">
            <v>41377332</v>
          </cell>
          <cell r="F877">
            <v>43460</v>
          </cell>
          <cell r="G877" t="str">
            <v>CAS REGULAR</v>
          </cell>
          <cell r="H877" t="str">
            <v>C090</v>
          </cell>
          <cell r="I877" t="str">
            <v>Órganos De Control Institucional</v>
          </cell>
          <cell r="J877" t="str">
            <v>L495</v>
          </cell>
          <cell r="K877" t="str">
            <v>Gerencia Regional De Control De La Libertad</v>
          </cell>
          <cell r="L877" t="str">
            <v>0424 MUNICIPALIDAD PROVINCIAL DE TRUJILLO</v>
          </cell>
          <cell r="M877">
            <v>6500</v>
          </cell>
        </row>
        <row r="878">
          <cell r="E878" t="str">
            <v>41725596</v>
          </cell>
          <cell r="F878">
            <v>43374</v>
          </cell>
          <cell r="G878" t="str">
            <v>CAS REGULAR</v>
          </cell>
          <cell r="H878" t="str">
            <v>D900</v>
          </cell>
          <cell r="I878" t="str">
            <v>Procuraduría Pública</v>
          </cell>
          <cell r="J878" t="str">
            <v>D900</v>
          </cell>
          <cell r="K878" t="str">
            <v>Procuraduría Pública</v>
          </cell>
          <cell r="M878">
            <v>5500</v>
          </cell>
        </row>
        <row r="879">
          <cell r="E879" t="str">
            <v>41249021</v>
          </cell>
          <cell r="F879">
            <v>44055</v>
          </cell>
          <cell r="G879" t="str">
            <v>CAS COVID</v>
          </cell>
          <cell r="H879" t="str">
            <v>C610</v>
          </cell>
          <cell r="I879" t="str">
            <v>Subgerencia De Evaluación De Denuncias</v>
          </cell>
          <cell r="J879" t="str">
            <v>L452</v>
          </cell>
          <cell r="K879" t="str">
            <v>Gerencia Regional De Control De Amazonas</v>
          </cell>
          <cell r="M879">
            <v>6500</v>
          </cell>
        </row>
        <row r="880">
          <cell r="E880" t="str">
            <v>22422798</v>
          </cell>
          <cell r="F880">
            <v>42996</v>
          </cell>
          <cell r="G880" t="str">
            <v>CAS RCC</v>
          </cell>
          <cell r="H880" t="str">
            <v>C090</v>
          </cell>
          <cell r="I880" t="str">
            <v>Órganos De Control Institucional</v>
          </cell>
          <cell r="J880" t="str">
            <v>L331</v>
          </cell>
          <cell r="K880" t="str">
            <v>Subgerencia De Control Del Sector Transportes Y Comunicaciones</v>
          </cell>
          <cell r="L880" t="str">
            <v>5304 MINISTERIO DE TRANSPORTES Y COMUNICACIONES</v>
          </cell>
          <cell r="M880">
            <v>6500</v>
          </cell>
        </row>
        <row r="881">
          <cell r="E881" t="str">
            <v>10666467</v>
          </cell>
          <cell r="F881">
            <v>43843</v>
          </cell>
          <cell r="G881" t="str">
            <v>CAS REGULAR</v>
          </cell>
          <cell r="H881" t="str">
            <v>L531</v>
          </cell>
          <cell r="I881" t="str">
            <v>Subgerencia De Participación Ciudadana</v>
          </cell>
          <cell r="J881" t="str">
            <v>L531</v>
          </cell>
          <cell r="K881" t="str">
            <v>Subgerencia De Participación Ciudadana</v>
          </cell>
          <cell r="M881">
            <v>8500</v>
          </cell>
        </row>
        <row r="882">
          <cell r="E882" t="str">
            <v>10002537</v>
          </cell>
          <cell r="F882">
            <v>44055</v>
          </cell>
          <cell r="G882" t="str">
            <v>CAS COVID</v>
          </cell>
          <cell r="H882" t="str">
            <v>C600</v>
          </cell>
          <cell r="I882" t="str">
            <v>Gerencia De Control Social Y Denuncias</v>
          </cell>
          <cell r="J882" t="str">
            <v>C600</v>
          </cell>
          <cell r="K882" t="str">
            <v>Gerencia De Control Social Y Denuncias</v>
          </cell>
          <cell r="M882">
            <v>6500</v>
          </cell>
        </row>
        <row r="883">
          <cell r="E883" t="str">
            <v>40012254</v>
          </cell>
          <cell r="F883">
            <v>43843</v>
          </cell>
          <cell r="G883" t="str">
            <v>CAS REGULAR</v>
          </cell>
          <cell r="H883" t="str">
            <v>D610</v>
          </cell>
          <cell r="I883" t="str">
            <v>Subgerencia De Sistemas De Información</v>
          </cell>
          <cell r="J883" t="str">
            <v>D610</v>
          </cell>
          <cell r="K883" t="str">
            <v>Subgerencia De Sistemas De Información</v>
          </cell>
          <cell r="M883">
            <v>6500</v>
          </cell>
        </row>
        <row r="884">
          <cell r="E884" t="str">
            <v>46749032</v>
          </cell>
          <cell r="F884">
            <v>43460</v>
          </cell>
          <cell r="G884" t="str">
            <v>CAS REGULAR</v>
          </cell>
          <cell r="H884" t="str">
            <v>L452</v>
          </cell>
          <cell r="I884" t="str">
            <v>Gerencia Regional De Control De Amazonas</v>
          </cell>
          <cell r="J884" t="str">
            <v>L452</v>
          </cell>
          <cell r="K884" t="str">
            <v>Gerencia Regional De Control De Amazonas</v>
          </cell>
          <cell r="M884">
            <v>2500</v>
          </cell>
        </row>
        <row r="885">
          <cell r="E885" t="str">
            <v>72166478</v>
          </cell>
          <cell r="F885">
            <v>44133</v>
          </cell>
          <cell r="G885" t="str">
            <v>CAS REACTIVACIÓN ECONÓMICA</v>
          </cell>
          <cell r="H885" t="str">
            <v>C090</v>
          </cell>
          <cell r="I885" t="str">
            <v>Órganos De Control Institucional</v>
          </cell>
          <cell r="J885" t="str">
            <v>L340</v>
          </cell>
          <cell r="K885" t="str">
            <v>Subgerencia De Control Del Sector Seguridad Interna Y Externa</v>
          </cell>
          <cell r="L885" t="str">
            <v>0284 EJERCITO DEL PERÚ</v>
          </cell>
          <cell r="M885">
            <v>6500</v>
          </cell>
        </row>
        <row r="886">
          <cell r="E886" t="str">
            <v>23272650</v>
          </cell>
          <cell r="F886">
            <v>43374</v>
          </cell>
          <cell r="G886" t="str">
            <v>CAS MEGAPROYECTOS</v>
          </cell>
          <cell r="H886" t="str">
            <v>L334</v>
          </cell>
          <cell r="I886" t="str">
            <v>Subgerencia De Control De Megaproyectos</v>
          </cell>
          <cell r="J886" t="str">
            <v>L334</v>
          </cell>
          <cell r="K886" t="str">
            <v>Subgerencia De Control De Megaproyectos</v>
          </cell>
          <cell r="M886">
            <v>10500</v>
          </cell>
        </row>
        <row r="887">
          <cell r="E887" t="str">
            <v>43878362</v>
          </cell>
          <cell r="F887">
            <v>44133</v>
          </cell>
          <cell r="G887" t="str">
            <v>CAS REACTIVACIÓN ECONÓMICA</v>
          </cell>
          <cell r="H887" t="str">
            <v>C090</v>
          </cell>
          <cell r="I887" t="str">
            <v>Órganos De Control Institucional</v>
          </cell>
          <cell r="J887" t="str">
            <v>L475</v>
          </cell>
          <cell r="K887" t="str">
            <v>Gerencia Regional De Control De Tacna</v>
          </cell>
          <cell r="L887" t="str">
            <v>0624 EMPRESA REGIONAL DE SERVICIO PÚBLICO DE ELECTRICIDAD S. A. - ELECTROSUR S.A.</v>
          </cell>
          <cell r="M887">
            <v>7500</v>
          </cell>
        </row>
        <row r="888">
          <cell r="E888" t="str">
            <v>45924959</v>
          </cell>
          <cell r="F888">
            <v>43601</v>
          </cell>
          <cell r="G888" t="str">
            <v>CAS RCC</v>
          </cell>
          <cell r="H888" t="str">
            <v>C090</v>
          </cell>
          <cell r="I888" t="str">
            <v>Órganos De Control Institucional</v>
          </cell>
          <cell r="J888" t="str">
            <v>L470</v>
          </cell>
          <cell r="K888" t="str">
            <v>Gerencia Regional De Control De Arequipa</v>
          </cell>
          <cell r="L888" t="str">
            <v>1302 MUNICIPALIDAD DISTRITAL DE CAYMA</v>
          </cell>
          <cell r="M888">
            <v>6500</v>
          </cell>
        </row>
        <row r="889">
          <cell r="E889" t="str">
            <v>08592177</v>
          </cell>
          <cell r="F889">
            <v>44133</v>
          </cell>
          <cell r="G889" t="str">
            <v xml:space="preserve">CAS REGULAR </v>
          </cell>
          <cell r="H889" t="str">
            <v>D402</v>
          </cell>
          <cell r="I889" t="str">
            <v>Subdirección De Estudios E Investigaciones</v>
          </cell>
          <cell r="J889" t="str">
            <v>D402</v>
          </cell>
          <cell r="K889" t="str">
            <v>Subdirección De Estudios E Investigaciones</v>
          </cell>
          <cell r="M889">
            <v>9500</v>
          </cell>
        </row>
        <row r="890">
          <cell r="E890" t="str">
            <v>41954990</v>
          </cell>
          <cell r="F890">
            <v>44133</v>
          </cell>
          <cell r="G890" t="str">
            <v>CAS REACTIVACIÓN ECONÓMICA</v>
          </cell>
          <cell r="H890" t="str">
            <v>L530</v>
          </cell>
          <cell r="I890" t="str">
            <v>Subgerencia De Atención De Denuncias</v>
          </cell>
          <cell r="J890" t="str">
            <v>L530</v>
          </cell>
          <cell r="K890" t="str">
            <v>Subgerencia De Atención De Denuncias</v>
          </cell>
          <cell r="M890">
            <v>9500</v>
          </cell>
        </row>
        <row r="891">
          <cell r="E891" t="str">
            <v>09632426</v>
          </cell>
          <cell r="F891">
            <v>44055</v>
          </cell>
          <cell r="G891" t="str">
            <v>CAS COVID</v>
          </cell>
          <cell r="H891" t="str">
            <v>L530</v>
          </cell>
          <cell r="I891" t="str">
            <v>Subgerencia De Atención De Denuncias</v>
          </cell>
          <cell r="J891" t="str">
            <v>L530</v>
          </cell>
          <cell r="K891" t="str">
            <v>Subgerencia De Atención De Denuncias</v>
          </cell>
          <cell r="M891">
            <v>6500</v>
          </cell>
        </row>
        <row r="892">
          <cell r="E892" t="str">
            <v>33430825</v>
          </cell>
          <cell r="F892">
            <v>43055</v>
          </cell>
          <cell r="G892" t="str">
            <v>CAS RCC</v>
          </cell>
          <cell r="H892" t="str">
            <v>L590</v>
          </cell>
          <cell r="I892" t="str">
            <v>Subgerencia De Seguimiento Y Evaluación Del Sistema Nacional De Control</v>
          </cell>
          <cell r="J892" t="str">
            <v>L590</v>
          </cell>
          <cell r="K892" t="str">
            <v>Subgerencia De Seguimiento Y Evaluación Del Sistema Nacional De Control</v>
          </cell>
          <cell r="M892">
            <v>10000</v>
          </cell>
        </row>
        <row r="893">
          <cell r="E893" t="str">
            <v>45375088</v>
          </cell>
          <cell r="F893">
            <v>44133</v>
          </cell>
          <cell r="G893" t="str">
            <v>CAS REACTIVACIÓN ECONÓMICA</v>
          </cell>
          <cell r="H893" t="str">
            <v>C090</v>
          </cell>
          <cell r="I893" t="str">
            <v>Órganos De Control Institucional</v>
          </cell>
          <cell r="J893" t="str">
            <v>L485</v>
          </cell>
          <cell r="K893" t="str">
            <v>Gerencia Regional De Control De Apurímac</v>
          </cell>
          <cell r="L893" t="str">
            <v>5357 UNIVERSIDAD NACIONAL MICAELA BASTIDAS DE APURÍMAC</v>
          </cell>
          <cell r="M893">
            <v>7500</v>
          </cell>
        </row>
        <row r="894">
          <cell r="E894" t="str">
            <v>32982171</v>
          </cell>
          <cell r="F894">
            <v>43222</v>
          </cell>
          <cell r="G894" t="str">
            <v>CAS REGULAR</v>
          </cell>
          <cell r="H894" t="str">
            <v>L427</v>
          </cell>
          <cell r="I894" t="str">
            <v>Oficina De Enlace De La Gerencia Regional De Control Ancash En Chimbote</v>
          </cell>
          <cell r="J894" t="str">
            <v>L427</v>
          </cell>
          <cell r="K894" t="str">
            <v>Oficina De Enlace De La Gerencia Regional De Control Ancash En Chimbote</v>
          </cell>
          <cell r="M894">
            <v>6000</v>
          </cell>
        </row>
        <row r="895">
          <cell r="E895" t="str">
            <v>09979949</v>
          </cell>
          <cell r="F895">
            <v>41519</v>
          </cell>
          <cell r="G895" t="str">
            <v>CAS REGULAR</v>
          </cell>
          <cell r="H895" t="str">
            <v>D530</v>
          </cell>
          <cell r="I895" t="str">
            <v>Subgerencia De Abastecimiento</v>
          </cell>
          <cell r="J895" t="str">
            <v>D530</v>
          </cell>
          <cell r="K895" t="str">
            <v>Subgerencia De Abastecimiento</v>
          </cell>
          <cell r="M895">
            <v>2750</v>
          </cell>
        </row>
        <row r="896">
          <cell r="E896" t="str">
            <v>41005952</v>
          </cell>
          <cell r="F896">
            <v>43020</v>
          </cell>
          <cell r="G896" t="str">
            <v>CAS RCC</v>
          </cell>
          <cell r="H896" t="str">
            <v>C090</v>
          </cell>
          <cell r="I896" t="str">
            <v>Órganos De Control Institucional</v>
          </cell>
          <cell r="J896" t="str">
            <v>L336</v>
          </cell>
          <cell r="K896" t="str">
            <v>Subgerencia De Control Del Sector Vivienda, Construcción Y Saneamiento</v>
          </cell>
          <cell r="L896" t="str">
            <v>5303 MINISTERIO DE VIVIENDA, CONSTRUCCIÓN Y SANEAMIENTO</v>
          </cell>
          <cell r="M896">
            <v>10000</v>
          </cell>
        </row>
        <row r="897">
          <cell r="E897" t="str">
            <v>42881561</v>
          </cell>
          <cell r="F897">
            <v>43207</v>
          </cell>
          <cell r="G897" t="str">
            <v>CAS REGULAR</v>
          </cell>
          <cell r="H897" t="str">
            <v>L430</v>
          </cell>
          <cell r="I897" t="str">
            <v>Gerencia Regional De Control De Lambayeque</v>
          </cell>
          <cell r="J897" t="str">
            <v>L430</v>
          </cell>
          <cell r="K897" t="str">
            <v>Gerencia Regional De Control De Lambayeque</v>
          </cell>
          <cell r="M897">
            <v>6000</v>
          </cell>
        </row>
        <row r="898">
          <cell r="E898" t="str">
            <v>46079821</v>
          </cell>
          <cell r="F898">
            <v>44133</v>
          </cell>
          <cell r="G898" t="str">
            <v>CAS REACTIVACIÓN ECONÓMICA</v>
          </cell>
          <cell r="H898" t="str">
            <v>C090</v>
          </cell>
          <cell r="I898" t="str">
            <v>Órganos De Control Institucional</v>
          </cell>
          <cell r="J898" t="str">
            <v>L336</v>
          </cell>
          <cell r="K898" t="str">
            <v>Subgerencia De Control Del Sector Vivienda, Construcción Y Saneamiento</v>
          </cell>
          <cell r="L898" t="str">
            <v>0244 SERVICIO NACIONAL DE CAPACITACIÓN PARA LA INDUSTRIA DE LA CONSTRUCCIÓN - SENCICO</v>
          </cell>
          <cell r="M898">
            <v>9500</v>
          </cell>
        </row>
        <row r="899">
          <cell r="E899" t="str">
            <v>44822902</v>
          </cell>
          <cell r="F899">
            <v>43601</v>
          </cell>
          <cell r="G899" t="str">
            <v>CAS MEGAPROYECTOS</v>
          </cell>
          <cell r="H899" t="str">
            <v>C090</v>
          </cell>
          <cell r="I899" t="str">
            <v>Órganos De Control Institucional</v>
          </cell>
          <cell r="J899" t="str">
            <v>L401</v>
          </cell>
          <cell r="K899" t="str">
            <v>Gerencia Regional De Control Lima Metropolitana Y Callao</v>
          </cell>
          <cell r="L899" t="str">
            <v>2696 MUNICIPALIDAD DISTRITAL DE VILLA EL SALVADOR</v>
          </cell>
          <cell r="M899">
            <v>5500</v>
          </cell>
        </row>
        <row r="900">
          <cell r="E900" t="str">
            <v>43324192</v>
          </cell>
          <cell r="F900">
            <v>43103</v>
          </cell>
          <cell r="G900" t="str">
            <v>CAS REGULAR</v>
          </cell>
          <cell r="H900" t="str">
            <v>D531</v>
          </cell>
          <cell r="I900" t="str">
            <v>Oficina De Seguridad Y Defensa Nacional</v>
          </cell>
          <cell r="J900" t="str">
            <v>D531</v>
          </cell>
          <cell r="K900" t="str">
            <v>Oficina De Seguridad Y Defensa Nacional</v>
          </cell>
          <cell r="M900">
            <v>2500</v>
          </cell>
        </row>
        <row r="901">
          <cell r="E901" t="str">
            <v>41902216</v>
          </cell>
          <cell r="F901">
            <v>43601</v>
          </cell>
          <cell r="G901" t="str">
            <v>CAS REGULAR</v>
          </cell>
          <cell r="H901" t="str">
            <v>D200</v>
          </cell>
          <cell r="I901" t="str">
            <v>Órgano De Auditoría Interna</v>
          </cell>
          <cell r="J901" t="str">
            <v>L420</v>
          </cell>
          <cell r="K901" t="str">
            <v>Gerencia Regional De Control De Piura</v>
          </cell>
          <cell r="M901">
            <v>6500</v>
          </cell>
        </row>
        <row r="902">
          <cell r="E902" t="str">
            <v>18123074</v>
          </cell>
          <cell r="F902">
            <v>43619</v>
          </cell>
          <cell r="G902" t="str">
            <v>CAS MEGAPROYECTOS</v>
          </cell>
          <cell r="H902" t="str">
            <v>C090</v>
          </cell>
          <cell r="I902" t="str">
            <v>Órganos De Control Institucional</v>
          </cell>
          <cell r="J902" t="str">
            <v>L450</v>
          </cell>
          <cell r="K902" t="str">
            <v>Gerencia Regional De Control De San Martín</v>
          </cell>
          <cell r="L902" t="str">
            <v>2980 MUNICIPALIDAD PROVINCIAL DE BELLAVISTA</v>
          </cell>
          <cell r="M902">
            <v>5500</v>
          </cell>
        </row>
        <row r="903">
          <cell r="E903" t="str">
            <v>70303484</v>
          </cell>
          <cell r="F903">
            <v>43460</v>
          </cell>
          <cell r="G903" t="str">
            <v>CAS REGULAR</v>
          </cell>
          <cell r="H903" t="str">
            <v>L531</v>
          </cell>
          <cell r="I903" t="str">
            <v>Subgerencia De Participación Ciudadana</v>
          </cell>
          <cell r="J903" t="str">
            <v>L467</v>
          </cell>
          <cell r="K903" t="str">
            <v>Gerencia Regional De Control De Pasco</v>
          </cell>
          <cell r="M903">
            <v>3500</v>
          </cell>
        </row>
        <row r="904">
          <cell r="E904" t="str">
            <v>46845070</v>
          </cell>
          <cell r="F904">
            <v>44133</v>
          </cell>
          <cell r="G904" t="str">
            <v>CAS REACTIVACIÓN ECONÓMICA</v>
          </cell>
          <cell r="H904" t="str">
            <v>C090</v>
          </cell>
          <cell r="I904" t="str">
            <v>Órganos De Control Institucional</v>
          </cell>
          <cell r="J904" t="str">
            <v>L435</v>
          </cell>
          <cell r="K904" t="str">
            <v>Gerencia Regional De Control De Cajamarca</v>
          </cell>
          <cell r="L904" t="str">
            <v>1512 MUNICIPALIDAD DISTRITAL DE LA ENCAÑADA</v>
          </cell>
          <cell r="M904">
            <v>6500</v>
          </cell>
        </row>
        <row r="905">
          <cell r="E905" t="str">
            <v>21542986</v>
          </cell>
          <cell r="F905">
            <v>43055</v>
          </cell>
          <cell r="G905" t="str">
            <v>CAS RCC</v>
          </cell>
          <cell r="H905" t="str">
            <v>C090</v>
          </cell>
          <cell r="I905" t="str">
            <v>Órganos De Control Institucional</v>
          </cell>
          <cell r="J905" t="str">
            <v>L336</v>
          </cell>
          <cell r="K905" t="str">
            <v>Subgerencia De Control Del Sector Vivienda, Construcción Y Saneamiento</v>
          </cell>
          <cell r="L905" t="str">
            <v>5303 MINISTERIO DE VIVIENDA, CONSTRUCCIÓN Y SANEAMIENTO</v>
          </cell>
          <cell r="M905">
            <v>10000</v>
          </cell>
        </row>
        <row r="906">
          <cell r="E906" t="str">
            <v>40532135</v>
          </cell>
          <cell r="F906">
            <v>43601</v>
          </cell>
          <cell r="G906" t="str">
            <v>CAS REGULAR</v>
          </cell>
          <cell r="H906" t="str">
            <v>D200</v>
          </cell>
          <cell r="I906" t="str">
            <v>Órgano De Auditoría Interna</v>
          </cell>
          <cell r="J906" t="str">
            <v>L495</v>
          </cell>
          <cell r="K906" t="str">
            <v>Gerencia Regional De Control De La Libertad</v>
          </cell>
          <cell r="M906">
            <v>6500</v>
          </cell>
        </row>
        <row r="907">
          <cell r="E907" t="str">
            <v>41283406</v>
          </cell>
          <cell r="F907">
            <v>40946</v>
          </cell>
          <cell r="G907" t="str">
            <v>CAS REGULAR</v>
          </cell>
          <cell r="H907" t="str">
            <v>L435</v>
          </cell>
          <cell r="I907" t="str">
            <v>Gerencia Regional De Control De Cajamarca</v>
          </cell>
          <cell r="J907" t="str">
            <v>L435</v>
          </cell>
          <cell r="K907" t="str">
            <v>Gerencia Regional De Control De Cajamarca</v>
          </cell>
          <cell r="M907">
            <v>1500</v>
          </cell>
        </row>
        <row r="908">
          <cell r="E908" t="str">
            <v>42299563</v>
          </cell>
          <cell r="F908">
            <v>42705</v>
          </cell>
          <cell r="G908" t="str">
            <v>CAS REGULAR</v>
          </cell>
          <cell r="H908" t="str">
            <v>L316</v>
          </cell>
          <cell r="I908" t="str">
            <v>Subgerencia De Control Del Sector Salud</v>
          </cell>
          <cell r="J908" t="str">
            <v>L316</v>
          </cell>
          <cell r="K908" t="str">
            <v>Subgerencia De Control Del Sector Salud</v>
          </cell>
          <cell r="M908">
            <v>5000</v>
          </cell>
        </row>
        <row r="909">
          <cell r="E909" t="str">
            <v>46555317</v>
          </cell>
          <cell r="F909">
            <v>44133</v>
          </cell>
          <cell r="G909" t="str">
            <v>CAS REACTIVACIÓN ECONÓMICA</v>
          </cell>
          <cell r="H909" t="str">
            <v>L540</v>
          </cell>
          <cell r="I909" t="str">
            <v>Subgerencia De Fiscalización</v>
          </cell>
          <cell r="J909" t="str">
            <v>L540</v>
          </cell>
          <cell r="K909" t="str">
            <v>Subgerencia De Fiscalización</v>
          </cell>
          <cell r="M909">
            <v>6500</v>
          </cell>
        </row>
        <row r="910">
          <cell r="E910" t="str">
            <v>72374623</v>
          </cell>
          <cell r="F910">
            <v>43776</v>
          </cell>
          <cell r="G910" t="str">
            <v>CAS REGULAR</v>
          </cell>
          <cell r="H910" t="str">
            <v>D603</v>
          </cell>
          <cell r="I910" t="str">
            <v>Subgerencia De Gobierno Digital</v>
          </cell>
          <cell r="J910" t="str">
            <v>D603</v>
          </cell>
          <cell r="K910" t="str">
            <v>Subgerencia De Gobierno Digital</v>
          </cell>
          <cell r="M910">
            <v>5500</v>
          </cell>
        </row>
        <row r="911">
          <cell r="E911" t="str">
            <v>09736898</v>
          </cell>
          <cell r="F911">
            <v>43460</v>
          </cell>
          <cell r="G911" t="str">
            <v>CAS MEGAPROYECTOS</v>
          </cell>
          <cell r="H911" t="str">
            <v>C920</v>
          </cell>
          <cell r="I911" t="str">
            <v>Subgerencia De Control De Asociaciones Público Privadas Y Obras Por Impuestos</v>
          </cell>
          <cell r="J911" t="str">
            <v>C920</v>
          </cell>
          <cell r="K911" t="str">
            <v>Subgerencia De Control De Asociaciones Público Privadas Y Obras Por Impuestos</v>
          </cell>
          <cell r="M911">
            <v>10500</v>
          </cell>
        </row>
        <row r="912">
          <cell r="E912" t="str">
            <v>08481399</v>
          </cell>
          <cell r="F912">
            <v>41730</v>
          </cell>
          <cell r="G912" t="str">
            <v>CAS REGULAR</v>
          </cell>
          <cell r="H912" t="str">
            <v>C090</v>
          </cell>
          <cell r="I912" t="str">
            <v>Órganos De Control Institucional</v>
          </cell>
          <cell r="J912" t="str">
            <v>L352</v>
          </cell>
          <cell r="K912" t="str">
            <v>Subgerencia De Control Del Sector Justicia, Político Y Electoral</v>
          </cell>
          <cell r="L912" t="str">
            <v>0275 MINISTERIO PÚBLICO - FISCALÍA DE LA NACIÓN</v>
          </cell>
          <cell r="M912">
            <v>5500</v>
          </cell>
        </row>
        <row r="913">
          <cell r="E913" t="str">
            <v>44849464</v>
          </cell>
          <cell r="F913">
            <v>43601</v>
          </cell>
          <cell r="G913" t="str">
            <v>CAS MEGAPROYECTOS</v>
          </cell>
          <cell r="H913" t="str">
            <v>C090</v>
          </cell>
          <cell r="I913" t="str">
            <v>Órganos De Control Institucional</v>
          </cell>
          <cell r="J913" t="str">
            <v>L420</v>
          </cell>
          <cell r="K913" t="str">
            <v>Gerencia Regional De Control De Piura</v>
          </cell>
          <cell r="L913" t="str">
            <v>0612 PROYECTO ESPECIAL CHIRA PIURA</v>
          </cell>
          <cell r="M913">
            <v>5500</v>
          </cell>
        </row>
        <row r="914">
          <cell r="E914" t="str">
            <v>70049786</v>
          </cell>
          <cell r="F914">
            <v>43460</v>
          </cell>
          <cell r="G914" t="str">
            <v>CAS RCC</v>
          </cell>
          <cell r="H914" t="str">
            <v>L490</v>
          </cell>
          <cell r="I914" t="str">
            <v>Gerencia Regional De Control De Ayacucho</v>
          </cell>
          <cell r="J914" t="str">
            <v>L490</v>
          </cell>
          <cell r="K914" t="str">
            <v>Gerencia Regional De Control De Ayacucho</v>
          </cell>
          <cell r="M914">
            <v>5500</v>
          </cell>
        </row>
        <row r="915">
          <cell r="E915" t="str">
            <v>45031716</v>
          </cell>
          <cell r="F915">
            <v>43626</v>
          </cell>
          <cell r="G915" t="str">
            <v>CAS MEGAPROYECTOS</v>
          </cell>
          <cell r="H915" t="str">
            <v>C090</v>
          </cell>
          <cell r="I915" t="str">
            <v>Órganos De Control Institucional</v>
          </cell>
          <cell r="J915" t="str">
            <v>L401</v>
          </cell>
          <cell r="K915" t="str">
            <v>Gerencia Regional De Control Lima Metropolitana Y Callao</v>
          </cell>
          <cell r="L915" t="str">
            <v>4241 SERVICIO DE ADMINISTRACIÓN TRIBUTARIA  DE LIMA- SAT LIMA</v>
          </cell>
          <cell r="M915">
            <v>7500</v>
          </cell>
        </row>
        <row r="916">
          <cell r="E916" t="str">
            <v>43460480</v>
          </cell>
          <cell r="F916">
            <v>43222</v>
          </cell>
          <cell r="G916" t="str">
            <v>CAS REGULAR</v>
          </cell>
          <cell r="H916" t="str">
            <v>L425</v>
          </cell>
          <cell r="I916" t="str">
            <v>Gerencia Regional De Control De Ancash</v>
          </cell>
          <cell r="J916" t="str">
            <v>L425</v>
          </cell>
          <cell r="K916" t="str">
            <v>Gerencia Regional De Control De Ancash</v>
          </cell>
          <cell r="M916">
            <v>2500</v>
          </cell>
        </row>
        <row r="917">
          <cell r="E917" t="str">
            <v>30676100</v>
          </cell>
          <cell r="F917">
            <v>43601</v>
          </cell>
          <cell r="G917" t="str">
            <v>CAS RCC</v>
          </cell>
          <cell r="H917" t="str">
            <v>C090</v>
          </cell>
          <cell r="I917" t="str">
            <v>Órganos De Control Institucional</v>
          </cell>
          <cell r="J917" t="str">
            <v>L470</v>
          </cell>
          <cell r="K917" t="str">
            <v>Gerencia Regional De Control De Arequipa</v>
          </cell>
          <cell r="L917" t="str">
            <v>5334 GOBIERNO REGIONAL AREQUIPA</v>
          </cell>
          <cell r="M917">
            <v>7500</v>
          </cell>
        </row>
        <row r="918">
          <cell r="E918" t="str">
            <v>48360908</v>
          </cell>
          <cell r="F918">
            <v>43601</v>
          </cell>
          <cell r="G918" t="str">
            <v>CAS MEGAPROYECTOS</v>
          </cell>
          <cell r="H918" t="str">
            <v>C090</v>
          </cell>
          <cell r="I918" t="str">
            <v>Órganos De Control Institucional</v>
          </cell>
          <cell r="J918" t="str">
            <v>L455</v>
          </cell>
          <cell r="K918" t="str">
            <v>Gerencia Regional De Control De Puno</v>
          </cell>
          <cell r="L918" t="str">
            <v>0457 MUNICIPALIDAD PROVINCIAL DE AZANGARO</v>
          </cell>
          <cell r="M918">
            <v>6500</v>
          </cell>
        </row>
        <row r="919">
          <cell r="E919" t="str">
            <v>43006437</v>
          </cell>
          <cell r="F919">
            <v>43843</v>
          </cell>
          <cell r="G919" t="str">
            <v>CAS REGULAR</v>
          </cell>
          <cell r="H919" t="str">
            <v>C401</v>
          </cell>
          <cell r="I919" t="str">
            <v>Gerencia De Comunicación Corporativa</v>
          </cell>
          <cell r="J919" t="str">
            <v>L420</v>
          </cell>
          <cell r="K919" t="str">
            <v>Gerencia Regional De Control De Piura</v>
          </cell>
          <cell r="M919">
            <v>5500</v>
          </cell>
        </row>
        <row r="920">
          <cell r="E920" t="str">
            <v>40709778</v>
          </cell>
          <cell r="F920">
            <v>42522</v>
          </cell>
          <cell r="G920" t="str">
            <v>CAS REGULAR</v>
          </cell>
          <cell r="H920" t="str">
            <v>C090</v>
          </cell>
          <cell r="I920" t="str">
            <v>Órganos De Control Institucional</v>
          </cell>
          <cell r="J920" t="str">
            <v>L401</v>
          </cell>
          <cell r="K920" t="str">
            <v>Gerencia Regional De Control Lima Metropolitana Y Callao</v>
          </cell>
          <cell r="L920" t="str">
            <v>2167 MUNICIPALIDAD DISTRITAL DE SAN MIGUEL</v>
          </cell>
          <cell r="M920">
            <v>5500</v>
          </cell>
        </row>
        <row r="921">
          <cell r="E921" t="str">
            <v>44290809</v>
          </cell>
          <cell r="F921">
            <v>43776</v>
          </cell>
          <cell r="G921" t="str">
            <v>CAS REGULAR</v>
          </cell>
          <cell r="H921" t="str">
            <v>C382</v>
          </cell>
          <cell r="I921" t="str">
            <v>Subgerencia De Coordinación Interinstitucional Nacional</v>
          </cell>
          <cell r="J921" t="str">
            <v>C382</v>
          </cell>
          <cell r="K921" t="str">
            <v>Subgerencia De Coordinación Interinstitucional Nacional</v>
          </cell>
          <cell r="M921">
            <v>8500</v>
          </cell>
        </row>
        <row r="922">
          <cell r="E922" t="str">
            <v>09922232</v>
          </cell>
          <cell r="F922">
            <v>43460</v>
          </cell>
          <cell r="G922" t="str">
            <v>CAS MEGAPROYECTOS</v>
          </cell>
          <cell r="H922" t="str">
            <v>C920</v>
          </cell>
          <cell r="I922" t="str">
            <v>Subgerencia De Control De Asociaciones Público Privadas Y Obras Por Impuestos</v>
          </cell>
          <cell r="J922" t="str">
            <v>C920</v>
          </cell>
          <cell r="K922" t="str">
            <v>Subgerencia De Control De Asociaciones Público Privadas Y Obras Por Impuestos</v>
          </cell>
          <cell r="M922">
            <v>12500</v>
          </cell>
        </row>
        <row r="923">
          <cell r="E923" t="str">
            <v>10079953</v>
          </cell>
          <cell r="F923">
            <v>43776</v>
          </cell>
          <cell r="G923" t="str">
            <v>CAS REGULAR</v>
          </cell>
          <cell r="H923" t="str">
            <v>C322</v>
          </cell>
          <cell r="I923" t="str">
            <v>Dirección Ejecutiva De Gestión De Proyectos</v>
          </cell>
          <cell r="J923" t="str">
            <v>C322</v>
          </cell>
          <cell r="K923" t="str">
            <v>Dirección Ejecutiva De Gestión De Proyectos</v>
          </cell>
          <cell r="M923">
            <v>10500</v>
          </cell>
        </row>
        <row r="924">
          <cell r="E924" t="str">
            <v>44744346</v>
          </cell>
          <cell r="F924">
            <v>43601</v>
          </cell>
          <cell r="G924" t="str">
            <v>CAS MEGAPROYECTOS</v>
          </cell>
          <cell r="H924" t="str">
            <v>C090</v>
          </cell>
          <cell r="I924" t="str">
            <v>Órganos De Control Institucional</v>
          </cell>
          <cell r="J924" t="str">
            <v>L467</v>
          </cell>
          <cell r="K924" t="str">
            <v>Gerencia Regional De Control De Pasco</v>
          </cell>
          <cell r="L924" t="str">
            <v>5348 GOBIERNO REGIONAL PASCO</v>
          </cell>
          <cell r="M924">
            <v>7500</v>
          </cell>
        </row>
        <row r="925">
          <cell r="E925" t="str">
            <v>44232217</v>
          </cell>
          <cell r="F925">
            <v>43055</v>
          </cell>
          <cell r="G925" t="str">
            <v>CAS MEGAPROYECTOS</v>
          </cell>
          <cell r="H925" t="str">
            <v>C920</v>
          </cell>
          <cell r="I925" t="str">
            <v>Subgerencia De Control De Asociaciones Público Privadas Y Obras Por Impuestos</v>
          </cell>
          <cell r="J925" t="str">
            <v>C920</v>
          </cell>
          <cell r="K925" t="str">
            <v>Subgerencia De Control De Asociaciones Público Privadas Y Obras Por Impuestos</v>
          </cell>
          <cell r="M925">
            <v>8500</v>
          </cell>
        </row>
        <row r="926">
          <cell r="E926" t="str">
            <v>41950626</v>
          </cell>
          <cell r="F926">
            <v>43460</v>
          </cell>
          <cell r="G926" t="str">
            <v>CAS REGULAR</v>
          </cell>
          <cell r="H926" t="str">
            <v>E210</v>
          </cell>
          <cell r="I926" t="str">
            <v>Órgano Instructor Sede Central 1 De La Gerencia De Responsabilidades</v>
          </cell>
          <cell r="J926" t="str">
            <v>E210</v>
          </cell>
          <cell r="K926" t="str">
            <v>Órgano Instructor Sede Central 1 De La Gerencia De Responsabilidades</v>
          </cell>
          <cell r="M926">
            <v>6500</v>
          </cell>
        </row>
        <row r="927">
          <cell r="E927" t="str">
            <v>44094992</v>
          </cell>
          <cell r="F927">
            <v>43460</v>
          </cell>
          <cell r="G927" t="str">
            <v>CAS REGULAR</v>
          </cell>
          <cell r="H927" t="str">
            <v>L425</v>
          </cell>
          <cell r="I927" t="str">
            <v>Gerencia Regional De Control De Ancash</v>
          </cell>
          <cell r="J927" t="str">
            <v>L425</v>
          </cell>
          <cell r="K927" t="str">
            <v>Gerencia Regional De Control De Ancash</v>
          </cell>
          <cell r="M927">
            <v>5500</v>
          </cell>
        </row>
        <row r="928">
          <cell r="E928" t="str">
            <v>41636281</v>
          </cell>
          <cell r="F928">
            <v>43640</v>
          </cell>
          <cell r="G928" t="str">
            <v>CAS MEGAPROYECTOS</v>
          </cell>
          <cell r="H928" t="str">
            <v>C920</v>
          </cell>
          <cell r="I928" t="str">
            <v>Subgerencia De Control De Asociaciones Público Privadas Y Obras Por Impuestos</v>
          </cell>
          <cell r="J928" t="str">
            <v>C920</v>
          </cell>
          <cell r="K928" t="str">
            <v>Subgerencia De Control De Asociaciones Público Privadas Y Obras Por Impuestos</v>
          </cell>
          <cell r="M928">
            <v>10500</v>
          </cell>
        </row>
        <row r="929">
          <cell r="E929" t="str">
            <v>16514747</v>
          </cell>
          <cell r="F929">
            <v>43055</v>
          </cell>
          <cell r="G929" t="str">
            <v>CAS RCC</v>
          </cell>
          <cell r="H929" t="str">
            <v>L430</v>
          </cell>
          <cell r="I929" t="str">
            <v>Gerencia Regional De Control De Lambayeque</v>
          </cell>
          <cell r="J929" t="str">
            <v>L430</v>
          </cell>
          <cell r="K929" t="str">
            <v>Gerencia Regional De Control De Lambayeque</v>
          </cell>
          <cell r="M929">
            <v>8500</v>
          </cell>
        </row>
        <row r="930">
          <cell r="E930" t="str">
            <v>18075669</v>
          </cell>
          <cell r="F930">
            <v>43460</v>
          </cell>
          <cell r="G930" t="str">
            <v>CAS RCC</v>
          </cell>
          <cell r="H930" t="str">
            <v>L495</v>
          </cell>
          <cell r="I930" t="str">
            <v>Gerencia Regional De Control De La Libertad</v>
          </cell>
          <cell r="J930" t="str">
            <v>L495</v>
          </cell>
          <cell r="K930" t="str">
            <v>Gerencia Regional De Control De La Libertad</v>
          </cell>
          <cell r="M930">
            <v>8500</v>
          </cell>
        </row>
        <row r="931">
          <cell r="E931" t="str">
            <v>46803056</v>
          </cell>
          <cell r="F931">
            <v>44055</v>
          </cell>
          <cell r="G931" t="str">
            <v>CAS COVID</v>
          </cell>
          <cell r="H931" t="str">
            <v>C610</v>
          </cell>
          <cell r="I931" t="str">
            <v>Subgerencia De Evaluación De Denuncias</v>
          </cell>
          <cell r="J931" t="str">
            <v>L440</v>
          </cell>
          <cell r="K931" t="str">
            <v>Gerencia Regional De Control De Loreto</v>
          </cell>
          <cell r="M931">
            <v>6500</v>
          </cell>
        </row>
        <row r="932">
          <cell r="E932" t="str">
            <v>43831718</v>
          </cell>
          <cell r="F932">
            <v>43460</v>
          </cell>
          <cell r="G932" t="str">
            <v>CAS REGULAR</v>
          </cell>
          <cell r="H932" t="str">
            <v>L527</v>
          </cell>
          <cell r="I932" t="str">
            <v>Gerencia De Modernización Y Planeamiento</v>
          </cell>
          <cell r="J932" t="str">
            <v>L527</v>
          </cell>
          <cell r="K932" t="str">
            <v>Gerencia De Modernización Y Planeamiento</v>
          </cell>
          <cell r="M932">
            <v>6500</v>
          </cell>
        </row>
        <row r="933">
          <cell r="E933" t="str">
            <v>31655470</v>
          </cell>
          <cell r="F933">
            <v>43656</v>
          </cell>
          <cell r="G933" t="str">
            <v>CAS RCC</v>
          </cell>
          <cell r="H933" t="str">
            <v>L425</v>
          </cell>
          <cell r="I933" t="str">
            <v>Gerencia Regional De Control De Ancash</v>
          </cell>
          <cell r="J933" t="str">
            <v>L425</v>
          </cell>
          <cell r="K933" t="str">
            <v>Gerencia Regional De Control De Ancash</v>
          </cell>
          <cell r="M933">
            <v>6500</v>
          </cell>
        </row>
        <row r="934">
          <cell r="E934" t="str">
            <v>16803736</v>
          </cell>
          <cell r="F934">
            <v>43776</v>
          </cell>
          <cell r="G934" t="str">
            <v>CAS REGULAR</v>
          </cell>
          <cell r="H934" t="str">
            <v>D603</v>
          </cell>
          <cell r="I934" t="str">
            <v>Subgerencia De Gobierno Digital</v>
          </cell>
          <cell r="J934" t="str">
            <v>D603</v>
          </cell>
          <cell r="K934" t="str">
            <v>Subgerencia De Gobierno Digital</v>
          </cell>
          <cell r="M934">
            <v>5500</v>
          </cell>
        </row>
        <row r="935">
          <cell r="E935" t="str">
            <v>45660401</v>
          </cell>
          <cell r="F935">
            <v>43601</v>
          </cell>
          <cell r="G935" t="str">
            <v>CAS RCC</v>
          </cell>
          <cell r="H935" t="str">
            <v>C090</v>
          </cell>
          <cell r="I935" t="str">
            <v>Órganos De Control Institucional</v>
          </cell>
          <cell r="J935" t="str">
            <v>C823</v>
          </cell>
          <cell r="K935" t="str">
            <v>Gerencia Regional De Control De Lima Provincias</v>
          </cell>
          <cell r="L935" t="str">
            <v>2961 MUNICIPALIDAD PROVINCIAL DE OYON</v>
          </cell>
          <cell r="M935">
            <v>5500</v>
          </cell>
        </row>
        <row r="936">
          <cell r="E936" t="str">
            <v>45882572</v>
          </cell>
          <cell r="F936">
            <v>43055</v>
          </cell>
          <cell r="G936" t="str">
            <v>CAS MEGAPROYECTOS</v>
          </cell>
          <cell r="H936" t="str">
            <v>C920</v>
          </cell>
          <cell r="I936" t="str">
            <v>Subgerencia De Control De Asociaciones Público Privadas Y Obras Por Impuestos</v>
          </cell>
          <cell r="J936" t="str">
            <v>C920</v>
          </cell>
          <cell r="K936" t="str">
            <v>Subgerencia De Control De Asociaciones Público Privadas Y Obras Por Impuestos</v>
          </cell>
          <cell r="M936">
            <v>10000</v>
          </cell>
        </row>
        <row r="937">
          <cell r="E937" t="str">
            <v>47700601</v>
          </cell>
          <cell r="F937">
            <v>44133</v>
          </cell>
          <cell r="G937" t="str">
            <v xml:space="preserve">CAS REGULAR </v>
          </cell>
          <cell r="H937" t="str">
            <v>D530</v>
          </cell>
          <cell r="I937" t="str">
            <v>Subgerencia De Abastecimiento</v>
          </cell>
          <cell r="J937" t="str">
            <v>D530</v>
          </cell>
          <cell r="K937" t="str">
            <v>Subgerencia De Abastecimiento</v>
          </cell>
          <cell r="M937">
            <v>7500</v>
          </cell>
        </row>
        <row r="938">
          <cell r="E938" t="str">
            <v>41728763</v>
          </cell>
          <cell r="F938">
            <v>42135</v>
          </cell>
          <cell r="G938" t="str">
            <v>CAS REGULAR</v>
          </cell>
          <cell r="H938" t="str">
            <v>C090</v>
          </cell>
          <cell r="I938" t="str">
            <v>Órganos De Control Institucional</v>
          </cell>
          <cell r="J938" t="str">
            <v>L315</v>
          </cell>
          <cell r="K938" t="str">
            <v>Subgerencia De Control Del Sector Social Y Cultura</v>
          </cell>
          <cell r="L938" t="str">
            <v>3901 MINISTERIO DE LA MUJER Y POBLACIONES VULNERABLES</v>
          </cell>
          <cell r="M938">
            <v>6500</v>
          </cell>
        </row>
        <row r="939">
          <cell r="E939" t="str">
            <v>42357330</v>
          </cell>
          <cell r="F939">
            <v>43601</v>
          </cell>
          <cell r="G939" t="str">
            <v>CAS MEGAPROYECTOS</v>
          </cell>
          <cell r="H939" t="str">
            <v>C090</v>
          </cell>
          <cell r="I939" t="str">
            <v>Órganos De Control Institucional</v>
          </cell>
          <cell r="J939" t="str">
            <v>L435</v>
          </cell>
          <cell r="K939" t="str">
            <v>Gerencia Regional De Control De Cajamarca</v>
          </cell>
          <cell r="L939" t="str">
            <v>5336 GOBIERNO REGIONAL CAJAMARCA</v>
          </cell>
          <cell r="M939">
            <v>6500</v>
          </cell>
        </row>
        <row r="940">
          <cell r="E940" t="str">
            <v>41522665</v>
          </cell>
          <cell r="F940">
            <v>43460</v>
          </cell>
          <cell r="G940" t="str">
            <v>CAS RCC</v>
          </cell>
          <cell r="H940" t="str">
            <v>L490</v>
          </cell>
          <cell r="I940" t="str">
            <v>Gerencia Regional De Control De Ayacucho</v>
          </cell>
          <cell r="J940" t="str">
            <v>L490</v>
          </cell>
          <cell r="K940" t="str">
            <v>Gerencia Regional De Control De Ayacucho</v>
          </cell>
          <cell r="M940">
            <v>8500</v>
          </cell>
        </row>
        <row r="941">
          <cell r="E941" t="str">
            <v>40991254</v>
          </cell>
          <cell r="F941">
            <v>43374</v>
          </cell>
          <cell r="G941" t="str">
            <v>CAS REGULAR</v>
          </cell>
          <cell r="H941" t="str">
            <v>L334</v>
          </cell>
          <cell r="I941" t="str">
            <v>Subgerencia De Control De Megaproyectos</v>
          </cell>
          <cell r="J941" t="str">
            <v>L334</v>
          </cell>
          <cell r="K941" t="str">
            <v>Subgerencia De Control De Megaproyectos</v>
          </cell>
          <cell r="M941">
            <v>6500</v>
          </cell>
        </row>
        <row r="942">
          <cell r="E942" t="str">
            <v>10484268</v>
          </cell>
          <cell r="F942">
            <v>43601</v>
          </cell>
          <cell r="G942" t="str">
            <v>CAS REGULAR</v>
          </cell>
          <cell r="H942" t="str">
            <v>C090</v>
          </cell>
          <cell r="I942" t="str">
            <v>Órganos De Control Institucional</v>
          </cell>
          <cell r="J942" t="str">
            <v>L482</v>
          </cell>
          <cell r="K942" t="str">
            <v>Gerencia Regional De Control De Madre De Dios</v>
          </cell>
          <cell r="L942" t="str">
            <v>0441 MUNICIPALIDAD PROVINCIAL DE MANU</v>
          </cell>
          <cell r="M942">
            <v>5500</v>
          </cell>
        </row>
        <row r="943">
          <cell r="E943" t="str">
            <v>41384572</v>
          </cell>
          <cell r="F943">
            <v>43460</v>
          </cell>
          <cell r="G943" t="str">
            <v>CAS REGULAR</v>
          </cell>
          <cell r="H943" t="str">
            <v>C370</v>
          </cell>
          <cell r="I943" t="str">
            <v>Subgerencia De Integridad Pública</v>
          </cell>
          <cell r="J943" t="str">
            <v>C370</v>
          </cell>
          <cell r="K943" t="str">
            <v>Subgerencia De Integridad Pública</v>
          </cell>
          <cell r="M943">
            <v>10500</v>
          </cell>
        </row>
        <row r="944">
          <cell r="E944" t="str">
            <v>41871540</v>
          </cell>
          <cell r="F944">
            <v>43461</v>
          </cell>
          <cell r="G944" t="str">
            <v>CAS REGULAR</v>
          </cell>
          <cell r="H944" t="str">
            <v>D551</v>
          </cell>
          <cell r="I944" t="str">
            <v>Secretaría Técnica De Procedimientos Administrativos Disciplinarios</v>
          </cell>
          <cell r="J944" t="str">
            <v>D551</v>
          </cell>
          <cell r="K944" t="str">
            <v>Secretaría Técnica De Procedimientos Administrativos Disciplinarios</v>
          </cell>
          <cell r="M944">
            <v>8500</v>
          </cell>
        </row>
        <row r="945">
          <cell r="E945" t="str">
            <v>45525304</v>
          </cell>
          <cell r="F945">
            <v>43460</v>
          </cell>
          <cell r="G945" t="str">
            <v>CAS RCC</v>
          </cell>
          <cell r="H945" t="str">
            <v>C090</v>
          </cell>
          <cell r="I945" t="str">
            <v>Órganos De Control Institucional</v>
          </cell>
          <cell r="J945" t="str">
            <v>L446</v>
          </cell>
          <cell r="K945" t="str">
            <v>Gerencia Regional De Control De Huancavelica</v>
          </cell>
          <cell r="L945" t="str">
            <v>2930 MUNICIPALIDAD PROVINCIAL DE HUAYTARA</v>
          </cell>
          <cell r="M945">
            <v>6500</v>
          </cell>
        </row>
        <row r="946">
          <cell r="E946" t="str">
            <v>46669014</v>
          </cell>
          <cell r="F946">
            <v>44133</v>
          </cell>
          <cell r="G946" t="str">
            <v xml:space="preserve">CAS REGULAR </v>
          </cell>
          <cell r="H946" t="str">
            <v>C200</v>
          </cell>
          <cell r="I946" t="str">
            <v>Gerencia De Administración</v>
          </cell>
          <cell r="J946" t="str">
            <v>C200</v>
          </cell>
          <cell r="K946" t="str">
            <v>Gerencia De Administración</v>
          </cell>
          <cell r="M946">
            <v>5000</v>
          </cell>
        </row>
        <row r="947">
          <cell r="E947" t="str">
            <v>72533061</v>
          </cell>
          <cell r="F947">
            <v>43601</v>
          </cell>
          <cell r="G947" t="str">
            <v>CAS RCC</v>
          </cell>
          <cell r="H947" t="str">
            <v>C090</v>
          </cell>
          <cell r="I947" t="str">
            <v>Órganos De Control Institucional</v>
          </cell>
          <cell r="J947" t="str">
            <v>L470</v>
          </cell>
          <cell r="K947" t="str">
            <v>Gerencia Regional De Control De Arequipa</v>
          </cell>
          <cell r="L947" t="str">
            <v>1314 MUNICIPALIDAD DISTRITAL DE TIABAYA</v>
          </cell>
          <cell r="M947">
            <v>5500</v>
          </cell>
        </row>
        <row r="948">
          <cell r="E948" t="str">
            <v>40221151</v>
          </cell>
          <cell r="F948">
            <v>43601</v>
          </cell>
          <cell r="G948" t="str">
            <v>CAS RCC</v>
          </cell>
          <cell r="H948" t="str">
            <v>C090</v>
          </cell>
          <cell r="I948" t="str">
            <v>Órganos De Control Institucional</v>
          </cell>
          <cell r="J948" t="str">
            <v>L440</v>
          </cell>
          <cell r="K948" t="str">
            <v>Gerencia Regional De Control De Loreto</v>
          </cell>
          <cell r="L948" t="str">
            <v>0436 MUNICIPALIDAD PROVINCIAL DE ALTO AMAZONAS</v>
          </cell>
          <cell r="M948">
            <v>6500</v>
          </cell>
        </row>
        <row r="949">
          <cell r="E949" t="str">
            <v>45090939</v>
          </cell>
          <cell r="F949">
            <v>43055</v>
          </cell>
          <cell r="G949" t="str">
            <v>CAS RCC</v>
          </cell>
          <cell r="H949" t="str">
            <v>L334</v>
          </cell>
          <cell r="I949" t="str">
            <v>Subgerencia De Control De Megaproyectos</v>
          </cell>
          <cell r="J949" t="str">
            <v>L334</v>
          </cell>
          <cell r="K949" t="str">
            <v>Subgerencia De Control De Megaproyectos</v>
          </cell>
          <cell r="M949">
            <v>9000</v>
          </cell>
        </row>
        <row r="950">
          <cell r="E950" t="str">
            <v>09962920</v>
          </cell>
          <cell r="F950">
            <v>41519</v>
          </cell>
          <cell r="G950" t="str">
            <v>CAS REGULAR</v>
          </cell>
          <cell r="H950" t="str">
            <v>D530</v>
          </cell>
          <cell r="I950" t="str">
            <v>Subgerencia De Abastecimiento</v>
          </cell>
          <cell r="J950" t="str">
            <v>D530</v>
          </cell>
          <cell r="K950" t="str">
            <v>Subgerencia De Abastecimiento</v>
          </cell>
          <cell r="M950">
            <v>2750</v>
          </cell>
        </row>
        <row r="951">
          <cell r="E951" t="str">
            <v>42243787</v>
          </cell>
          <cell r="F951">
            <v>44055</v>
          </cell>
          <cell r="G951" t="str">
            <v>CAS COVID</v>
          </cell>
          <cell r="H951" t="str">
            <v>L531</v>
          </cell>
          <cell r="I951" t="str">
            <v>Subgerencia De Participación Ciudadana</v>
          </cell>
          <cell r="J951" t="str">
            <v>L422</v>
          </cell>
          <cell r="K951" t="str">
            <v>Gerencia Regional De Control De Tumbes</v>
          </cell>
          <cell r="M951">
            <v>6500</v>
          </cell>
        </row>
        <row r="952">
          <cell r="E952" t="str">
            <v>40939220</v>
          </cell>
          <cell r="F952">
            <v>43460</v>
          </cell>
          <cell r="G952" t="str">
            <v>CAS REGULAR</v>
          </cell>
          <cell r="H952" t="str">
            <v>D550</v>
          </cell>
          <cell r="I952" t="str">
            <v>Gerencia De Capital Humano</v>
          </cell>
          <cell r="J952" t="str">
            <v>D550</v>
          </cell>
          <cell r="K952" t="str">
            <v>Gerencia De Capital Humano</v>
          </cell>
          <cell r="M952">
            <v>8500</v>
          </cell>
        </row>
        <row r="953">
          <cell r="E953" t="str">
            <v>70804738</v>
          </cell>
          <cell r="F953">
            <v>44055</v>
          </cell>
          <cell r="G953" t="str">
            <v>CAS COVID</v>
          </cell>
          <cell r="H953" t="str">
            <v>C610</v>
          </cell>
          <cell r="I953" t="str">
            <v>Subgerencia De Evaluación De Denuncias</v>
          </cell>
          <cell r="J953" t="str">
            <v>L467</v>
          </cell>
          <cell r="K953" t="str">
            <v>Gerencia Regional De Control De Pasco</v>
          </cell>
          <cell r="M953">
            <v>6500</v>
          </cell>
        </row>
        <row r="954">
          <cell r="E954" t="str">
            <v>16528254</v>
          </cell>
          <cell r="F954">
            <v>43601</v>
          </cell>
          <cell r="G954" t="str">
            <v>CAS MEGAPROYECTOS</v>
          </cell>
          <cell r="H954" t="str">
            <v>C090</v>
          </cell>
          <cell r="I954" t="str">
            <v>Órganos De Control Institucional</v>
          </cell>
          <cell r="J954" t="str">
            <v>L430</v>
          </cell>
          <cell r="K954" t="str">
            <v>Gerencia Regional De Control De Lambayeque</v>
          </cell>
          <cell r="L954" t="str">
            <v>2129 MUNICIPALIDAD DISTRITAL DE JOSÉ LEONARDO ORTIZ</v>
          </cell>
          <cell r="M954">
            <v>7500</v>
          </cell>
        </row>
        <row r="955">
          <cell r="E955" t="str">
            <v>46000944</v>
          </cell>
          <cell r="F955">
            <v>43640</v>
          </cell>
          <cell r="G955" t="str">
            <v>CAS MEGAPROYECTOS</v>
          </cell>
          <cell r="H955" t="str">
            <v>C920</v>
          </cell>
          <cell r="I955" t="str">
            <v>Subgerencia De Control De Asociaciones Público Privadas Y Obras Por Impuestos</v>
          </cell>
          <cell r="J955" t="str">
            <v>C920</v>
          </cell>
          <cell r="K955" t="str">
            <v>Subgerencia De Control De Asociaciones Público Privadas Y Obras Por Impuestos</v>
          </cell>
          <cell r="M955">
            <v>10500</v>
          </cell>
        </row>
        <row r="956">
          <cell r="E956" t="str">
            <v>70760481</v>
          </cell>
          <cell r="F956">
            <v>43601</v>
          </cell>
          <cell r="G956" t="str">
            <v>CAS REGULAR</v>
          </cell>
          <cell r="H956" t="str">
            <v>C090</v>
          </cell>
          <cell r="I956" t="str">
            <v>Órganos De Control Institucional</v>
          </cell>
          <cell r="J956" t="str">
            <v>L482</v>
          </cell>
          <cell r="K956" t="str">
            <v>Gerencia Regional De Control De Madre De Dios</v>
          </cell>
          <cell r="L956" t="str">
            <v>0442 MUNICIPALIDAD PROVINCIAL DE TAMBOPATA</v>
          </cell>
          <cell r="M956">
            <v>6500</v>
          </cell>
        </row>
        <row r="957">
          <cell r="E957" t="str">
            <v>46447308</v>
          </cell>
          <cell r="F957">
            <v>44133</v>
          </cell>
          <cell r="G957" t="str">
            <v>CAS REACTIVACIÓN ECONÓMICA</v>
          </cell>
          <cell r="H957" t="str">
            <v>L495</v>
          </cell>
          <cell r="I957" t="str">
            <v>Gerencia Regional De Control De La Libertad</v>
          </cell>
          <cell r="J957" t="str">
            <v>L495</v>
          </cell>
          <cell r="K957" t="str">
            <v>Gerencia Regional De Control De La Libertad</v>
          </cell>
          <cell r="M957">
            <v>7500</v>
          </cell>
        </row>
        <row r="958">
          <cell r="E958" t="str">
            <v>46840131</v>
          </cell>
          <cell r="F958">
            <v>44055</v>
          </cell>
          <cell r="G958" t="str">
            <v>CAS COVID</v>
          </cell>
          <cell r="H958" t="str">
            <v>L530</v>
          </cell>
          <cell r="I958" t="str">
            <v>Subgerencia De Atención De Denuncias</v>
          </cell>
          <cell r="J958" t="str">
            <v>L530</v>
          </cell>
          <cell r="K958" t="str">
            <v>Subgerencia De Atención De Denuncias</v>
          </cell>
          <cell r="M958">
            <v>6500</v>
          </cell>
        </row>
        <row r="959">
          <cell r="E959" t="str">
            <v>08386030</v>
          </cell>
          <cell r="F959">
            <v>44133</v>
          </cell>
          <cell r="G959" t="str">
            <v xml:space="preserve">CAS REGULAR </v>
          </cell>
          <cell r="H959" t="str">
            <v>D404</v>
          </cell>
          <cell r="I959" t="str">
            <v>Subdirección Administrativa</v>
          </cell>
          <cell r="J959" t="str">
            <v>D404</v>
          </cell>
          <cell r="K959" t="str">
            <v>Subdirección Administrativa</v>
          </cell>
          <cell r="M959">
            <v>8500</v>
          </cell>
        </row>
        <row r="960">
          <cell r="E960" t="str">
            <v>43486326</v>
          </cell>
          <cell r="F960">
            <v>43206</v>
          </cell>
          <cell r="G960" t="str">
            <v>CAS REGULAR</v>
          </cell>
          <cell r="H960" t="str">
            <v>L351</v>
          </cell>
          <cell r="I960" t="str">
            <v>Subgerencia De Control Del Sector Educación</v>
          </cell>
          <cell r="J960" t="str">
            <v>L351</v>
          </cell>
          <cell r="K960" t="str">
            <v>Subgerencia De Control Del Sector Educación</v>
          </cell>
          <cell r="M960">
            <v>4800</v>
          </cell>
        </row>
        <row r="961">
          <cell r="E961" t="str">
            <v>44195001</v>
          </cell>
          <cell r="F961">
            <v>44133</v>
          </cell>
          <cell r="G961" t="str">
            <v>CAS REACTIVACIÓN ECONÓMICA</v>
          </cell>
          <cell r="H961" t="str">
            <v>L334</v>
          </cell>
          <cell r="I961" t="str">
            <v>Subgerencia De Control De Megaproyectos</v>
          </cell>
          <cell r="J961" t="str">
            <v>L334</v>
          </cell>
          <cell r="K961" t="str">
            <v>Subgerencia De Control De Megaproyectos</v>
          </cell>
          <cell r="M961">
            <v>11000</v>
          </cell>
        </row>
        <row r="962">
          <cell r="E962" t="str">
            <v>76633919</v>
          </cell>
          <cell r="F962">
            <v>44133</v>
          </cell>
          <cell r="G962" t="str">
            <v xml:space="preserve">CAS REGULAR </v>
          </cell>
          <cell r="H962" t="str">
            <v>D320</v>
          </cell>
          <cell r="I962" t="str">
            <v>Subgerencia De Gestión Documentaria</v>
          </cell>
          <cell r="J962" t="str">
            <v>D320</v>
          </cell>
          <cell r="K962" t="str">
            <v>Subgerencia De Gestión Documentaria</v>
          </cell>
          <cell r="M962">
            <v>2500</v>
          </cell>
        </row>
        <row r="963">
          <cell r="E963" t="str">
            <v>40183291</v>
          </cell>
          <cell r="F963">
            <v>43374</v>
          </cell>
          <cell r="G963" t="str">
            <v>CAS REGULAR</v>
          </cell>
          <cell r="H963" t="str">
            <v>D551</v>
          </cell>
          <cell r="I963" t="str">
            <v>Secretaría Técnica De Procedimientos Administrativos Disciplinarios</v>
          </cell>
          <cell r="J963" t="str">
            <v>D551</v>
          </cell>
          <cell r="K963" t="str">
            <v>Secretaría Técnica De Procedimientos Administrativos Disciplinarios</v>
          </cell>
          <cell r="M963">
            <v>6500</v>
          </cell>
        </row>
        <row r="964">
          <cell r="E964" t="str">
            <v>40465281</v>
          </cell>
          <cell r="F964">
            <v>43601</v>
          </cell>
          <cell r="G964" t="str">
            <v>CAS MEGAPROYECTOS</v>
          </cell>
          <cell r="H964" t="str">
            <v>C090</v>
          </cell>
          <cell r="I964" t="str">
            <v>Órganos De Control Institucional</v>
          </cell>
          <cell r="J964" t="str">
            <v>L401</v>
          </cell>
          <cell r="K964" t="str">
            <v>Gerencia Regional De Control Lima Metropolitana Y Callao</v>
          </cell>
          <cell r="L964" t="str">
            <v>1621 MUNICIPALIDAD DISTRITAL DE LA PERLA</v>
          </cell>
          <cell r="M964">
            <v>6500</v>
          </cell>
        </row>
        <row r="965">
          <cell r="E965" t="str">
            <v>42759430</v>
          </cell>
          <cell r="F965">
            <v>43222</v>
          </cell>
          <cell r="G965" t="str">
            <v>CAS REGULAR</v>
          </cell>
          <cell r="H965" t="str">
            <v>L334</v>
          </cell>
          <cell r="I965" t="str">
            <v>Subgerencia De Control De Megaproyectos</v>
          </cell>
          <cell r="J965" t="str">
            <v>L334</v>
          </cell>
          <cell r="K965" t="str">
            <v>Subgerencia De Control De Megaproyectos</v>
          </cell>
          <cell r="M965">
            <v>10500</v>
          </cell>
        </row>
        <row r="966">
          <cell r="E966" t="str">
            <v>70459856</v>
          </cell>
          <cell r="F966">
            <v>43460</v>
          </cell>
          <cell r="G966" t="str">
            <v>CAS REGULAR</v>
          </cell>
          <cell r="H966" t="str">
            <v>D405</v>
          </cell>
          <cell r="I966" t="str">
            <v>Dirección De La Escuela Nacional De Control</v>
          </cell>
          <cell r="J966" t="str">
            <v>D405</v>
          </cell>
          <cell r="K966" t="str">
            <v>Dirección De La Escuela Nacional De Control</v>
          </cell>
          <cell r="M966">
            <v>6500</v>
          </cell>
        </row>
        <row r="967">
          <cell r="E967" t="str">
            <v>43489084</v>
          </cell>
          <cell r="F967">
            <v>43207</v>
          </cell>
          <cell r="G967" t="str">
            <v>CAS REGULAR</v>
          </cell>
          <cell r="H967" t="str">
            <v>D530</v>
          </cell>
          <cell r="I967" t="str">
            <v>Subgerencia De Abastecimiento</v>
          </cell>
          <cell r="J967" t="str">
            <v>D530</v>
          </cell>
          <cell r="K967" t="str">
            <v>Subgerencia De Abastecimiento</v>
          </cell>
          <cell r="M967">
            <v>2500</v>
          </cell>
        </row>
        <row r="968">
          <cell r="E968" t="str">
            <v>41235097</v>
          </cell>
          <cell r="F968">
            <v>43656</v>
          </cell>
          <cell r="G968" t="str">
            <v>CAS MEGAPROYECTOS</v>
          </cell>
          <cell r="H968" t="str">
            <v>C090</v>
          </cell>
          <cell r="I968" t="str">
            <v>Órganos De Control Institucional</v>
          </cell>
          <cell r="J968" t="str">
            <v>L490</v>
          </cell>
          <cell r="K968" t="str">
            <v>Gerencia Regional De Control De Ayacucho</v>
          </cell>
          <cell r="L968" t="str">
            <v>0365 MUNICIPALIDAD PROVINCIAL DE LUCANAS</v>
          </cell>
          <cell r="M968">
            <v>5500</v>
          </cell>
        </row>
        <row r="969">
          <cell r="E969" t="str">
            <v>44655950</v>
          </cell>
          <cell r="F969">
            <v>44133</v>
          </cell>
          <cell r="G969" t="str">
            <v>CAS REACTIVACIÓN ECONÓMICA</v>
          </cell>
          <cell r="H969" t="str">
            <v>L540</v>
          </cell>
          <cell r="I969" t="str">
            <v>Subgerencia De Fiscalización</v>
          </cell>
          <cell r="J969" t="str">
            <v>L540</v>
          </cell>
          <cell r="K969" t="str">
            <v>Subgerencia De Fiscalización</v>
          </cell>
          <cell r="M969">
            <v>6500</v>
          </cell>
        </row>
        <row r="970">
          <cell r="E970" t="str">
            <v>43135619</v>
          </cell>
          <cell r="F970">
            <v>43055</v>
          </cell>
          <cell r="G970" t="str">
            <v>CAS MEGAPROYECTOS</v>
          </cell>
          <cell r="H970" t="str">
            <v>C920</v>
          </cell>
          <cell r="I970" t="str">
            <v>Subgerencia De Control De Asociaciones Público Privadas Y Obras Por Impuestos</v>
          </cell>
          <cell r="J970" t="str">
            <v>C920</v>
          </cell>
          <cell r="K970" t="str">
            <v>Subgerencia De Control De Asociaciones Público Privadas Y Obras Por Impuestos</v>
          </cell>
          <cell r="M970">
            <v>8500</v>
          </cell>
        </row>
        <row r="971">
          <cell r="E971" t="str">
            <v>41152488</v>
          </cell>
          <cell r="F971">
            <v>44133</v>
          </cell>
          <cell r="G971" t="str">
            <v>CAS REACTIVACIÓN ECONÓMICA</v>
          </cell>
          <cell r="H971" t="str">
            <v>C090</v>
          </cell>
          <cell r="I971" t="str">
            <v>Órganos De Control Institucional</v>
          </cell>
          <cell r="J971" t="str">
            <v>L336</v>
          </cell>
          <cell r="K971" t="str">
            <v>Subgerencia De Control Del Sector Vivienda, Construcción Y Saneamiento</v>
          </cell>
          <cell r="L971" t="str">
            <v>5303 MINISTERIO DE VIVIENDA, CONSTRUCCIÓN Y SANEAMIENTO</v>
          </cell>
          <cell r="M971">
            <v>11000</v>
          </cell>
        </row>
        <row r="972">
          <cell r="E972" t="str">
            <v>43264935</v>
          </cell>
          <cell r="F972">
            <v>43843</v>
          </cell>
          <cell r="G972" t="str">
            <v>CAS REGULAR</v>
          </cell>
          <cell r="H972" t="str">
            <v>L316</v>
          </cell>
          <cell r="I972" t="str">
            <v>Subgerencia De Control Del Sector Salud</v>
          </cell>
          <cell r="J972" t="str">
            <v>L316</v>
          </cell>
          <cell r="K972" t="str">
            <v>Subgerencia De Control Del Sector Salud</v>
          </cell>
          <cell r="M972">
            <v>8500</v>
          </cell>
        </row>
        <row r="973">
          <cell r="E973" t="str">
            <v>20560287</v>
          </cell>
          <cell r="F973">
            <v>44055</v>
          </cell>
          <cell r="G973" t="str">
            <v>CAS COVID</v>
          </cell>
          <cell r="H973" t="str">
            <v>C610</v>
          </cell>
          <cell r="I973" t="str">
            <v>Subgerencia De Evaluación De Denuncias</v>
          </cell>
          <cell r="J973" t="str">
            <v>L465</v>
          </cell>
          <cell r="K973" t="str">
            <v>Gerencia Regional De Control De Huánuco</v>
          </cell>
          <cell r="M973">
            <v>6500</v>
          </cell>
        </row>
        <row r="974">
          <cell r="E974" t="str">
            <v>15759820</v>
          </cell>
          <cell r="F974">
            <v>43601</v>
          </cell>
          <cell r="G974" t="str">
            <v>CAS MEGAPROYECTOS</v>
          </cell>
          <cell r="H974" t="str">
            <v>C090</v>
          </cell>
          <cell r="I974" t="str">
            <v>Órganos De Control Institucional</v>
          </cell>
          <cell r="J974" t="str">
            <v>L401</v>
          </cell>
          <cell r="K974" t="str">
            <v>Gerencia Regional De Control Lima Metropolitana Y Callao</v>
          </cell>
          <cell r="L974" t="str">
            <v>1620 MUNICIPALIDAD DISTRITAL DE LA PUNTA</v>
          </cell>
          <cell r="M974">
            <v>6500</v>
          </cell>
        </row>
        <row r="975">
          <cell r="E975" t="str">
            <v>45187438</v>
          </cell>
          <cell r="F975">
            <v>42948</v>
          </cell>
          <cell r="G975" t="str">
            <v>CAS REGULAR</v>
          </cell>
          <cell r="H975" t="str">
            <v>D900</v>
          </cell>
          <cell r="I975" t="str">
            <v>Procuraduría Pública</v>
          </cell>
          <cell r="J975" t="str">
            <v>D900</v>
          </cell>
          <cell r="K975" t="str">
            <v>Procuraduría Pública</v>
          </cell>
          <cell r="M975">
            <v>3000</v>
          </cell>
        </row>
        <row r="976">
          <cell r="E976" t="str">
            <v>09897658</v>
          </cell>
          <cell r="F976">
            <v>43460</v>
          </cell>
          <cell r="G976" t="str">
            <v>CAS REGULAR</v>
          </cell>
          <cell r="H976" t="str">
            <v>L336</v>
          </cell>
          <cell r="I976" t="str">
            <v>Subgerencia De Control Del Sector Vivienda, Construcción Y Saneamiento</v>
          </cell>
          <cell r="J976" t="str">
            <v>L336</v>
          </cell>
          <cell r="K976" t="str">
            <v>Subgerencia De Control Del Sector Vivienda, Construcción Y Saneamiento</v>
          </cell>
          <cell r="M976">
            <v>8500</v>
          </cell>
        </row>
        <row r="977">
          <cell r="E977" t="str">
            <v>42752244</v>
          </cell>
          <cell r="F977">
            <v>43601</v>
          </cell>
          <cell r="G977" t="str">
            <v>CAS MEGAPROYECTOS</v>
          </cell>
          <cell r="H977" t="str">
            <v>C090</v>
          </cell>
          <cell r="I977" t="str">
            <v>Órganos De Control Institucional</v>
          </cell>
          <cell r="J977" t="str">
            <v>L475</v>
          </cell>
          <cell r="K977" t="str">
            <v>Gerencia Regional De Control De Tacna</v>
          </cell>
          <cell r="L977" t="str">
            <v>0473 MUNICIPALIDAD PROVINCIAL DE TARATA</v>
          </cell>
          <cell r="M977">
            <v>5500</v>
          </cell>
        </row>
        <row r="978">
          <cell r="E978" t="str">
            <v>26702534</v>
          </cell>
          <cell r="F978">
            <v>43601</v>
          </cell>
          <cell r="G978" t="str">
            <v>CAS MEGAPROYECTOS</v>
          </cell>
          <cell r="H978" t="str">
            <v>C090</v>
          </cell>
          <cell r="I978" t="str">
            <v>Órganos De Control Institucional</v>
          </cell>
          <cell r="J978" t="str">
            <v>L435</v>
          </cell>
          <cell r="K978" t="str">
            <v>Gerencia Regional De Control De Cajamarca</v>
          </cell>
          <cell r="L978" t="str">
            <v>5336 GOBIERNO REGIONAL CAJAMARCA</v>
          </cell>
          <cell r="M978">
            <v>7500</v>
          </cell>
        </row>
        <row r="979">
          <cell r="E979" t="str">
            <v>44280072</v>
          </cell>
          <cell r="F979">
            <v>43460</v>
          </cell>
          <cell r="G979" t="str">
            <v>CAS REGULAR</v>
          </cell>
          <cell r="H979" t="str">
            <v>L420</v>
          </cell>
          <cell r="I979" t="str">
            <v>Gerencia Regional De Control De Piura</v>
          </cell>
          <cell r="J979" t="str">
            <v>L420</v>
          </cell>
          <cell r="K979" t="str">
            <v>Gerencia Regional De Control De Piura</v>
          </cell>
          <cell r="M979">
            <v>6500</v>
          </cell>
        </row>
        <row r="980">
          <cell r="E980" t="str">
            <v>45473721</v>
          </cell>
          <cell r="F980">
            <v>43374</v>
          </cell>
          <cell r="G980" t="str">
            <v>CAS REGULAR</v>
          </cell>
          <cell r="H980" t="str">
            <v>D320</v>
          </cell>
          <cell r="I980" t="str">
            <v>Subgerencia De Gestión Documentaria</v>
          </cell>
          <cell r="J980" t="str">
            <v>D320</v>
          </cell>
          <cell r="K980" t="str">
            <v>Subgerencia De Gestión Documentaria</v>
          </cell>
          <cell r="M980">
            <v>6500</v>
          </cell>
        </row>
        <row r="981">
          <cell r="E981" t="str">
            <v>47188506</v>
          </cell>
          <cell r="F981">
            <v>43776</v>
          </cell>
          <cell r="G981" t="str">
            <v>CAS REGULAR</v>
          </cell>
          <cell r="H981" t="str">
            <v>C322</v>
          </cell>
          <cell r="I981" t="str">
            <v>Dirección Ejecutiva De Gestión De Proyectos</v>
          </cell>
          <cell r="J981" t="str">
            <v>C322</v>
          </cell>
          <cell r="K981" t="str">
            <v>Dirección Ejecutiva De Gestión De Proyectos</v>
          </cell>
          <cell r="M981">
            <v>7500</v>
          </cell>
        </row>
        <row r="982">
          <cell r="E982" t="str">
            <v>47192772</v>
          </cell>
          <cell r="F982">
            <v>43222</v>
          </cell>
          <cell r="G982" t="str">
            <v>CAS REGULAR</v>
          </cell>
          <cell r="H982" t="str">
            <v>L334</v>
          </cell>
          <cell r="I982" t="str">
            <v>Subgerencia De Control De Megaproyectos</v>
          </cell>
          <cell r="J982" t="str">
            <v>L334</v>
          </cell>
          <cell r="K982" t="str">
            <v>Subgerencia De Control De Megaproyectos</v>
          </cell>
          <cell r="M982">
            <v>4200</v>
          </cell>
        </row>
        <row r="983">
          <cell r="E983" t="str">
            <v>04071465</v>
          </cell>
          <cell r="F983">
            <v>43460</v>
          </cell>
          <cell r="G983" t="str">
            <v>CAS REGULAR</v>
          </cell>
          <cell r="H983" t="str">
            <v>L531</v>
          </cell>
          <cell r="I983" t="str">
            <v>Subgerencia De Participación Ciudadana</v>
          </cell>
          <cell r="J983" t="str">
            <v>L467</v>
          </cell>
          <cell r="K983" t="str">
            <v>Gerencia Regional De Control De Pasco</v>
          </cell>
          <cell r="M983">
            <v>6500</v>
          </cell>
        </row>
        <row r="984">
          <cell r="E984" t="str">
            <v>09671489</v>
          </cell>
          <cell r="F984">
            <v>44133</v>
          </cell>
          <cell r="G984" t="str">
            <v>CAS REACTIVACIÓN ECONÓMICA</v>
          </cell>
          <cell r="H984" t="str">
            <v>C920</v>
          </cell>
          <cell r="I984" t="str">
            <v>Subgerencia De Control De Asociaciones Público Privadas Y Obras Por Impuestos</v>
          </cell>
          <cell r="J984" t="str">
            <v>C920</v>
          </cell>
          <cell r="K984" t="str">
            <v>Subgerencia De Control De Asociaciones Público Privadas Y Obras Por Impuestos</v>
          </cell>
          <cell r="M984">
            <v>9500</v>
          </cell>
        </row>
        <row r="985">
          <cell r="E985" t="str">
            <v>40802597</v>
          </cell>
          <cell r="F985">
            <v>43843</v>
          </cell>
          <cell r="G985" t="str">
            <v>CAS REGULAR</v>
          </cell>
          <cell r="H985" t="str">
            <v>L340</v>
          </cell>
          <cell r="I985" t="str">
            <v>Subgerencia De Control Del Sector Seguridad Interna Y Externa</v>
          </cell>
          <cell r="J985" t="str">
            <v>L340</v>
          </cell>
          <cell r="K985" t="str">
            <v>Subgerencia De Control Del Sector Seguridad Interna Y Externa</v>
          </cell>
          <cell r="M985">
            <v>12500</v>
          </cell>
        </row>
        <row r="986">
          <cell r="E986" t="str">
            <v>25831423</v>
          </cell>
          <cell r="F986">
            <v>43103</v>
          </cell>
          <cell r="G986" t="str">
            <v>CAS REGULAR</v>
          </cell>
          <cell r="H986" t="str">
            <v>D603</v>
          </cell>
          <cell r="I986" t="str">
            <v>Subgerencia De Gobierno Digital</v>
          </cell>
          <cell r="J986" t="str">
            <v>D603</v>
          </cell>
          <cell r="K986" t="str">
            <v>Subgerencia De Gobierno Digital</v>
          </cell>
          <cell r="M986">
            <v>5000</v>
          </cell>
        </row>
        <row r="987">
          <cell r="E987" t="str">
            <v>10549367</v>
          </cell>
          <cell r="F987">
            <v>44133</v>
          </cell>
          <cell r="G987" t="str">
            <v>CAS REACTIVACIÓN ECONÓMICA</v>
          </cell>
          <cell r="H987" t="str">
            <v>L334</v>
          </cell>
          <cell r="I987" t="str">
            <v>Subgerencia De Control De Megaproyectos</v>
          </cell>
          <cell r="J987" t="str">
            <v>L334</v>
          </cell>
          <cell r="K987" t="str">
            <v>Subgerencia De Control De Megaproyectos</v>
          </cell>
          <cell r="M987">
            <v>11000</v>
          </cell>
        </row>
        <row r="988">
          <cell r="E988" t="str">
            <v>41662261</v>
          </cell>
          <cell r="F988">
            <v>44133</v>
          </cell>
          <cell r="G988" t="str">
            <v>CAS REACTIVACIÓN ECONÓMICA</v>
          </cell>
          <cell r="H988" t="str">
            <v>C090</v>
          </cell>
          <cell r="I988" t="str">
            <v>Órganos De Control Institucional</v>
          </cell>
          <cell r="J988" t="str">
            <v>L460</v>
          </cell>
          <cell r="K988" t="str">
            <v>Gerencia Regional De Control De Junín</v>
          </cell>
          <cell r="L988" t="str">
            <v>3821 MUNICIPALIDAD PROVINCIAL DE CHUPACA</v>
          </cell>
          <cell r="M988">
            <v>6500</v>
          </cell>
        </row>
        <row r="989">
          <cell r="E989" t="str">
            <v>22264637</v>
          </cell>
          <cell r="F989">
            <v>43776</v>
          </cell>
          <cell r="G989" t="str">
            <v>CAS REGULAR</v>
          </cell>
          <cell r="H989" t="str">
            <v>L520</v>
          </cell>
          <cell r="I989" t="str">
            <v>Subgerencia De Planeamiento, Presupuesto Y Programación De Inversiones</v>
          </cell>
          <cell r="J989" t="str">
            <v>L520</v>
          </cell>
          <cell r="K989" t="str">
            <v>Subgerencia De Planeamiento, Presupuesto Y Programación De Inversiones</v>
          </cell>
          <cell r="M989">
            <v>12500</v>
          </cell>
        </row>
        <row r="990">
          <cell r="E990" t="str">
            <v>41686764</v>
          </cell>
          <cell r="F990">
            <v>41862</v>
          </cell>
          <cell r="G990" t="str">
            <v>CAS REGULAR</v>
          </cell>
          <cell r="H990" t="str">
            <v>L430</v>
          </cell>
          <cell r="I990" t="str">
            <v>Gerencia Regional De Control De Lambayeque</v>
          </cell>
          <cell r="J990" t="str">
            <v>L430</v>
          </cell>
          <cell r="K990" t="str">
            <v>Gerencia Regional De Control De Lambayeque</v>
          </cell>
          <cell r="M990">
            <v>2800</v>
          </cell>
        </row>
        <row r="991">
          <cell r="E991" t="str">
            <v>47300163</v>
          </cell>
          <cell r="F991">
            <v>44133</v>
          </cell>
          <cell r="G991" t="str">
            <v>CAS REACTIVACIÓN ECONÓMICA</v>
          </cell>
          <cell r="H991" t="str">
            <v>C090</v>
          </cell>
          <cell r="I991" t="str">
            <v>Órganos De Control Institucional</v>
          </cell>
          <cell r="J991" t="str">
            <v>L495</v>
          </cell>
          <cell r="K991" t="str">
            <v>Gerencia Regional De Control De La Libertad</v>
          </cell>
          <cell r="L991" t="str">
            <v>0264 SEDALIB S.A.</v>
          </cell>
          <cell r="M991">
            <v>8500</v>
          </cell>
        </row>
        <row r="992">
          <cell r="E992" t="str">
            <v>45064313</v>
          </cell>
          <cell r="F992">
            <v>44055</v>
          </cell>
          <cell r="G992" t="str">
            <v>CAS COVID</v>
          </cell>
          <cell r="H992" t="str">
            <v>L531</v>
          </cell>
          <cell r="I992" t="str">
            <v>Subgerencia De Participación Ciudadana</v>
          </cell>
          <cell r="J992" t="str">
            <v>L470</v>
          </cell>
          <cell r="K992" t="str">
            <v>Gerencia Regional De Control De Arequipa</v>
          </cell>
          <cell r="M992">
            <v>6500</v>
          </cell>
        </row>
        <row r="993">
          <cell r="E993" t="str">
            <v>44392337</v>
          </cell>
          <cell r="F993">
            <v>43460</v>
          </cell>
          <cell r="G993" t="str">
            <v>CAS REGULAR</v>
          </cell>
          <cell r="H993" t="str">
            <v>L475</v>
          </cell>
          <cell r="I993" t="str">
            <v>Gerencia Regional De Control De Tacna</v>
          </cell>
          <cell r="J993" t="str">
            <v>L475</v>
          </cell>
          <cell r="K993" t="str">
            <v>Gerencia Regional De Control De Tacna</v>
          </cell>
          <cell r="M993">
            <v>5500</v>
          </cell>
        </row>
        <row r="994">
          <cell r="E994" t="str">
            <v>46495622</v>
          </cell>
          <cell r="F994">
            <v>43601</v>
          </cell>
          <cell r="G994" t="str">
            <v>CAS REGULAR</v>
          </cell>
          <cell r="H994" t="str">
            <v>C090</v>
          </cell>
          <cell r="I994" t="str">
            <v>Órganos De Control Institucional</v>
          </cell>
          <cell r="J994" t="str">
            <v>L460</v>
          </cell>
          <cell r="K994" t="str">
            <v>Gerencia Regional De Control De Junín</v>
          </cell>
          <cell r="L994" t="str">
            <v>5341 GOBIERNO REGIONAL JUNÍN</v>
          </cell>
          <cell r="M994">
            <v>6500</v>
          </cell>
        </row>
        <row r="995">
          <cell r="E995" t="str">
            <v>42280254</v>
          </cell>
          <cell r="F995">
            <v>43055</v>
          </cell>
          <cell r="G995" t="str">
            <v>CAS MEGAPROYECTOS</v>
          </cell>
          <cell r="H995" t="str">
            <v>C920</v>
          </cell>
          <cell r="I995" t="str">
            <v>Subgerencia De Control De Asociaciones Público Privadas Y Obras Por Impuestos</v>
          </cell>
          <cell r="J995" t="str">
            <v>C920</v>
          </cell>
          <cell r="K995" t="str">
            <v>Subgerencia De Control De Asociaciones Público Privadas Y Obras Por Impuestos</v>
          </cell>
          <cell r="M995">
            <v>12000</v>
          </cell>
        </row>
        <row r="996">
          <cell r="E996" t="str">
            <v>20438268</v>
          </cell>
          <cell r="F996">
            <v>43843</v>
          </cell>
          <cell r="G996" t="str">
            <v>CAS MEGAPROYECTOS</v>
          </cell>
          <cell r="H996" t="str">
            <v>L334</v>
          </cell>
          <cell r="I996" t="str">
            <v>Subgerencia De Control De Megaproyectos</v>
          </cell>
          <cell r="J996" t="str">
            <v>L334</v>
          </cell>
          <cell r="K996" t="str">
            <v>Subgerencia De Control De Megaproyectos</v>
          </cell>
          <cell r="M996">
            <v>8500</v>
          </cell>
        </row>
        <row r="997">
          <cell r="E997" t="str">
            <v>45545644</v>
          </cell>
          <cell r="F997">
            <v>43776</v>
          </cell>
          <cell r="G997" t="str">
            <v>CAS REGULAR</v>
          </cell>
          <cell r="H997" t="str">
            <v>C380</v>
          </cell>
          <cell r="I997" t="str">
            <v>Subgerencia De Coordinación Parlamentaria</v>
          </cell>
          <cell r="J997" t="str">
            <v>C380</v>
          </cell>
          <cell r="K997" t="str">
            <v>Subgerencia De Coordinación Parlamentaria</v>
          </cell>
          <cell r="M997">
            <v>6500</v>
          </cell>
        </row>
        <row r="998">
          <cell r="E998" t="str">
            <v>70433258</v>
          </cell>
          <cell r="F998">
            <v>43843</v>
          </cell>
          <cell r="G998" t="str">
            <v>CAS MEGAPROYECTOS</v>
          </cell>
          <cell r="H998" t="str">
            <v>C920</v>
          </cell>
          <cell r="I998" t="str">
            <v>Subgerencia De Control De Asociaciones Público Privadas Y Obras Por Impuestos</v>
          </cell>
          <cell r="J998" t="str">
            <v>C920</v>
          </cell>
          <cell r="K998" t="str">
            <v>Subgerencia De Control De Asociaciones Público Privadas Y Obras Por Impuestos</v>
          </cell>
          <cell r="M998">
            <v>11500</v>
          </cell>
        </row>
        <row r="999">
          <cell r="E999" t="str">
            <v>42753346</v>
          </cell>
          <cell r="F999">
            <v>43460</v>
          </cell>
          <cell r="G999" t="str">
            <v>CAS REGULAR</v>
          </cell>
          <cell r="H999" t="str">
            <v>L425</v>
          </cell>
          <cell r="I999" t="str">
            <v>Gerencia Regional De Control De Ancash</v>
          </cell>
          <cell r="J999" t="str">
            <v>L425</v>
          </cell>
          <cell r="K999" t="str">
            <v>Gerencia Regional De Control De Ancash</v>
          </cell>
          <cell r="M999">
            <v>6500</v>
          </cell>
        </row>
        <row r="1000">
          <cell r="E1000" t="str">
            <v>43635552</v>
          </cell>
          <cell r="F1000">
            <v>43460</v>
          </cell>
          <cell r="G1000" t="str">
            <v>CAS RCC</v>
          </cell>
          <cell r="H1000" t="str">
            <v>L425</v>
          </cell>
          <cell r="I1000" t="str">
            <v>Gerencia Regional De Control De Ancash</v>
          </cell>
          <cell r="J1000" t="str">
            <v>L425</v>
          </cell>
          <cell r="K1000" t="str">
            <v>Gerencia Regional De Control De Ancash</v>
          </cell>
          <cell r="M1000">
            <v>8500</v>
          </cell>
        </row>
        <row r="1001">
          <cell r="E1001" t="str">
            <v>09041850</v>
          </cell>
          <cell r="F1001">
            <v>43601</v>
          </cell>
          <cell r="G1001" t="str">
            <v>CAS REGULAR</v>
          </cell>
          <cell r="H1001" t="str">
            <v>D200</v>
          </cell>
          <cell r="I1001" t="str">
            <v>Órgano De Auditoría Interna</v>
          </cell>
          <cell r="J1001" t="str">
            <v>D200</v>
          </cell>
          <cell r="K1001" t="str">
            <v>Órgano De Auditoría Interna</v>
          </cell>
          <cell r="M1001">
            <v>6500</v>
          </cell>
        </row>
        <row r="1002">
          <cell r="E1002" t="str">
            <v>43663802</v>
          </cell>
          <cell r="F1002">
            <v>43460</v>
          </cell>
          <cell r="G1002" t="str">
            <v>CAS REGULAR</v>
          </cell>
          <cell r="H1002" t="str">
            <v>D530</v>
          </cell>
          <cell r="I1002" t="str">
            <v>Subgerencia De Abastecimiento</v>
          </cell>
          <cell r="J1002" t="str">
            <v>D530</v>
          </cell>
          <cell r="K1002" t="str">
            <v>Subgerencia De Abastecimiento</v>
          </cell>
          <cell r="M1002">
            <v>3400</v>
          </cell>
        </row>
        <row r="1003">
          <cell r="E1003" t="str">
            <v>26681095</v>
          </cell>
          <cell r="F1003">
            <v>44133</v>
          </cell>
          <cell r="G1003" t="str">
            <v>CAS REACTIVACIÓN ECONÓMICA</v>
          </cell>
          <cell r="H1003" t="str">
            <v>C090</v>
          </cell>
          <cell r="I1003" t="str">
            <v>Órganos De Control Institucional</v>
          </cell>
          <cell r="J1003" t="str">
            <v>L336</v>
          </cell>
          <cell r="K1003" t="str">
            <v>Subgerencia De Control Del Sector Vivienda, Construcción Y Saneamiento</v>
          </cell>
          <cell r="L1003" t="str">
            <v>5303 MINISTERIO DE VIVIENDA, CONSTRUCCIÓN Y SANEAMIENTO</v>
          </cell>
          <cell r="M1003">
            <v>11000</v>
          </cell>
        </row>
        <row r="1004">
          <cell r="E1004" t="str">
            <v>43255818</v>
          </cell>
          <cell r="F1004">
            <v>43461</v>
          </cell>
          <cell r="G1004" t="str">
            <v>CAS RCC</v>
          </cell>
          <cell r="H1004" t="str">
            <v>C090</v>
          </cell>
          <cell r="I1004" t="str">
            <v>Órganos De Control Institucional</v>
          </cell>
          <cell r="J1004" t="str">
            <v>L495</v>
          </cell>
          <cell r="K1004" t="str">
            <v>Gerencia Regional De Control De La Libertad</v>
          </cell>
          <cell r="L1004" t="str">
            <v>2950 MUNICIPALIDAD PROVINCIAL DE ASCOPE</v>
          </cell>
          <cell r="M1004">
            <v>6500</v>
          </cell>
        </row>
        <row r="1005">
          <cell r="E1005" t="str">
            <v>70284797</v>
          </cell>
          <cell r="F1005">
            <v>44055</v>
          </cell>
          <cell r="G1005" t="str">
            <v>CAS COVID</v>
          </cell>
          <cell r="H1005" t="str">
            <v>L531</v>
          </cell>
          <cell r="I1005" t="str">
            <v>Subgerencia De Participación Ciudadana</v>
          </cell>
          <cell r="J1005" t="str">
            <v>L531</v>
          </cell>
          <cell r="K1005" t="str">
            <v>Subgerencia De Participación Ciudadana</v>
          </cell>
          <cell r="M1005">
            <v>6500</v>
          </cell>
        </row>
        <row r="1006">
          <cell r="E1006" t="str">
            <v>42842606</v>
          </cell>
          <cell r="F1006">
            <v>44055</v>
          </cell>
          <cell r="G1006" t="str">
            <v>CAS COVID</v>
          </cell>
          <cell r="H1006" t="str">
            <v>L531</v>
          </cell>
          <cell r="I1006" t="str">
            <v>Subgerencia De Participación Ciudadana</v>
          </cell>
          <cell r="J1006" t="str">
            <v>L480</v>
          </cell>
          <cell r="K1006" t="str">
            <v>Gerencia Regional De Control De Cusco</v>
          </cell>
          <cell r="M1006">
            <v>6500</v>
          </cell>
        </row>
        <row r="1007">
          <cell r="E1007" t="str">
            <v>42062419</v>
          </cell>
          <cell r="F1007">
            <v>43640</v>
          </cell>
          <cell r="G1007" t="str">
            <v>CAS MEGAPROYECTOS</v>
          </cell>
          <cell r="H1007" t="str">
            <v>L334</v>
          </cell>
          <cell r="I1007" t="str">
            <v>Subgerencia De Control De Megaproyectos</v>
          </cell>
          <cell r="J1007" t="str">
            <v>L334</v>
          </cell>
          <cell r="K1007" t="str">
            <v>Subgerencia De Control De Megaproyectos</v>
          </cell>
          <cell r="M1007">
            <v>7500</v>
          </cell>
        </row>
        <row r="1008">
          <cell r="E1008" t="str">
            <v>47819080</v>
          </cell>
          <cell r="F1008">
            <v>44055</v>
          </cell>
          <cell r="G1008" t="str">
            <v>CAS COVID</v>
          </cell>
          <cell r="H1008" t="str">
            <v>L530</v>
          </cell>
          <cell r="I1008" t="str">
            <v>Subgerencia De Atención De Denuncias</v>
          </cell>
          <cell r="J1008" t="str">
            <v>L530</v>
          </cell>
          <cell r="K1008" t="str">
            <v>Subgerencia De Atención De Denuncias</v>
          </cell>
          <cell r="M1008">
            <v>6500</v>
          </cell>
        </row>
        <row r="1009">
          <cell r="E1009" t="str">
            <v>31682861</v>
          </cell>
          <cell r="F1009">
            <v>44133</v>
          </cell>
          <cell r="G1009" t="str">
            <v>CAS REACTIVACIÓN ECONÓMICA</v>
          </cell>
          <cell r="H1009" t="str">
            <v>C090</v>
          </cell>
          <cell r="I1009" t="str">
            <v>Órganos De Control Institucional</v>
          </cell>
          <cell r="J1009" t="str">
            <v>L336</v>
          </cell>
          <cell r="K1009" t="str">
            <v>Subgerencia De Control Del Sector Vivienda, Construcción Y Saneamiento</v>
          </cell>
          <cell r="L1009" t="str">
            <v>0262 SERV AGUA POTAB Y ALCANT DE LIMA-SEDAPAL</v>
          </cell>
          <cell r="M1009">
            <v>8500</v>
          </cell>
        </row>
        <row r="1010">
          <cell r="E1010" t="str">
            <v>18134671</v>
          </cell>
          <cell r="F1010">
            <v>43374</v>
          </cell>
          <cell r="G1010" t="str">
            <v>CAS RCC</v>
          </cell>
          <cell r="H1010" t="str">
            <v>L495</v>
          </cell>
          <cell r="I1010" t="str">
            <v>Gerencia Regional De Control De La Libertad</v>
          </cell>
          <cell r="J1010" t="str">
            <v>L495</v>
          </cell>
          <cell r="K1010" t="str">
            <v>Gerencia Regional De Control De La Libertad</v>
          </cell>
          <cell r="M1010">
            <v>8500</v>
          </cell>
        </row>
        <row r="1011">
          <cell r="E1011" t="str">
            <v>46494148</v>
          </cell>
          <cell r="F1011">
            <v>44055</v>
          </cell>
          <cell r="G1011" t="str">
            <v>CAS COVID</v>
          </cell>
          <cell r="H1011" t="str">
            <v>C610</v>
          </cell>
          <cell r="I1011" t="str">
            <v>Subgerencia De Evaluación De Denuncias</v>
          </cell>
          <cell r="J1011" t="str">
            <v>L446</v>
          </cell>
          <cell r="K1011" t="str">
            <v>Gerencia Regional De Control De Huancavelica</v>
          </cell>
          <cell r="M1011">
            <v>6500</v>
          </cell>
        </row>
        <row r="1012">
          <cell r="E1012" t="str">
            <v>42548427</v>
          </cell>
          <cell r="F1012">
            <v>43460</v>
          </cell>
          <cell r="G1012" t="str">
            <v>CAS REGULAR</v>
          </cell>
          <cell r="H1012" t="str">
            <v>L531</v>
          </cell>
          <cell r="I1012" t="str">
            <v>Subgerencia De Participación Ciudadana</v>
          </cell>
          <cell r="J1012" t="str">
            <v>L445</v>
          </cell>
          <cell r="K1012" t="str">
            <v>Gerencia Regional De Control De Ica</v>
          </cell>
          <cell r="M1012">
            <v>6500</v>
          </cell>
        </row>
        <row r="1013">
          <cell r="E1013" t="str">
            <v>25771715</v>
          </cell>
          <cell r="F1013">
            <v>44133</v>
          </cell>
          <cell r="G1013" t="str">
            <v xml:space="preserve">CAS REGULAR </v>
          </cell>
          <cell r="H1013" t="str">
            <v>D300</v>
          </cell>
          <cell r="I1013" t="str">
            <v>Secretaría General</v>
          </cell>
          <cell r="J1013" t="str">
            <v>L485</v>
          </cell>
          <cell r="K1013" t="str">
            <v>Gerencia Regional De Control De Apurímac</v>
          </cell>
          <cell r="M1013">
            <v>8500</v>
          </cell>
        </row>
        <row r="1014">
          <cell r="E1014" t="str">
            <v>44754549</v>
          </cell>
          <cell r="F1014">
            <v>43843</v>
          </cell>
          <cell r="G1014" t="str">
            <v>CAS REGULAR</v>
          </cell>
          <cell r="H1014" t="str">
            <v>L316</v>
          </cell>
          <cell r="I1014" t="str">
            <v>Subgerencia De Control Del Sector Salud</v>
          </cell>
          <cell r="J1014" t="str">
            <v>L316</v>
          </cell>
          <cell r="K1014" t="str">
            <v>Subgerencia De Control Del Sector Salud</v>
          </cell>
          <cell r="M1014">
            <v>8500</v>
          </cell>
        </row>
        <row r="1015">
          <cell r="E1015" t="str">
            <v>47436227</v>
          </cell>
          <cell r="F1015">
            <v>44133</v>
          </cell>
          <cell r="G1015" t="str">
            <v xml:space="preserve">CAS REGULAR </v>
          </cell>
          <cell r="H1015" t="str">
            <v>D610</v>
          </cell>
          <cell r="I1015" t="str">
            <v>Subgerencia De Sistemas De Información</v>
          </cell>
          <cell r="J1015" t="str">
            <v>D610</v>
          </cell>
          <cell r="K1015" t="str">
            <v>Subgerencia De Sistemas De Información</v>
          </cell>
          <cell r="M1015">
            <v>6500</v>
          </cell>
        </row>
        <row r="1016">
          <cell r="E1016" t="str">
            <v>44291418</v>
          </cell>
          <cell r="F1016">
            <v>43460</v>
          </cell>
          <cell r="G1016" t="str">
            <v>CAS REGULAR</v>
          </cell>
          <cell r="H1016" t="str">
            <v>L531</v>
          </cell>
          <cell r="I1016" t="str">
            <v>Subgerencia De Participación Ciudadana</v>
          </cell>
          <cell r="J1016" t="str">
            <v>L490</v>
          </cell>
          <cell r="K1016" t="str">
            <v>Gerencia Regional De Control De Ayacucho</v>
          </cell>
          <cell r="M1016">
            <v>6500</v>
          </cell>
        </row>
        <row r="1017">
          <cell r="E1017" t="str">
            <v>42555509</v>
          </cell>
          <cell r="F1017">
            <v>43460</v>
          </cell>
          <cell r="G1017" t="str">
            <v>CAS REGULAR</v>
          </cell>
          <cell r="H1017" t="str">
            <v>L480</v>
          </cell>
          <cell r="I1017" t="str">
            <v>Gerencia Regional De Control De Cusco</v>
          </cell>
          <cell r="J1017" t="str">
            <v>L480</v>
          </cell>
          <cell r="K1017" t="str">
            <v>Gerencia Regional De Control De Cusco</v>
          </cell>
          <cell r="M1017">
            <v>6500</v>
          </cell>
        </row>
        <row r="1018">
          <cell r="E1018" t="str">
            <v>72620626</v>
          </cell>
          <cell r="F1018">
            <v>44055</v>
          </cell>
          <cell r="G1018" t="str">
            <v>CAS COVID</v>
          </cell>
          <cell r="H1018" t="str">
            <v>L531</v>
          </cell>
          <cell r="I1018" t="str">
            <v>Subgerencia De Participación Ciudadana</v>
          </cell>
          <cell r="J1018" t="str">
            <v>L422</v>
          </cell>
          <cell r="K1018" t="str">
            <v>Gerencia Regional De Control De Tumbes</v>
          </cell>
          <cell r="M1018">
            <v>6500</v>
          </cell>
        </row>
        <row r="1019">
          <cell r="E1019" t="str">
            <v>44685837</v>
          </cell>
          <cell r="F1019">
            <v>43207</v>
          </cell>
          <cell r="G1019" t="str">
            <v>CAS REGULAR</v>
          </cell>
          <cell r="H1019" t="str">
            <v>L430</v>
          </cell>
          <cell r="I1019" t="str">
            <v>Gerencia Regional De Control De Lambayeque</v>
          </cell>
          <cell r="J1019" t="str">
            <v>L430</v>
          </cell>
          <cell r="K1019" t="str">
            <v>Gerencia Regional De Control De Lambayeque</v>
          </cell>
          <cell r="M1019">
            <v>6000</v>
          </cell>
        </row>
        <row r="1020">
          <cell r="E1020" t="str">
            <v>42036680</v>
          </cell>
          <cell r="F1020">
            <v>44055</v>
          </cell>
          <cell r="G1020" t="str">
            <v>CAS COVID</v>
          </cell>
          <cell r="H1020" t="str">
            <v>C610</v>
          </cell>
          <cell r="I1020" t="str">
            <v>Subgerencia De Evaluación De Denuncias</v>
          </cell>
          <cell r="J1020" t="str">
            <v>L435</v>
          </cell>
          <cell r="K1020" t="str">
            <v>Gerencia Regional De Control De Cajamarca</v>
          </cell>
          <cell r="M1020">
            <v>6500</v>
          </cell>
        </row>
        <row r="1021">
          <cell r="E1021" t="str">
            <v>47489825</v>
          </cell>
          <cell r="F1021">
            <v>43601</v>
          </cell>
          <cell r="G1021" t="str">
            <v>CAS RCC</v>
          </cell>
          <cell r="H1021" t="str">
            <v>C090</v>
          </cell>
          <cell r="I1021" t="str">
            <v>Órganos De Control Institucional</v>
          </cell>
          <cell r="J1021" t="str">
            <v>L435</v>
          </cell>
          <cell r="K1021" t="str">
            <v>Gerencia Regional De Control De Cajamarca</v>
          </cell>
          <cell r="L1021" t="str">
            <v>0369 MUNICIPALIDAD PROVINCIAL DE CAJABAMBA</v>
          </cell>
          <cell r="M1021">
            <v>6500</v>
          </cell>
        </row>
        <row r="1022">
          <cell r="E1022" t="str">
            <v>47704966</v>
          </cell>
          <cell r="F1022">
            <v>44055</v>
          </cell>
          <cell r="G1022" t="str">
            <v>CAS COVID</v>
          </cell>
          <cell r="H1022" t="str">
            <v>L530</v>
          </cell>
          <cell r="I1022" t="str">
            <v>Subgerencia De Atención De Denuncias</v>
          </cell>
          <cell r="J1022" t="str">
            <v>L530</v>
          </cell>
          <cell r="K1022" t="str">
            <v>Subgerencia De Atención De Denuncias</v>
          </cell>
          <cell r="M1022">
            <v>6500</v>
          </cell>
        </row>
        <row r="1023">
          <cell r="E1023" t="str">
            <v>74224467</v>
          </cell>
          <cell r="F1023">
            <v>43207</v>
          </cell>
          <cell r="G1023" t="str">
            <v>CAS REGULAR</v>
          </cell>
          <cell r="H1023" t="str">
            <v>L520</v>
          </cell>
          <cell r="I1023" t="str">
            <v>Subgerencia De Planeamiento, Presupuesto Y Programación De Inversiones</v>
          </cell>
          <cell r="J1023" t="str">
            <v>L520</v>
          </cell>
          <cell r="K1023" t="str">
            <v>Subgerencia De Planeamiento, Presupuesto Y Programación De Inversiones</v>
          </cell>
          <cell r="M1023">
            <v>4800</v>
          </cell>
        </row>
        <row r="1024">
          <cell r="E1024" t="str">
            <v>45762353</v>
          </cell>
          <cell r="F1024">
            <v>43460</v>
          </cell>
          <cell r="G1024" t="str">
            <v>CAS REGULAR</v>
          </cell>
          <cell r="H1024" t="str">
            <v>L531</v>
          </cell>
          <cell r="I1024" t="str">
            <v>Subgerencia De Participación Ciudadana</v>
          </cell>
          <cell r="J1024" t="str">
            <v>L435</v>
          </cell>
          <cell r="K1024" t="str">
            <v>Gerencia Regional De Control De Cajamarca</v>
          </cell>
          <cell r="M1024">
            <v>6500</v>
          </cell>
        </row>
        <row r="1025">
          <cell r="E1025" t="str">
            <v>44690872</v>
          </cell>
          <cell r="F1025">
            <v>43460</v>
          </cell>
          <cell r="G1025" t="str">
            <v>CAS REGULAR</v>
          </cell>
          <cell r="H1025" t="str">
            <v>C090</v>
          </cell>
          <cell r="I1025" t="str">
            <v>Órganos De Control Institucional</v>
          </cell>
          <cell r="J1025" t="str">
            <v>L315</v>
          </cell>
          <cell r="K1025" t="str">
            <v>Subgerencia De Control Del Sector Social Y Cultura</v>
          </cell>
          <cell r="L1025" t="str">
            <v>3901 MINISTERIO DE LA MUJER Y POBLACIONES VULNERABLES</v>
          </cell>
          <cell r="M1025">
            <v>6500</v>
          </cell>
        </row>
        <row r="1026">
          <cell r="E1026" t="str">
            <v>40655569</v>
          </cell>
          <cell r="F1026">
            <v>43601</v>
          </cell>
          <cell r="G1026" t="str">
            <v>CAS REGULAR</v>
          </cell>
          <cell r="H1026" t="str">
            <v>D200</v>
          </cell>
          <cell r="I1026" t="str">
            <v>Órgano De Auditoría Interna</v>
          </cell>
          <cell r="J1026" t="str">
            <v>L420</v>
          </cell>
          <cell r="K1026" t="str">
            <v>Gerencia Regional De Control De Piura</v>
          </cell>
          <cell r="M1026">
            <v>6500</v>
          </cell>
        </row>
        <row r="1027">
          <cell r="E1027" t="str">
            <v>72362067</v>
          </cell>
          <cell r="F1027">
            <v>43601</v>
          </cell>
          <cell r="G1027" t="str">
            <v>CAS RCC</v>
          </cell>
          <cell r="H1027" t="str">
            <v>C090</v>
          </cell>
          <cell r="I1027" t="str">
            <v>Órganos De Control Institucional</v>
          </cell>
          <cell r="J1027" t="str">
            <v>L420</v>
          </cell>
          <cell r="K1027" t="str">
            <v>Gerencia Regional De Control De Piura</v>
          </cell>
          <cell r="L1027" t="str">
            <v>2408 MUNICIPALIDAD DISTRITAL DE CATACAOS</v>
          </cell>
          <cell r="M1027">
            <v>7500</v>
          </cell>
        </row>
        <row r="1028">
          <cell r="E1028" t="str">
            <v>43595171</v>
          </cell>
          <cell r="F1028">
            <v>43460</v>
          </cell>
          <cell r="G1028" t="str">
            <v>CAS REGULAR</v>
          </cell>
          <cell r="H1028" t="str">
            <v>C090</v>
          </cell>
          <cell r="I1028" t="str">
            <v>Órganos De Control Institucional</v>
          </cell>
          <cell r="J1028" t="str">
            <v>L480</v>
          </cell>
          <cell r="K1028" t="str">
            <v>Gerencia Regional De Control De Cusco</v>
          </cell>
          <cell r="L1028" t="str">
            <v>5337 GOBIERNO REGIONAL CUSCO</v>
          </cell>
          <cell r="M1028">
            <v>5500</v>
          </cell>
        </row>
        <row r="1029">
          <cell r="E1029" t="str">
            <v>43662091</v>
          </cell>
          <cell r="F1029">
            <v>43776</v>
          </cell>
          <cell r="G1029" t="str">
            <v>CAS REGULAR</v>
          </cell>
          <cell r="H1029" t="str">
            <v>D510</v>
          </cell>
          <cell r="I1029" t="str">
            <v>Subgerencia De Personal Y Compensaciones</v>
          </cell>
          <cell r="J1029" t="str">
            <v>D510</v>
          </cell>
          <cell r="K1029" t="str">
            <v>Subgerencia De Personal Y Compensaciones</v>
          </cell>
          <cell r="M1029">
            <v>5500</v>
          </cell>
        </row>
        <row r="1030">
          <cell r="E1030" t="str">
            <v>29366206</v>
          </cell>
          <cell r="F1030">
            <v>43601</v>
          </cell>
          <cell r="G1030" t="str">
            <v>CAS RCC</v>
          </cell>
          <cell r="H1030" t="str">
            <v>C090</v>
          </cell>
          <cell r="I1030" t="str">
            <v>Órganos De Control Institucional</v>
          </cell>
          <cell r="J1030" t="str">
            <v>L470</v>
          </cell>
          <cell r="K1030" t="str">
            <v>Gerencia Regional De Control De Arequipa</v>
          </cell>
          <cell r="L1030" t="str">
            <v>0066 MUNICIPALIDAD DISTRITAL DE JOSÉ LUIS BUSTAMANTE Y RIVERO</v>
          </cell>
          <cell r="M1030">
            <v>7500</v>
          </cell>
        </row>
        <row r="1031">
          <cell r="E1031" t="str">
            <v>41266691</v>
          </cell>
          <cell r="F1031">
            <v>43103</v>
          </cell>
          <cell r="G1031" t="str">
            <v>CAS REGULAR</v>
          </cell>
          <cell r="H1031" t="str">
            <v>D310</v>
          </cell>
          <cell r="I1031" t="str">
            <v>Subgerencia De Imagen Y Relaciones Corporativas</v>
          </cell>
          <cell r="J1031" t="str">
            <v>D310</v>
          </cell>
          <cell r="K1031" t="str">
            <v>Subgerencia De Imagen Y Relaciones Corporativas</v>
          </cell>
          <cell r="M1031">
            <v>3000</v>
          </cell>
        </row>
        <row r="1032">
          <cell r="E1032" t="str">
            <v>44708491</v>
          </cell>
          <cell r="F1032">
            <v>43207</v>
          </cell>
          <cell r="G1032" t="str">
            <v>CAS REGULAR</v>
          </cell>
          <cell r="H1032" t="str">
            <v>L460</v>
          </cell>
          <cell r="I1032" t="str">
            <v>Gerencia Regional De Control De Junín</v>
          </cell>
          <cell r="J1032" t="str">
            <v>L460</v>
          </cell>
          <cell r="K1032" t="str">
            <v>Gerencia Regional De Control De Junín</v>
          </cell>
          <cell r="M1032">
            <v>6000</v>
          </cell>
        </row>
        <row r="1033">
          <cell r="E1033" t="str">
            <v>41315539</v>
          </cell>
          <cell r="F1033">
            <v>44055</v>
          </cell>
          <cell r="G1033" t="str">
            <v>CAS COVID</v>
          </cell>
          <cell r="H1033" t="str">
            <v>L531</v>
          </cell>
          <cell r="I1033" t="str">
            <v>Subgerencia De Participación Ciudadana</v>
          </cell>
          <cell r="J1033" t="str">
            <v>L482</v>
          </cell>
          <cell r="K1033" t="str">
            <v>Gerencia Regional De Control De Madre De Dios</v>
          </cell>
          <cell r="M1033">
            <v>6500</v>
          </cell>
        </row>
        <row r="1034">
          <cell r="E1034" t="str">
            <v>08395578</v>
          </cell>
          <cell r="F1034">
            <v>43055</v>
          </cell>
          <cell r="G1034" t="str">
            <v>CAS RCC</v>
          </cell>
          <cell r="H1034" t="str">
            <v>C090</v>
          </cell>
          <cell r="I1034" t="str">
            <v>Órganos De Control Institucional</v>
          </cell>
          <cell r="J1034" t="str">
            <v>L336</v>
          </cell>
          <cell r="K1034" t="str">
            <v>Subgerencia De Control Del Sector Vivienda, Construcción Y Saneamiento</v>
          </cell>
          <cell r="L1034" t="str">
            <v>5303 MINISTERIO DE VIVIENDA, CONSTRUCCIÓN Y SANEAMIENTO</v>
          </cell>
          <cell r="M1034">
            <v>8500</v>
          </cell>
        </row>
        <row r="1035">
          <cell r="E1035" t="str">
            <v>42961611</v>
          </cell>
          <cell r="F1035">
            <v>43776</v>
          </cell>
          <cell r="G1035" t="str">
            <v>CAS REGULAR</v>
          </cell>
          <cell r="H1035" t="str">
            <v>C382</v>
          </cell>
          <cell r="I1035" t="str">
            <v>Subgerencia De Coordinación Interinstitucional Nacional</v>
          </cell>
          <cell r="J1035" t="str">
            <v>C382</v>
          </cell>
          <cell r="K1035" t="str">
            <v>Subgerencia De Coordinación Interinstitucional Nacional</v>
          </cell>
          <cell r="M1035">
            <v>6500</v>
          </cell>
        </row>
        <row r="1036">
          <cell r="E1036" t="str">
            <v>41834426</v>
          </cell>
          <cell r="F1036">
            <v>44055</v>
          </cell>
          <cell r="G1036" t="str">
            <v>CAS COVID</v>
          </cell>
          <cell r="H1036" t="str">
            <v>C610</v>
          </cell>
          <cell r="I1036" t="str">
            <v>Subgerencia De Evaluación De Denuncias</v>
          </cell>
          <cell r="J1036" t="str">
            <v>L446</v>
          </cell>
          <cell r="K1036" t="str">
            <v>Gerencia Regional De Control De Huancavelica</v>
          </cell>
          <cell r="M1036">
            <v>6500</v>
          </cell>
        </row>
        <row r="1037">
          <cell r="E1037" t="str">
            <v>41434738</v>
          </cell>
          <cell r="F1037">
            <v>43103</v>
          </cell>
          <cell r="G1037" t="str">
            <v>CAS REGULAR</v>
          </cell>
          <cell r="H1037" t="str">
            <v>D530</v>
          </cell>
          <cell r="I1037" t="str">
            <v>Subgerencia De Abastecimiento</v>
          </cell>
          <cell r="J1037" t="str">
            <v>D530</v>
          </cell>
          <cell r="K1037" t="str">
            <v>Subgerencia De Abastecimiento</v>
          </cell>
          <cell r="M1037">
            <v>3500</v>
          </cell>
        </row>
        <row r="1038">
          <cell r="E1038" t="str">
            <v>28297908</v>
          </cell>
          <cell r="F1038">
            <v>43374</v>
          </cell>
          <cell r="G1038" t="str">
            <v>CAS RCC</v>
          </cell>
          <cell r="H1038" t="str">
            <v>L490</v>
          </cell>
          <cell r="I1038" t="str">
            <v>Gerencia Regional De Control De Ayacucho</v>
          </cell>
          <cell r="J1038" t="str">
            <v>L490</v>
          </cell>
          <cell r="K1038" t="str">
            <v>Gerencia Regional De Control De Ayacucho</v>
          </cell>
          <cell r="M1038">
            <v>10500</v>
          </cell>
        </row>
        <row r="1039">
          <cell r="E1039" t="str">
            <v>42195373</v>
          </cell>
          <cell r="F1039">
            <v>43195</v>
          </cell>
          <cell r="G1039" t="str">
            <v>CAS REGULAR</v>
          </cell>
          <cell r="H1039" t="str">
            <v>L422</v>
          </cell>
          <cell r="I1039" t="str">
            <v>Gerencia Regional De Control De Tumbes</v>
          </cell>
          <cell r="J1039" t="str">
            <v>L422</v>
          </cell>
          <cell r="K1039" t="str">
            <v>Gerencia Regional De Control De Tumbes</v>
          </cell>
          <cell r="L1039" t="str">
            <v>0079 CONTRALORÍA GENERAL DE LA REPÚBLICA - CGR</v>
          </cell>
          <cell r="M1039">
            <v>3400</v>
          </cell>
        </row>
        <row r="1040">
          <cell r="E1040" t="str">
            <v>45958042</v>
          </cell>
          <cell r="F1040">
            <v>43601</v>
          </cell>
          <cell r="G1040" t="str">
            <v>CAS RCC</v>
          </cell>
          <cell r="H1040" t="str">
            <v>C090</v>
          </cell>
          <cell r="I1040" t="str">
            <v>Órganos De Control Institucional</v>
          </cell>
          <cell r="J1040" t="str">
            <v>L470</v>
          </cell>
          <cell r="K1040" t="str">
            <v>Gerencia Regional De Control De Arequipa</v>
          </cell>
          <cell r="L1040" t="str">
            <v>1314 MUNICIPALIDAD DISTRITAL DE TIABAYA</v>
          </cell>
          <cell r="M1040">
            <v>6500</v>
          </cell>
        </row>
        <row r="1041">
          <cell r="E1041" t="str">
            <v>10526259</v>
          </cell>
          <cell r="F1041">
            <v>43460</v>
          </cell>
          <cell r="G1041" t="str">
            <v>CAS REGULAR</v>
          </cell>
          <cell r="H1041" t="str">
            <v>C823</v>
          </cell>
          <cell r="I1041" t="str">
            <v>Gerencia Regional De Control De Lima Provincias</v>
          </cell>
          <cell r="J1041" t="str">
            <v>C823</v>
          </cell>
          <cell r="K1041" t="str">
            <v>Gerencia Regional De Control De Lima Provincias</v>
          </cell>
          <cell r="M1041">
            <v>5500</v>
          </cell>
        </row>
        <row r="1042">
          <cell r="E1042" t="str">
            <v>46151738</v>
          </cell>
          <cell r="F1042">
            <v>43206</v>
          </cell>
          <cell r="G1042" t="str">
            <v>CAS REGULAR</v>
          </cell>
          <cell r="H1042" t="str">
            <v>D310</v>
          </cell>
          <cell r="I1042" t="str">
            <v>Subgerencia De Imagen Y Relaciones Corporativas</v>
          </cell>
          <cell r="J1042" t="str">
            <v>D310</v>
          </cell>
          <cell r="K1042" t="str">
            <v>Subgerencia De Imagen Y Relaciones Corporativas</v>
          </cell>
          <cell r="M1042">
            <v>3800</v>
          </cell>
        </row>
        <row r="1043">
          <cell r="E1043" t="str">
            <v>25857683</v>
          </cell>
          <cell r="F1043">
            <v>43776</v>
          </cell>
          <cell r="G1043" t="str">
            <v>CAS REGULAR</v>
          </cell>
          <cell r="H1043" t="str">
            <v>D603</v>
          </cell>
          <cell r="I1043" t="str">
            <v>Subgerencia De Gobierno Digital</v>
          </cell>
          <cell r="J1043" t="str">
            <v>D603</v>
          </cell>
          <cell r="K1043" t="str">
            <v>Subgerencia De Gobierno Digital</v>
          </cell>
          <cell r="M1043">
            <v>5500</v>
          </cell>
        </row>
        <row r="1044">
          <cell r="E1044" t="str">
            <v>40587798</v>
          </cell>
          <cell r="F1044">
            <v>44133</v>
          </cell>
          <cell r="G1044" t="str">
            <v>CAS REACTIVACIÓN ECONÓMICA</v>
          </cell>
          <cell r="H1044" t="str">
            <v>C090</v>
          </cell>
          <cell r="I1044" t="str">
            <v>Órganos De Control Institucional</v>
          </cell>
          <cell r="J1044" t="str">
            <v>L475</v>
          </cell>
          <cell r="K1044" t="str">
            <v>Gerencia Regional De Control De Tacna</v>
          </cell>
          <cell r="L1044" t="str">
            <v>2708 MUNICIPALIDAD DISTRITAL DE ALTO DE LA ALIANZA</v>
          </cell>
          <cell r="M1044">
            <v>6500</v>
          </cell>
        </row>
        <row r="1045">
          <cell r="E1045" t="str">
            <v>00227234</v>
          </cell>
          <cell r="F1045">
            <v>41372</v>
          </cell>
          <cell r="G1045" t="str">
            <v>CAS REGULAR</v>
          </cell>
          <cell r="H1045" t="str">
            <v>L422</v>
          </cell>
          <cell r="I1045" t="str">
            <v>Gerencia Regional De Control De Tumbes</v>
          </cell>
          <cell r="J1045" t="str">
            <v>L422</v>
          </cell>
          <cell r="K1045" t="str">
            <v>Gerencia Regional De Control De Tumbes</v>
          </cell>
          <cell r="M1045">
            <v>2000</v>
          </cell>
        </row>
        <row r="1046">
          <cell r="E1046" t="str">
            <v>42297914</v>
          </cell>
          <cell r="F1046">
            <v>43103</v>
          </cell>
          <cell r="G1046" t="str">
            <v>CAS REGULAR</v>
          </cell>
          <cell r="H1046" t="str">
            <v>C200</v>
          </cell>
          <cell r="I1046" t="str">
            <v>Gerencia De Administración</v>
          </cell>
          <cell r="J1046" t="str">
            <v>C200</v>
          </cell>
          <cell r="K1046" t="str">
            <v>Gerencia De Administración</v>
          </cell>
          <cell r="M1046">
            <v>9500</v>
          </cell>
        </row>
        <row r="1047">
          <cell r="E1047" t="str">
            <v>10456428</v>
          </cell>
          <cell r="F1047">
            <v>43460</v>
          </cell>
          <cell r="G1047" t="str">
            <v>CAS REGULAR</v>
          </cell>
          <cell r="H1047" t="str">
            <v>L336</v>
          </cell>
          <cell r="I1047" t="str">
            <v>Subgerencia De Control Del Sector Vivienda, Construcción Y Saneamiento</v>
          </cell>
          <cell r="J1047" t="str">
            <v>L336</v>
          </cell>
          <cell r="K1047" t="str">
            <v>Subgerencia De Control Del Sector Vivienda, Construcción Y Saneamiento</v>
          </cell>
          <cell r="M1047">
            <v>8500</v>
          </cell>
        </row>
        <row r="1048">
          <cell r="E1048" t="str">
            <v>10588347</v>
          </cell>
          <cell r="F1048">
            <v>43843</v>
          </cell>
          <cell r="G1048" t="str">
            <v>CAS REGULAR</v>
          </cell>
          <cell r="H1048" t="str">
            <v>L336</v>
          </cell>
          <cell r="I1048" t="str">
            <v>Subgerencia De Control Del Sector Vivienda, Construcción Y Saneamiento</v>
          </cell>
          <cell r="J1048" t="str">
            <v>L336</v>
          </cell>
          <cell r="K1048" t="str">
            <v>Subgerencia De Control Del Sector Vivienda, Construcción Y Saneamiento</v>
          </cell>
          <cell r="M1048">
            <v>7500</v>
          </cell>
        </row>
        <row r="1049">
          <cell r="E1049" t="str">
            <v>43466461</v>
          </cell>
          <cell r="F1049">
            <v>43103</v>
          </cell>
          <cell r="G1049" t="str">
            <v>CAS REGULAR</v>
          </cell>
          <cell r="H1049" t="str">
            <v>D610</v>
          </cell>
          <cell r="I1049" t="str">
            <v>Subgerencia De Sistemas De Información</v>
          </cell>
          <cell r="J1049" t="str">
            <v>D610</v>
          </cell>
          <cell r="K1049" t="str">
            <v>Subgerencia De Sistemas De Información</v>
          </cell>
          <cell r="M1049">
            <v>7000</v>
          </cell>
        </row>
        <row r="1050">
          <cell r="E1050" t="str">
            <v>10176615</v>
          </cell>
          <cell r="F1050">
            <v>41582</v>
          </cell>
          <cell r="G1050" t="str">
            <v>CAS REGULAR</v>
          </cell>
          <cell r="H1050" t="str">
            <v>L332</v>
          </cell>
          <cell r="I1050" t="str">
            <v>Subgerencia De Control Del Sector Agricultura Y Ambiente</v>
          </cell>
          <cell r="J1050" t="str">
            <v>L332</v>
          </cell>
          <cell r="K1050" t="str">
            <v>Subgerencia De Control Del Sector Agricultura Y Ambiente</v>
          </cell>
          <cell r="M1050">
            <v>6500</v>
          </cell>
        </row>
        <row r="1051">
          <cell r="E1051" t="str">
            <v>73654650</v>
          </cell>
          <cell r="F1051">
            <v>44133</v>
          </cell>
          <cell r="G1051" t="str">
            <v xml:space="preserve">CAS REGULAR </v>
          </cell>
          <cell r="H1051" t="str">
            <v>C200</v>
          </cell>
          <cell r="I1051" t="str">
            <v>Gerencia De Administración</v>
          </cell>
          <cell r="J1051" t="str">
            <v>C200</v>
          </cell>
          <cell r="K1051" t="str">
            <v>Gerencia De Administración</v>
          </cell>
          <cell r="M1051">
            <v>5000</v>
          </cell>
        </row>
        <row r="1052">
          <cell r="E1052" t="str">
            <v>42282001</v>
          </cell>
          <cell r="F1052">
            <v>41969</v>
          </cell>
          <cell r="G1052" t="str">
            <v>CAS REGULAR</v>
          </cell>
          <cell r="H1052" t="str">
            <v>C610</v>
          </cell>
          <cell r="I1052" t="str">
            <v>Subgerencia De Evaluación De Denuncias</v>
          </cell>
          <cell r="J1052" t="str">
            <v>C610</v>
          </cell>
          <cell r="K1052" t="str">
            <v>Subgerencia De Evaluación De Denuncias</v>
          </cell>
          <cell r="M1052">
            <v>5000</v>
          </cell>
        </row>
        <row r="1053">
          <cell r="E1053" t="str">
            <v>70383643</v>
          </cell>
          <cell r="F1053">
            <v>43460</v>
          </cell>
          <cell r="G1053" t="str">
            <v>CAS REGULAR</v>
          </cell>
          <cell r="H1053" t="str">
            <v>L480</v>
          </cell>
          <cell r="I1053" t="str">
            <v>Gerencia Regional De Control De Cusco</v>
          </cell>
          <cell r="J1053" t="str">
            <v>L480</v>
          </cell>
          <cell r="K1053" t="str">
            <v>Gerencia Regional De Control De Cusco</v>
          </cell>
          <cell r="M1053">
            <v>3500</v>
          </cell>
        </row>
        <row r="1054">
          <cell r="E1054" t="str">
            <v>18154179</v>
          </cell>
          <cell r="F1054">
            <v>43374</v>
          </cell>
          <cell r="G1054" t="str">
            <v>CAS RCC</v>
          </cell>
          <cell r="H1054" t="str">
            <v>L495</v>
          </cell>
          <cell r="I1054" t="str">
            <v>Gerencia Regional De Control De La Libertad</v>
          </cell>
          <cell r="J1054" t="str">
            <v>L495</v>
          </cell>
          <cell r="K1054" t="str">
            <v>Gerencia Regional De Control De La Libertad</v>
          </cell>
          <cell r="M1054">
            <v>8500</v>
          </cell>
        </row>
        <row r="1055">
          <cell r="E1055" t="str">
            <v>43932830</v>
          </cell>
          <cell r="F1055">
            <v>43601</v>
          </cell>
          <cell r="G1055" t="str">
            <v>CAS MEGAPROYECTOS</v>
          </cell>
          <cell r="H1055" t="str">
            <v>L430</v>
          </cell>
          <cell r="I1055" t="str">
            <v>Gerencia Regional De Control De Lambayeque</v>
          </cell>
          <cell r="J1055" t="str">
            <v>L430</v>
          </cell>
          <cell r="K1055" t="str">
            <v>Gerencia Regional De Control De Lambayeque</v>
          </cell>
          <cell r="M1055">
            <v>6500</v>
          </cell>
        </row>
        <row r="1056">
          <cell r="E1056" t="str">
            <v>41563142</v>
          </cell>
          <cell r="F1056">
            <v>43206</v>
          </cell>
          <cell r="G1056" t="str">
            <v>CAS REGULAR</v>
          </cell>
          <cell r="H1056" t="str">
            <v>L460</v>
          </cell>
          <cell r="I1056" t="str">
            <v>Gerencia Regional De Control De Junín</v>
          </cell>
          <cell r="J1056" t="str">
            <v>L460</v>
          </cell>
          <cell r="K1056" t="str">
            <v>Gerencia Regional De Control De Junín</v>
          </cell>
          <cell r="M1056">
            <v>6000</v>
          </cell>
        </row>
        <row r="1057">
          <cell r="E1057" t="str">
            <v>40620848</v>
          </cell>
          <cell r="F1057">
            <v>44055</v>
          </cell>
          <cell r="G1057" t="str">
            <v>CAS COVID</v>
          </cell>
          <cell r="H1057" t="str">
            <v>C610</v>
          </cell>
          <cell r="I1057" t="str">
            <v>Subgerencia De Evaluación De Denuncias</v>
          </cell>
          <cell r="J1057" t="str">
            <v>L455</v>
          </cell>
          <cell r="K1057" t="str">
            <v>Gerencia Regional De Control De Puno</v>
          </cell>
          <cell r="M1057">
            <v>6500</v>
          </cell>
        </row>
        <row r="1058">
          <cell r="E1058" t="str">
            <v>44770520</v>
          </cell>
          <cell r="F1058">
            <v>44055</v>
          </cell>
          <cell r="G1058" t="str">
            <v>CAS COVID</v>
          </cell>
          <cell r="H1058" t="str">
            <v>L531</v>
          </cell>
          <cell r="I1058" t="str">
            <v>Subgerencia De Participación Ciudadana</v>
          </cell>
          <cell r="J1058" t="str">
            <v>L476</v>
          </cell>
          <cell r="K1058" t="str">
            <v>Gerencia Regional De Control De Moquegua</v>
          </cell>
          <cell r="M1058">
            <v>6500</v>
          </cell>
        </row>
        <row r="1059">
          <cell r="E1059" t="str">
            <v>47455142</v>
          </cell>
          <cell r="F1059">
            <v>44055</v>
          </cell>
          <cell r="G1059" t="str">
            <v>CAS COVID</v>
          </cell>
          <cell r="H1059" t="str">
            <v>D200</v>
          </cell>
          <cell r="I1059" t="str">
            <v>Órgano De Auditoría Interna</v>
          </cell>
          <cell r="J1059" t="str">
            <v>D200</v>
          </cell>
          <cell r="K1059" t="str">
            <v>Órgano De Auditoría Interna</v>
          </cell>
          <cell r="M1059">
            <v>7500</v>
          </cell>
        </row>
        <row r="1060">
          <cell r="E1060" t="str">
            <v>45387063</v>
          </cell>
          <cell r="F1060">
            <v>44144</v>
          </cell>
          <cell r="G1060" t="str">
            <v xml:space="preserve">CAS REGULAR </v>
          </cell>
          <cell r="H1060" t="str">
            <v>D320</v>
          </cell>
          <cell r="I1060" t="str">
            <v>Subgerencia De Gestión Documentaria</v>
          </cell>
          <cell r="J1060" t="str">
            <v>D320</v>
          </cell>
          <cell r="K1060" t="str">
            <v>Subgerencia De Gestión Documentaria</v>
          </cell>
          <cell r="M1060">
            <v>2500</v>
          </cell>
        </row>
        <row r="1061">
          <cell r="E1061" t="str">
            <v>16786235</v>
          </cell>
          <cell r="F1061">
            <v>43195</v>
          </cell>
          <cell r="G1061" t="str">
            <v>CAS REGULAR</v>
          </cell>
          <cell r="H1061" t="str">
            <v>L435</v>
          </cell>
          <cell r="I1061" t="str">
            <v>Gerencia Regional De Control De Cajamarca</v>
          </cell>
          <cell r="J1061" t="str">
            <v>L435</v>
          </cell>
          <cell r="K1061" t="str">
            <v>Gerencia Regional De Control De Cajamarca</v>
          </cell>
          <cell r="L1061" t="str">
            <v>0079 CONTRALORÍA GENERAL DE LA REPÚBLICA - CGR</v>
          </cell>
          <cell r="M1061">
            <v>6000</v>
          </cell>
        </row>
        <row r="1062">
          <cell r="E1062" t="str">
            <v>45151003</v>
          </cell>
          <cell r="F1062">
            <v>43207</v>
          </cell>
          <cell r="G1062" t="str">
            <v>CAS REGULAR</v>
          </cell>
          <cell r="H1062" t="str">
            <v>L470</v>
          </cell>
          <cell r="I1062" t="str">
            <v>Gerencia Regional De Control De Arequipa</v>
          </cell>
          <cell r="J1062" t="str">
            <v>L470</v>
          </cell>
          <cell r="K1062" t="str">
            <v>Gerencia Regional De Control De Arequipa</v>
          </cell>
          <cell r="M1062">
            <v>4800</v>
          </cell>
        </row>
        <row r="1063">
          <cell r="E1063" t="str">
            <v>45797081</v>
          </cell>
          <cell r="F1063">
            <v>44133</v>
          </cell>
          <cell r="G1063" t="str">
            <v>CAS REACTIVACIÓN ECONÓMICA</v>
          </cell>
          <cell r="H1063" t="str">
            <v>C090</v>
          </cell>
          <cell r="I1063" t="str">
            <v>Órganos De Control Institucional</v>
          </cell>
          <cell r="J1063" t="str">
            <v>L446</v>
          </cell>
          <cell r="K1063" t="str">
            <v>Gerencia Regional De Control De Huancavelica</v>
          </cell>
          <cell r="L1063" t="str">
            <v>0396 MUNICIPALIDAD PROVINCIAL DE HUANCAVELICA</v>
          </cell>
          <cell r="M1063">
            <v>6500</v>
          </cell>
        </row>
        <row r="1064">
          <cell r="E1064" t="str">
            <v>41964843</v>
          </cell>
          <cell r="F1064">
            <v>40988</v>
          </cell>
          <cell r="G1064" t="str">
            <v>CAS REGULAR</v>
          </cell>
          <cell r="H1064" t="str">
            <v>D320</v>
          </cell>
          <cell r="I1064" t="str">
            <v>Subgerencia De Gestión Documentaria</v>
          </cell>
          <cell r="J1064" t="str">
            <v>L495</v>
          </cell>
          <cell r="K1064" t="str">
            <v>Gerencia Regional De Control De La Libertad</v>
          </cell>
          <cell r="M1064">
            <v>3000</v>
          </cell>
        </row>
        <row r="1065">
          <cell r="E1065" t="str">
            <v>41159613</v>
          </cell>
          <cell r="F1065">
            <v>42996</v>
          </cell>
          <cell r="G1065" t="str">
            <v>CAS RCC</v>
          </cell>
          <cell r="H1065" t="str">
            <v>C090</v>
          </cell>
          <cell r="I1065" t="str">
            <v>Órganos De Control Institucional</v>
          </cell>
          <cell r="J1065" t="str">
            <v>L336</v>
          </cell>
          <cell r="K1065" t="str">
            <v>Subgerencia De Control Del Sector Vivienda, Construcción Y Saneamiento</v>
          </cell>
          <cell r="L1065" t="str">
            <v>5303 MINISTERIO DE VIVIENDA, CONSTRUCCIÓN Y SANEAMIENTO</v>
          </cell>
          <cell r="M1065">
            <v>10000</v>
          </cell>
        </row>
        <row r="1066">
          <cell r="E1066" t="str">
            <v>09488357</v>
          </cell>
          <cell r="F1066">
            <v>44133</v>
          </cell>
          <cell r="G1066" t="str">
            <v xml:space="preserve">CAS REGULAR </v>
          </cell>
          <cell r="H1066" t="str">
            <v>D531</v>
          </cell>
          <cell r="I1066" t="str">
            <v>Oficina De Seguridad Y Defensa Nacional</v>
          </cell>
          <cell r="J1066" t="str">
            <v>D531</v>
          </cell>
          <cell r="K1066" t="str">
            <v>Oficina De Seguridad Y Defensa Nacional</v>
          </cell>
          <cell r="M1066">
            <v>5500</v>
          </cell>
        </row>
        <row r="1067">
          <cell r="E1067" t="str">
            <v>44750554</v>
          </cell>
          <cell r="F1067">
            <v>44133</v>
          </cell>
          <cell r="G1067" t="str">
            <v xml:space="preserve">CAS REGULAR </v>
          </cell>
          <cell r="H1067" t="str">
            <v>D300</v>
          </cell>
          <cell r="I1067" t="str">
            <v>Secretaría General</v>
          </cell>
          <cell r="J1067" t="str">
            <v>L466</v>
          </cell>
          <cell r="K1067" t="str">
            <v>Gerencia Regional De Control De Ucayali</v>
          </cell>
          <cell r="M1067">
            <v>8500</v>
          </cell>
        </row>
        <row r="1068">
          <cell r="E1068" t="str">
            <v>44138408</v>
          </cell>
          <cell r="F1068">
            <v>43055</v>
          </cell>
          <cell r="G1068" t="str">
            <v>CAS RCC</v>
          </cell>
          <cell r="H1068" t="str">
            <v>L334</v>
          </cell>
          <cell r="I1068" t="str">
            <v>Subgerencia De Control De Megaproyectos</v>
          </cell>
          <cell r="J1068" t="str">
            <v>L334</v>
          </cell>
          <cell r="K1068" t="str">
            <v>Subgerencia De Control De Megaproyectos</v>
          </cell>
          <cell r="M1068">
            <v>10000</v>
          </cell>
        </row>
        <row r="1069">
          <cell r="E1069" t="str">
            <v>41005255</v>
          </cell>
          <cell r="F1069">
            <v>43103</v>
          </cell>
          <cell r="G1069" t="str">
            <v>CAS REGULAR</v>
          </cell>
          <cell r="H1069" t="str">
            <v>D517</v>
          </cell>
          <cell r="I1069" t="str">
            <v>Subgerencia De Políticas Y Desarrollo Humano</v>
          </cell>
          <cell r="J1069" t="str">
            <v>D517</v>
          </cell>
          <cell r="K1069" t="str">
            <v>Subgerencia De Políticas Y Desarrollo Humano</v>
          </cell>
          <cell r="L1069" t="str">
            <v>0079 CONTRALORÍA GENERAL DE LA REPÚBLICA - CGR</v>
          </cell>
          <cell r="M1069">
            <v>4000</v>
          </cell>
        </row>
        <row r="1070">
          <cell r="E1070" t="str">
            <v>20653660</v>
          </cell>
          <cell r="F1070">
            <v>43055</v>
          </cell>
          <cell r="G1070" t="str">
            <v>CAS RCC</v>
          </cell>
          <cell r="H1070" t="str">
            <v>C090</v>
          </cell>
          <cell r="I1070" t="str">
            <v>Órganos De Control Institucional</v>
          </cell>
          <cell r="J1070" t="str">
            <v>L332</v>
          </cell>
          <cell r="K1070" t="str">
            <v>Subgerencia De Control Del Sector Agricultura Y Ambiente</v>
          </cell>
          <cell r="L1070" t="str">
            <v>0052 MINISTERIO DE DESARROLLO AGRARIO Y RIEGO</v>
          </cell>
          <cell r="M1070">
            <v>12000</v>
          </cell>
        </row>
        <row r="1071">
          <cell r="E1071" t="str">
            <v>40287348</v>
          </cell>
          <cell r="F1071">
            <v>43460</v>
          </cell>
          <cell r="G1071" t="str">
            <v>CAS REGULAR</v>
          </cell>
          <cell r="H1071" t="str">
            <v>D710</v>
          </cell>
          <cell r="I1071" t="str">
            <v>Subgerencia De Asesoría Jurídica</v>
          </cell>
          <cell r="J1071" t="str">
            <v>D710</v>
          </cell>
          <cell r="K1071" t="str">
            <v>Subgerencia De Asesoría Jurídica</v>
          </cell>
          <cell r="M1071">
            <v>8500</v>
          </cell>
        </row>
        <row r="1072">
          <cell r="E1072" t="str">
            <v>41745387</v>
          </cell>
          <cell r="F1072">
            <v>43843</v>
          </cell>
          <cell r="G1072" t="str">
            <v>CAS REGULAR</v>
          </cell>
          <cell r="H1072" t="str">
            <v>C401</v>
          </cell>
          <cell r="I1072" t="str">
            <v>Gerencia De Comunicación Corporativa</v>
          </cell>
          <cell r="J1072" t="str">
            <v>L425</v>
          </cell>
          <cell r="K1072" t="str">
            <v>Gerencia Regional De Control De Ancash</v>
          </cell>
          <cell r="M1072">
            <v>5500</v>
          </cell>
        </row>
        <row r="1073">
          <cell r="E1073" t="str">
            <v>70322610</v>
          </cell>
          <cell r="F1073">
            <v>43460</v>
          </cell>
          <cell r="G1073" t="str">
            <v>CAS REGULAR</v>
          </cell>
          <cell r="H1073" t="str">
            <v>D401</v>
          </cell>
          <cell r="I1073" t="str">
            <v>Subdirección Académica</v>
          </cell>
          <cell r="J1073" t="str">
            <v>D401</v>
          </cell>
          <cell r="K1073" t="str">
            <v>Subdirección Académica</v>
          </cell>
          <cell r="M1073">
            <v>6500</v>
          </cell>
        </row>
        <row r="1074">
          <cell r="E1074" t="str">
            <v>43681865</v>
          </cell>
          <cell r="F1074">
            <v>43601</v>
          </cell>
          <cell r="G1074" t="str">
            <v>CAS RCC</v>
          </cell>
          <cell r="H1074" t="str">
            <v>C090</v>
          </cell>
          <cell r="I1074" t="str">
            <v>Órganos De Control Institucional</v>
          </cell>
          <cell r="J1074" t="str">
            <v>L422</v>
          </cell>
          <cell r="K1074" t="str">
            <v>Gerencia Regional De Control De Tumbes</v>
          </cell>
          <cell r="L1074" t="str">
            <v>0476 MUNICIPALIDAD PROVINCIAL DE ZARUMILLA</v>
          </cell>
          <cell r="M1074">
            <v>7500</v>
          </cell>
        </row>
        <row r="1075">
          <cell r="E1075" t="str">
            <v>40445599</v>
          </cell>
          <cell r="F1075">
            <v>43601</v>
          </cell>
          <cell r="G1075" t="str">
            <v>CAS RCC</v>
          </cell>
          <cell r="H1075" t="str">
            <v>C090</v>
          </cell>
          <cell r="I1075" t="str">
            <v>Órganos De Control Institucional</v>
          </cell>
          <cell r="J1075" t="str">
            <v>L470</v>
          </cell>
          <cell r="K1075" t="str">
            <v>Gerencia Regional De Control De Arequipa</v>
          </cell>
          <cell r="L1075" t="str">
            <v>0360 MUNICIPALIDAD PROVINCIAL DE LA UNION</v>
          </cell>
          <cell r="M1075">
            <v>5500</v>
          </cell>
        </row>
        <row r="1076">
          <cell r="E1076" t="str">
            <v>05390548</v>
          </cell>
          <cell r="F1076">
            <v>43776</v>
          </cell>
          <cell r="G1076" t="str">
            <v>CAS REGULAR</v>
          </cell>
          <cell r="H1076" t="str">
            <v>D511</v>
          </cell>
          <cell r="I1076" t="str">
            <v>Subgerencia De Bienestar Y Relaciones Laborales</v>
          </cell>
          <cell r="J1076" t="str">
            <v>L440</v>
          </cell>
          <cell r="K1076" t="str">
            <v>Gerencia Regional De Control De Loreto</v>
          </cell>
          <cell r="M1076">
            <v>6500</v>
          </cell>
        </row>
        <row r="1077">
          <cell r="E1077" t="str">
            <v>46781586</v>
          </cell>
          <cell r="F1077">
            <v>43661</v>
          </cell>
          <cell r="G1077" t="str">
            <v>CAS MEGAPROYECTOS</v>
          </cell>
          <cell r="H1077" t="str">
            <v>C090</v>
          </cell>
          <cell r="I1077" t="str">
            <v>Órganos De Control Institucional</v>
          </cell>
          <cell r="J1077" t="str">
            <v>L425</v>
          </cell>
          <cell r="K1077" t="str">
            <v>Gerencia Regional De Control De Ancash</v>
          </cell>
          <cell r="L1077" t="str">
            <v>0341 MUNICIPALIDAD PROVINCIAL DE PALLASCA</v>
          </cell>
          <cell r="M1077">
            <v>7500</v>
          </cell>
        </row>
        <row r="1078">
          <cell r="E1078" t="str">
            <v>70092468</v>
          </cell>
          <cell r="F1078">
            <v>43601</v>
          </cell>
          <cell r="G1078" t="str">
            <v>CAS MEGAPROYECTOS</v>
          </cell>
          <cell r="H1078" t="str">
            <v>C090</v>
          </cell>
          <cell r="I1078" t="str">
            <v>Órganos De Control Institucional</v>
          </cell>
          <cell r="J1078" t="str">
            <v>L440</v>
          </cell>
          <cell r="K1078" t="str">
            <v>Gerencia Regional De Control De Loreto</v>
          </cell>
          <cell r="L1078" t="str">
            <v>0436 MUNICIPALIDAD PROVINCIAL DE ALTO AMAZONAS</v>
          </cell>
          <cell r="M1078">
            <v>5500</v>
          </cell>
        </row>
        <row r="1079">
          <cell r="E1079" t="str">
            <v>43254838</v>
          </cell>
          <cell r="F1079">
            <v>44133</v>
          </cell>
          <cell r="G1079" t="str">
            <v xml:space="preserve">CAS REGULAR </v>
          </cell>
          <cell r="H1079" t="str">
            <v>D603</v>
          </cell>
          <cell r="I1079" t="str">
            <v>Subgerencia De Gobierno Digital</v>
          </cell>
          <cell r="J1079" t="str">
            <v>D603</v>
          </cell>
          <cell r="K1079" t="str">
            <v>Subgerencia De Gobierno Digital</v>
          </cell>
          <cell r="M1079">
            <v>5500</v>
          </cell>
        </row>
        <row r="1080">
          <cell r="E1080" t="str">
            <v>74144055</v>
          </cell>
          <cell r="F1080">
            <v>44133</v>
          </cell>
          <cell r="G1080" t="str">
            <v>CAS REACTIVACIÓN ECONÓMICA</v>
          </cell>
          <cell r="H1080" t="str">
            <v>C090</v>
          </cell>
          <cell r="I1080" t="str">
            <v>Órganos De Control Institucional</v>
          </cell>
          <cell r="J1080" t="str">
            <v>L446</v>
          </cell>
          <cell r="K1080" t="str">
            <v>Gerencia Regional De Control De Huancavelica</v>
          </cell>
          <cell r="L1080" t="str">
            <v>0833 DIRECCION REGIONAL DE SALUD HUANCAVELICA</v>
          </cell>
          <cell r="M1080">
            <v>6500</v>
          </cell>
        </row>
        <row r="1081">
          <cell r="E1081" t="str">
            <v>42696968</v>
          </cell>
          <cell r="F1081">
            <v>44133</v>
          </cell>
          <cell r="G1081" t="str">
            <v>CAS REACTIVACIÓN ECONÓMICA</v>
          </cell>
          <cell r="H1081" t="str">
            <v>C090</v>
          </cell>
          <cell r="I1081" t="str">
            <v>Órganos De Control Institucional</v>
          </cell>
          <cell r="J1081" t="str">
            <v>L455</v>
          </cell>
          <cell r="K1081" t="str">
            <v>Gerencia Regional De Control De Puno</v>
          </cell>
          <cell r="L1081" t="str">
            <v>9022 MUNICIPALIDAD PROVINCIAL DE EL COLLAO</v>
          </cell>
          <cell r="M1081">
            <v>6500</v>
          </cell>
        </row>
        <row r="1082">
          <cell r="E1082" t="str">
            <v>42873011</v>
          </cell>
          <cell r="F1082">
            <v>43776</v>
          </cell>
          <cell r="G1082" t="str">
            <v>CAS REGULAR</v>
          </cell>
          <cell r="H1082" t="str">
            <v>C321</v>
          </cell>
          <cell r="I1082" t="str">
            <v>Subgerencia De Modernización</v>
          </cell>
          <cell r="J1082" t="str">
            <v>C321</v>
          </cell>
          <cell r="K1082" t="str">
            <v>Subgerencia De Modernización</v>
          </cell>
          <cell r="M1082">
            <v>8500</v>
          </cell>
        </row>
        <row r="1083">
          <cell r="E1083" t="str">
            <v>47341619</v>
          </cell>
          <cell r="F1083">
            <v>43601</v>
          </cell>
          <cell r="G1083" t="str">
            <v>CAS MEGAPROYECTOS</v>
          </cell>
          <cell r="H1083" t="str">
            <v>C090</v>
          </cell>
          <cell r="I1083" t="str">
            <v>Órganos De Control Institucional</v>
          </cell>
          <cell r="J1083" t="str">
            <v>L495</v>
          </cell>
          <cell r="K1083" t="str">
            <v>Gerencia Regional De Control De La Libertad</v>
          </cell>
          <cell r="L1083" t="str">
            <v>5342 GOBIERNO REGIONAL LA LIBERTAD</v>
          </cell>
          <cell r="M1083">
            <v>6500</v>
          </cell>
        </row>
        <row r="1084">
          <cell r="E1084" t="str">
            <v>44482273</v>
          </cell>
          <cell r="F1084">
            <v>44133</v>
          </cell>
          <cell r="G1084" t="str">
            <v>CAS REACTIVACIÓN ECONÓMICA</v>
          </cell>
          <cell r="H1084" t="str">
            <v>C090</v>
          </cell>
          <cell r="I1084" t="str">
            <v>Órganos De Control Institucional</v>
          </cell>
          <cell r="J1084" t="str">
            <v>L450</v>
          </cell>
          <cell r="K1084" t="str">
            <v>Gerencia Regional De Control De San Martín</v>
          </cell>
          <cell r="L1084" t="str">
            <v>0470 MUNICIPALIDAD PROVINCIAL DE RIOJA</v>
          </cell>
          <cell r="M1084">
            <v>7500</v>
          </cell>
        </row>
        <row r="1085">
          <cell r="E1085" t="str">
            <v>46850718</v>
          </cell>
          <cell r="F1085">
            <v>44133</v>
          </cell>
          <cell r="G1085" t="str">
            <v>CAS REACTIVACIÓN ECONÓMICA</v>
          </cell>
          <cell r="H1085" t="str">
            <v>C090</v>
          </cell>
          <cell r="I1085" t="str">
            <v>Órganos De Control Institucional</v>
          </cell>
          <cell r="J1085" t="str">
            <v>L316</v>
          </cell>
          <cell r="K1085" t="str">
            <v>Subgerencia De Control Del Sector Salud</v>
          </cell>
          <cell r="L1085" t="str">
            <v>0251 SEGURO SOCIAL DE SALUD - ESSALUD</v>
          </cell>
          <cell r="M1085">
            <v>7500</v>
          </cell>
        </row>
        <row r="1086">
          <cell r="E1086" t="str">
            <v>47407163</v>
          </cell>
          <cell r="F1086">
            <v>44133</v>
          </cell>
          <cell r="G1086" t="str">
            <v>CAS REACTIVACIÓN ECONÓMICA</v>
          </cell>
          <cell r="H1086" t="str">
            <v>C090</v>
          </cell>
          <cell r="I1086" t="str">
            <v>Órganos De Control Institucional</v>
          </cell>
          <cell r="J1086" t="str">
            <v>L401</v>
          </cell>
          <cell r="K1086" t="str">
            <v>Gerencia Regional De Control Lima Metropolitana Y Callao</v>
          </cell>
          <cell r="L1086" t="str">
            <v>2149 MUNICIPALIDAD DISTRITAL DE ANCÓN</v>
          </cell>
          <cell r="M1086">
            <v>6500</v>
          </cell>
        </row>
        <row r="1087">
          <cell r="E1087" t="str">
            <v>44446360</v>
          </cell>
          <cell r="F1087">
            <v>43601</v>
          </cell>
          <cell r="G1087" t="str">
            <v>CAS RCC</v>
          </cell>
          <cell r="H1087" t="str">
            <v>C090</v>
          </cell>
          <cell r="I1087" t="str">
            <v>Órganos De Control Institucional</v>
          </cell>
          <cell r="J1087" t="str">
            <v>L470</v>
          </cell>
          <cell r="K1087" t="str">
            <v>Gerencia Regional De Control De Arequipa</v>
          </cell>
          <cell r="L1087" t="str">
            <v>1305 MUNICIPALIDAD DISTRITAL DE PAUCARPATA</v>
          </cell>
          <cell r="M1087">
            <v>5500</v>
          </cell>
        </row>
        <row r="1088">
          <cell r="E1088" t="str">
            <v>32966594</v>
          </cell>
          <cell r="F1088">
            <v>43601</v>
          </cell>
          <cell r="G1088" t="str">
            <v>CAS RCC</v>
          </cell>
          <cell r="H1088" t="str">
            <v>C090</v>
          </cell>
          <cell r="I1088" t="str">
            <v>Órganos De Control Institucional</v>
          </cell>
          <cell r="J1088" t="str">
            <v>L435</v>
          </cell>
          <cell r="K1088" t="str">
            <v>Gerencia Regional De Control De Cajamarca</v>
          </cell>
          <cell r="L1088" t="str">
            <v>0378 MUNICIPALIDAD PROVINCIAL DE SANTA CRUZ</v>
          </cell>
          <cell r="M1088">
            <v>7500</v>
          </cell>
        </row>
        <row r="1089">
          <cell r="E1089" t="str">
            <v>43716820</v>
          </cell>
          <cell r="F1089">
            <v>43843</v>
          </cell>
          <cell r="G1089" t="str">
            <v>CAS REGULAR</v>
          </cell>
          <cell r="H1089" t="str">
            <v>L540</v>
          </cell>
          <cell r="I1089" t="str">
            <v>Subgerencia De Fiscalización</v>
          </cell>
          <cell r="J1089" t="str">
            <v>L540</v>
          </cell>
          <cell r="K1089" t="str">
            <v>Subgerencia De Fiscalización</v>
          </cell>
          <cell r="M1089">
            <v>6500</v>
          </cell>
        </row>
        <row r="1090">
          <cell r="E1090" t="str">
            <v>40950160</v>
          </cell>
          <cell r="F1090">
            <v>44133</v>
          </cell>
          <cell r="G1090" t="str">
            <v xml:space="preserve">CAS REGULAR </v>
          </cell>
          <cell r="H1090" t="str">
            <v>D603</v>
          </cell>
          <cell r="I1090" t="str">
            <v>Subgerencia De Gobierno Digital</v>
          </cell>
          <cell r="J1090" t="str">
            <v>D603</v>
          </cell>
          <cell r="K1090" t="str">
            <v>Subgerencia De Gobierno Digital</v>
          </cell>
          <cell r="M1090">
            <v>5500</v>
          </cell>
        </row>
        <row r="1091">
          <cell r="E1091" t="str">
            <v>08133374</v>
          </cell>
          <cell r="F1091">
            <v>43055</v>
          </cell>
          <cell r="G1091" t="str">
            <v>CAS MEGAPROYECTOS</v>
          </cell>
          <cell r="H1091" t="str">
            <v>C920</v>
          </cell>
          <cell r="I1091" t="str">
            <v>Subgerencia De Control De Asociaciones Público Privadas Y Obras Por Impuestos</v>
          </cell>
          <cell r="J1091" t="str">
            <v>C920</v>
          </cell>
          <cell r="K1091" t="str">
            <v>Subgerencia De Control De Asociaciones Público Privadas Y Obras Por Impuestos</v>
          </cell>
          <cell r="M1091">
            <v>12000</v>
          </cell>
        </row>
        <row r="1092">
          <cell r="E1092" t="str">
            <v>15413818</v>
          </cell>
          <cell r="F1092">
            <v>40120</v>
          </cell>
          <cell r="G1092" t="str">
            <v>CAS REGULAR</v>
          </cell>
          <cell r="H1092" t="str">
            <v>L490</v>
          </cell>
          <cell r="I1092" t="str">
            <v>Gerencia Regional De Control De Ayacucho</v>
          </cell>
          <cell r="J1092" t="str">
            <v>L490</v>
          </cell>
          <cell r="K1092" t="str">
            <v>Gerencia Regional De Control De Ayacucho</v>
          </cell>
          <cell r="M1092">
            <v>1500</v>
          </cell>
        </row>
        <row r="1093">
          <cell r="E1093" t="str">
            <v>70010921</v>
          </cell>
          <cell r="F1093">
            <v>44133</v>
          </cell>
          <cell r="G1093" t="str">
            <v>CAS REACTIVACIÓN ECONÓMICA</v>
          </cell>
          <cell r="H1093" t="str">
            <v>C090</v>
          </cell>
          <cell r="I1093" t="str">
            <v>Órganos De Control Institucional</v>
          </cell>
          <cell r="J1093" t="str">
            <v>L495</v>
          </cell>
          <cell r="K1093" t="str">
            <v>Gerencia Regional De Control De La Libertad</v>
          </cell>
          <cell r="L1093" t="str">
            <v>0264 SEDALIB S.A.</v>
          </cell>
          <cell r="M1093">
            <v>8500</v>
          </cell>
        </row>
        <row r="1094">
          <cell r="E1094" t="str">
            <v>29463298</v>
          </cell>
          <cell r="F1094">
            <v>43601</v>
          </cell>
          <cell r="G1094" t="str">
            <v>CAS MEGAPROYECTOS</v>
          </cell>
          <cell r="H1094" t="str">
            <v>C090</v>
          </cell>
          <cell r="I1094" t="str">
            <v>Órganos De Control Institucional</v>
          </cell>
          <cell r="J1094" t="str">
            <v>L455</v>
          </cell>
          <cell r="K1094" t="str">
            <v>Gerencia Regional De Control De Puno</v>
          </cell>
          <cell r="L1094" t="str">
            <v>0462 MUNICIPALIDAD PROVINCIAL DE MELGAR</v>
          </cell>
          <cell r="M1094">
            <v>7500</v>
          </cell>
        </row>
        <row r="1095">
          <cell r="E1095" t="str">
            <v>40750997</v>
          </cell>
          <cell r="F1095">
            <v>43374</v>
          </cell>
          <cell r="G1095" t="str">
            <v>CAS RCC</v>
          </cell>
          <cell r="H1095" t="str">
            <v>L425</v>
          </cell>
          <cell r="I1095" t="str">
            <v>Gerencia Regional De Control De Ancash</v>
          </cell>
          <cell r="J1095" t="str">
            <v>L425</v>
          </cell>
          <cell r="K1095" t="str">
            <v>Gerencia Regional De Control De Ancash</v>
          </cell>
          <cell r="M1095">
            <v>8500</v>
          </cell>
        </row>
        <row r="1096">
          <cell r="E1096" t="str">
            <v>10142178</v>
          </cell>
          <cell r="F1096">
            <v>43843</v>
          </cell>
          <cell r="G1096" t="str">
            <v>CAS REGULAR</v>
          </cell>
          <cell r="H1096" t="str">
            <v>D551</v>
          </cell>
          <cell r="I1096" t="str">
            <v>Secretaría Técnica De Procedimientos Administrativos Disciplinarios</v>
          </cell>
          <cell r="J1096" t="str">
            <v>D551</v>
          </cell>
          <cell r="K1096" t="str">
            <v>Secretaría Técnica De Procedimientos Administrativos Disciplinarios</v>
          </cell>
          <cell r="M1096">
            <v>7500</v>
          </cell>
        </row>
        <row r="1097">
          <cell r="E1097" t="str">
            <v>42278808</v>
          </cell>
          <cell r="F1097">
            <v>44133</v>
          </cell>
          <cell r="G1097" t="str">
            <v>CAS REACTIVACIÓN ECONÓMICA</v>
          </cell>
          <cell r="H1097" t="str">
            <v>L495</v>
          </cell>
          <cell r="I1097" t="str">
            <v>Gerencia Regional De Control De La Libertad</v>
          </cell>
          <cell r="J1097" t="str">
            <v>L495</v>
          </cell>
          <cell r="K1097" t="str">
            <v>Gerencia Regional De Control De La Libertad</v>
          </cell>
          <cell r="M1097">
            <v>8500</v>
          </cell>
        </row>
        <row r="1098">
          <cell r="E1098" t="str">
            <v>42577807</v>
          </cell>
          <cell r="F1098">
            <v>43843</v>
          </cell>
          <cell r="G1098" t="str">
            <v>CAS REGULAR</v>
          </cell>
          <cell r="H1098" t="str">
            <v>C090</v>
          </cell>
          <cell r="I1098" t="str">
            <v>Órganos De Control Institucional</v>
          </cell>
          <cell r="J1098" t="str">
            <v>L336</v>
          </cell>
          <cell r="K1098" t="str">
            <v>Subgerencia De Control Del Sector Vivienda, Construcción Y Saneamiento</v>
          </cell>
          <cell r="L1098" t="str">
            <v>4413 SUPERINTENDENCIA NACIONAL DE BIENES ESTATALES</v>
          </cell>
          <cell r="M1098">
            <v>8500</v>
          </cell>
        </row>
        <row r="1099">
          <cell r="E1099" t="str">
            <v>44403000</v>
          </cell>
          <cell r="F1099">
            <v>43601</v>
          </cell>
          <cell r="G1099" t="str">
            <v>CAS MEGAPROYECTOS</v>
          </cell>
          <cell r="H1099" t="str">
            <v>C090</v>
          </cell>
          <cell r="I1099" t="str">
            <v>Órganos De Control Institucional</v>
          </cell>
          <cell r="J1099" t="str">
            <v>L420</v>
          </cell>
          <cell r="K1099" t="str">
            <v>Gerencia Regional De Control De Piura</v>
          </cell>
          <cell r="L1099" t="str">
            <v>0612 PROYECTO ESPECIAL CHIRA PIURA</v>
          </cell>
          <cell r="M1099">
            <v>6500</v>
          </cell>
        </row>
        <row r="1100">
          <cell r="E1100" t="str">
            <v>23863943</v>
          </cell>
          <cell r="F1100">
            <v>43656</v>
          </cell>
          <cell r="G1100" t="str">
            <v>CAS MEGAPROYECTOS</v>
          </cell>
          <cell r="H1100" t="str">
            <v>C090</v>
          </cell>
          <cell r="I1100" t="str">
            <v>Órganos De Control Institucional</v>
          </cell>
          <cell r="J1100" t="str">
            <v>L470</v>
          </cell>
          <cell r="K1100" t="str">
            <v>Gerencia Regional De Control De Arequipa</v>
          </cell>
          <cell r="L1100" t="str">
            <v>5334 GOBIERNO REGIONAL AREQUIPA</v>
          </cell>
          <cell r="M1100">
            <v>7500</v>
          </cell>
        </row>
        <row r="1101">
          <cell r="E1101" t="str">
            <v>09495726</v>
          </cell>
          <cell r="F1101">
            <v>43460</v>
          </cell>
          <cell r="G1101" t="str">
            <v>CAS REGULAR</v>
          </cell>
          <cell r="H1101" t="str">
            <v>C321</v>
          </cell>
          <cell r="I1101" t="str">
            <v>Subgerencia De Modernización</v>
          </cell>
          <cell r="J1101" t="str">
            <v>C321</v>
          </cell>
          <cell r="K1101" t="str">
            <v>Subgerencia De Modernización</v>
          </cell>
          <cell r="M1101">
            <v>10500</v>
          </cell>
        </row>
        <row r="1102">
          <cell r="E1102" t="str">
            <v>42874252</v>
          </cell>
          <cell r="F1102">
            <v>43055</v>
          </cell>
          <cell r="G1102" t="str">
            <v>CAS RCC</v>
          </cell>
          <cell r="H1102" t="str">
            <v>L320</v>
          </cell>
          <cell r="I1102" t="str">
            <v>Subgerencia De Control Del Sector Económico Y Financiero</v>
          </cell>
          <cell r="J1102" t="str">
            <v>L320</v>
          </cell>
          <cell r="K1102" t="str">
            <v>Subgerencia De Control Del Sector Económico Y Financiero</v>
          </cell>
          <cell r="M1102">
            <v>10000</v>
          </cell>
        </row>
        <row r="1103">
          <cell r="E1103" t="str">
            <v>09909417</v>
          </cell>
          <cell r="F1103">
            <v>43103</v>
          </cell>
          <cell r="G1103" t="str">
            <v>CAS REGULAR</v>
          </cell>
          <cell r="H1103" t="str">
            <v>L100</v>
          </cell>
          <cell r="I1103" t="str">
            <v>Vicecontraloría De Servicios De Control Gubernamental</v>
          </cell>
          <cell r="J1103" t="str">
            <v>L100</v>
          </cell>
          <cell r="K1103" t="str">
            <v>Vicecontraloría De Servicios De Control Gubernamental</v>
          </cell>
          <cell r="M1103">
            <v>3000</v>
          </cell>
        </row>
        <row r="1104">
          <cell r="E1104" t="str">
            <v>43105538</v>
          </cell>
          <cell r="F1104">
            <v>44133</v>
          </cell>
          <cell r="G1104" t="str">
            <v xml:space="preserve">CAS REGULAR </v>
          </cell>
          <cell r="H1104" t="str">
            <v>C360</v>
          </cell>
          <cell r="I1104" t="str">
            <v>Subgerencia De Prensa</v>
          </cell>
          <cell r="J1104" t="str">
            <v>C360</v>
          </cell>
          <cell r="K1104" t="str">
            <v>Subgerencia De Prensa</v>
          </cell>
          <cell r="M1104">
            <v>4000</v>
          </cell>
        </row>
        <row r="1105">
          <cell r="E1105" t="str">
            <v>46029373</v>
          </cell>
          <cell r="F1105">
            <v>43601</v>
          </cell>
          <cell r="G1105" t="str">
            <v>CAS MEGAPROYECTOS</v>
          </cell>
          <cell r="H1105" t="str">
            <v>C090</v>
          </cell>
          <cell r="I1105" t="str">
            <v>Órganos De Control Institucional</v>
          </cell>
          <cell r="J1105" t="str">
            <v>L401</v>
          </cell>
          <cell r="K1105" t="str">
            <v>Gerencia Regional De Control Lima Metropolitana Y Callao</v>
          </cell>
          <cell r="L1105" t="str">
            <v>2695 MUNICIPALIDAD DISTRITAL DE SAN BORJA</v>
          </cell>
          <cell r="M1105">
            <v>5500</v>
          </cell>
        </row>
        <row r="1106">
          <cell r="E1106" t="str">
            <v>43231054</v>
          </cell>
          <cell r="F1106">
            <v>43374</v>
          </cell>
          <cell r="G1106" t="str">
            <v>CAS RCC</v>
          </cell>
          <cell r="H1106" t="str">
            <v>L430</v>
          </cell>
          <cell r="I1106" t="str">
            <v>Gerencia Regional De Control De Lambayeque</v>
          </cell>
          <cell r="J1106" t="str">
            <v>L430</v>
          </cell>
          <cell r="K1106" t="str">
            <v>Gerencia Regional De Control De Lambayeque</v>
          </cell>
          <cell r="M1106">
            <v>6500</v>
          </cell>
        </row>
        <row r="1107">
          <cell r="E1107" t="str">
            <v>60212602</v>
          </cell>
          <cell r="F1107">
            <v>43601</v>
          </cell>
          <cell r="G1107" t="str">
            <v>CAS MEGAPROYECTOS</v>
          </cell>
          <cell r="H1107" t="str">
            <v>L425</v>
          </cell>
          <cell r="I1107" t="str">
            <v>Gerencia Regional De Control De Ancash</v>
          </cell>
          <cell r="J1107" t="str">
            <v>L425</v>
          </cell>
          <cell r="K1107" t="str">
            <v>Gerencia Regional De Control De Ancash</v>
          </cell>
          <cell r="M1107">
            <v>6500</v>
          </cell>
        </row>
        <row r="1108">
          <cell r="E1108" t="str">
            <v>28315721</v>
          </cell>
          <cell r="F1108">
            <v>43460</v>
          </cell>
          <cell r="G1108" t="str">
            <v>CAS MEGAPROYECTOS</v>
          </cell>
          <cell r="H1108" t="str">
            <v>L334</v>
          </cell>
          <cell r="I1108" t="str">
            <v>Subgerencia De Control De Megaproyectos</v>
          </cell>
          <cell r="J1108" t="str">
            <v>L334</v>
          </cell>
          <cell r="K1108" t="str">
            <v>Subgerencia De Control De Megaproyectos</v>
          </cell>
          <cell r="M1108">
            <v>10500</v>
          </cell>
        </row>
        <row r="1109">
          <cell r="E1109" t="str">
            <v>41008373</v>
          </cell>
          <cell r="F1109">
            <v>44133</v>
          </cell>
          <cell r="G1109" t="str">
            <v>CAS REACTIVACIÓN ECONÓMICA</v>
          </cell>
          <cell r="H1109" t="str">
            <v>L495</v>
          </cell>
          <cell r="I1109" t="str">
            <v>Gerencia Regional De Control De La Libertad</v>
          </cell>
          <cell r="J1109" t="str">
            <v>L495</v>
          </cell>
          <cell r="K1109" t="str">
            <v>Gerencia Regional De Control De La Libertad</v>
          </cell>
          <cell r="M1109">
            <v>9500</v>
          </cell>
        </row>
        <row r="1110">
          <cell r="E1110" t="str">
            <v>73088609</v>
          </cell>
          <cell r="F1110">
            <v>43601</v>
          </cell>
          <cell r="G1110" t="str">
            <v>CAS MEGAPROYECTOS</v>
          </cell>
          <cell r="H1110" t="str">
            <v>C090</v>
          </cell>
          <cell r="I1110" t="str">
            <v>Órganos De Control Institucional</v>
          </cell>
          <cell r="J1110" t="str">
            <v>L460</v>
          </cell>
          <cell r="K1110" t="str">
            <v>Gerencia Regional De Control De Junín</v>
          </cell>
          <cell r="L1110" t="str">
            <v>1929 MUNICIPALIDAD DISTRITAL DE EL TAMBO</v>
          </cell>
          <cell r="M1110">
            <v>5500</v>
          </cell>
        </row>
        <row r="1111">
          <cell r="E1111" t="str">
            <v>42929149</v>
          </cell>
          <cell r="F1111">
            <v>43601</v>
          </cell>
          <cell r="G1111" t="str">
            <v>CAS MEGAPROYECTOS</v>
          </cell>
          <cell r="H1111" t="str">
            <v>C090</v>
          </cell>
          <cell r="I1111" t="str">
            <v>Órganos De Control Institucional</v>
          </cell>
          <cell r="J1111" t="str">
            <v>L435</v>
          </cell>
          <cell r="K1111" t="str">
            <v>Gerencia Regional De Control De Cajamarca</v>
          </cell>
          <cell r="L1111" t="str">
            <v>2682 MUNICIPALIDAD PROVINCIAL DE SAN MARCOS</v>
          </cell>
          <cell r="M1111">
            <v>7500</v>
          </cell>
        </row>
        <row r="1112">
          <cell r="E1112" t="str">
            <v>32967428</v>
          </cell>
          <cell r="F1112">
            <v>44133</v>
          </cell>
          <cell r="G1112" t="str">
            <v>CAS REACTIVACIÓN ECONÓMICA</v>
          </cell>
          <cell r="H1112" t="str">
            <v>L495</v>
          </cell>
          <cell r="I1112" t="str">
            <v>Gerencia Regional De Control De La Libertad</v>
          </cell>
          <cell r="J1112" t="str">
            <v>L495</v>
          </cell>
          <cell r="K1112" t="str">
            <v>Gerencia Regional De Control De La Libertad</v>
          </cell>
          <cell r="M1112">
            <v>6500</v>
          </cell>
        </row>
        <row r="1113">
          <cell r="E1113" t="str">
            <v>29718874</v>
          </cell>
          <cell r="F1113">
            <v>43776</v>
          </cell>
          <cell r="G1113" t="str">
            <v>CAS REGULAR</v>
          </cell>
          <cell r="H1113" t="str">
            <v>C200</v>
          </cell>
          <cell r="I1113" t="str">
            <v>Gerencia De Administración</v>
          </cell>
          <cell r="J1113" t="str">
            <v>C200</v>
          </cell>
          <cell r="K1113" t="str">
            <v>Gerencia De Administración</v>
          </cell>
          <cell r="M1113">
            <v>5500</v>
          </cell>
        </row>
        <row r="1114">
          <cell r="E1114" t="str">
            <v>26604305</v>
          </cell>
          <cell r="F1114">
            <v>43619</v>
          </cell>
          <cell r="G1114" t="str">
            <v>CAS MEGAPROYECTOS</v>
          </cell>
          <cell r="H1114" t="str">
            <v>C090</v>
          </cell>
          <cell r="I1114" t="str">
            <v>Órganos De Control Institucional</v>
          </cell>
          <cell r="J1114" t="str">
            <v>L435</v>
          </cell>
          <cell r="K1114" t="str">
            <v>Gerencia Regional De Control De Cajamarca</v>
          </cell>
          <cell r="L1114" t="str">
            <v>0375 MUNICIPALIDAD PROVINCIAL DE JAÉN</v>
          </cell>
          <cell r="M1114">
            <v>6500</v>
          </cell>
        </row>
        <row r="1115">
          <cell r="E1115" t="str">
            <v>40345228</v>
          </cell>
          <cell r="F1115">
            <v>43843</v>
          </cell>
          <cell r="G1115" t="str">
            <v>CAS REGULAR</v>
          </cell>
          <cell r="H1115" t="str">
            <v>C370</v>
          </cell>
          <cell r="I1115" t="str">
            <v>Subgerencia De Integridad Pública</v>
          </cell>
          <cell r="J1115" t="str">
            <v>C370</v>
          </cell>
          <cell r="K1115" t="str">
            <v>Subgerencia De Integridad Pública</v>
          </cell>
          <cell r="M1115">
            <v>6500</v>
          </cell>
        </row>
        <row r="1116">
          <cell r="E1116" t="str">
            <v>42721711</v>
          </cell>
          <cell r="F1116">
            <v>41687</v>
          </cell>
          <cell r="G1116" t="str">
            <v>CAS REGULAR</v>
          </cell>
          <cell r="H1116" t="str">
            <v>D531</v>
          </cell>
          <cell r="I1116" t="str">
            <v>Oficina De Seguridad Y Defensa Nacional</v>
          </cell>
          <cell r="J1116" t="str">
            <v>D531</v>
          </cell>
          <cell r="K1116" t="str">
            <v>Oficina De Seguridad Y Defensa Nacional</v>
          </cell>
          <cell r="M1116">
            <v>2500</v>
          </cell>
        </row>
        <row r="1117">
          <cell r="E1117" t="str">
            <v>10723386</v>
          </cell>
          <cell r="F1117">
            <v>43055</v>
          </cell>
          <cell r="G1117" t="str">
            <v>CAS MEGAPROYECTOS</v>
          </cell>
          <cell r="H1117" t="str">
            <v>C920</v>
          </cell>
          <cell r="I1117" t="str">
            <v>Subgerencia De Control De Asociaciones Público Privadas Y Obras Por Impuestos</v>
          </cell>
          <cell r="J1117" t="str">
            <v>C920</v>
          </cell>
          <cell r="K1117" t="str">
            <v>Subgerencia De Control De Asociaciones Público Privadas Y Obras Por Impuestos</v>
          </cell>
          <cell r="M1117">
            <v>8500</v>
          </cell>
        </row>
        <row r="1118">
          <cell r="E1118" t="str">
            <v>09408728</v>
          </cell>
          <cell r="F1118">
            <v>41687</v>
          </cell>
          <cell r="G1118" t="str">
            <v>CAS REGULAR</v>
          </cell>
          <cell r="H1118" t="str">
            <v>D531</v>
          </cell>
          <cell r="I1118" t="str">
            <v>Oficina De Seguridad Y Defensa Nacional</v>
          </cell>
          <cell r="J1118" t="str">
            <v>D531</v>
          </cell>
          <cell r="K1118" t="str">
            <v>Oficina De Seguridad Y Defensa Nacional</v>
          </cell>
          <cell r="M1118">
            <v>2500</v>
          </cell>
        </row>
        <row r="1119">
          <cell r="E1119" t="str">
            <v>72517755</v>
          </cell>
          <cell r="F1119">
            <v>43222</v>
          </cell>
          <cell r="G1119" t="str">
            <v>CAS REGULAR</v>
          </cell>
          <cell r="H1119" t="str">
            <v>D404</v>
          </cell>
          <cell r="I1119" t="str">
            <v>Subdirección Administrativa</v>
          </cell>
          <cell r="J1119" t="str">
            <v>D404</v>
          </cell>
          <cell r="K1119" t="str">
            <v>Subdirección Administrativa</v>
          </cell>
          <cell r="M1119">
            <v>2900</v>
          </cell>
        </row>
        <row r="1120">
          <cell r="E1120" t="str">
            <v>42572420</v>
          </cell>
          <cell r="F1120">
            <v>41031</v>
          </cell>
          <cell r="G1120" t="str">
            <v>CAS REGULAR</v>
          </cell>
          <cell r="H1120" t="str">
            <v>L450</v>
          </cell>
          <cell r="I1120" t="str">
            <v>Gerencia Regional De Control De San Martín</v>
          </cell>
          <cell r="J1120" t="str">
            <v>L450</v>
          </cell>
          <cell r="K1120" t="str">
            <v>Gerencia Regional De Control De San Martín</v>
          </cell>
          <cell r="M1120">
            <v>2200</v>
          </cell>
        </row>
        <row r="1121">
          <cell r="E1121" t="str">
            <v>29579920</v>
          </cell>
          <cell r="F1121">
            <v>43656</v>
          </cell>
          <cell r="G1121" t="str">
            <v>CAS MEGAPROYECTOS</v>
          </cell>
          <cell r="H1121" t="str">
            <v>C090</v>
          </cell>
          <cell r="I1121" t="str">
            <v>Órganos De Control Institucional</v>
          </cell>
          <cell r="J1121" t="str">
            <v>L470</v>
          </cell>
          <cell r="K1121" t="str">
            <v>Gerencia Regional De Control De Arequipa</v>
          </cell>
          <cell r="L1121" t="str">
            <v>0359 MUNICIPALIDAD PROVINCIAL DE ISLAY</v>
          </cell>
          <cell r="M1121">
            <v>7500</v>
          </cell>
        </row>
        <row r="1122">
          <cell r="E1122" t="str">
            <v>41924115</v>
          </cell>
          <cell r="F1122">
            <v>43843</v>
          </cell>
          <cell r="G1122" t="str">
            <v>CAS REGULAR</v>
          </cell>
          <cell r="H1122" t="str">
            <v>C090</v>
          </cell>
          <cell r="I1122" t="str">
            <v>Órganos De Control Institucional</v>
          </cell>
          <cell r="J1122" t="str">
            <v>L336</v>
          </cell>
          <cell r="K1122" t="str">
            <v>Subgerencia De Control Del Sector Vivienda, Construcción Y Saneamiento</v>
          </cell>
          <cell r="L1122" t="str">
            <v>6046 ORGANISMO TÉCNICO DE LA ADMINISTRACIÓN DE LOS SERVICIOS DE SANEAMIENTO - OTASS</v>
          </cell>
          <cell r="M1122">
            <v>8500</v>
          </cell>
        </row>
        <row r="1123">
          <cell r="E1123" t="str">
            <v>41872564</v>
          </cell>
          <cell r="F1123">
            <v>44133</v>
          </cell>
          <cell r="G1123" t="str">
            <v>CAS REACTIVACIÓN ECONÓMICA</v>
          </cell>
          <cell r="H1123" t="str">
            <v>L460</v>
          </cell>
          <cell r="I1123" t="str">
            <v>Gerencia Regional De Control De Junín</v>
          </cell>
          <cell r="J1123" t="str">
            <v>L460</v>
          </cell>
          <cell r="K1123" t="str">
            <v>Gerencia Regional De Control De Junín</v>
          </cell>
          <cell r="M1123">
            <v>6500</v>
          </cell>
        </row>
        <row r="1124">
          <cell r="E1124" t="str">
            <v>00250310</v>
          </cell>
          <cell r="F1124">
            <v>43784</v>
          </cell>
          <cell r="G1124" t="str">
            <v>CAS REGULAR</v>
          </cell>
          <cell r="H1124" t="str">
            <v>C322</v>
          </cell>
          <cell r="I1124" t="str">
            <v>Dirección Ejecutiva De Gestión De Proyectos</v>
          </cell>
          <cell r="J1124" t="str">
            <v>C322</v>
          </cell>
          <cell r="K1124" t="str">
            <v>Dirección Ejecutiva De Gestión De Proyectos</v>
          </cell>
          <cell r="M1124">
            <v>12500</v>
          </cell>
        </row>
        <row r="1125">
          <cell r="E1125" t="str">
            <v>40287338</v>
          </cell>
          <cell r="F1125">
            <v>43460</v>
          </cell>
          <cell r="G1125" t="str">
            <v>CAS REGULAR</v>
          </cell>
          <cell r="H1125" t="str">
            <v>L590</v>
          </cell>
          <cell r="I1125" t="str">
            <v>Subgerencia De Seguimiento Y Evaluación Del Sistema Nacional De Control</v>
          </cell>
          <cell r="J1125" t="str">
            <v>L590</v>
          </cell>
          <cell r="K1125" t="str">
            <v>Subgerencia De Seguimiento Y Evaluación Del Sistema Nacional De Control</v>
          </cell>
          <cell r="M1125">
            <v>8500</v>
          </cell>
        </row>
        <row r="1126">
          <cell r="E1126" t="str">
            <v>43978578</v>
          </cell>
          <cell r="F1126">
            <v>43776</v>
          </cell>
          <cell r="G1126" t="str">
            <v>CAS REGULAR</v>
          </cell>
          <cell r="H1126" t="str">
            <v>C322</v>
          </cell>
          <cell r="I1126" t="str">
            <v>Dirección Ejecutiva De Gestión De Proyectos</v>
          </cell>
          <cell r="J1126" t="str">
            <v>C322</v>
          </cell>
          <cell r="K1126" t="str">
            <v>Dirección Ejecutiva De Gestión De Proyectos</v>
          </cell>
          <cell r="M1126">
            <v>4500</v>
          </cell>
        </row>
        <row r="1127">
          <cell r="E1127" t="str">
            <v>70586397</v>
          </cell>
          <cell r="F1127">
            <v>43460</v>
          </cell>
          <cell r="G1127" t="str">
            <v>CAS REGULAR</v>
          </cell>
          <cell r="H1127" t="str">
            <v>L480</v>
          </cell>
          <cell r="I1127" t="str">
            <v>Gerencia Regional De Control De Cusco</v>
          </cell>
          <cell r="J1127" t="str">
            <v>L480</v>
          </cell>
          <cell r="K1127" t="str">
            <v>Gerencia Regional De Control De Cusco</v>
          </cell>
          <cell r="M1127">
            <v>6500</v>
          </cell>
        </row>
        <row r="1128">
          <cell r="E1128" t="str">
            <v>42575789</v>
          </cell>
          <cell r="F1128">
            <v>43055</v>
          </cell>
          <cell r="G1128" t="str">
            <v>CAS REGULAR</v>
          </cell>
          <cell r="H1128" t="str">
            <v>L485</v>
          </cell>
          <cell r="I1128" t="str">
            <v>Gerencia Regional De Control De Apurímac</v>
          </cell>
          <cell r="J1128" t="str">
            <v>L485</v>
          </cell>
          <cell r="K1128" t="str">
            <v>Gerencia Regional De Control De Apurímac</v>
          </cell>
          <cell r="M1128">
            <v>9000</v>
          </cell>
        </row>
        <row r="1129">
          <cell r="E1129" t="str">
            <v>42190250</v>
          </cell>
          <cell r="F1129">
            <v>43460</v>
          </cell>
          <cell r="G1129" t="str">
            <v>CAS MEGAPROYECTOS</v>
          </cell>
          <cell r="H1129" t="str">
            <v>C920</v>
          </cell>
          <cell r="I1129" t="str">
            <v>Subgerencia De Control De Asociaciones Público Privadas Y Obras Por Impuestos</v>
          </cell>
          <cell r="J1129" t="str">
            <v>C920</v>
          </cell>
          <cell r="K1129" t="str">
            <v>Subgerencia De Control De Asociaciones Público Privadas Y Obras Por Impuestos</v>
          </cell>
          <cell r="M1129">
            <v>10500</v>
          </cell>
        </row>
        <row r="1130">
          <cell r="E1130" t="str">
            <v>23999527</v>
          </cell>
          <cell r="F1130">
            <v>43460</v>
          </cell>
          <cell r="G1130" t="str">
            <v>CAS REGULAR</v>
          </cell>
          <cell r="H1130" t="str">
            <v>L450</v>
          </cell>
          <cell r="I1130" t="str">
            <v>Gerencia Regional De Control De San Martín</v>
          </cell>
          <cell r="J1130" t="str">
            <v>L450</v>
          </cell>
          <cell r="K1130" t="str">
            <v>Gerencia Regional De Control De San Martín</v>
          </cell>
          <cell r="M1130">
            <v>6500</v>
          </cell>
        </row>
        <row r="1131">
          <cell r="E1131" t="str">
            <v>44984034</v>
          </cell>
          <cell r="F1131">
            <v>43843</v>
          </cell>
          <cell r="G1131" t="str">
            <v>CAS REGULAR</v>
          </cell>
          <cell r="H1131" t="str">
            <v>L171</v>
          </cell>
          <cell r="I1131" t="str">
            <v>Subgerencia De Desarrollo Del Sistema Nacional De Control</v>
          </cell>
          <cell r="J1131" t="str">
            <v>L171</v>
          </cell>
          <cell r="K1131" t="str">
            <v>Subgerencia De Desarrollo Del Sistema Nacional De Control</v>
          </cell>
          <cell r="M1131">
            <v>4500</v>
          </cell>
        </row>
        <row r="1132">
          <cell r="E1132" t="str">
            <v>29326780</v>
          </cell>
          <cell r="F1132">
            <v>43843</v>
          </cell>
          <cell r="G1132" t="str">
            <v>CAS REGULAR</v>
          </cell>
          <cell r="H1132" t="str">
            <v>L351</v>
          </cell>
          <cell r="I1132" t="str">
            <v>Subgerencia De Control Del Sector Educación</v>
          </cell>
          <cell r="J1132" t="str">
            <v>L351</v>
          </cell>
          <cell r="K1132" t="str">
            <v>Subgerencia De Control Del Sector Educación</v>
          </cell>
          <cell r="M1132">
            <v>8500</v>
          </cell>
        </row>
        <row r="1133">
          <cell r="E1133" t="str">
            <v>46082731</v>
          </cell>
          <cell r="F1133">
            <v>44055</v>
          </cell>
          <cell r="G1133" t="str">
            <v>CAS COVID</v>
          </cell>
          <cell r="H1133" t="str">
            <v>L531</v>
          </cell>
          <cell r="I1133" t="str">
            <v>Subgerencia De Participación Ciudadana</v>
          </cell>
          <cell r="J1133" t="str">
            <v>L460</v>
          </cell>
          <cell r="K1133" t="str">
            <v>Gerencia Regional De Control De Junín</v>
          </cell>
          <cell r="M1133">
            <v>6500</v>
          </cell>
        </row>
        <row r="1134">
          <cell r="E1134" t="str">
            <v>43524728</v>
          </cell>
          <cell r="F1134">
            <v>43460</v>
          </cell>
          <cell r="G1134" t="str">
            <v>CAS REGULAR</v>
          </cell>
          <cell r="H1134" t="str">
            <v>L485</v>
          </cell>
          <cell r="I1134" t="str">
            <v>Gerencia Regional De Control De Apurímac</v>
          </cell>
          <cell r="J1134" t="str">
            <v>L485</v>
          </cell>
          <cell r="K1134" t="str">
            <v>Gerencia Regional De Control De Apurímac</v>
          </cell>
          <cell r="M1134">
            <v>5500</v>
          </cell>
        </row>
        <row r="1135">
          <cell r="E1135" t="str">
            <v>09381447</v>
          </cell>
          <cell r="F1135">
            <v>43460</v>
          </cell>
          <cell r="G1135" t="str">
            <v>CAS RCC</v>
          </cell>
          <cell r="H1135" t="str">
            <v>L445</v>
          </cell>
          <cell r="I1135" t="str">
            <v>Gerencia Regional De Control De Ica</v>
          </cell>
          <cell r="J1135" t="str">
            <v>L445</v>
          </cell>
          <cell r="K1135" t="str">
            <v>Gerencia Regional De Control De Ica</v>
          </cell>
          <cell r="M1135">
            <v>6500</v>
          </cell>
        </row>
        <row r="1136">
          <cell r="E1136" t="str">
            <v>40129804</v>
          </cell>
          <cell r="F1136">
            <v>43601</v>
          </cell>
          <cell r="G1136" t="str">
            <v>CAS MEGAPROYECTOS</v>
          </cell>
          <cell r="H1136" t="str">
            <v>C090</v>
          </cell>
          <cell r="I1136" t="str">
            <v>Órganos De Control Institucional</v>
          </cell>
          <cell r="J1136" t="str">
            <v>L446</v>
          </cell>
          <cell r="K1136" t="str">
            <v>Gerencia Regional De Control De Huancavelica</v>
          </cell>
          <cell r="L1136" t="str">
            <v>5338 GOBIERNO REGIONAL HUANCAVELICA</v>
          </cell>
          <cell r="M1136">
            <v>5500</v>
          </cell>
        </row>
        <row r="1137">
          <cell r="E1137" t="str">
            <v>40486324</v>
          </cell>
          <cell r="F1137">
            <v>44055</v>
          </cell>
          <cell r="G1137" t="str">
            <v>CAS COVID</v>
          </cell>
          <cell r="H1137" t="str">
            <v>C610</v>
          </cell>
          <cell r="I1137" t="str">
            <v>Subgerencia De Evaluación De Denuncias</v>
          </cell>
          <cell r="J1137" t="str">
            <v>L480</v>
          </cell>
          <cell r="K1137" t="str">
            <v>Gerencia Regional De Control De Cusco</v>
          </cell>
          <cell r="M1137">
            <v>6500</v>
          </cell>
        </row>
        <row r="1138">
          <cell r="E1138" t="str">
            <v>45860404</v>
          </cell>
          <cell r="F1138">
            <v>43601</v>
          </cell>
          <cell r="G1138" t="str">
            <v>CAS REGULAR</v>
          </cell>
          <cell r="H1138" t="str">
            <v>D200</v>
          </cell>
          <cell r="I1138" t="str">
            <v>Órgano De Auditoría Interna</v>
          </cell>
          <cell r="J1138" t="str">
            <v>L430</v>
          </cell>
          <cell r="K1138" t="str">
            <v>Gerencia Regional De Control De Lambayeque</v>
          </cell>
          <cell r="M1138">
            <v>6500</v>
          </cell>
        </row>
        <row r="1139">
          <cell r="E1139" t="str">
            <v>41880901</v>
          </cell>
          <cell r="F1139">
            <v>43460</v>
          </cell>
          <cell r="G1139" t="str">
            <v>CAS REGULAR</v>
          </cell>
          <cell r="H1139" t="str">
            <v>L531</v>
          </cell>
          <cell r="I1139" t="str">
            <v>Subgerencia De Participación Ciudadana</v>
          </cell>
          <cell r="J1139" t="str">
            <v>C823</v>
          </cell>
          <cell r="K1139" t="str">
            <v>Gerencia Regional De Control De Lima Provincias</v>
          </cell>
          <cell r="M1139">
            <v>6500</v>
          </cell>
        </row>
        <row r="1140">
          <cell r="E1140" t="str">
            <v>80108607</v>
          </cell>
          <cell r="F1140">
            <v>43448</v>
          </cell>
          <cell r="G1140" t="str">
            <v>CAS RCC</v>
          </cell>
          <cell r="H1140" t="str">
            <v>C090</v>
          </cell>
          <cell r="I1140" t="str">
            <v>Órganos De Control Institucional</v>
          </cell>
          <cell r="J1140" t="str">
            <v>L425</v>
          </cell>
          <cell r="K1140" t="str">
            <v>Gerencia Regional De Control De Ancash</v>
          </cell>
          <cell r="L1140" t="str">
            <v>2755 MUNICIPALIDAD PROVINCIAL DE CARLOS FERMIN FITZCARRALD</v>
          </cell>
          <cell r="M1140">
            <v>6500</v>
          </cell>
        </row>
        <row r="1141">
          <cell r="E1141" t="str">
            <v>47390262</v>
          </cell>
          <cell r="F1141">
            <v>43601</v>
          </cell>
          <cell r="G1141" t="str">
            <v>CAS MEGAPROYECTOS</v>
          </cell>
          <cell r="H1141" t="str">
            <v>C090</v>
          </cell>
          <cell r="I1141" t="str">
            <v>Órganos De Control Institucional</v>
          </cell>
          <cell r="J1141" t="str">
            <v>L446</v>
          </cell>
          <cell r="K1141" t="str">
            <v>Gerencia Regional De Control De Huancavelica</v>
          </cell>
          <cell r="L1141" t="str">
            <v>5338 GOBIERNO REGIONAL HUANCAVELICA</v>
          </cell>
          <cell r="M1141">
            <v>6500</v>
          </cell>
        </row>
        <row r="1142">
          <cell r="E1142" t="str">
            <v>43596835</v>
          </cell>
          <cell r="F1142">
            <v>43601</v>
          </cell>
          <cell r="G1142" t="str">
            <v>CAS MEGAPROYECTOS</v>
          </cell>
          <cell r="H1142" t="str">
            <v>C090</v>
          </cell>
          <cell r="I1142" t="str">
            <v>Órganos De Control Institucional</v>
          </cell>
          <cell r="J1142" t="str">
            <v>L435</v>
          </cell>
          <cell r="K1142" t="str">
            <v>Gerencia Regional De Control De Cajamarca</v>
          </cell>
          <cell r="L1142" t="str">
            <v>5336 GOBIERNO REGIONAL CAJAMARCA</v>
          </cell>
          <cell r="M1142">
            <v>6500</v>
          </cell>
        </row>
        <row r="1143">
          <cell r="E1143" t="str">
            <v>46466310</v>
          </cell>
          <cell r="F1143">
            <v>43843</v>
          </cell>
          <cell r="G1143" t="str">
            <v>CAS REGULAR</v>
          </cell>
          <cell r="H1143" t="str">
            <v>C090</v>
          </cell>
          <cell r="I1143" t="str">
            <v>Órganos De Control Institucional</v>
          </cell>
          <cell r="J1143" t="str">
            <v>L336</v>
          </cell>
          <cell r="K1143" t="str">
            <v>Subgerencia De Control Del Sector Vivienda, Construcción Y Saneamiento</v>
          </cell>
          <cell r="L1143" t="str">
            <v>0262 SERV AGUA POTAB Y ALCANT DE LIMA-SEDAPAL</v>
          </cell>
          <cell r="M1143">
            <v>8500</v>
          </cell>
        </row>
        <row r="1144">
          <cell r="E1144" t="str">
            <v>46856064</v>
          </cell>
          <cell r="F1144">
            <v>44133</v>
          </cell>
          <cell r="G1144" t="str">
            <v xml:space="preserve">CAS REGULAR </v>
          </cell>
          <cell r="H1144" t="str">
            <v>D517</v>
          </cell>
          <cell r="I1144" t="str">
            <v>Subgerencia De Políticas Y Desarrollo Humano</v>
          </cell>
          <cell r="J1144" t="str">
            <v>D517</v>
          </cell>
          <cell r="K1144" t="str">
            <v>Subgerencia De Políticas Y Desarrollo Humano</v>
          </cell>
          <cell r="M1144">
            <v>8500</v>
          </cell>
        </row>
        <row r="1145">
          <cell r="E1145" t="str">
            <v>42764940</v>
          </cell>
          <cell r="F1145">
            <v>44133</v>
          </cell>
          <cell r="G1145" t="str">
            <v>CAS REACTIVACIÓN ECONÓMICA</v>
          </cell>
          <cell r="H1145" t="str">
            <v>C090</v>
          </cell>
          <cell r="I1145" t="str">
            <v>Órganos De Control Institucional</v>
          </cell>
          <cell r="J1145" t="str">
            <v>L320</v>
          </cell>
          <cell r="K1145" t="str">
            <v>Subgerencia De Control Del Sector Económico Y Financiero</v>
          </cell>
          <cell r="L1145" t="str">
            <v>0001 MINISTERIO DE ECONOMÍA Y FINANZAS</v>
          </cell>
          <cell r="M1145">
            <v>7500</v>
          </cell>
        </row>
        <row r="1146">
          <cell r="E1146" t="str">
            <v>41061417</v>
          </cell>
          <cell r="F1146">
            <v>44133</v>
          </cell>
          <cell r="G1146" t="str">
            <v>CAS REACTIVACIÓN ECONÓMICA</v>
          </cell>
          <cell r="H1146" t="str">
            <v>L480</v>
          </cell>
          <cell r="I1146" t="str">
            <v>Gerencia Regional De Control De Cusco</v>
          </cell>
          <cell r="J1146" t="str">
            <v>L480</v>
          </cell>
          <cell r="K1146" t="str">
            <v>Gerencia Regional De Control De Cusco</v>
          </cell>
          <cell r="M1146">
            <v>6500</v>
          </cell>
        </row>
        <row r="1147">
          <cell r="E1147" t="str">
            <v>44095512</v>
          </cell>
          <cell r="F1147">
            <v>44055</v>
          </cell>
          <cell r="G1147" t="str">
            <v>CAS COVID</v>
          </cell>
          <cell r="H1147" t="str">
            <v>L531</v>
          </cell>
          <cell r="I1147" t="str">
            <v>Subgerencia De Participación Ciudadana</v>
          </cell>
          <cell r="J1147" t="str">
            <v>L460</v>
          </cell>
          <cell r="K1147" t="str">
            <v>Gerencia Regional De Control De Junín</v>
          </cell>
          <cell r="M1147">
            <v>6500</v>
          </cell>
        </row>
        <row r="1148">
          <cell r="E1148" t="str">
            <v>43904342</v>
          </cell>
          <cell r="F1148">
            <v>43460</v>
          </cell>
          <cell r="G1148" t="str">
            <v>CAS REGULAR</v>
          </cell>
          <cell r="H1148" t="str">
            <v>L485</v>
          </cell>
          <cell r="I1148" t="str">
            <v>Gerencia Regional De Control De Apurímac</v>
          </cell>
          <cell r="J1148" t="str">
            <v>L485</v>
          </cell>
          <cell r="K1148" t="str">
            <v>Gerencia Regional De Control De Apurímac</v>
          </cell>
          <cell r="M1148">
            <v>5500</v>
          </cell>
        </row>
        <row r="1149">
          <cell r="E1149" t="str">
            <v>01297806</v>
          </cell>
          <cell r="F1149">
            <v>44133</v>
          </cell>
          <cell r="G1149" t="str">
            <v>CAS REACTIVACIÓN ECONÓMICA</v>
          </cell>
          <cell r="H1149" t="str">
            <v>C920</v>
          </cell>
          <cell r="I1149" t="str">
            <v>Subgerencia De Control De Asociaciones Público Privadas Y Obras Por Impuestos</v>
          </cell>
          <cell r="J1149" t="str">
            <v>C920</v>
          </cell>
          <cell r="K1149" t="str">
            <v>Subgerencia De Control De Asociaciones Público Privadas Y Obras Por Impuestos</v>
          </cell>
          <cell r="M1149">
            <v>11000</v>
          </cell>
        </row>
        <row r="1150">
          <cell r="E1150" t="str">
            <v>09984294</v>
          </cell>
          <cell r="F1150">
            <v>43601</v>
          </cell>
          <cell r="G1150" t="str">
            <v>CAS RCC</v>
          </cell>
          <cell r="H1150" t="str">
            <v>C090</v>
          </cell>
          <cell r="I1150" t="str">
            <v>Órganos De Control Institucional</v>
          </cell>
          <cell r="J1150" t="str">
            <v>L490</v>
          </cell>
          <cell r="K1150" t="str">
            <v>Gerencia Regional De Control De Ayacucho</v>
          </cell>
          <cell r="L1150" t="str">
            <v>0362 MUNICIPALIDAD PROVINCIAL DE HUAMANGA</v>
          </cell>
          <cell r="M1150">
            <v>8500</v>
          </cell>
        </row>
        <row r="1151">
          <cell r="E1151" t="str">
            <v>41110612</v>
          </cell>
          <cell r="F1151">
            <v>43448</v>
          </cell>
          <cell r="G1151" t="str">
            <v>CAS REGULAR</v>
          </cell>
          <cell r="H1151" t="str">
            <v>C090</v>
          </cell>
          <cell r="I1151" t="str">
            <v>Órganos De Control Institucional</v>
          </cell>
          <cell r="J1151" t="str">
            <v>L352</v>
          </cell>
          <cell r="K1151" t="str">
            <v>Subgerencia De Control Del Sector Justicia, Político Y Electoral</v>
          </cell>
          <cell r="L1151" t="str">
            <v>0324 JUNTA NACIONAL DE JUSTICIA</v>
          </cell>
          <cell r="M1151">
            <v>6500</v>
          </cell>
        </row>
        <row r="1152">
          <cell r="E1152" t="str">
            <v>72697418</v>
          </cell>
          <cell r="F1152">
            <v>44055</v>
          </cell>
          <cell r="G1152" t="str">
            <v>CAS COVID</v>
          </cell>
          <cell r="H1152" t="str">
            <v>C610</v>
          </cell>
          <cell r="I1152" t="str">
            <v>Subgerencia De Evaluación De Denuncias</v>
          </cell>
          <cell r="J1152" t="str">
            <v>L475</v>
          </cell>
          <cell r="K1152" t="str">
            <v>Gerencia Regional De Control De Tacna</v>
          </cell>
          <cell r="M1152">
            <v>6500</v>
          </cell>
        </row>
        <row r="1153">
          <cell r="E1153" t="str">
            <v>70274304</v>
          </cell>
          <cell r="F1153">
            <v>44133</v>
          </cell>
          <cell r="G1153" t="str">
            <v xml:space="preserve">CAS REGULAR </v>
          </cell>
          <cell r="H1153" t="str">
            <v>D610</v>
          </cell>
          <cell r="I1153" t="str">
            <v>Subgerencia De Sistemas De Información</v>
          </cell>
          <cell r="J1153" t="str">
            <v>D610</v>
          </cell>
          <cell r="K1153" t="str">
            <v>Subgerencia De Sistemas De Información</v>
          </cell>
          <cell r="M1153">
            <v>7500</v>
          </cell>
        </row>
        <row r="1154">
          <cell r="E1154" t="str">
            <v>42458189</v>
          </cell>
          <cell r="F1154">
            <v>44133</v>
          </cell>
          <cell r="G1154" t="str">
            <v>CAS REACTIVACIÓN ECONÓMICA</v>
          </cell>
          <cell r="H1154" t="str">
            <v>L455</v>
          </cell>
          <cell r="I1154" t="str">
            <v>Gerencia Regional De Control De Puno</v>
          </cell>
          <cell r="J1154" t="str">
            <v>L455</v>
          </cell>
          <cell r="K1154" t="str">
            <v>Gerencia Regional De Control De Puno</v>
          </cell>
          <cell r="M1154">
            <v>6500</v>
          </cell>
        </row>
        <row r="1155">
          <cell r="E1155" t="str">
            <v>47333063</v>
          </cell>
          <cell r="F1155">
            <v>43776</v>
          </cell>
          <cell r="G1155" t="str">
            <v>CAS REGULAR</v>
          </cell>
          <cell r="H1155" t="str">
            <v>D603</v>
          </cell>
          <cell r="I1155" t="str">
            <v>Subgerencia De Gobierno Digital</v>
          </cell>
          <cell r="J1155" t="str">
            <v>D603</v>
          </cell>
          <cell r="K1155" t="str">
            <v>Subgerencia De Gobierno Digital</v>
          </cell>
          <cell r="M1155">
            <v>5500</v>
          </cell>
        </row>
        <row r="1156">
          <cell r="E1156" t="str">
            <v>45274657</v>
          </cell>
          <cell r="F1156">
            <v>43206</v>
          </cell>
          <cell r="G1156" t="str">
            <v>CAS REGULAR</v>
          </cell>
          <cell r="H1156" t="str">
            <v>C370</v>
          </cell>
          <cell r="I1156" t="str">
            <v>Subgerencia De Integridad Pública</v>
          </cell>
          <cell r="J1156" t="str">
            <v>C370</v>
          </cell>
          <cell r="K1156" t="str">
            <v>Subgerencia De Integridad Pública</v>
          </cell>
          <cell r="M1156">
            <v>2500</v>
          </cell>
        </row>
        <row r="1157">
          <cell r="E1157" t="str">
            <v>29732779</v>
          </cell>
          <cell r="F1157">
            <v>43055</v>
          </cell>
          <cell r="G1157" t="str">
            <v>CAS RCC</v>
          </cell>
          <cell r="H1157" t="str">
            <v>C090</v>
          </cell>
          <cell r="I1157" t="str">
            <v>Órganos De Control Institucional</v>
          </cell>
          <cell r="J1157" t="str">
            <v>L331</v>
          </cell>
          <cell r="K1157" t="str">
            <v>Subgerencia De Control Del Sector Transportes Y Comunicaciones</v>
          </cell>
          <cell r="L1157" t="str">
            <v>5304 MINISTERIO DE TRANSPORTES Y COMUNICACIONES</v>
          </cell>
          <cell r="M1157">
            <v>9000</v>
          </cell>
        </row>
        <row r="1158">
          <cell r="E1158" t="str">
            <v>70035449</v>
          </cell>
          <cell r="F1158">
            <v>44133</v>
          </cell>
          <cell r="G1158" t="str">
            <v>CAS REACTIVACIÓN ECONÓMICA</v>
          </cell>
          <cell r="H1158" t="str">
            <v>L450</v>
          </cell>
          <cell r="I1158" t="str">
            <v>Gerencia Regional De Control De San Martín</v>
          </cell>
          <cell r="J1158" t="str">
            <v>L450</v>
          </cell>
          <cell r="K1158" t="str">
            <v>Gerencia Regional De Control De San Martín</v>
          </cell>
          <cell r="M1158">
            <v>7500</v>
          </cell>
        </row>
        <row r="1159">
          <cell r="E1159" t="str">
            <v>41061545</v>
          </cell>
          <cell r="F1159">
            <v>44133</v>
          </cell>
          <cell r="G1159" t="str">
            <v xml:space="preserve">CAS REGULAR </v>
          </cell>
          <cell r="H1159" t="str">
            <v>D530</v>
          </cell>
          <cell r="I1159" t="str">
            <v>Subgerencia De Abastecimiento</v>
          </cell>
          <cell r="J1159" t="str">
            <v>D530</v>
          </cell>
          <cell r="K1159" t="str">
            <v>Subgerencia De Abastecimiento</v>
          </cell>
          <cell r="M1159">
            <v>7500</v>
          </cell>
        </row>
        <row r="1160">
          <cell r="E1160" t="str">
            <v>43121995</v>
          </cell>
          <cell r="F1160">
            <v>43601</v>
          </cell>
          <cell r="G1160" t="str">
            <v>CAS MEGAPROYECTOS</v>
          </cell>
          <cell r="H1160" t="str">
            <v>C090</v>
          </cell>
          <cell r="I1160" t="str">
            <v>Órganos De Control Institucional</v>
          </cell>
          <cell r="J1160" t="str">
            <v>L435</v>
          </cell>
          <cell r="K1160" t="str">
            <v>Gerencia Regional De Control De Cajamarca</v>
          </cell>
          <cell r="L1160" t="str">
            <v>0372 MUNICIPALIDAD PROVINCIAL DE CUTERVO</v>
          </cell>
          <cell r="M1160">
            <v>7500</v>
          </cell>
        </row>
        <row r="1161">
          <cell r="E1161" t="str">
            <v>18097517</v>
          </cell>
          <cell r="F1161">
            <v>44055</v>
          </cell>
          <cell r="G1161" t="str">
            <v>CAS COVID</v>
          </cell>
          <cell r="H1161" t="str">
            <v>C610</v>
          </cell>
          <cell r="I1161" t="str">
            <v>Subgerencia De Evaluación De Denuncias</v>
          </cell>
          <cell r="J1161" t="str">
            <v>L495</v>
          </cell>
          <cell r="K1161" t="str">
            <v>Gerencia Regional De Control De La Libertad</v>
          </cell>
          <cell r="M1161">
            <v>6500</v>
          </cell>
        </row>
        <row r="1162">
          <cell r="E1162" t="str">
            <v>45928377</v>
          </cell>
          <cell r="F1162">
            <v>42705</v>
          </cell>
          <cell r="G1162" t="str">
            <v>CAS REGULAR</v>
          </cell>
          <cell r="H1162" t="str">
            <v>L430</v>
          </cell>
          <cell r="I1162" t="str">
            <v>Gerencia Regional De Control De Lambayeque</v>
          </cell>
          <cell r="J1162" t="str">
            <v>L430</v>
          </cell>
          <cell r="K1162" t="str">
            <v>Gerencia Regional De Control De Lambayeque</v>
          </cell>
          <cell r="M1162">
            <v>5000</v>
          </cell>
        </row>
        <row r="1163">
          <cell r="E1163" t="str">
            <v>44852290</v>
          </cell>
          <cell r="F1163">
            <v>43460</v>
          </cell>
          <cell r="G1163" t="str">
            <v>CAS REGULAR</v>
          </cell>
          <cell r="H1163" t="str">
            <v>L531</v>
          </cell>
          <cell r="I1163" t="str">
            <v>Subgerencia De Participación Ciudadana</v>
          </cell>
          <cell r="J1163" t="str">
            <v>L475</v>
          </cell>
          <cell r="K1163" t="str">
            <v>Gerencia Regional De Control De Tacna</v>
          </cell>
          <cell r="M1163">
            <v>6500</v>
          </cell>
        </row>
        <row r="1164">
          <cell r="E1164" t="str">
            <v>44908104</v>
          </cell>
          <cell r="F1164">
            <v>43207</v>
          </cell>
          <cell r="G1164" t="str">
            <v>CAS REGULAR</v>
          </cell>
          <cell r="H1164" t="str">
            <v>D531</v>
          </cell>
          <cell r="I1164" t="str">
            <v>Oficina De Seguridad Y Defensa Nacional</v>
          </cell>
          <cell r="J1164" t="str">
            <v>D531</v>
          </cell>
          <cell r="K1164" t="str">
            <v>Oficina De Seguridad Y Defensa Nacional</v>
          </cell>
          <cell r="M1164">
            <v>2500</v>
          </cell>
        </row>
        <row r="1165">
          <cell r="E1165" t="str">
            <v>44749064</v>
          </cell>
          <cell r="F1165">
            <v>40970</v>
          </cell>
          <cell r="G1165" t="str">
            <v>CAS REGULAR</v>
          </cell>
          <cell r="H1165" t="str">
            <v>L460</v>
          </cell>
          <cell r="I1165" t="str">
            <v>Gerencia Regional De Control De Junín</v>
          </cell>
          <cell r="J1165" t="str">
            <v>L460</v>
          </cell>
          <cell r="K1165" t="str">
            <v>Gerencia Regional De Control De Junín</v>
          </cell>
          <cell r="M1165">
            <v>2000</v>
          </cell>
        </row>
        <row r="1166">
          <cell r="E1166" t="str">
            <v>43178069</v>
          </cell>
          <cell r="F1166">
            <v>44133</v>
          </cell>
          <cell r="G1166" t="str">
            <v xml:space="preserve">CAS REGULAR </v>
          </cell>
          <cell r="H1166" t="str">
            <v>D320</v>
          </cell>
          <cell r="I1166" t="str">
            <v>Subgerencia De Gestión Documentaria</v>
          </cell>
          <cell r="J1166" t="str">
            <v>D320</v>
          </cell>
          <cell r="K1166" t="str">
            <v>Subgerencia De Gestión Documentaria</v>
          </cell>
          <cell r="M1166">
            <v>6500</v>
          </cell>
        </row>
        <row r="1167">
          <cell r="E1167" t="str">
            <v>09536205</v>
          </cell>
          <cell r="F1167">
            <v>44133</v>
          </cell>
          <cell r="G1167" t="str">
            <v>CAS REACTIVACIÓN ECONÓMICA</v>
          </cell>
          <cell r="H1167" t="str">
            <v>C090</v>
          </cell>
          <cell r="I1167" t="str">
            <v>Órganos De Control Institucional</v>
          </cell>
          <cell r="J1167" t="str">
            <v>L336</v>
          </cell>
          <cell r="K1167" t="str">
            <v>Subgerencia De Control Del Sector Vivienda, Construcción Y Saneamiento</v>
          </cell>
          <cell r="L1167" t="str">
            <v>5303 MINISTERIO DE VIVIENDA, CONSTRUCCIÓN Y SANEAMIENTO</v>
          </cell>
          <cell r="M1167">
            <v>11000</v>
          </cell>
        </row>
        <row r="1168">
          <cell r="E1168" t="str">
            <v>41877931</v>
          </cell>
          <cell r="F1168">
            <v>43448</v>
          </cell>
          <cell r="G1168" t="str">
            <v>CAS RCC</v>
          </cell>
          <cell r="H1168" t="str">
            <v>C090</v>
          </cell>
          <cell r="I1168" t="str">
            <v>Órganos De Control Institucional</v>
          </cell>
          <cell r="J1168" t="str">
            <v>L490</v>
          </cell>
          <cell r="K1168" t="str">
            <v>Gerencia Regional De Control De Ayacucho</v>
          </cell>
          <cell r="L1168" t="str">
            <v>0364 MUNICIPALIDAD PROVINCIAL DE LA MAR</v>
          </cell>
          <cell r="M1168">
            <v>6500</v>
          </cell>
        </row>
        <row r="1169">
          <cell r="E1169" t="str">
            <v>45831368</v>
          </cell>
          <cell r="F1169">
            <v>44133</v>
          </cell>
          <cell r="G1169" t="str">
            <v>CAS REACTIVACIÓN ECONÓMICA</v>
          </cell>
          <cell r="H1169" t="str">
            <v>L330</v>
          </cell>
          <cell r="I1169" t="str">
            <v>Subgerencia De Control Del Sector Productivo Y Trabajo</v>
          </cell>
          <cell r="J1169" t="str">
            <v>L330</v>
          </cell>
          <cell r="K1169" t="str">
            <v>Subgerencia De Control Del Sector Productivo Y Trabajo</v>
          </cell>
          <cell r="M1169">
            <v>7500</v>
          </cell>
        </row>
        <row r="1170">
          <cell r="E1170" t="str">
            <v>43989223</v>
          </cell>
          <cell r="F1170">
            <v>43460</v>
          </cell>
          <cell r="G1170" t="str">
            <v>CAS REGULAR</v>
          </cell>
          <cell r="H1170" t="str">
            <v>L100</v>
          </cell>
          <cell r="I1170" t="str">
            <v>Vicecontraloría De Servicios De Control Gubernamental</v>
          </cell>
          <cell r="J1170" t="str">
            <v>L100</v>
          </cell>
          <cell r="K1170" t="str">
            <v>Vicecontraloría De Servicios De Control Gubernamental</v>
          </cell>
          <cell r="M1170">
            <v>7500</v>
          </cell>
        </row>
        <row r="1171">
          <cell r="E1171" t="str">
            <v>42554960</v>
          </cell>
          <cell r="F1171">
            <v>43601</v>
          </cell>
          <cell r="G1171" t="str">
            <v>CAS MEGAPROYECTOS</v>
          </cell>
          <cell r="H1171" t="str">
            <v>C090</v>
          </cell>
          <cell r="I1171" t="str">
            <v>Órganos De Control Institucional</v>
          </cell>
          <cell r="J1171" t="str">
            <v>L401</v>
          </cell>
          <cell r="K1171" t="str">
            <v>Gerencia Regional De Control Lima Metropolitana Y Callao</v>
          </cell>
          <cell r="L1171" t="str">
            <v>1620 MUNICIPALIDAD DISTRITAL DE LA PUNTA</v>
          </cell>
          <cell r="M1171">
            <v>5500</v>
          </cell>
        </row>
        <row r="1172">
          <cell r="E1172" t="str">
            <v>43207678</v>
          </cell>
          <cell r="F1172">
            <v>43460</v>
          </cell>
          <cell r="G1172" t="str">
            <v>CAS REGULAR</v>
          </cell>
          <cell r="H1172" t="str">
            <v>L401</v>
          </cell>
          <cell r="I1172" t="str">
            <v>Gerencia Regional De Control Lima Metropolitana Y Callao</v>
          </cell>
          <cell r="J1172" t="str">
            <v>L401</v>
          </cell>
          <cell r="K1172" t="str">
            <v>Gerencia Regional De Control Lima Metropolitana Y Callao</v>
          </cell>
          <cell r="M1172">
            <v>4000</v>
          </cell>
        </row>
        <row r="1173">
          <cell r="E1173" t="str">
            <v>29696158</v>
          </cell>
          <cell r="F1173">
            <v>43207</v>
          </cell>
          <cell r="G1173" t="str">
            <v>CAS REGULAR</v>
          </cell>
          <cell r="H1173" t="str">
            <v>L470</v>
          </cell>
          <cell r="I1173" t="str">
            <v>Gerencia Regional De Control De Arequipa</v>
          </cell>
          <cell r="J1173" t="str">
            <v>L470</v>
          </cell>
          <cell r="K1173" t="str">
            <v>Gerencia Regional De Control De Arequipa</v>
          </cell>
          <cell r="M1173">
            <v>6000</v>
          </cell>
        </row>
        <row r="1174">
          <cell r="E1174" t="str">
            <v>74581615</v>
          </cell>
          <cell r="F1174">
            <v>44133</v>
          </cell>
          <cell r="G1174" t="str">
            <v>CAS REACTIVACIÓN ECONÓMICA</v>
          </cell>
          <cell r="H1174" t="str">
            <v>C090</v>
          </cell>
          <cell r="I1174" t="str">
            <v>Órganos De Control Institucional</v>
          </cell>
          <cell r="J1174" t="str">
            <v>L450</v>
          </cell>
          <cell r="K1174" t="str">
            <v>Gerencia Regional De Control De San Martín</v>
          </cell>
          <cell r="L1174" t="str">
            <v>0470 MUNICIPALIDAD PROVINCIAL DE RIOJA</v>
          </cell>
          <cell r="M1174">
            <v>6500</v>
          </cell>
        </row>
        <row r="1175">
          <cell r="E1175" t="str">
            <v>40541017</v>
          </cell>
          <cell r="F1175">
            <v>43448</v>
          </cell>
          <cell r="G1175" t="str">
            <v>CAS RCC</v>
          </cell>
          <cell r="H1175" t="str">
            <v>C090</v>
          </cell>
          <cell r="I1175" t="str">
            <v>Órganos De Control Institucional</v>
          </cell>
          <cell r="J1175" t="str">
            <v>L425</v>
          </cell>
          <cell r="K1175" t="str">
            <v>Gerencia Regional De Control De Ancash</v>
          </cell>
          <cell r="L1175" t="str">
            <v>5332 GOBIERNO REGIONAL ANCASH</v>
          </cell>
          <cell r="M1175">
            <v>6500</v>
          </cell>
        </row>
        <row r="1176">
          <cell r="E1176" t="str">
            <v>41966810</v>
          </cell>
          <cell r="F1176">
            <v>43374</v>
          </cell>
          <cell r="G1176" t="str">
            <v>CAS RCC</v>
          </cell>
          <cell r="H1176" t="str">
            <v>L470</v>
          </cell>
          <cell r="I1176" t="str">
            <v>Gerencia Regional De Control De Arequipa</v>
          </cell>
          <cell r="J1176" t="str">
            <v>L470</v>
          </cell>
          <cell r="K1176" t="str">
            <v>Gerencia Regional De Control De Arequipa</v>
          </cell>
          <cell r="M1176">
            <v>10500</v>
          </cell>
        </row>
        <row r="1177">
          <cell r="E1177" t="str">
            <v>43176616</v>
          </cell>
          <cell r="F1177">
            <v>44133</v>
          </cell>
          <cell r="G1177" t="str">
            <v>CAS REACTIVACIÓN ECONÓMICA</v>
          </cell>
          <cell r="H1177" t="str">
            <v>C090</v>
          </cell>
          <cell r="I1177" t="str">
            <v>Órganos De Control Institucional</v>
          </cell>
          <cell r="J1177" t="str">
            <v>L455</v>
          </cell>
          <cell r="K1177" t="str">
            <v>Gerencia Regional De Control De Puno</v>
          </cell>
          <cell r="L1177" t="str">
            <v>0461 MUNICIPALIDAD PROVINCIAL DE LAMPA</v>
          </cell>
          <cell r="M1177">
            <v>6500</v>
          </cell>
        </row>
        <row r="1178">
          <cell r="E1178" t="str">
            <v>42171976</v>
          </cell>
          <cell r="F1178">
            <v>43601</v>
          </cell>
          <cell r="G1178" t="str">
            <v>CAS RCC</v>
          </cell>
          <cell r="H1178" t="str">
            <v>C090</v>
          </cell>
          <cell r="I1178" t="str">
            <v>Órganos De Control Institucional</v>
          </cell>
          <cell r="J1178" t="str">
            <v>L490</v>
          </cell>
          <cell r="K1178" t="str">
            <v>Gerencia Regional De Control De Ayacucho</v>
          </cell>
          <cell r="L1178" t="str">
            <v>0363 MUNICIPALIDAD PROVINCIAL DE HUANTA</v>
          </cell>
          <cell r="M1178">
            <v>7500</v>
          </cell>
        </row>
        <row r="1179">
          <cell r="E1179" t="str">
            <v>46086757</v>
          </cell>
          <cell r="F1179">
            <v>43206</v>
          </cell>
          <cell r="G1179" t="str">
            <v>CAS REGULAR</v>
          </cell>
          <cell r="H1179" t="str">
            <v>L100</v>
          </cell>
          <cell r="I1179" t="str">
            <v>Vicecontraloría De Servicios De Control Gubernamental</v>
          </cell>
          <cell r="J1179" t="str">
            <v>L100</v>
          </cell>
          <cell r="K1179" t="str">
            <v>Vicecontraloría De Servicios De Control Gubernamental</v>
          </cell>
          <cell r="M1179">
            <v>6000</v>
          </cell>
        </row>
        <row r="1180">
          <cell r="E1180" t="str">
            <v>40916050</v>
          </cell>
          <cell r="F1180">
            <v>43460</v>
          </cell>
          <cell r="G1180" t="str">
            <v>CAS REGULAR</v>
          </cell>
          <cell r="H1180" t="str">
            <v>D401</v>
          </cell>
          <cell r="I1180" t="str">
            <v>Subdirección Académica</v>
          </cell>
          <cell r="J1180" t="str">
            <v>D401</v>
          </cell>
          <cell r="K1180" t="str">
            <v>Subdirección Académica</v>
          </cell>
          <cell r="M1180">
            <v>8500</v>
          </cell>
        </row>
        <row r="1181">
          <cell r="E1181" t="str">
            <v>45189200</v>
          </cell>
          <cell r="F1181">
            <v>43448</v>
          </cell>
          <cell r="G1181" t="str">
            <v>CAS REGULAR</v>
          </cell>
          <cell r="H1181" t="str">
            <v>L352</v>
          </cell>
          <cell r="I1181" t="str">
            <v>Subgerencia De Control Del Sector Justicia, Político Y Electoral</v>
          </cell>
          <cell r="J1181" t="str">
            <v>L352</v>
          </cell>
          <cell r="K1181" t="str">
            <v>Subgerencia De Control Del Sector Justicia, Político Y Electoral</v>
          </cell>
          <cell r="M1181">
            <v>6500</v>
          </cell>
        </row>
        <row r="1182">
          <cell r="E1182" t="str">
            <v>44254145</v>
          </cell>
          <cell r="F1182">
            <v>43103</v>
          </cell>
          <cell r="G1182" t="str">
            <v>CAS REGULAR</v>
          </cell>
          <cell r="H1182" t="str">
            <v>D610</v>
          </cell>
          <cell r="I1182" t="str">
            <v>Subgerencia De Sistemas De Información</v>
          </cell>
          <cell r="J1182" t="str">
            <v>D610</v>
          </cell>
          <cell r="K1182" t="str">
            <v>Subgerencia De Sistemas De Información</v>
          </cell>
          <cell r="M1182">
            <v>7000</v>
          </cell>
        </row>
        <row r="1183">
          <cell r="E1183" t="str">
            <v>10089830</v>
          </cell>
          <cell r="F1183">
            <v>43460</v>
          </cell>
          <cell r="G1183" t="str">
            <v>CAS REGULAR</v>
          </cell>
          <cell r="H1183" t="str">
            <v>C360</v>
          </cell>
          <cell r="I1183" t="str">
            <v>Subgerencia De Prensa</v>
          </cell>
          <cell r="J1183" t="str">
            <v>C360</v>
          </cell>
          <cell r="K1183" t="str">
            <v>Subgerencia De Prensa</v>
          </cell>
          <cell r="M1183">
            <v>7500</v>
          </cell>
        </row>
        <row r="1184">
          <cell r="E1184" t="str">
            <v>41180642</v>
          </cell>
          <cell r="F1184">
            <v>43601</v>
          </cell>
          <cell r="G1184" t="str">
            <v>CAS RCC</v>
          </cell>
          <cell r="H1184" t="str">
            <v>C090</v>
          </cell>
          <cell r="I1184" t="str">
            <v>Órganos De Control Institucional</v>
          </cell>
          <cell r="J1184" t="str">
            <v>L440</v>
          </cell>
          <cell r="K1184" t="str">
            <v>Gerencia Regional De Control De Loreto</v>
          </cell>
          <cell r="L1184" t="str">
            <v>0438 MUNICIPALIDAD PROVINCIAL DE MAYNAS</v>
          </cell>
          <cell r="M1184">
            <v>6500</v>
          </cell>
        </row>
        <row r="1185">
          <cell r="E1185" t="str">
            <v>22303336</v>
          </cell>
          <cell r="F1185">
            <v>43601</v>
          </cell>
          <cell r="G1185" t="str">
            <v>CAS RCC</v>
          </cell>
          <cell r="H1185" t="str">
            <v>C090</v>
          </cell>
          <cell r="I1185" t="str">
            <v>Órganos De Control Institucional</v>
          </cell>
          <cell r="J1185" t="str">
            <v>L445</v>
          </cell>
          <cell r="K1185" t="str">
            <v>Gerencia Regional De Control De Ica</v>
          </cell>
          <cell r="L1185" t="str">
            <v>0409 MUNICIPALIDAD PROVINCIAL DE PISCO</v>
          </cell>
          <cell r="M1185">
            <v>7500</v>
          </cell>
        </row>
        <row r="1186">
          <cell r="E1186" t="str">
            <v>44384593</v>
          </cell>
          <cell r="F1186">
            <v>43601</v>
          </cell>
          <cell r="G1186" t="str">
            <v>CAS RCC</v>
          </cell>
          <cell r="H1186" t="str">
            <v>C090</v>
          </cell>
          <cell r="I1186" t="str">
            <v>Órganos De Control Institucional</v>
          </cell>
          <cell r="J1186" t="str">
            <v>L495</v>
          </cell>
          <cell r="K1186" t="str">
            <v>Gerencia Regional De Control De La Libertad</v>
          </cell>
          <cell r="L1186" t="str">
            <v>2048 MUNICIPALIDAD DISTRITAL DE HUANCHACO</v>
          </cell>
          <cell r="M1186">
            <v>5500</v>
          </cell>
        </row>
        <row r="1187">
          <cell r="E1187" t="str">
            <v>31673676</v>
          </cell>
          <cell r="F1187">
            <v>43374</v>
          </cell>
          <cell r="G1187" t="str">
            <v>CAS RCC</v>
          </cell>
          <cell r="H1187" t="str">
            <v>L420</v>
          </cell>
          <cell r="I1187" t="str">
            <v>Gerencia Regional De Control De Piura</v>
          </cell>
          <cell r="J1187" t="str">
            <v>L420</v>
          </cell>
          <cell r="K1187" t="str">
            <v>Gerencia Regional De Control De Piura</v>
          </cell>
          <cell r="M1187">
            <v>10500</v>
          </cell>
        </row>
        <row r="1188">
          <cell r="E1188" t="str">
            <v>80545090</v>
          </cell>
          <cell r="F1188">
            <v>43460</v>
          </cell>
          <cell r="G1188" t="str">
            <v>CAS RCC</v>
          </cell>
          <cell r="H1188" t="str">
            <v>L435</v>
          </cell>
          <cell r="I1188" t="str">
            <v>Gerencia Regional De Control De Cajamarca</v>
          </cell>
          <cell r="J1188" t="str">
            <v>L435</v>
          </cell>
          <cell r="K1188" t="str">
            <v>Gerencia Regional De Control De Cajamarca</v>
          </cell>
          <cell r="M1188">
            <v>2500</v>
          </cell>
        </row>
        <row r="1189">
          <cell r="E1189" t="str">
            <v>10605167</v>
          </cell>
          <cell r="F1189">
            <v>44137</v>
          </cell>
          <cell r="G1189" t="str">
            <v>CAS REACTIVACIÓN ECONÓMICA</v>
          </cell>
          <cell r="H1189" t="str">
            <v>C090</v>
          </cell>
          <cell r="I1189" t="str">
            <v>Órganos De Control Institucional</v>
          </cell>
          <cell r="J1189" t="str">
            <v>L332</v>
          </cell>
          <cell r="K1189" t="str">
            <v>Subgerencia De Control Del Sector Agricultura Y Ambiente</v>
          </cell>
          <cell r="L1189" t="str">
            <v>0052 MINISTERIO DE DESARROLLO AGRARIO Y RIEGO</v>
          </cell>
          <cell r="M1189">
            <v>11000</v>
          </cell>
        </row>
        <row r="1190">
          <cell r="E1190" t="str">
            <v>42262868</v>
          </cell>
          <cell r="F1190">
            <v>43601</v>
          </cell>
          <cell r="G1190" t="str">
            <v>CAS MEGAPROYECTOS</v>
          </cell>
          <cell r="H1190" t="str">
            <v>C090</v>
          </cell>
          <cell r="I1190" t="str">
            <v>Órganos De Control Institucional</v>
          </cell>
          <cell r="J1190" t="str">
            <v>L466</v>
          </cell>
          <cell r="K1190" t="str">
            <v>Gerencia Regional De Control De Ucayali</v>
          </cell>
          <cell r="L1190" t="str">
            <v>2684 MUNICIPALIDAD PROVINCIAL DE PADRE ABAD</v>
          </cell>
          <cell r="M1190">
            <v>5500</v>
          </cell>
        </row>
        <row r="1191">
          <cell r="E1191" t="str">
            <v>47518693</v>
          </cell>
          <cell r="F1191">
            <v>44133</v>
          </cell>
          <cell r="G1191" t="str">
            <v>CAS REACTIVACIÓN ECONÓMICA</v>
          </cell>
          <cell r="H1191" t="str">
            <v>C090</v>
          </cell>
          <cell r="I1191" t="str">
            <v>Órganos De Control Institucional</v>
          </cell>
          <cell r="J1191" t="str">
            <v>L330</v>
          </cell>
          <cell r="K1191" t="str">
            <v>Subgerencia De Control Del Sector Productivo Y Trabajo</v>
          </cell>
          <cell r="L1191" t="str">
            <v>0064 INSTITUTO GEOLÓGICO MINERO Y METALÚRGICO - INGEMMET</v>
          </cell>
          <cell r="M1191">
            <v>7500</v>
          </cell>
        </row>
        <row r="1192">
          <cell r="E1192" t="str">
            <v>40900079</v>
          </cell>
          <cell r="F1192">
            <v>44133</v>
          </cell>
          <cell r="G1192" t="str">
            <v>CAS REACTIVACIÓN ECONÓMICA</v>
          </cell>
          <cell r="H1192" t="str">
            <v>C370</v>
          </cell>
          <cell r="I1192" t="str">
            <v>Subgerencia De Integridad Pública</v>
          </cell>
          <cell r="J1192" t="str">
            <v>C370</v>
          </cell>
          <cell r="K1192" t="str">
            <v>Subgerencia De Integridad Pública</v>
          </cell>
          <cell r="M1192">
            <v>7500</v>
          </cell>
        </row>
        <row r="1193">
          <cell r="E1193" t="str">
            <v>41865395</v>
          </cell>
          <cell r="F1193">
            <v>43460</v>
          </cell>
          <cell r="G1193" t="str">
            <v>CAS REGULAR</v>
          </cell>
          <cell r="H1193" t="str">
            <v>C090</v>
          </cell>
          <cell r="I1193" t="str">
            <v>Órganos De Control Institucional</v>
          </cell>
          <cell r="J1193" t="str">
            <v>L420</v>
          </cell>
          <cell r="K1193" t="str">
            <v>Gerencia Regional De Control De Piura</v>
          </cell>
          <cell r="L1193" t="str">
            <v>5349 GOBIERNO REGIONAL PIURA</v>
          </cell>
          <cell r="M1193">
            <v>6500</v>
          </cell>
        </row>
        <row r="1194">
          <cell r="E1194" t="str">
            <v>21564131</v>
          </cell>
          <cell r="F1194">
            <v>41379</v>
          </cell>
          <cell r="G1194" t="str">
            <v>CAS REGULAR</v>
          </cell>
          <cell r="H1194" t="str">
            <v>L445</v>
          </cell>
          <cell r="I1194" t="str">
            <v>Gerencia Regional De Control De Ica</v>
          </cell>
          <cell r="J1194" t="str">
            <v>L445</v>
          </cell>
          <cell r="K1194" t="str">
            <v>Gerencia Regional De Control De Ica</v>
          </cell>
          <cell r="M1194">
            <v>6500</v>
          </cell>
        </row>
        <row r="1195">
          <cell r="E1195" t="str">
            <v>25808300</v>
          </cell>
          <cell r="F1195">
            <v>42996</v>
          </cell>
          <cell r="G1195" t="str">
            <v>CAS RCC</v>
          </cell>
          <cell r="H1195" t="str">
            <v>C090</v>
          </cell>
          <cell r="I1195" t="str">
            <v>Órganos De Control Institucional</v>
          </cell>
          <cell r="J1195" t="str">
            <v>L351</v>
          </cell>
          <cell r="K1195" t="str">
            <v>Subgerencia De Control Del Sector Educación</v>
          </cell>
          <cell r="L1195" t="str">
            <v>0190 MINISTERIO DE EDUCACIÓN</v>
          </cell>
          <cell r="M1195">
            <v>6500</v>
          </cell>
        </row>
        <row r="1196">
          <cell r="E1196" t="str">
            <v>70060261</v>
          </cell>
          <cell r="F1196">
            <v>44133</v>
          </cell>
          <cell r="G1196" t="str">
            <v>CAS REACTIVACIÓN ECONÓMICA</v>
          </cell>
          <cell r="H1196" t="str">
            <v>C370</v>
          </cell>
          <cell r="I1196" t="str">
            <v>Subgerencia De Integridad Pública</v>
          </cell>
          <cell r="J1196" t="str">
            <v>C370</v>
          </cell>
          <cell r="K1196" t="str">
            <v>Subgerencia De Integridad Pública</v>
          </cell>
          <cell r="M1196">
            <v>7500</v>
          </cell>
        </row>
        <row r="1197">
          <cell r="E1197" t="str">
            <v>45215284</v>
          </cell>
          <cell r="F1197">
            <v>43601</v>
          </cell>
          <cell r="G1197" t="str">
            <v>CAS RCC</v>
          </cell>
          <cell r="H1197" t="str">
            <v>C090</v>
          </cell>
          <cell r="I1197" t="str">
            <v>Órganos De Control Institucional</v>
          </cell>
          <cell r="J1197" t="str">
            <v>L425</v>
          </cell>
          <cell r="K1197" t="str">
            <v>Gerencia Regional De Control De Ancash</v>
          </cell>
          <cell r="L1197" t="str">
            <v>0344 MUNICIPALIDAD PROVINCIAL DEL SANTA</v>
          </cell>
          <cell r="M1197">
            <v>7500</v>
          </cell>
        </row>
        <row r="1198">
          <cell r="E1198" t="str">
            <v>05323776</v>
          </cell>
          <cell r="F1198">
            <v>44133</v>
          </cell>
          <cell r="G1198" t="str">
            <v>CAS REACTIVACIÓN ECONÓMICA</v>
          </cell>
          <cell r="H1198" t="str">
            <v>C090</v>
          </cell>
          <cell r="I1198" t="str">
            <v>Órganos De Control Institucional</v>
          </cell>
          <cell r="J1198" t="str">
            <v>L440</v>
          </cell>
          <cell r="K1198" t="str">
            <v>Gerencia Regional De Control De Loreto</v>
          </cell>
          <cell r="L1198" t="str">
            <v>3474 EPS. SEDALORETO S.A.</v>
          </cell>
          <cell r="M1198">
            <v>7500</v>
          </cell>
        </row>
        <row r="1199">
          <cell r="E1199" t="str">
            <v>46019118</v>
          </cell>
          <cell r="F1199">
            <v>43601</v>
          </cell>
          <cell r="G1199" t="str">
            <v>CAS MEGAPROYECTOS</v>
          </cell>
          <cell r="H1199" t="str">
            <v>C090</v>
          </cell>
          <cell r="I1199" t="str">
            <v>Órganos De Control Institucional</v>
          </cell>
          <cell r="J1199" t="str">
            <v>L466</v>
          </cell>
          <cell r="K1199" t="str">
            <v>Gerencia Regional De Control De Ucayali</v>
          </cell>
          <cell r="L1199" t="str">
            <v>0836 DIRECCIÓN REGIONAL DE SALUD UCAYALI</v>
          </cell>
          <cell r="M1199">
            <v>7500</v>
          </cell>
        </row>
        <row r="1200">
          <cell r="E1200" t="str">
            <v>42835602</v>
          </cell>
          <cell r="F1200">
            <v>43195</v>
          </cell>
          <cell r="G1200" t="str">
            <v>CAS REGULAR</v>
          </cell>
          <cell r="H1200" t="str">
            <v>L422</v>
          </cell>
          <cell r="I1200" t="str">
            <v>Gerencia Regional De Control De Tumbes</v>
          </cell>
          <cell r="J1200" t="str">
            <v>L422</v>
          </cell>
          <cell r="K1200" t="str">
            <v>Gerencia Regional De Control De Tumbes</v>
          </cell>
          <cell r="L1200" t="str">
            <v>0079 CONTRALORÍA GENERAL DE LA REPÚBLICA - CGR</v>
          </cell>
          <cell r="M1200">
            <v>3400</v>
          </cell>
        </row>
        <row r="1201">
          <cell r="E1201" t="str">
            <v>31656036</v>
          </cell>
          <cell r="F1201">
            <v>42009</v>
          </cell>
          <cell r="G1201" t="str">
            <v>CAS REGULAR</v>
          </cell>
          <cell r="H1201" t="str">
            <v>L351</v>
          </cell>
          <cell r="I1201" t="str">
            <v>Subgerencia De Control Del Sector Educación</v>
          </cell>
          <cell r="J1201" t="str">
            <v>L351</v>
          </cell>
          <cell r="K1201" t="str">
            <v>Subgerencia De Control Del Sector Educación</v>
          </cell>
          <cell r="M1201">
            <v>5900</v>
          </cell>
        </row>
        <row r="1202">
          <cell r="E1202" t="str">
            <v>44404508</v>
          </cell>
          <cell r="F1202">
            <v>44055</v>
          </cell>
          <cell r="G1202" t="str">
            <v>CAS COVID</v>
          </cell>
          <cell r="H1202" t="str">
            <v>C610</v>
          </cell>
          <cell r="I1202" t="str">
            <v>Subgerencia De Evaluación De Denuncias</v>
          </cell>
          <cell r="J1202" t="str">
            <v>L445</v>
          </cell>
          <cell r="K1202" t="str">
            <v>Gerencia Regional De Control De Ica</v>
          </cell>
          <cell r="M1202">
            <v>6500</v>
          </cell>
        </row>
        <row r="1203">
          <cell r="E1203" t="str">
            <v>47783199</v>
          </cell>
          <cell r="F1203">
            <v>44133</v>
          </cell>
          <cell r="G1203" t="str">
            <v>CAS REACTIVACIÓN ECONÓMICA</v>
          </cell>
          <cell r="H1203" t="str">
            <v>C090</v>
          </cell>
          <cell r="I1203" t="str">
            <v>Órganos De Control Institucional</v>
          </cell>
          <cell r="J1203" t="str">
            <v>L466</v>
          </cell>
          <cell r="K1203" t="str">
            <v>Gerencia Regional De Control De Ucayali</v>
          </cell>
          <cell r="L1203" t="str">
            <v>5450 UNIVERSIDAD NACIONAL INTERCULTURAL DE LA AMAZONIA PERUANA</v>
          </cell>
          <cell r="M1203">
            <v>6500</v>
          </cell>
        </row>
        <row r="1204">
          <cell r="E1204" t="str">
            <v>45205995</v>
          </cell>
          <cell r="F1204">
            <v>43460</v>
          </cell>
          <cell r="G1204" t="str">
            <v>CAS REGULAR</v>
          </cell>
          <cell r="H1204" t="str">
            <v>L315</v>
          </cell>
          <cell r="I1204" t="str">
            <v>Subgerencia De Control Del Sector Social Y Cultura</v>
          </cell>
          <cell r="J1204" t="str">
            <v>L315</v>
          </cell>
          <cell r="K1204" t="str">
            <v>Subgerencia De Control Del Sector Social Y Cultura</v>
          </cell>
          <cell r="M1204">
            <v>6500</v>
          </cell>
        </row>
        <row r="1205">
          <cell r="E1205" t="str">
            <v>70094377</v>
          </cell>
          <cell r="F1205">
            <v>43601</v>
          </cell>
          <cell r="G1205" t="str">
            <v>CAS RCC</v>
          </cell>
          <cell r="H1205" t="str">
            <v>C090</v>
          </cell>
          <cell r="I1205" t="str">
            <v>Órganos De Control Institucional</v>
          </cell>
          <cell r="J1205" t="str">
            <v>L495</v>
          </cell>
          <cell r="K1205" t="str">
            <v>Gerencia Regional De Control De La Libertad</v>
          </cell>
          <cell r="L1205" t="str">
            <v>2950 MUNICIPALIDAD PROVINCIAL DE ASCOPE</v>
          </cell>
          <cell r="M1205">
            <v>5500</v>
          </cell>
        </row>
        <row r="1206">
          <cell r="E1206" t="str">
            <v>47580531</v>
          </cell>
          <cell r="F1206">
            <v>44133</v>
          </cell>
          <cell r="G1206" t="str">
            <v xml:space="preserve">CAS REGULAR </v>
          </cell>
          <cell r="H1206" t="str">
            <v>C360</v>
          </cell>
          <cell r="I1206" t="str">
            <v>Subgerencia De Prensa</v>
          </cell>
          <cell r="J1206" t="str">
            <v>C360</v>
          </cell>
          <cell r="K1206" t="str">
            <v>Subgerencia De Prensa</v>
          </cell>
          <cell r="M1206">
            <v>5000</v>
          </cell>
        </row>
        <row r="1207">
          <cell r="E1207" t="str">
            <v>43591890</v>
          </cell>
          <cell r="F1207">
            <v>43207</v>
          </cell>
          <cell r="G1207" t="str">
            <v>CAS REGULAR</v>
          </cell>
          <cell r="H1207" t="str">
            <v>D531</v>
          </cell>
          <cell r="I1207" t="str">
            <v>Oficina De Seguridad Y Defensa Nacional</v>
          </cell>
          <cell r="J1207" t="str">
            <v>D531</v>
          </cell>
          <cell r="K1207" t="str">
            <v>Oficina De Seguridad Y Defensa Nacional</v>
          </cell>
          <cell r="M1207">
            <v>4800</v>
          </cell>
        </row>
        <row r="1208">
          <cell r="E1208" t="str">
            <v>08813615</v>
          </cell>
          <cell r="F1208">
            <v>43020</v>
          </cell>
          <cell r="G1208" t="str">
            <v>CAS RCC</v>
          </cell>
          <cell r="H1208" t="str">
            <v>C090</v>
          </cell>
          <cell r="I1208" t="str">
            <v>Órganos De Control Institucional</v>
          </cell>
          <cell r="J1208" t="str">
            <v>L332</v>
          </cell>
          <cell r="K1208" t="str">
            <v>Subgerencia De Control Del Sector Agricultura Y Ambiente</v>
          </cell>
          <cell r="L1208" t="str">
            <v>0052 MINISTERIO DE DESARROLLO AGRARIO Y RIEGO</v>
          </cell>
          <cell r="M1208">
            <v>10000</v>
          </cell>
        </row>
        <row r="1209">
          <cell r="E1209" t="str">
            <v>09128956</v>
          </cell>
          <cell r="F1209">
            <v>43055</v>
          </cell>
          <cell r="G1209" t="str">
            <v>CAS RCC</v>
          </cell>
          <cell r="H1209" t="str">
            <v>C090</v>
          </cell>
          <cell r="I1209" t="str">
            <v>Órganos De Control Institucional</v>
          </cell>
          <cell r="J1209" t="str">
            <v>L332</v>
          </cell>
          <cell r="K1209" t="str">
            <v>Subgerencia De Control Del Sector Agricultura Y Ambiente</v>
          </cell>
          <cell r="L1209" t="str">
            <v>4812 PROGRAMA SUBSECTORIAL DE IRRIGACIONES</v>
          </cell>
          <cell r="M1209">
            <v>8500</v>
          </cell>
        </row>
        <row r="1210">
          <cell r="E1210" t="str">
            <v>40563557</v>
          </cell>
          <cell r="F1210">
            <v>43776</v>
          </cell>
          <cell r="G1210" t="str">
            <v>CAS REGULAR</v>
          </cell>
          <cell r="H1210" t="str">
            <v>D100</v>
          </cell>
          <cell r="I1210" t="str">
            <v>Despacho Del Contralor</v>
          </cell>
          <cell r="J1210" t="str">
            <v>D100</v>
          </cell>
          <cell r="K1210" t="str">
            <v>Despacho Del Contralor</v>
          </cell>
          <cell r="M1210">
            <v>11000</v>
          </cell>
        </row>
        <row r="1211">
          <cell r="E1211" t="str">
            <v>10057415</v>
          </cell>
          <cell r="F1211">
            <v>43460</v>
          </cell>
          <cell r="G1211" t="str">
            <v>CAS REGULAR</v>
          </cell>
          <cell r="H1211" t="str">
            <v>L590</v>
          </cell>
          <cell r="I1211" t="str">
            <v>Subgerencia De Seguimiento Y Evaluación Del Sistema Nacional De Control</v>
          </cell>
          <cell r="J1211" t="str">
            <v>L590</v>
          </cell>
          <cell r="K1211" t="str">
            <v>Subgerencia De Seguimiento Y Evaluación Del Sistema Nacional De Control</v>
          </cell>
          <cell r="M1211">
            <v>8500</v>
          </cell>
        </row>
        <row r="1212">
          <cell r="E1212" t="str">
            <v>10052469</v>
          </cell>
          <cell r="F1212">
            <v>43103</v>
          </cell>
          <cell r="G1212" t="str">
            <v>CAS REGULAR</v>
          </cell>
          <cell r="H1212" t="str">
            <v>D550</v>
          </cell>
          <cell r="I1212" t="str">
            <v>Gerencia De Capital Humano</v>
          </cell>
          <cell r="J1212" t="str">
            <v>D550</v>
          </cell>
          <cell r="K1212" t="str">
            <v>Gerencia De Capital Humano</v>
          </cell>
          <cell r="M1212">
            <v>10000</v>
          </cell>
        </row>
        <row r="1213">
          <cell r="E1213" t="str">
            <v>42612900</v>
          </cell>
          <cell r="F1213">
            <v>43374</v>
          </cell>
          <cell r="G1213" t="str">
            <v>CAS RCC</v>
          </cell>
          <cell r="H1213" t="str">
            <v>L490</v>
          </cell>
          <cell r="I1213" t="str">
            <v>Gerencia Regional De Control De Ayacucho</v>
          </cell>
          <cell r="J1213" t="str">
            <v>L490</v>
          </cell>
          <cell r="K1213" t="str">
            <v>Gerencia Regional De Control De Ayacucho</v>
          </cell>
          <cell r="M1213">
            <v>8500</v>
          </cell>
        </row>
        <row r="1214">
          <cell r="E1214" t="str">
            <v>28290958</v>
          </cell>
          <cell r="F1214">
            <v>43601</v>
          </cell>
          <cell r="G1214" t="str">
            <v>CAS MEGAPROYECTOS</v>
          </cell>
          <cell r="H1214" t="str">
            <v>C090</v>
          </cell>
          <cell r="I1214" t="str">
            <v>Órganos De Control Institucional</v>
          </cell>
          <cell r="J1214" t="str">
            <v>L490</v>
          </cell>
          <cell r="K1214" t="str">
            <v>Gerencia Regional De Control De Ayacucho</v>
          </cell>
          <cell r="L1214" t="str">
            <v>5997 PROGRAMA REGIONAL DE IRRIGACIÓN Y DESARROLLO RURAL INTEGRADO</v>
          </cell>
          <cell r="M1214">
            <v>7500</v>
          </cell>
        </row>
        <row r="1215">
          <cell r="E1215" t="str">
            <v>45717580</v>
          </cell>
          <cell r="F1215">
            <v>43460</v>
          </cell>
          <cell r="G1215" t="str">
            <v>CAS REGULAR</v>
          </cell>
          <cell r="H1215" t="str">
            <v>C382</v>
          </cell>
          <cell r="I1215" t="str">
            <v>Subgerencia De Coordinación Interinstitucional Nacional</v>
          </cell>
          <cell r="J1215" t="str">
            <v>C382</v>
          </cell>
          <cell r="K1215" t="str">
            <v>Subgerencia De Coordinación Interinstitucional Nacional</v>
          </cell>
          <cell r="M1215">
            <v>5500</v>
          </cell>
        </row>
        <row r="1216">
          <cell r="E1216" t="str">
            <v>41187864</v>
          </cell>
          <cell r="F1216">
            <v>43460</v>
          </cell>
          <cell r="G1216" t="str">
            <v>CAS REGULAR</v>
          </cell>
          <cell r="H1216" t="str">
            <v>D551</v>
          </cell>
          <cell r="I1216" t="str">
            <v>Secretaría Técnica De Procedimientos Administrativos Disciplinarios</v>
          </cell>
          <cell r="J1216" t="str">
            <v>D551</v>
          </cell>
          <cell r="K1216" t="str">
            <v>Secretaría Técnica De Procedimientos Administrativos Disciplinarios</v>
          </cell>
          <cell r="M1216">
            <v>8500</v>
          </cell>
        </row>
        <row r="1217">
          <cell r="E1217" t="str">
            <v>07488366</v>
          </cell>
          <cell r="F1217">
            <v>43103</v>
          </cell>
          <cell r="G1217" t="str">
            <v>CAS REGULAR</v>
          </cell>
          <cell r="H1217" t="str">
            <v>D530</v>
          </cell>
          <cell r="I1217" t="str">
            <v>Subgerencia De Abastecimiento</v>
          </cell>
          <cell r="J1217" t="str">
            <v>D530</v>
          </cell>
          <cell r="K1217" t="str">
            <v>Subgerencia De Abastecimiento</v>
          </cell>
          <cell r="M1217">
            <v>6500</v>
          </cell>
        </row>
        <row r="1218">
          <cell r="E1218" t="str">
            <v>42265919</v>
          </cell>
          <cell r="F1218">
            <v>40245</v>
          </cell>
          <cell r="G1218" t="str">
            <v>CAS REGULAR</v>
          </cell>
          <cell r="H1218" t="str">
            <v>L465</v>
          </cell>
          <cell r="I1218" t="str">
            <v>Gerencia Regional De Control De Huánuco</v>
          </cell>
          <cell r="J1218" t="str">
            <v>L465</v>
          </cell>
          <cell r="K1218" t="str">
            <v>Gerencia Regional De Control De Huánuco</v>
          </cell>
          <cell r="M1218">
            <v>1450</v>
          </cell>
        </row>
        <row r="1219">
          <cell r="E1219" t="str">
            <v>05392075</v>
          </cell>
          <cell r="F1219">
            <v>43601</v>
          </cell>
          <cell r="G1219" t="str">
            <v>CAS MEGAPROYECTOS</v>
          </cell>
          <cell r="H1219" t="str">
            <v>C090</v>
          </cell>
          <cell r="I1219" t="str">
            <v>Órganos De Control Institucional</v>
          </cell>
          <cell r="J1219" t="str">
            <v>L440</v>
          </cell>
          <cell r="K1219" t="str">
            <v>Gerencia Regional De Control De Loreto</v>
          </cell>
          <cell r="L1219" t="str">
            <v>5345 GOBIERNO REGIONAL LORETO</v>
          </cell>
          <cell r="M1219">
            <v>7500</v>
          </cell>
        </row>
        <row r="1220">
          <cell r="E1220" t="str">
            <v>40789275</v>
          </cell>
          <cell r="F1220">
            <v>43843</v>
          </cell>
          <cell r="G1220" t="str">
            <v>CAS REGULAR</v>
          </cell>
          <cell r="H1220" t="str">
            <v>C382</v>
          </cell>
          <cell r="I1220" t="str">
            <v>Subgerencia De Coordinación Interinstitucional Nacional</v>
          </cell>
          <cell r="J1220" t="str">
            <v>C382</v>
          </cell>
          <cell r="K1220" t="str">
            <v>Subgerencia De Coordinación Interinstitucional Nacional</v>
          </cell>
          <cell r="M1220">
            <v>7500</v>
          </cell>
        </row>
        <row r="1221">
          <cell r="E1221" t="str">
            <v>10070156</v>
          </cell>
          <cell r="F1221">
            <v>43207</v>
          </cell>
          <cell r="G1221" t="str">
            <v>CAS REGULAR</v>
          </cell>
          <cell r="H1221" t="str">
            <v>D531</v>
          </cell>
          <cell r="I1221" t="str">
            <v>Oficina De Seguridad Y Defensa Nacional</v>
          </cell>
          <cell r="J1221" t="str">
            <v>D531</v>
          </cell>
          <cell r="K1221" t="str">
            <v>Oficina De Seguridad Y Defensa Nacional</v>
          </cell>
          <cell r="M1221">
            <v>2500</v>
          </cell>
        </row>
        <row r="1222">
          <cell r="E1222" t="str">
            <v>41228206</v>
          </cell>
          <cell r="F1222">
            <v>43460</v>
          </cell>
          <cell r="G1222" t="str">
            <v>CAS REGULAR</v>
          </cell>
          <cell r="H1222" t="str">
            <v>D401</v>
          </cell>
          <cell r="I1222" t="str">
            <v>Subdirección Académica</v>
          </cell>
          <cell r="J1222" t="str">
            <v>D401</v>
          </cell>
          <cell r="K1222" t="str">
            <v>Subdirección Académica</v>
          </cell>
          <cell r="M1222">
            <v>8500</v>
          </cell>
        </row>
        <row r="1223">
          <cell r="E1223" t="str">
            <v>43756280</v>
          </cell>
          <cell r="F1223">
            <v>44055</v>
          </cell>
          <cell r="G1223" t="str">
            <v>CAS COVID</v>
          </cell>
          <cell r="H1223" t="str">
            <v>C610</v>
          </cell>
          <cell r="I1223" t="str">
            <v>Subgerencia De Evaluación De Denuncias</v>
          </cell>
          <cell r="J1223" t="str">
            <v>L466</v>
          </cell>
          <cell r="K1223" t="str">
            <v>Gerencia Regional De Control De Ucayali</v>
          </cell>
          <cell r="M1223">
            <v>6500</v>
          </cell>
        </row>
        <row r="1224">
          <cell r="E1224" t="str">
            <v>72865237</v>
          </cell>
          <cell r="F1224">
            <v>44133</v>
          </cell>
          <cell r="G1224" t="str">
            <v xml:space="preserve">CAS REGULAR </v>
          </cell>
          <cell r="H1224" t="str">
            <v>D200</v>
          </cell>
          <cell r="I1224" t="str">
            <v>Órgano De Auditoría Interna</v>
          </cell>
          <cell r="J1224" t="str">
            <v>L495</v>
          </cell>
          <cell r="K1224" t="str">
            <v>Gerencia Regional De Control De La Libertad</v>
          </cell>
          <cell r="M1224">
            <v>7500</v>
          </cell>
        </row>
        <row r="1225">
          <cell r="E1225" t="str">
            <v>42970489</v>
          </cell>
          <cell r="F1225">
            <v>43195</v>
          </cell>
          <cell r="G1225" t="str">
            <v>CAS REGULAR</v>
          </cell>
          <cell r="H1225" t="str">
            <v>D320</v>
          </cell>
          <cell r="I1225" t="str">
            <v>Subgerencia De Gestión Documentaria</v>
          </cell>
          <cell r="J1225" t="str">
            <v>L455</v>
          </cell>
          <cell r="K1225" t="str">
            <v>Gerencia Regional De Control De Puno</v>
          </cell>
          <cell r="L1225" t="str">
            <v>0079 CONTRALORÍA GENERAL DE LA REPÚBLICA - CGR</v>
          </cell>
          <cell r="M1225">
            <v>2500</v>
          </cell>
        </row>
        <row r="1226">
          <cell r="E1226" t="str">
            <v>41992794</v>
          </cell>
          <cell r="F1226">
            <v>43460</v>
          </cell>
          <cell r="G1226" t="str">
            <v>CAS REGULAR</v>
          </cell>
          <cell r="H1226" t="str">
            <v>L540</v>
          </cell>
          <cell r="I1226" t="str">
            <v>Subgerencia De Fiscalización</v>
          </cell>
          <cell r="J1226" t="str">
            <v>L540</v>
          </cell>
          <cell r="K1226" t="str">
            <v>Subgerencia De Fiscalización</v>
          </cell>
          <cell r="M1226">
            <v>4000</v>
          </cell>
        </row>
        <row r="1227">
          <cell r="E1227" t="str">
            <v>43760075</v>
          </cell>
          <cell r="F1227">
            <v>43776</v>
          </cell>
          <cell r="G1227" t="str">
            <v>CAS REGULAR</v>
          </cell>
          <cell r="H1227" t="str">
            <v>D511</v>
          </cell>
          <cell r="I1227" t="str">
            <v>Subgerencia De Bienestar Y Relaciones Laborales</v>
          </cell>
          <cell r="J1227" t="str">
            <v>L455</v>
          </cell>
          <cell r="K1227" t="str">
            <v>Gerencia Regional De Control De Puno</v>
          </cell>
          <cell r="M1227">
            <v>6500</v>
          </cell>
        </row>
        <row r="1228">
          <cell r="E1228" t="str">
            <v>01332809</v>
          </cell>
          <cell r="F1228">
            <v>43843</v>
          </cell>
          <cell r="G1228" t="str">
            <v>CAS MEGAPROYECTOS</v>
          </cell>
          <cell r="H1228" t="str">
            <v>C920</v>
          </cell>
          <cell r="I1228" t="str">
            <v>Subgerencia De Control De Asociaciones Público Privadas Y Obras Por Impuestos</v>
          </cell>
          <cell r="J1228" t="str">
            <v>C920</v>
          </cell>
          <cell r="K1228" t="str">
            <v>Subgerencia De Control De Asociaciones Público Privadas Y Obras Por Impuestos</v>
          </cell>
          <cell r="M1228">
            <v>11500</v>
          </cell>
        </row>
        <row r="1229">
          <cell r="E1229" t="str">
            <v>31680914</v>
          </cell>
          <cell r="F1229">
            <v>44133</v>
          </cell>
          <cell r="G1229" t="str">
            <v xml:space="preserve">CAS REGULAR </v>
          </cell>
          <cell r="H1229" t="str">
            <v>D200</v>
          </cell>
          <cell r="I1229" t="str">
            <v>Órgano De Auditoría Interna</v>
          </cell>
          <cell r="J1229" t="str">
            <v>L425</v>
          </cell>
          <cell r="K1229" t="str">
            <v>Gerencia Regional De Control De Ancash</v>
          </cell>
          <cell r="M1229">
            <v>7500</v>
          </cell>
        </row>
        <row r="1230">
          <cell r="E1230" t="str">
            <v>70691542</v>
          </cell>
          <cell r="F1230">
            <v>44055</v>
          </cell>
          <cell r="G1230" t="str">
            <v>CAS COVID</v>
          </cell>
          <cell r="H1230" t="str">
            <v>C610</v>
          </cell>
          <cell r="I1230" t="str">
            <v>Subgerencia De Evaluación De Denuncias</v>
          </cell>
          <cell r="J1230" t="str">
            <v>L482</v>
          </cell>
          <cell r="K1230" t="str">
            <v>Gerencia Regional De Control De Madre De Dios</v>
          </cell>
          <cell r="M1230">
            <v>6500</v>
          </cell>
        </row>
        <row r="1231">
          <cell r="E1231" t="str">
            <v>26613399</v>
          </cell>
          <cell r="F1231">
            <v>41379</v>
          </cell>
          <cell r="G1231" t="str">
            <v>CAS REGULAR</v>
          </cell>
          <cell r="H1231" t="str">
            <v>L435</v>
          </cell>
          <cell r="I1231" t="str">
            <v>Gerencia Regional De Control De Cajamarca</v>
          </cell>
          <cell r="J1231" t="str">
            <v>L435</v>
          </cell>
          <cell r="K1231" t="str">
            <v>Gerencia Regional De Control De Cajamarca</v>
          </cell>
          <cell r="M1231">
            <v>5500</v>
          </cell>
        </row>
        <row r="1232">
          <cell r="E1232" t="str">
            <v>44502779</v>
          </cell>
          <cell r="F1232">
            <v>44133</v>
          </cell>
          <cell r="G1232" t="str">
            <v>CAS REACTIVACIÓN ECONÓMICA</v>
          </cell>
          <cell r="H1232" t="str">
            <v>C090</v>
          </cell>
          <cell r="I1232" t="str">
            <v>Órganos De Control Institucional</v>
          </cell>
          <cell r="J1232" t="str">
            <v>L401</v>
          </cell>
          <cell r="K1232" t="str">
            <v>Gerencia Regional De Control Lima Metropolitana Y Callao</v>
          </cell>
          <cell r="L1232" t="str">
            <v>2152 MUNICIPALIDAD DISTRITAL DE CARABAYLLO</v>
          </cell>
          <cell r="M1232">
            <v>7500</v>
          </cell>
        </row>
        <row r="1233">
          <cell r="E1233" t="str">
            <v>40650590</v>
          </cell>
          <cell r="F1233">
            <v>43656</v>
          </cell>
          <cell r="G1233" t="str">
            <v>CAS RCC</v>
          </cell>
          <cell r="H1233" t="str">
            <v>C090</v>
          </cell>
          <cell r="I1233" t="str">
            <v>Órganos De Control Institucional</v>
          </cell>
          <cell r="J1233" t="str">
            <v>L435</v>
          </cell>
          <cell r="K1233" t="str">
            <v>Gerencia Regional De Control De Cajamarca</v>
          </cell>
          <cell r="L1233" t="str">
            <v>0370 MUNICIPALIDAD PROVINCIAL DE CELENDÍN</v>
          </cell>
          <cell r="M1233">
            <v>7500</v>
          </cell>
        </row>
        <row r="1234">
          <cell r="E1234" t="str">
            <v>43988672</v>
          </cell>
          <cell r="F1234">
            <v>43374</v>
          </cell>
          <cell r="G1234" t="str">
            <v>CAS REGULAR</v>
          </cell>
          <cell r="H1234" t="str">
            <v>L334</v>
          </cell>
          <cell r="I1234" t="str">
            <v>Subgerencia De Control De Megaproyectos</v>
          </cell>
          <cell r="J1234" t="str">
            <v>L334</v>
          </cell>
          <cell r="K1234" t="str">
            <v>Subgerencia De Control De Megaproyectos</v>
          </cell>
          <cell r="M1234">
            <v>5500</v>
          </cell>
        </row>
        <row r="1235">
          <cell r="E1235" t="str">
            <v>70103347</v>
          </cell>
          <cell r="F1235">
            <v>43656</v>
          </cell>
          <cell r="G1235" t="str">
            <v>CAS RCC</v>
          </cell>
          <cell r="H1235" t="str">
            <v>C090</v>
          </cell>
          <cell r="I1235" t="str">
            <v>Órganos De Control Institucional</v>
          </cell>
          <cell r="J1235" t="str">
            <v>L435</v>
          </cell>
          <cell r="K1235" t="str">
            <v>Gerencia Regional De Control De Cajamarca</v>
          </cell>
          <cell r="L1235" t="str">
            <v>0378 MUNICIPALIDAD PROVINCIAL DE SANTA CRUZ</v>
          </cell>
          <cell r="M1235">
            <v>6500</v>
          </cell>
        </row>
        <row r="1236">
          <cell r="E1236" t="str">
            <v>45831426</v>
          </cell>
          <cell r="F1236">
            <v>43776</v>
          </cell>
          <cell r="G1236" t="str">
            <v>CAS REGULAR</v>
          </cell>
          <cell r="H1236" t="str">
            <v>D900</v>
          </cell>
          <cell r="I1236" t="str">
            <v>Procuraduría Pública</v>
          </cell>
          <cell r="J1236" t="str">
            <v>D900</v>
          </cell>
          <cell r="K1236" t="str">
            <v>Procuraduría Pública</v>
          </cell>
          <cell r="M1236">
            <v>3000</v>
          </cell>
        </row>
        <row r="1237">
          <cell r="E1237" t="str">
            <v>43705848</v>
          </cell>
          <cell r="F1237">
            <v>43843</v>
          </cell>
          <cell r="G1237" t="str">
            <v>CAS REGULAR</v>
          </cell>
          <cell r="H1237" t="str">
            <v>D603</v>
          </cell>
          <cell r="I1237" t="str">
            <v>Subgerencia De Gobierno Digital</v>
          </cell>
          <cell r="J1237" t="str">
            <v>D603</v>
          </cell>
          <cell r="K1237" t="str">
            <v>Subgerencia De Gobierno Digital</v>
          </cell>
          <cell r="M1237">
            <v>4500</v>
          </cell>
        </row>
        <row r="1238">
          <cell r="E1238" t="str">
            <v>08759994</v>
          </cell>
          <cell r="F1238">
            <v>44133</v>
          </cell>
          <cell r="G1238" t="str">
            <v>CAS REACTIVACIÓN ECONÓMICA</v>
          </cell>
          <cell r="H1238" t="str">
            <v>C090</v>
          </cell>
          <cell r="I1238" t="str">
            <v>Órganos De Control Institucional</v>
          </cell>
          <cell r="J1238" t="str">
            <v>L401</v>
          </cell>
          <cell r="K1238" t="str">
            <v>Gerencia Regional De Control Lima Metropolitana Y Callao</v>
          </cell>
          <cell r="L1238" t="str">
            <v>2165 MUNICIPALIDAD DISTRITAL DE SAN ISIDRO-LIMA</v>
          </cell>
          <cell r="M1238">
            <v>8500</v>
          </cell>
        </row>
        <row r="1239">
          <cell r="E1239" t="str">
            <v>47405467</v>
          </cell>
          <cell r="F1239">
            <v>44133</v>
          </cell>
          <cell r="G1239" t="str">
            <v xml:space="preserve">CAS REGULAR </v>
          </cell>
          <cell r="H1239" t="str">
            <v>D200</v>
          </cell>
          <cell r="I1239" t="str">
            <v>Órgano De Auditoría Interna</v>
          </cell>
          <cell r="J1239" t="str">
            <v>D200</v>
          </cell>
          <cell r="K1239" t="str">
            <v>Órgano De Auditoría Interna</v>
          </cell>
          <cell r="M1239">
            <v>7500</v>
          </cell>
        </row>
        <row r="1240">
          <cell r="E1240" t="str">
            <v>45790662</v>
          </cell>
          <cell r="F1240">
            <v>43227</v>
          </cell>
          <cell r="G1240" t="str">
            <v>CAS REGULAR</v>
          </cell>
          <cell r="H1240" t="str">
            <v>D551</v>
          </cell>
          <cell r="I1240" t="str">
            <v>Secretaría Técnica De Procedimientos Administrativos Disciplinarios</v>
          </cell>
          <cell r="J1240" t="str">
            <v>D551</v>
          </cell>
          <cell r="K1240" t="str">
            <v>Secretaría Técnica De Procedimientos Administrativos Disciplinarios</v>
          </cell>
          <cell r="M1240">
            <v>3400</v>
          </cell>
        </row>
        <row r="1241">
          <cell r="E1241" t="str">
            <v>42080865</v>
          </cell>
          <cell r="F1241">
            <v>44133</v>
          </cell>
          <cell r="G1241" t="str">
            <v>CAS REACTIVACIÓN ECONÓMICA</v>
          </cell>
          <cell r="H1241" t="str">
            <v>C090</v>
          </cell>
          <cell r="I1241" t="str">
            <v>Órganos De Control Institucional</v>
          </cell>
          <cell r="J1241" t="str">
            <v>L435</v>
          </cell>
          <cell r="K1241" t="str">
            <v>Gerencia Regional De Control De Cajamarca</v>
          </cell>
          <cell r="L1241" t="str">
            <v>1512 MUNICIPALIDAD DISTRITAL DE LA ENCAÑADA</v>
          </cell>
          <cell r="M1241">
            <v>6500</v>
          </cell>
        </row>
        <row r="1242">
          <cell r="E1242" t="str">
            <v>04439800</v>
          </cell>
          <cell r="F1242">
            <v>43055</v>
          </cell>
          <cell r="G1242" t="str">
            <v>CAS MEGAPROYECTOS</v>
          </cell>
          <cell r="H1242" t="str">
            <v>C920</v>
          </cell>
          <cell r="I1242" t="str">
            <v>Subgerencia De Control De Asociaciones Público Privadas Y Obras Por Impuestos</v>
          </cell>
          <cell r="J1242" t="str">
            <v>C920</v>
          </cell>
          <cell r="K1242" t="str">
            <v>Subgerencia De Control De Asociaciones Público Privadas Y Obras Por Impuestos</v>
          </cell>
          <cell r="M1242">
            <v>8500</v>
          </cell>
        </row>
        <row r="1243">
          <cell r="E1243" t="str">
            <v>05642169</v>
          </cell>
          <cell r="F1243">
            <v>44055</v>
          </cell>
          <cell r="G1243" t="str">
            <v>CAS COVID</v>
          </cell>
          <cell r="H1243" t="str">
            <v>L531</v>
          </cell>
          <cell r="I1243" t="str">
            <v>Subgerencia De Participación Ciudadana</v>
          </cell>
          <cell r="J1243" t="str">
            <v>L420</v>
          </cell>
          <cell r="K1243" t="str">
            <v>Gerencia Regional De Control De Piura</v>
          </cell>
          <cell r="M1243">
            <v>6500</v>
          </cell>
        </row>
        <row r="1244">
          <cell r="E1244" t="str">
            <v>41822562</v>
          </cell>
          <cell r="F1244">
            <v>44055</v>
          </cell>
          <cell r="G1244" t="str">
            <v>CAS COVID</v>
          </cell>
          <cell r="H1244" t="str">
            <v>L530</v>
          </cell>
          <cell r="I1244" t="str">
            <v>Subgerencia De Atención De Denuncias</v>
          </cell>
          <cell r="J1244" t="str">
            <v>L530</v>
          </cell>
          <cell r="K1244" t="str">
            <v>Subgerencia De Atención De Denuncias</v>
          </cell>
          <cell r="M1244">
            <v>6500</v>
          </cell>
        </row>
        <row r="1245">
          <cell r="E1245" t="str">
            <v>70280793</v>
          </cell>
          <cell r="F1245">
            <v>43601</v>
          </cell>
          <cell r="G1245" t="str">
            <v>CAS REGULAR</v>
          </cell>
          <cell r="H1245" t="str">
            <v>C090</v>
          </cell>
          <cell r="I1245" t="str">
            <v>Órganos De Control Institucional</v>
          </cell>
          <cell r="J1245" t="str">
            <v>L480</v>
          </cell>
          <cell r="K1245" t="str">
            <v>Gerencia Regional De Control De Cusco</v>
          </cell>
          <cell r="L1245" t="str">
            <v>0384 MUNICIPALIDAD PROVINCIAL DE CANCHIS</v>
          </cell>
          <cell r="M1245">
            <v>5500</v>
          </cell>
        </row>
        <row r="1246">
          <cell r="E1246" t="str">
            <v>44040636</v>
          </cell>
          <cell r="F1246">
            <v>43460</v>
          </cell>
          <cell r="G1246" t="str">
            <v>CAS REGULAR</v>
          </cell>
          <cell r="H1246" t="str">
            <v>L435</v>
          </cell>
          <cell r="I1246" t="str">
            <v>Gerencia Regional De Control De Cajamarca</v>
          </cell>
          <cell r="J1246" t="str">
            <v>L435</v>
          </cell>
          <cell r="K1246" t="str">
            <v>Gerencia Regional De Control De Cajamarca</v>
          </cell>
          <cell r="M1246">
            <v>6500</v>
          </cell>
        </row>
        <row r="1247">
          <cell r="E1247" t="str">
            <v>44457606</v>
          </cell>
          <cell r="F1247">
            <v>43103</v>
          </cell>
          <cell r="G1247" t="str">
            <v>CAS REGULAR</v>
          </cell>
          <cell r="H1247" t="str">
            <v>D610</v>
          </cell>
          <cell r="I1247" t="str">
            <v>Subgerencia De Sistemas De Información</v>
          </cell>
          <cell r="J1247" t="str">
            <v>D610</v>
          </cell>
          <cell r="K1247" t="str">
            <v>Subgerencia De Sistemas De Información</v>
          </cell>
          <cell r="M1247">
            <v>7000</v>
          </cell>
        </row>
        <row r="1248">
          <cell r="E1248" t="str">
            <v>70041840</v>
          </cell>
          <cell r="F1248">
            <v>44055</v>
          </cell>
          <cell r="G1248" t="str">
            <v>CAS COVID</v>
          </cell>
          <cell r="H1248" t="str">
            <v>C610</v>
          </cell>
          <cell r="I1248" t="str">
            <v>Subgerencia De Evaluación De Denuncias</v>
          </cell>
          <cell r="J1248" t="str">
            <v>L460</v>
          </cell>
          <cell r="K1248" t="str">
            <v>Gerencia Regional De Control De Junín</v>
          </cell>
          <cell r="M1248">
            <v>6500</v>
          </cell>
        </row>
        <row r="1249">
          <cell r="E1249" t="str">
            <v>44821848</v>
          </cell>
          <cell r="F1249">
            <v>43601</v>
          </cell>
          <cell r="G1249" t="str">
            <v>CAS MEGAPROYECTOS</v>
          </cell>
          <cell r="H1249" t="str">
            <v>C090</v>
          </cell>
          <cell r="I1249" t="str">
            <v>Órganos De Control Institucional</v>
          </cell>
          <cell r="J1249" t="str">
            <v>L490</v>
          </cell>
          <cell r="K1249" t="str">
            <v>Gerencia Regional De Control De Ayacucho</v>
          </cell>
          <cell r="L1249" t="str">
            <v>0366 MUNICIPALIDAD PROVINCIAL DE PARINACOCHAS</v>
          </cell>
          <cell r="M1249">
            <v>6500</v>
          </cell>
        </row>
        <row r="1250">
          <cell r="E1250" t="str">
            <v>18161305</v>
          </cell>
          <cell r="F1250">
            <v>43601</v>
          </cell>
          <cell r="G1250" t="str">
            <v>CAS RCC</v>
          </cell>
          <cell r="H1250" t="str">
            <v>C090</v>
          </cell>
          <cell r="I1250" t="str">
            <v>Órganos De Control Institucional</v>
          </cell>
          <cell r="J1250" t="str">
            <v>L495</v>
          </cell>
          <cell r="K1250" t="str">
            <v>Gerencia Regional De Control De La Libertad</v>
          </cell>
          <cell r="L1250" t="str">
            <v>2048 MUNICIPALIDAD DISTRITAL DE HUANCHACO</v>
          </cell>
          <cell r="M1250">
            <v>6500</v>
          </cell>
        </row>
        <row r="1251">
          <cell r="E1251" t="str">
            <v>25717840</v>
          </cell>
          <cell r="F1251">
            <v>40241</v>
          </cell>
          <cell r="G1251" t="str">
            <v>CAS REGULAR</v>
          </cell>
          <cell r="H1251" t="str">
            <v>L352</v>
          </cell>
          <cell r="I1251" t="str">
            <v>Subgerencia De Control Del Sector Justicia, Político Y Electoral</v>
          </cell>
          <cell r="J1251" t="str">
            <v>L352</v>
          </cell>
          <cell r="K1251" t="str">
            <v>Subgerencia De Control Del Sector Justicia, Político Y Electoral</v>
          </cell>
          <cell r="M1251">
            <v>3500</v>
          </cell>
        </row>
        <row r="1252">
          <cell r="E1252" t="str">
            <v>40959339</v>
          </cell>
          <cell r="F1252">
            <v>43776</v>
          </cell>
          <cell r="G1252" t="str">
            <v>CAS REGULAR</v>
          </cell>
          <cell r="H1252" t="str">
            <v>D320</v>
          </cell>
          <cell r="I1252" t="str">
            <v>Subgerencia De Gestión Documentaria</v>
          </cell>
          <cell r="J1252" t="str">
            <v>D320</v>
          </cell>
          <cell r="K1252" t="str">
            <v>Subgerencia De Gestión Documentaria</v>
          </cell>
          <cell r="M1252">
            <v>8500</v>
          </cell>
        </row>
        <row r="1253">
          <cell r="E1253" t="str">
            <v>10734196</v>
          </cell>
          <cell r="F1253">
            <v>43460</v>
          </cell>
          <cell r="G1253" t="str">
            <v>CAS REGULAR</v>
          </cell>
          <cell r="H1253" t="str">
            <v>D401</v>
          </cell>
          <cell r="I1253" t="str">
            <v>Subdirección Académica</v>
          </cell>
          <cell r="J1253" t="str">
            <v>D401</v>
          </cell>
          <cell r="K1253" t="str">
            <v>Subdirección Académica</v>
          </cell>
          <cell r="M1253">
            <v>8500</v>
          </cell>
        </row>
        <row r="1254">
          <cell r="E1254" t="str">
            <v>10470871</v>
          </cell>
          <cell r="F1254">
            <v>43460</v>
          </cell>
          <cell r="G1254" t="str">
            <v>CAS REGULAR</v>
          </cell>
          <cell r="H1254" t="str">
            <v>D900</v>
          </cell>
          <cell r="I1254" t="str">
            <v>Procuraduría Pública</v>
          </cell>
          <cell r="J1254" t="str">
            <v>D900</v>
          </cell>
          <cell r="K1254" t="str">
            <v>Procuraduría Pública</v>
          </cell>
          <cell r="M1254">
            <v>10500</v>
          </cell>
        </row>
        <row r="1255">
          <cell r="E1255" t="str">
            <v>02664357</v>
          </cell>
          <cell r="F1255">
            <v>43448</v>
          </cell>
          <cell r="G1255" t="str">
            <v>CAS RCC</v>
          </cell>
          <cell r="H1255" t="str">
            <v>C090</v>
          </cell>
          <cell r="I1255" t="str">
            <v>Órganos De Control Institucional</v>
          </cell>
          <cell r="J1255" t="str">
            <v>L401</v>
          </cell>
          <cell r="K1255" t="str">
            <v>Gerencia Regional De Control Lima Metropolitana Y Callao</v>
          </cell>
          <cell r="L1255" t="str">
            <v>0434 MUNICIPALIDAD METROPOLITANA DE LIMA</v>
          </cell>
          <cell r="M1255">
            <v>6500</v>
          </cell>
        </row>
        <row r="1256">
          <cell r="E1256" t="str">
            <v>41650114</v>
          </cell>
          <cell r="F1256">
            <v>43843</v>
          </cell>
          <cell r="G1256" t="str">
            <v>CAS RCC</v>
          </cell>
          <cell r="H1256" t="str">
            <v>C090</v>
          </cell>
          <cell r="I1256" t="str">
            <v>Órganos De Control Institucional</v>
          </cell>
          <cell r="J1256" t="str">
            <v>L316</v>
          </cell>
          <cell r="K1256" t="str">
            <v>Subgerencia De Control Del Sector Salud</v>
          </cell>
          <cell r="L1256" t="str">
            <v>0191 MINISTERIO DE SALUD</v>
          </cell>
          <cell r="M1256">
            <v>9500</v>
          </cell>
        </row>
        <row r="1257">
          <cell r="E1257" t="str">
            <v>40197249</v>
          </cell>
          <cell r="F1257">
            <v>43601</v>
          </cell>
          <cell r="G1257" t="str">
            <v>CAS MEGAPROYECTOS</v>
          </cell>
          <cell r="H1257" t="str">
            <v>C090</v>
          </cell>
          <cell r="I1257" t="str">
            <v>Órganos De Control Institucional</v>
          </cell>
          <cell r="J1257" t="str">
            <v>L465</v>
          </cell>
          <cell r="K1257" t="str">
            <v>Gerencia Regional De Control De Huánuco</v>
          </cell>
          <cell r="L1257" t="str">
            <v>0398 MUNICIPALIDAD PROVINCIAL DE AMBO</v>
          </cell>
          <cell r="M1257">
            <v>7500</v>
          </cell>
        </row>
        <row r="1258">
          <cell r="E1258" t="str">
            <v>45049572</v>
          </cell>
          <cell r="F1258">
            <v>43460</v>
          </cell>
          <cell r="G1258" t="str">
            <v>CAS RCC</v>
          </cell>
          <cell r="H1258" t="str">
            <v>C090</v>
          </cell>
          <cell r="I1258" t="str">
            <v>Órganos De Control Institucional</v>
          </cell>
          <cell r="J1258" t="str">
            <v>L446</v>
          </cell>
          <cell r="K1258" t="str">
            <v>Gerencia Regional De Control De Huancavelica</v>
          </cell>
          <cell r="L1258" t="str">
            <v>0393 MUNICIPALIDAD PROVINCIAL DE ACOBAMBA</v>
          </cell>
          <cell r="M1258">
            <v>6500</v>
          </cell>
        </row>
        <row r="1259">
          <cell r="E1259" t="str">
            <v>42752341</v>
          </cell>
          <cell r="F1259">
            <v>43460</v>
          </cell>
          <cell r="G1259" t="str">
            <v>CAS REGULAR</v>
          </cell>
          <cell r="H1259" t="str">
            <v>L490</v>
          </cell>
          <cell r="I1259" t="str">
            <v>Gerencia Regional De Control De Ayacucho</v>
          </cell>
          <cell r="J1259" t="str">
            <v>L490</v>
          </cell>
          <cell r="K1259" t="str">
            <v>Gerencia Regional De Control De Ayacucho</v>
          </cell>
          <cell r="M1259">
            <v>8500</v>
          </cell>
        </row>
        <row r="1260">
          <cell r="E1260" t="str">
            <v>40804549</v>
          </cell>
          <cell r="F1260">
            <v>43460</v>
          </cell>
          <cell r="G1260" t="str">
            <v>CAS REGULAR</v>
          </cell>
          <cell r="H1260" t="str">
            <v>L531</v>
          </cell>
          <cell r="I1260" t="str">
            <v>Subgerencia De Participación Ciudadana</v>
          </cell>
          <cell r="J1260" t="str">
            <v>L465</v>
          </cell>
          <cell r="K1260" t="str">
            <v>Gerencia Regional De Control De Huánuco</v>
          </cell>
          <cell r="M1260">
            <v>6500</v>
          </cell>
        </row>
        <row r="1261">
          <cell r="E1261" t="str">
            <v>46096654</v>
          </cell>
          <cell r="F1261">
            <v>43843</v>
          </cell>
          <cell r="G1261" t="str">
            <v>CAS RCC</v>
          </cell>
          <cell r="H1261" t="str">
            <v>C090</v>
          </cell>
          <cell r="I1261" t="str">
            <v>Órganos De Control Institucional</v>
          </cell>
          <cell r="J1261" t="str">
            <v>L336</v>
          </cell>
          <cell r="K1261" t="str">
            <v>Subgerencia De Control Del Sector Vivienda, Construcción Y Saneamiento</v>
          </cell>
          <cell r="L1261" t="str">
            <v>5303 MINISTERIO DE VIVIENDA, CONSTRUCCIÓN Y SANEAMIENTO</v>
          </cell>
          <cell r="M1261">
            <v>8500</v>
          </cell>
        </row>
        <row r="1262">
          <cell r="E1262" t="str">
            <v>45752745</v>
          </cell>
          <cell r="F1262">
            <v>43601</v>
          </cell>
          <cell r="G1262" t="str">
            <v>CAS MEGAPROYECTOS</v>
          </cell>
          <cell r="H1262" t="str">
            <v>C090</v>
          </cell>
          <cell r="I1262" t="str">
            <v>Órganos De Control Institucional</v>
          </cell>
          <cell r="J1262" t="str">
            <v>L470</v>
          </cell>
          <cell r="K1262" t="str">
            <v>Gerencia Regional De Control De Arequipa</v>
          </cell>
          <cell r="L1262" t="str">
            <v>0617 AUTORIDAD AUTÓNOMA DE MAJES SIGUAS - AUTODEMA - GOBIERNO REGIONAL DE AREQUIPA</v>
          </cell>
          <cell r="M1262">
            <v>5500</v>
          </cell>
        </row>
        <row r="1263">
          <cell r="E1263" t="str">
            <v>32100348</v>
          </cell>
          <cell r="F1263">
            <v>43601</v>
          </cell>
          <cell r="G1263" t="str">
            <v>CAS MEGAPROYECTOS</v>
          </cell>
          <cell r="H1263" t="str">
            <v>C090</v>
          </cell>
          <cell r="I1263" t="str">
            <v>Órganos De Control Institucional</v>
          </cell>
          <cell r="J1263" t="str">
            <v>L401</v>
          </cell>
          <cell r="K1263" t="str">
            <v>Gerencia Regional De Control Lima Metropolitana Y Callao</v>
          </cell>
          <cell r="L1263" t="str">
            <v>2695 MUNICIPALIDAD DISTRITAL DE SAN BORJA</v>
          </cell>
          <cell r="M1263">
            <v>6500</v>
          </cell>
        </row>
        <row r="1264">
          <cell r="E1264" t="str">
            <v>45628706</v>
          </cell>
          <cell r="F1264">
            <v>44133</v>
          </cell>
          <cell r="G1264" t="str">
            <v>CAS REACTIVACIÓN ECONÓMICA</v>
          </cell>
          <cell r="H1264" t="str">
            <v>C090</v>
          </cell>
          <cell r="I1264" t="str">
            <v>Órganos De Control Institucional</v>
          </cell>
          <cell r="J1264" t="str">
            <v>L315</v>
          </cell>
          <cell r="K1264" t="str">
            <v>Subgerencia De Control Del Sector Social Y Cultura</v>
          </cell>
          <cell r="L1264" t="str">
            <v>5987 PROGRAMA NACIONAL DE ALIMENTACIÓN ESCOLAR QALI WARMA</v>
          </cell>
          <cell r="M1264">
            <v>9500</v>
          </cell>
        </row>
        <row r="1265">
          <cell r="E1265" t="str">
            <v>45746806</v>
          </cell>
          <cell r="F1265">
            <v>44055</v>
          </cell>
          <cell r="G1265" t="str">
            <v>CAS COVID</v>
          </cell>
          <cell r="H1265" t="str">
            <v>L530</v>
          </cell>
          <cell r="I1265" t="str">
            <v>Subgerencia De Atención De Denuncias</v>
          </cell>
          <cell r="J1265" t="str">
            <v>L530</v>
          </cell>
          <cell r="K1265" t="str">
            <v>Subgerencia De Atención De Denuncias</v>
          </cell>
          <cell r="M1265">
            <v>6500</v>
          </cell>
        </row>
        <row r="1266">
          <cell r="E1266" t="str">
            <v>41558865</v>
          </cell>
          <cell r="F1266">
            <v>44133</v>
          </cell>
          <cell r="G1266" t="str">
            <v xml:space="preserve">CAS REGULAR </v>
          </cell>
          <cell r="H1266" t="str">
            <v>D320</v>
          </cell>
          <cell r="I1266" t="str">
            <v>Subgerencia De Gestión Documentaria</v>
          </cell>
          <cell r="J1266" t="str">
            <v>D320</v>
          </cell>
          <cell r="K1266" t="str">
            <v>Subgerencia De Gestión Documentaria</v>
          </cell>
          <cell r="M1266">
            <v>3000</v>
          </cell>
        </row>
        <row r="1267">
          <cell r="E1267" t="str">
            <v>45083517</v>
          </cell>
          <cell r="F1267">
            <v>44055</v>
          </cell>
          <cell r="G1267" t="str">
            <v>CAS COVID</v>
          </cell>
          <cell r="H1267" t="str">
            <v>L530</v>
          </cell>
          <cell r="I1267" t="str">
            <v>Subgerencia De Atención De Denuncias</v>
          </cell>
          <cell r="J1267" t="str">
            <v>L530</v>
          </cell>
          <cell r="K1267" t="str">
            <v>Subgerencia De Atención De Denuncias</v>
          </cell>
          <cell r="M1267">
            <v>6500</v>
          </cell>
        </row>
        <row r="1268">
          <cell r="E1268" t="str">
            <v>09571730</v>
          </cell>
          <cell r="F1268">
            <v>43055</v>
          </cell>
          <cell r="G1268" t="str">
            <v>CAS MEGAPROYECTOS</v>
          </cell>
          <cell r="H1268" t="str">
            <v>C920</v>
          </cell>
          <cell r="I1268" t="str">
            <v>Subgerencia De Control De Asociaciones Público Privadas Y Obras Por Impuestos</v>
          </cell>
          <cell r="J1268" t="str">
            <v>C920</v>
          </cell>
          <cell r="K1268" t="str">
            <v>Subgerencia De Control De Asociaciones Público Privadas Y Obras Por Impuestos</v>
          </cell>
          <cell r="M1268">
            <v>12000</v>
          </cell>
        </row>
        <row r="1269">
          <cell r="E1269" t="str">
            <v>07202909</v>
          </cell>
          <cell r="F1269">
            <v>43055</v>
          </cell>
          <cell r="G1269" t="str">
            <v>CAS RCC</v>
          </cell>
          <cell r="H1269" t="str">
            <v>L334</v>
          </cell>
          <cell r="I1269" t="str">
            <v>Subgerencia De Control De Megaproyectos</v>
          </cell>
          <cell r="J1269" t="str">
            <v>L334</v>
          </cell>
          <cell r="K1269" t="str">
            <v>Subgerencia De Control De Megaproyectos</v>
          </cell>
          <cell r="M1269">
            <v>8500</v>
          </cell>
        </row>
        <row r="1270">
          <cell r="E1270" t="str">
            <v>15629330</v>
          </cell>
          <cell r="F1270">
            <v>43448</v>
          </cell>
          <cell r="G1270" t="str">
            <v>CAS RCC</v>
          </cell>
          <cell r="H1270" t="str">
            <v>C090</v>
          </cell>
          <cell r="I1270" t="str">
            <v>Órganos De Control Institucional</v>
          </cell>
          <cell r="J1270" t="str">
            <v>L425</v>
          </cell>
          <cell r="K1270" t="str">
            <v>Gerencia Regional De Control De Ancash</v>
          </cell>
          <cell r="L1270" t="str">
            <v>0333 MUNICIPALIDAD PROVINCIAL DE BOLOGNESI</v>
          </cell>
          <cell r="M1270">
            <v>6500</v>
          </cell>
        </row>
        <row r="1271">
          <cell r="E1271" t="str">
            <v>40837306</v>
          </cell>
          <cell r="F1271">
            <v>43374</v>
          </cell>
          <cell r="G1271" t="str">
            <v>CAS REGULAR</v>
          </cell>
          <cell r="H1271" t="str">
            <v>C090</v>
          </cell>
          <cell r="I1271" t="str">
            <v>Órganos De Control Institucional</v>
          </cell>
          <cell r="J1271" t="str">
            <v>L352</v>
          </cell>
          <cell r="K1271" t="str">
            <v>Subgerencia De Control Del Sector Justicia, Político Y Electoral</v>
          </cell>
          <cell r="L1271" t="str">
            <v>2803 ZONA REGISTRAL Nº IX - SEDE LIMA- EX OFICINA REGISTRAL LIMA Y CALLAO</v>
          </cell>
          <cell r="M1271">
            <v>6500</v>
          </cell>
        </row>
        <row r="1272">
          <cell r="E1272" t="str">
            <v>44372368</v>
          </cell>
          <cell r="F1272">
            <v>44133</v>
          </cell>
          <cell r="G1272" t="str">
            <v>CAS REACTIVACIÓN ECONÓMICA</v>
          </cell>
          <cell r="H1272" t="str">
            <v>L334</v>
          </cell>
          <cell r="I1272" t="str">
            <v>Subgerencia De Control De Megaproyectos</v>
          </cell>
          <cell r="J1272" t="str">
            <v>L334</v>
          </cell>
          <cell r="K1272" t="str">
            <v>Subgerencia De Control De Megaproyectos</v>
          </cell>
          <cell r="M1272">
            <v>11000</v>
          </cell>
        </row>
        <row r="1273">
          <cell r="E1273" t="str">
            <v>45863720</v>
          </cell>
          <cell r="F1273">
            <v>43460</v>
          </cell>
          <cell r="G1273" t="str">
            <v>CAS REGULAR</v>
          </cell>
          <cell r="H1273" t="str">
            <v>L520</v>
          </cell>
          <cell r="I1273" t="str">
            <v>Subgerencia De Planeamiento, Presupuesto Y Programación De Inversiones</v>
          </cell>
          <cell r="J1273" t="str">
            <v>L520</v>
          </cell>
          <cell r="K1273" t="str">
            <v>Subgerencia De Planeamiento, Presupuesto Y Programación De Inversiones</v>
          </cell>
          <cell r="M1273">
            <v>7500</v>
          </cell>
        </row>
        <row r="1274">
          <cell r="E1274" t="str">
            <v>42661691</v>
          </cell>
          <cell r="F1274">
            <v>43640</v>
          </cell>
          <cell r="G1274" t="str">
            <v>CAS MEGAPROYECTOS</v>
          </cell>
          <cell r="H1274" t="str">
            <v>L334</v>
          </cell>
          <cell r="I1274" t="str">
            <v>Subgerencia De Control De Megaproyectos</v>
          </cell>
          <cell r="J1274" t="str">
            <v>L334</v>
          </cell>
          <cell r="K1274" t="str">
            <v>Subgerencia De Control De Megaproyectos</v>
          </cell>
          <cell r="M1274">
            <v>8500</v>
          </cell>
        </row>
        <row r="1275">
          <cell r="E1275" t="str">
            <v>44432116</v>
          </cell>
          <cell r="F1275">
            <v>44133</v>
          </cell>
          <cell r="G1275" t="str">
            <v>CAS REACTIVACIÓN ECONÓMICA</v>
          </cell>
          <cell r="H1275" t="str">
            <v>L334</v>
          </cell>
          <cell r="I1275" t="str">
            <v>Subgerencia De Control De Megaproyectos</v>
          </cell>
          <cell r="J1275" t="str">
            <v>L334</v>
          </cell>
          <cell r="K1275" t="str">
            <v>Subgerencia De Control De Megaproyectos</v>
          </cell>
          <cell r="M1275">
            <v>11000</v>
          </cell>
        </row>
        <row r="1276">
          <cell r="E1276" t="str">
            <v>41417536</v>
          </cell>
          <cell r="F1276">
            <v>43601</v>
          </cell>
          <cell r="G1276" t="str">
            <v>CAS RCC</v>
          </cell>
          <cell r="H1276" t="str">
            <v>C090</v>
          </cell>
          <cell r="I1276" t="str">
            <v>Órganos De Control Institucional</v>
          </cell>
          <cell r="J1276" t="str">
            <v>L446</v>
          </cell>
          <cell r="K1276" t="str">
            <v>Gerencia Regional De Control De Huancavelica</v>
          </cell>
          <cell r="L1276" t="str">
            <v>0397 MUNICIPALIDAD PROVINCIAL DE TAYACAJA</v>
          </cell>
          <cell r="M1276">
            <v>5500</v>
          </cell>
        </row>
        <row r="1277">
          <cell r="E1277" t="str">
            <v>31668143</v>
          </cell>
          <cell r="F1277">
            <v>43460</v>
          </cell>
          <cell r="G1277" t="str">
            <v>CAS RCC</v>
          </cell>
          <cell r="H1277" t="str">
            <v>L425</v>
          </cell>
          <cell r="I1277" t="str">
            <v>Gerencia Regional De Control De Ancash</v>
          </cell>
          <cell r="J1277" t="str">
            <v>L425</v>
          </cell>
          <cell r="K1277" t="str">
            <v>Gerencia Regional De Control De Ancash</v>
          </cell>
          <cell r="M1277">
            <v>8500</v>
          </cell>
        </row>
        <row r="1278">
          <cell r="E1278" t="str">
            <v>40327817</v>
          </cell>
          <cell r="F1278">
            <v>43601</v>
          </cell>
          <cell r="G1278" t="str">
            <v>CAS MEGAPROYECTOS</v>
          </cell>
          <cell r="H1278" t="str">
            <v>C090</v>
          </cell>
          <cell r="I1278" t="str">
            <v>Órganos De Control Institucional</v>
          </cell>
          <cell r="J1278" t="str">
            <v>L420</v>
          </cell>
          <cell r="K1278" t="str">
            <v>Gerencia Regional De Control De Piura</v>
          </cell>
          <cell r="L1278" t="str">
            <v>0612 PROYECTO ESPECIAL CHIRA PIURA</v>
          </cell>
          <cell r="M1278">
            <v>6500</v>
          </cell>
        </row>
        <row r="1279">
          <cell r="E1279" t="str">
            <v>45442768</v>
          </cell>
          <cell r="F1279">
            <v>43460</v>
          </cell>
          <cell r="G1279" t="str">
            <v>CAS REGULAR</v>
          </cell>
          <cell r="H1279" t="str">
            <v>L531</v>
          </cell>
          <cell r="I1279" t="str">
            <v>Subgerencia De Participación Ciudadana</v>
          </cell>
          <cell r="J1279" t="str">
            <v>L422</v>
          </cell>
          <cell r="K1279" t="str">
            <v>Gerencia Regional De Control De Tumbes</v>
          </cell>
          <cell r="M1279">
            <v>6500</v>
          </cell>
        </row>
        <row r="1280">
          <cell r="E1280" t="str">
            <v>01788903</v>
          </cell>
          <cell r="F1280">
            <v>43448</v>
          </cell>
          <cell r="G1280" t="str">
            <v>CAS RCC</v>
          </cell>
          <cell r="H1280" t="str">
            <v>C090</v>
          </cell>
          <cell r="I1280" t="str">
            <v>Órganos De Control Institucional</v>
          </cell>
          <cell r="J1280" t="str">
            <v>L445</v>
          </cell>
          <cell r="K1280" t="str">
            <v>Gerencia Regional De Control De Ica</v>
          </cell>
          <cell r="L1280" t="str">
            <v>0407 MUNICIPALIDAD PROVINCIAL DE NAZCA</v>
          </cell>
          <cell r="M1280">
            <v>6500</v>
          </cell>
        </row>
        <row r="1281">
          <cell r="E1281" t="str">
            <v>09928412</v>
          </cell>
          <cell r="F1281">
            <v>44055</v>
          </cell>
          <cell r="G1281" t="str">
            <v>CAS COVID</v>
          </cell>
          <cell r="H1281" t="str">
            <v>L530</v>
          </cell>
          <cell r="I1281" t="str">
            <v>Subgerencia De Atención De Denuncias</v>
          </cell>
          <cell r="J1281" t="str">
            <v>L530</v>
          </cell>
          <cell r="K1281" t="str">
            <v>Subgerencia De Atención De Denuncias</v>
          </cell>
          <cell r="M1281">
            <v>6500</v>
          </cell>
        </row>
        <row r="1282">
          <cell r="E1282" t="str">
            <v>44266993</v>
          </cell>
          <cell r="F1282">
            <v>43601</v>
          </cell>
          <cell r="G1282" t="str">
            <v>CAS RCC</v>
          </cell>
          <cell r="H1282" t="str">
            <v>C090</v>
          </cell>
          <cell r="I1282" t="str">
            <v>Órganos De Control Institucional</v>
          </cell>
          <cell r="J1282" t="str">
            <v>L420</v>
          </cell>
          <cell r="K1282" t="str">
            <v>Gerencia Regional De Control De Piura</v>
          </cell>
          <cell r="L1282" t="str">
            <v>2413 MUNICIPALIDAD DISTRITAL DE TAMBO GRANDE</v>
          </cell>
          <cell r="M1282">
            <v>5500</v>
          </cell>
        </row>
        <row r="1283">
          <cell r="E1283" t="str">
            <v>43449161</v>
          </cell>
          <cell r="F1283">
            <v>43460</v>
          </cell>
          <cell r="G1283" t="str">
            <v>CAS REGULAR</v>
          </cell>
          <cell r="H1283" t="str">
            <v>L531</v>
          </cell>
          <cell r="I1283" t="str">
            <v>Subgerencia De Participación Ciudadana</v>
          </cell>
          <cell r="J1283" t="str">
            <v>L435</v>
          </cell>
          <cell r="K1283" t="str">
            <v>Gerencia Regional De Control De Cajamarca</v>
          </cell>
          <cell r="M1283">
            <v>6500</v>
          </cell>
        </row>
        <row r="1284">
          <cell r="E1284" t="str">
            <v>43172669</v>
          </cell>
          <cell r="F1284">
            <v>43222</v>
          </cell>
          <cell r="G1284" t="str">
            <v>CAS REGULAR</v>
          </cell>
          <cell r="H1284" t="str">
            <v>D300</v>
          </cell>
          <cell r="I1284" t="str">
            <v>Secretaría General</v>
          </cell>
          <cell r="J1284" t="str">
            <v>D300</v>
          </cell>
          <cell r="K1284" t="str">
            <v>Secretaría General</v>
          </cell>
          <cell r="M1284">
            <v>8500</v>
          </cell>
        </row>
        <row r="1285">
          <cell r="E1285" t="str">
            <v>43401084</v>
          </cell>
          <cell r="F1285">
            <v>43843</v>
          </cell>
          <cell r="G1285" t="str">
            <v>CAS RCC</v>
          </cell>
          <cell r="H1285" t="str">
            <v>C090</v>
          </cell>
          <cell r="I1285" t="str">
            <v>Órganos De Control Institucional</v>
          </cell>
          <cell r="J1285" t="str">
            <v>L332</v>
          </cell>
          <cell r="K1285" t="str">
            <v>Subgerencia De Control Del Sector Agricultura Y Ambiente</v>
          </cell>
          <cell r="L1285" t="str">
            <v>0052 MINISTERIO DE DESARROLLO AGRARIO Y RIEGO</v>
          </cell>
          <cell r="M1285">
            <v>8500</v>
          </cell>
        </row>
        <row r="1286">
          <cell r="E1286" t="str">
            <v>46303215</v>
          </cell>
          <cell r="F1286">
            <v>44133</v>
          </cell>
          <cell r="G1286" t="str">
            <v>CAS REACTIVACIÓN ECONÓMICA</v>
          </cell>
          <cell r="H1286" t="str">
            <v>C090</v>
          </cell>
          <cell r="I1286" t="str">
            <v>Órganos De Control Institucional</v>
          </cell>
          <cell r="J1286" t="str">
            <v>L330</v>
          </cell>
          <cell r="K1286" t="str">
            <v>Subgerencia De Control Del Sector Productivo Y Trabajo</v>
          </cell>
          <cell r="L1286" t="str">
            <v>0322 EMPRESA PERUANA DE SERVICIOS EDITORIALES S.A. - EDITORA PERÚ</v>
          </cell>
          <cell r="M1286">
            <v>8500</v>
          </cell>
        </row>
        <row r="1287">
          <cell r="E1287" t="str">
            <v>29418602</v>
          </cell>
          <cell r="F1287">
            <v>41687</v>
          </cell>
          <cell r="G1287" t="str">
            <v>CAS REGULAR</v>
          </cell>
          <cell r="H1287" t="str">
            <v>D531</v>
          </cell>
          <cell r="I1287" t="str">
            <v>Oficina De Seguridad Y Defensa Nacional</v>
          </cell>
          <cell r="J1287" t="str">
            <v>D531</v>
          </cell>
          <cell r="K1287" t="str">
            <v>Oficina De Seguridad Y Defensa Nacional</v>
          </cell>
          <cell r="M1287">
            <v>2500</v>
          </cell>
        </row>
        <row r="1288">
          <cell r="E1288" t="str">
            <v>07803755</v>
          </cell>
          <cell r="F1288">
            <v>43843</v>
          </cell>
          <cell r="G1288" t="str">
            <v>CAS REGULAR</v>
          </cell>
          <cell r="H1288" t="str">
            <v>L331</v>
          </cell>
          <cell r="I1288" t="str">
            <v>Subgerencia De Control Del Sector Transportes Y Comunicaciones</v>
          </cell>
          <cell r="J1288" t="str">
            <v>L331</v>
          </cell>
          <cell r="K1288" t="str">
            <v>Subgerencia De Control Del Sector Transportes Y Comunicaciones</v>
          </cell>
          <cell r="M1288">
            <v>7500</v>
          </cell>
        </row>
        <row r="1289">
          <cell r="E1289" t="str">
            <v>25770730</v>
          </cell>
          <cell r="F1289">
            <v>43055</v>
          </cell>
          <cell r="G1289" t="str">
            <v>CAS RCC</v>
          </cell>
          <cell r="H1289" t="str">
            <v>L336</v>
          </cell>
          <cell r="I1289" t="str">
            <v>Subgerencia De Control Del Sector Vivienda, Construcción Y Saneamiento</v>
          </cell>
          <cell r="J1289" t="str">
            <v>L336</v>
          </cell>
          <cell r="K1289" t="str">
            <v>Subgerencia De Control Del Sector Vivienda, Construcción Y Saneamiento</v>
          </cell>
          <cell r="M1289">
            <v>10000</v>
          </cell>
        </row>
        <row r="1290">
          <cell r="E1290" t="str">
            <v>01139778</v>
          </cell>
          <cell r="F1290">
            <v>43601</v>
          </cell>
          <cell r="G1290" t="str">
            <v>CAS REGULAR</v>
          </cell>
          <cell r="H1290" t="str">
            <v>C090</v>
          </cell>
          <cell r="I1290" t="str">
            <v>Órganos De Control Institucional</v>
          </cell>
          <cell r="J1290" t="str">
            <v>L450</v>
          </cell>
          <cell r="K1290" t="str">
            <v>Gerencia Regional De Control De San Martín</v>
          </cell>
          <cell r="L1290" t="str">
            <v>0471 MUNICIPALIDAD PROVINCIAL DE SAN MARTIN</v>
          </cell>
          <cell r="M1290">
            <v>6500</v>
          </cell>
        </row>
        <row r="1291">
          <cell r="E1291" t="str">
            <v>10112096</v>
          </cell>
          <cell r="F1291">
            <v>43460</v>
          </cell>
          <cell r="G1291" t="str">
            <v>CAS REGULAR</v>
          </cell>
          <cell r="H1291" t="str">
            <v>C370</v>
          </cell>
          <cell r="I1291" t="str">
            <v>Subgerencia De Integridad Pública</v>
          </cell>
          <cell r="J1291" t="str">
            <v>C370</v>
          </cell>
          <cell r="K1291" t="str">
            <v>Subgerencia De Integridad Pública</v>
          </cell>
          <cell r="M1291">
            <v>10500</v>
          </cell>
        </row>
        <row r="1292">
          <cell r="E1292" t="str">
            <v>28604504</v>
          </cell>
          <cell r="F1292">
            <v>43601</v>
          </cell>
          <cell r="G1292" t="str">
            <v>CAS RCC</v>
          </cell>
          <cell r="H1292" t="str">
            <v>C090</v>
          </cell>
          <cell r="I1292" t="str">
            <v>Órganos De Control Institucional</v>
          </cell>
          <cell r="J1292" t="str">
            <v>L446</v>
          </cell>
          <cell r="K1292" t="str">
            <v>Gerencia Regional De Control De Huancavelica</v>
          </cell>
          <cell r="L1292" t="str">
            <v>0393 MUNICIPALIDAD PROVINCIAL DE ACOBAMBA</v>
          </cell>
          <cell r="M1292">
            <v>7500</v>
          </cell>
        </row>
        <row r="1293">
          <cell r="E1293" t="str">
            <v>41878453</v>
          </cell>
          <cell r="F1293">
            <v>43460</v>
          </cell>
          <cell r="G1293" t="str">
            <v>CAS REGULAR</v>
          </cell>
          <cell r="H1293" t="str">
            <v>L455</v>
          </cell>
          <cell r="I1293" t="str">
            <v>Gerencia Regional De Control De Puno</v>
          </cell>
          <cell r="J1293" t="str">
            <v>L455</v>
          </cell>
          <cell r="K1293" t="str">
            <v>Gerencia Regional De Control De Puno</v>
          </cell>
          <cell r="M1293">
            <v>6500</v>
          </cell>
        </row>
        <row r="1294">
          <cell r="E1294" t="str">
            <v>45611376</v>
          </cell>
          <cell r="F1294">
            <v>43601</v>
          </cell>
          <cell r="G1294" t="str">
            <v>CAS MEGAPROYECTOS</v>
          </cell>
          <cell r="H1294" t="str">
            <v>C090</v>
          </cell>
          <cell r="I1294" t="str">
            <v>Órganos De Control Institucional</v>
          </cell>
          <cell r="J1294" t="str">
            <v>L495</v>
          </cell>
          <cell r="K1294" t="str">
            <v>Gerencia Regional De Control De La Libertad</v>
          </cell>
          <cell r="L1294" t="str">
            <v>2951 MUNICIPALIDAD PROVINCIAL DE CHEPÉN</v>
          </cell>
          <cell r="M1294">
            <v>6500</v>
          </cell>
        </row>
        <row r="1295">
          <cell r="E1295" t="str">
            <v>70022645</v>
          </cell>
          <cell r="F1295">
            <v>42317</v>
          </cell>
          <cell r="G1295" t="str">
            <v>CAS REGULAR</v>
          </cell>
          <cell r="H1295" t="str">
            <v>D510</v>
          </cell>
          <cell r="I1295" t="str">
            <v>Subgerencia De Personal Y Compensaciones</v>
          </cell>
          <cell r="J1295" t="str">
            <v>D510</v>
          </cell>
          <cell r="K1295" t="str">
            <v>Subgerencia De Personal Y Compensaciones</v>
          </cell>
          <cell r="M1295">
            <v>3500</v>
          </cell>
        </row>
        <row r="1296">
          <cell r="E1296" t="str">
            <v>45407439</v>
          </cell>
          <cell r="F1296">
            <v>44133</v>
          </cell>
          <cell r="G1296" t="str">
            <v>CAS REACTIVACIÓN ECONÓMICA</v>
          </cell>
          <cell r="H1296" t="str">
            <v>L540</v>
          </cell>
          <cell r="I1296" t="str">
            <v>Subgerencia De Fiscalización</v>
          </cell>
          <cell r="J1296" t="str">
            <v>L540</v>
          </cell>
          <cell r="K1296" t="str">
            <v>Subgerencia De Fiscalización</v>
          </cell>
          <cell r="M1296">
            <v>6500</v>
          </cell>
        </row>
        <row r="1297">
          <cell r="E1297" t="str">
            <v>46799422</v>
          </cell>
          <cell r="F1297">
            <v>44133</v>
          </cell>
          <cell r="G1297" t="str">
            <v>CAS REACTIVACIÓN ECONÓMICA</v>
          </cell>
          <cell r="H1297" t="str">
            <v>C090</v>
          </cell>
          <cell r="I1297" t="str">
            <v>Órganos De Control Institucional</v>
          </cell>
          <cell r="J1297" t="str">
            <v>L430</v>
          </cell>
          <cell r="K1297" t="str">
            <v>Gerencia Regional De Control De Lambayeque</v>
          </cell>
          <cell r="L1297" t="str">
            <v>3472 EMPRESA PRESTADORA DE SERVICIOS DE SANEAMIENTO DE AGUA POTABLE Y ALCANTARILLADO DE LAMBAYE</v>
          </cell>
          <cell r="M1297">
            <v>7500</v>
          </cell>
        </row>
        <row r="1298">
          <cell r="E1298" t="str">
            <v>09886198</v>
          </cell>
          <cell r="F1298">
            <v>43207</v>
          </cell>
          <cell r="G1298" t="str">
            <v>CAS REGULAR</v>
          </cell>
          <cell r="H1298" t="str">
            <v>C090</v>
          </cell>
          <cell r="I1298" t="str">
            <v>Órganos De Control Institucional</v>
          </cell>
          <cell r="J1298" t="str">
            <v>L401</v>
          </cell>
          <cell r="K1298" t="str">
            <v>Gerencia Regional De Control Lima Metropolitana Y Callao</v>
          </cell>
          <cell r="L1298" t="str">
            <v>3794 MUNICIPALIDAD DISTRITAL DE LOS OLIVOS</v>
          </cell>
          <cell r="M1298">
            <v>7500</v>
          </cell>
        </row>
        <row r="1299">
          <cell r="E1299" t="str">
            <v>44185161</v>
          </cell>
          <cell r="F1299">
            <v>44133</v>
          </cell>
          <cell r="G1299" t="str">
            <v>CAS REACTIVACIÓN ECONÓMICA</v>
          </cell>
          <cell r="H1299" t="str">
            <v>C090</v>
          </cell>
          <cell r="I1299" t="str">
            <v>Órganos De Control Institucional</v>
          </cell>
          <cell r="J1299" t="str">
            <v>L401</v>
          </cell>
          <cell r="K1299" t="str">
            <v>Gerencia Regional De Control Lima Metropolitana Y Callao</v>
          </cell>
          <cell r="L1299" t="str">
            <v>9012 MUNICIPALIDAD DISTRITAL DE SANTA ANITA</v>
          </cell>
          <cell r="M1299">
            <v>7500</v>
          </cell>
        </row>
        <row r="1300">
          <cell r="E1300" t="str">
            <v>41155488</v>
          </cell>
          <cell r="F1300">
            <v>43227</v>
          </cell>
          <cell r="G1300" t="str">
            <v>CAS REGULAR</v>
          </cell>
          <cell r="H1300" t="str">
            <v>L482</v>
          </cell>
          <cell r="I1300" t="str">
            <v>Gerencia Regional De Control De Madre De Dios</v>
          </cell>
          <cell r="J1300" t="str">
            <v>L482</v>
          </cell>
          <cell r="K1300" t="str">
            <v>Gerencia Regional De Control De Madre De Dios</v>
          </cell>
          <cell r="M1300">
            <v>6000</v>
          </cell>
        </row>
        <row r="1301">
          <cell r="E1301" t="str">
            <v>43361886</v>
          </cell>
          <cell r="F1301">
            <v>43601</v>
          </cell>
          <cell r="G1301" t="str">
            <v>CAS MEGAPROYECTOS</v>
          </cell>
          <cell r="H1301" t="str">
            <v>C090</v>
          </cell>
          <cell r="I1301" t="str">
            <v>Órganos De Control Institucional</v>
          </cell>
          <cell r="J1301" t="str">
            <v>L465</v>
          </cell>
          <cell r="K1301" t="str">
            <v>Gerencia Regional De Control De Huánuco</v>
          </cell>
          <cell r="L1301" t="str">
            <v>1820 MUNICIPALIDAD DISTRITAL DE SANTA MARIA DEL VALLE</v>
          </cell>
          <cell r="M1301">
            <v>5500</v>
          </cell>
        </row>
        <row r="1302">
          <cell r="E1302" t="str">
            <v>10059476</v>
          </cell>
          <cell r="F1302">
            <v>43647</v>
          </cell>
          <cell r="G1302" t="str">
            <v>CAS MEGAPROYECTOS</v>
          </cell>
          <cell r="H1302" t="str">
            <v>L334</v>
          </cell>
          <cell r="I1302" t="str">
            <v>Subgerencia De Control De Megaproyectos</v>
          </cell>
          <cell r="J1302" t="str">
            <v>L334</v>
          </cell>
          <cell r="K1302" t="str">
            <v>Subgerencia De Control De Megaproyectos</v>
          </cell>
          <cell r="M1302">
            <v>14500</v>
          </cell>
        </row>
        <row r="1303">
          <cell r="E1303" t="str">
            <v>43649403</v>
          </cell>
          <cell r="F1303">
            <v>44133</v>
          </cell>
          <cell r="G1303" t="str">
            <v xml:space="preserve">CAS REGULAR </v>
          </cell>
          <cell r="H1303" t="str">
            <v>D300</v>
          </cell>
          <cell r="I1303" t="str">
            <v>Secretaría General</v>
          </cell>
          <cell r="J1303" t="str">
            <v>L460</v>
          </cell>
          <cell r="K1303" t="str">
            <v>Gerencia Regional De Control De Junín</v>
          </cell>
          <cell r="M1303">
            <v>8500</v>
          </cell>
        </row>
        <row r="1304">
          <cell r="E1304" t="str">
            <v>20026261</v>
          </cell>
          <cell r="F1304">
            <v>43601</v>
          </cell>
          <cell r="G1304" t="str">
            <v>CAS MEGAPROYECTOS</v>
          </cell>
          <cell r="H1304" t="str">
            <v>C090</v>
          </cell>
          <cell r="I1304" t="str">
            <v>Órganos De Control Institucional</v>
          </cell>
          <cell r="J1304" t="str">
            <v>L401</v>
          </cell>
          <cell r="K1304" t="str">
            <v>Gerencia Regional De Control Lima Metropolitana Y Callao</v>
          </cell>
          <cell r="L1304" t="str">
            <v>2161 MUNICIPALIDAD DISTRITAL DE MIRAFLORES-LIMA</v>
          </cell>
          <cell r="M1304">
            <v>7500</v>
          </cell>
        </row>
        <row r="1305">
          <cell r="E1305" t="str">
            <v>46029457</v>
          </cell>
          <cell r="F1305">
            <v>44133</v>
          </cell>
          <cell r="G1305" t="str">
            <v>CAS REACTIVACIÓN ECONÓMICA</v>
          </cell>
          <cell r="H1305" t="str">
            <v>C090</v>
          </cell>
          <cell r="I1305" t="str">
            <v>Órganos De Control Institucional</v>
          </cell>
          <cell r="J1305" t="str">
            <v>L401</v>
          </cell>
          <cell r="K1305" t="str">
            <v>Gerencia Regional De Control Lima Metropolitana Y Callao</v>
          </cell>
          <cell r="L1305" t="str">
            <v>2165 MUNICIPALIDAD DISTRITAL DE SAN ISIDRO-LIMA</v>
          </cell>
          <cell r="M1305">
            <v>7500</v>
          </cell>
        </row>
        <row r="1306">
          <cell r="E1306" t="str">
            <v>72112400</v>
          </cell>
          <cell r="F1306">
            <v>44055</v>
          </cell>
          <cell r="G1306" t="str">
            <v>CAS COVID</v>
          </cell>
          <cell r="H1306" t="str">
            <v>C610</v>
          </cell>
          <cell r="I1306" t="str">
            <v>Subgerencia De Evaluación De Denuncias</v>
          </cell>
          <cell r="J1306" t="str">
            <v>L480</v>
          </cell>
          <cell r="K1306" t="str">
            <v>Gerencia Regional De Control De Cusco</v>
          </cell>
          <cell r="M1306">
            <v>6500</v>
          </cell>
        </row>
        <row r="1307">
          <cell r="E1307" t="str">
            <v>40963734</v>
          </cell>
          <cell r="F1307">
            <v>43460</v>
          </cell>
          <cell r="G1307" t="str">
            <v>CAS REGULAR</v>
          </cell>
          <cell r="H1307" t="str">
            <v>D401</v>
          </cell>
          <cell r="I1307" t="str">
            <v>Subdirección Académica</v>
          </cell>
          <cell r="J1307" t="str">
            <v>D401</v>
          </cell>
          <cell r="K1307" t="str">
            <v>Subdirección Académica</v>
          </cell>
          <cell r="M1307">
            <v>6500</v>
          </cell>
        </row>
        <row r="1308">
          <cell r="E1308" t="str">
            <v>10053133</v>
          </cell>
          <cell r="F1308">
            <v>43055</v>
          </cell>
          <cell r="G1308" t="str">
            <v>CAS RCC</v>
          </cell>
          <cell r="H1308" t="str">
            <v>C090</v>
          </cell>
          <cell r="I1308" t="str">
            <v>Órganos De Control Institucional</v>
          </cell>
          <cell r="J1308" t="str">
            <v>L336</v>
          </cell>
          <cell r="K1308" t="str">
            <v>Subgerencia De Control Del Sector Vivienda, Construcción Y Saneamiento</v>
          </cell>
          <cell r="L1308" t="str">
            <v>5303 MINISTERIO DE VIVIENDA, CONSTRUCCIÓN Y SANEAMIENTO</v>
          </cell>
          <cell r="M1308">
            <v>8500</v>
          </cell>
        </row>
        <row r="1309">
          <cell r="E1309" t="str">
            <v>20725298</v>
          </cell>
          <cell r="F1309">
            <v>43843</v>
          </cell>
          <cell r="G1309" t="str">
            <v>CAS REGULAR</v>
          </cell>
          <cell r="H1309" t="str">
            <v>L351</v>
          </cell>
          <cell r="I1309" t="str">
            <v>Subgerencia De Control Del Sector Educación</v>
          </cell>
          <cell r="J1309" t="str">
            <v>L351</v>
          </cell>
          <cell r="K1309" t="str">
            <v>Subgerencia De Control Del Sector Educación</v>
          </cell>
          <cell r="M1309">
            <v>8500</v>
          </cell>
        </row>
        <row r="1310">
          <cell r="E1310" t="str">
            <v>29670793</v>
          </cell>
          <cell r="F1310">
            <v>44133</v>
          </cell>
          <cell r="G1310" t="str">
            <v xml:space="preserve">CAS REGULAR </v>
          </cell>
          <cell r="H1310" t="str">
            <v>D300</v>
          </cell>
          <cell r="I1310" t="str">
            <v>Secretaría General</v>
          </cell>
          <cell r="J1310" t="str">
            <v>L470</v>
          </cell>
          <cell r="K1310" t="str">
            <v>Gerencia Regional De Control De Arequipa</v>
          </cell>
          <cell r="M1310">
            <v>8500</v>
          </cell>
        </row>
        <row r="1311">
          <cell r="E1311" t="str">
            <v>45621239</v>
          </cell>
          <cell r="F1311">
            <v>43601</v>
          </cell>
          <cell r="G1311" t="str">
            <v>CAS MEGAPROYECTOS</v>
          </cell>
          <cell r="H1311" t="str">
            <v>C090</v>
          </cell>
          <cell r="I1311" t="str">
            <v>Órganos De Control Institucional</v>
          </cell>
          <cell r="J1311" t="str">
            <v>L480</v>
          </cell>
          <cell r="K1311" t="str">
            <v>Gerencia Regional De Control De Cusco</v>
          </cell>
          <cell r="L1311" t="str">
            <v>5337 GOBIERNO REGIONAL CUSCO</v>
          </cell>
          <cell r="M1311">
            <v>5500</v>
          </cell>
        </row>
        <row r="1312">
          <cell r="E1312" t="str">
            <v>16787648</v>
          </cell>
          <cell r="F1312">
            <v>42660</v>
          </cell>
          <cell r="G1312" t="str">
            <v>CAS REGULAR</v>
          </cell>
          <cell r="H1312" t="str">
            <v>D320</v>
          </cell>
          <cell r="I1312" t="str">
            <v>Subgerencia De Gestión Documentaria</v>
          </cell>
          <cell r="J1312" t="str">
            <v>L425</v>
          </cell>
          <cell r="K1312" t="str">
            <v>Gerencia Regional De Control De Ancash</v>
          </cell>
          <cell r="M1312">
            <v>3200</v>
          </cell>
        </row>
        <row r="1313">
          <cell r="E1313" t="str">
            <v>46140377</v>
          </cell>
          <cell r="F1313">
            <v>44133</v>
          </cell>
          <cell r="G1313" t="str">
            <v xml:space="preserve">CAS REGULAR </v>
          </cell>
          <cell r="H1313" t="str">
            <v>D610</v>
          </cell>
          <cell r="I1313" t="str">
            <v>Subgerencia De Sistemas De Información</v>
          </cell>
          <cell r="J1313" t="str">
            <v>D610</v>
          </cell>
          <cell r="K1313" t="str">
            <v>Subgerencia De Sistemas De Información</v>
          </cell>
          <cell r="M1313">
            <v>6500</v>
          </cell>
        </row>
        <row r="1314">
          <cell r="E1314" t="str">
            <v>41532750</v>
          </cell>
          <cell r="F1314">
            <v>43843</v>
          </cell>
          <cell r="G1314" t="str">
            <v>CAS REGULAR</v>
          </cell>
          <cell r="H1314" t="str">
            <v>C090</v>
          </cell>
          <cell r="I1314" t="str">
            <v>Órganos De Control Institucional</v>
          </cell>
          <cell r="J1314" t="str">
            <v>L336</v>
          </cell>
          <cell r="K1314" t="str">
            <v>Subgerencia De Control Del Sector Vivienda, Construcción Y Saneamiento</v>
          </cell>
          <cell r="L1314" t="str">
            <v>0262 SERV AGUA POTAB Y ALCANT DE LIMA-SEDAPAL</v>
          </cell>
          <cell r="M1314">
            <v>8500</v>
          </cell>
        </row>
        <row r="1315">
          <cell r="E1315" t="str">
            <v>44964739</v>
          </cell>
          <cell r="F1315">
            <v>43776</v>
          </cell>
          <cell r="G1315" t="str">
            <v>CAS REGULAR</v>
          </cell>
          <cell r="H1315" t="str">
            <v>D511</v>
          </cell>
          <cell r="I1315" t="str">
            <v>Subgerencia De Bienestar Y Relaciones Laborales</v>
          </cell>
          <cell r="J1315" t="str">
            <v>L495</v>
          </cell>
          <cell r="K1315" t="str">
            <v>Gerencia Regional De Control De La Libertad</v>
          </cell>
          <cell r="M1315">
            <v>6500</v>
          </cell>
        </row>
        <row r="1316">
          <cell r="E1316" t="str">
            <v>45210197</v>
          </cell>
          <cell r="F1316">
            <v>43601</v>
          </cell>
          <cell r="G1316" t="str">
            <v>CAS RCC</v>
          </cell>
          <cell r="H1316" t="str">
            <v>C090</v>
          </cell>
          <cell r="I1316" t="str">
            <v>Órganos De Control Institucional</v>
          </cell>
          <cell r="J1316" t="str">
            <v>L420</v>
          </cell>
          <cell r="K1316" t="str">
            <v>Gerencia Regional De Control De Piura</v>
          </cell>
          <cell r="L1316" t="str">
            <v>2408 MUNICIPALIDAD DISTRITAL DE CATACAOS</v>
          </cell>
          <cell r="M1316">
            <v>5500</v>
          </cell>
        </row>
        <row r="1317">
          <cell r="E1317" t="str">
            <v>40098689</v>
          </cell>
          <cell r="F1317">
            <v>43656</v>
          </cell>
          <cell r="G1317" t="str">
            <v>CAS RCC</v>
          </cell>
          <cell r="H1317" t="str">
            <v>C090</v>
          </cell>
          <cell r="I1317" t="str">
            <v>Órganos De Control Institucional</v>
          </cell>
          <cell r="J1317" t="str">
            <v>L425</v>
          </cell>
          <cell r="K1317" t="str">
            <v>Gerencia Regional De Control De Ancash</v>
          </cell>
          <cell r="L1317" t="str">
            <v>0332 MUNICIPALIDAD PROVINCIAL DE ANTONIO RAIMONDI</v>
          </cell>
          <cell r="M1317">
            <v>7500</v>
          </cell>
        </row>
        <row r="1318">
          <cell r="E1318" t="str">
            <v>40273767</v>
          </cell>
          <cell r="F1318">
            <v>43460</v>
          </cell>
          <cell r="G1318" t="str">
            <v>CAS REGULAR</v>
          </cell>
          <cell r="H1318" t="str">
            <v>L531</v>
          </cell>
          <cell r="I1318" t="str">
            <v>Subgerencia De Participación Ciudadana</v>
          </cell>
          <cell r="J1318" t="str">
            <v>L485</v>
          </cell>
          <cell r="K1318" t="str">
            <v>Gerencia Regional De Control De Apurímac</v>
          </cell>
          <cell r="M1318">
            <v>6500</v>
          </cell>
        </row>
        <row r="1319">
          <cell r="E1319" t="str">
            <v>46553000</v>
          </cell>
          <cell r="F1319">
            <v>44055</v>
          </cell>
          <cell r="G1319" t="str">
            <v>CAS COVID</v>
          </cell>
          <cell r="H1319" t="str">
            <v>C610</v>
          </cell>
          <cell r="I1319" t="str">
            <v>Subgerencia De Evaluación De Denuncias</v>
          </cell>
          <cell r="J1319" t="str">
            <v>L422</v>
          </cell>
          <cell r="K1319" t="str">
            <v>Gerencia Regional De Control De Tumbes</v>
          </cell>
          <cell r="M1319">
            <v>6500</v>
          </cell>
        </row>
        <row r="1320">
          <cell r="E1320" t="str">
            <v>25701965</v>
          </cell>
          <cell r="F1320">
            <v>43460</v>
          </cell>
          <cell r="G1320" t="str">
            <v>CAS REGULAR</v>
          </cell>
          <cell r="H1320" t="str">
            <v>D900</v>
          </cell>
          <cell r="I1320" t="str">
            <v>Procuraduría Pública</v>
          </cell>
          <cell r="J1320" t="str">
            <v>D900</v>
          </cell>
          <cell r="K1320" t="str">
            <v>Procuraduría Pública</v>
          </cell>
          <cell r="M1320">
            <v>8500</v>
          </cell>
        </row>
        <row r="1321">
          <cell r="E1321" t="str">
            <v>09857911</v>
          </cell>
          <cell r="F1321">
            <v>44133</v>
          </cell>
          <cell r="G1321" t="str">
            <v xml:space="preserve">CAS REGULAR </v>
          </cell>
          <cell r="H1321" t="str">
            <v>D530</v>
          </cell>
          <cell r="I1321" t="str">
            <v>Subgerencia De Abastecimiento</v>
          </cell>
          <cell r="J1321" t="str">
            <v>D530</v>
          </cell>
          <cell r="K1321" t="str">
            <v>Subgerencia De Abastecimiento</v>
          </cell>
          <cell r="M1321">
            <v>9500</v>
          </cell>
        </row>
        <row r="1322">
          <cell r="E1322" t="str">
            <v>46525868</v>
          </cell>
          <cell r="F1322">
            <v>42522</v>
          </cell>
          <cell r="G1322" t="str">
            <v>CAS REGULAR</v>
          </cell>
          <cell r="H1322" t="str">
            <v>L401</v>
          </cell>
          <cell r="I1322" t="str">
            <v>Gerencia Regional De Control Lima Metropolitana Y Callao</v>
          </cell>
          <cell r="J1322" t="str">
            <v>L401</v>
          </cell>
          <cell r="K1322" t="str">
            <v>Gerencia Regional De Control Lima Metropolitana Y Callao</v>
          </cell>
          <cell r="M1322">
            <v>5500</v>
          </cell>
        </row>
        <row r="1323">
          <cell r="E1323" t="str">
            <v>43691492</v>
          </cell>
          <cell r="F1323">
            <v>43103</v>
          </cell>
          <cell r="G1323" t="str">
            <v>CAS REGULAR</v>
          </cell>
          <cell r="H1323" t="str">
            <v>D511</v>
          </cell>
          <cell r="I1323" t="str">
            <v>Subgerencia De Bienestar Y Relaciones Laborales</v>
          </cell>
          <cell r="J1323" t="str">
            <v>D511</v>
          </cell>
          <cell r="K1323" t="str">
            <v>Subgerencia De Bienestar Y Relaciones Laborales</v>
          </cell>
          <cell r="M1323">
            <v>3000</v>
          </cell>
        </row>
        <row r="1324">
          <cell r="E1324" t="str">
            <v>40522830</v>
          </cell>
          <cell r="F1324">
            <v>43374</v>
          </cell>
          <cell r="G1324" t="str">
            <v>CAS MEGAPROYECTOS</v>
          </cell>
          <cell r="H1324" t="str">
            <v>L334</v>
          </cell>
          <cell r="I1324" t="str">
            <v>Subgerencia De Control De Megaproyectos</v>
          </cell>
          <cell r="J1324" t="str">
            <v>L334</v>
          </cell>
          <cell r="K1324" t="str">
            <v>Subgerencia De Control De Megaproyectos</v>
          </cell>
          <cell r="M1324">
            <v>10500</v>
          </cell>
        </row>
        <row r="1325">
          <cell r="E1325" t="str">
            <v>41100944</v>
          </cell>
          <cell r="F1325">
            <v>43055</v>
          </cell>
          <cell r="G1325" t="str">
            <v>CAS RCC</v>
          </cell>
          <cell r="H1325" t="str">
            <v>L334</v>
          </cell>
          <cell r="I1325" t="str">
            <v>Subgerencia De Control De Megaproyectos</v>
          </cell>
          <cell r="J1325" t="str">
            <v>L334</v>
          </cell>
          <cell r="K1325" t="str">
            <v>Subgerencia De Control De Megaproyectos</v>
          </cell>
          <cell r="M1325">
            <v>10000</v>
          </cell>
        </row>
        <row r="1326">
          <cell r="E1326" t="str">
            <v>45186258</v>
          </cell>
          <cell r="F1326">
            <v>44133</v>
          </cell>
          <cell r="G1326" t="str">
            <v>CAS REACTIVACIÓN ECONÓMICA</v>
          </cell>
          <cell r="H1326" t="str">
            <v>L450</v>
          </cell>
          <cell r="I1326" t="str">
            <v>Gerencia Regional De Control De San Martín</v>
          </cell>
          <cell r="J1326" t="str">
            <v>L450</v>
          </cell>
          <cell r="K1326" t="str">
            <v>Gerencia Regional De Control De San Martín</v>
          </cell>
          <cell r="M1326">
            <v>9500</v>
          </cell>
        </row>
        <row r="1327">
          <cell r="E1327" t="str">
            <v>41674121</v>
          </cell>
          <cell r="F1327">
            <v>43640</v>
          </cell>
          <cell r="G1327" t="str">
            <v>CAS MEGAPROYECTOS</v>
          </cell>
          <cell r="H1327" t="str">
            <v>C920</v>
          </cell>
          <cell r="I1327" t="str">
            <v>Subgerencia De Control De Asociaciones Público Privadas Y Obras Por Impuestos</v>
          </cell>
          <cell r="J1327" t="str">
            <v>C920</v>
          </cell>
          <cell r="K1327" t="str">
            <v>Subgerencia De Control De Asociaciones Público Privadas Y Obras Por Impuestos</v>
          </cell>
          <cell r="M1327">
            <v>12500</v>
          </cell>
        </row>
        <row r="1328">
          <cell r="E1328" t="str">
            <v>29634637</v>
          </cell>
          <cell r="F1328">
            <v>43843</v>
          </cell>
          <cell r="G1328" t="str">
            <v>CAS REGULAR</v>
          </cell>
          <cell r="H1328" t="str">
            <v>L336</v>
          </cell>
          <cell r="I1328" t="str">
            <v>Subgerencia De Control Del Sector Vivienda, Construcción Y Saneamiento</v>
          </cell>
          <cell r="J1328" t="str">
            <v>L336</v>
          </cell>
          <cell r="K1328" t="str">
            <v>Subgerencia De Control Del Sector Vivienda, Construcción Y Saneamiento</v>
          </cell>
          <cell r="M1328">
            <v>8500</v>
          </cell>
        </row>
        <row r="1329">
          <cell r="E1329" t="str">
            <v>44096801</v>
          </cell>
          <cell r="F1329">
            <v>43460</v>
          </cell>
          <cell r="G1329" t="str">
            <v>CAS REGULAR</v>
          </cell>
          <cell r="H1329" t="str">
            <v>L480</v>
          </cell>
          <cell r="I1329" t="str">
            <v>Gerencia Regional De Control De Cusco</v>
          </cell>
          <cell r="J1329" t="str">
            <v>L480</v>
          </cell>
          <cell r="K1329" t="str">
            <v>Gerencia Regional De Control De Cusco</v>
          </cell>
          <cell r="M1329">
            <v>2500</v>
          </cell>
        </row>
        <row r="1330">
          <cell r="E1330" t="str">
            <v>73671591</v>
          </cell>
          <cell r="F1330">
            <v>44055</v>
          </cell>
          <cell r="G1330" t="str">
            <v>CAS COVID</v>
          </cell>
          <cell r="H1330" t="str">
            <v>L530</v>
          </cell>
          <cell r="I1330" t="str">
            <v>Subgerencia De Atención De Denuncias</v>
          </cell>
          <cell r="J1330" t="str">
            <v>L530</v>
          </cell>
          <cell r="K1330" t="str">
            <v>Subgerencia De Atención De Denuncias</v>
          </cell>
          <cell r="M1330">
            <v>6500</v>
          </cell>
        </row>
        <row r="1331">
          <cell r="E1331" t="str">
            <v>40157360</v>
          </cell>
          <cell r="F1331">
            <v>43374</v>
          </cell>
          <cell r="G1331" t="str">
            <v>CAS RCC</v>
          </cell>
          <cell r="H1331" t="str">
            <v>C090</v>
          </cell>
          <cell r="I1331" t="str">
            <v>Órganos De Control Institucional</v>
          </cell>
          <cell r="J1331" t="str">
            <v>C823</v>
          </cell>
          <cell r="K1331" t="str">
            <v>Gerencia Regional De Control De Lima Provincias</v>
          </cell>
          <cell r="L1331" t="str">
            <v>4155 MUNICIPALIDAD PROVINCIAL DE HUAURA</v>
          </cell>
          <cell r="M1331">
            <v>6500</v>
          </cell>
        </row>
        <row r="1332">
          <cell r="E1332" t="str">
            <v>41053904</v>
          </cell>
          <cell r="F1332">
            <v>43619</v>
          </cell>
          <cell r="G1332" t="str">
            <v>CAS RCC</v>
          </cell>
          <cell r="H1332" t="str">
            <v>C090</v>
          </cell>
          <cell r="I1332" t="str">
            <v>Órganos De Control Institucional</v>
          </cell>
          <cell r="J1332" t="str">
            <v>L490</v>
          </cell>
          <cell r="K1332" t="str">
            <v>Gerencia Regional De Control De Ayacucho</v>
          </cell>
          <cell r="L1332" t="str">
            <v>0362 MUNICIPALIDAD PROVINCIAL DE HUAMANGA</v>
          </cell>
          <cell r="M1332">
            <v>7500</v>
          </cell>
        </row>
        <row r="1333">
          <cell r="E1333" t="str">
            <v>40212149</v>
          </cell>
          <cell r="F1333">
            <v>43601</v>
          </cell>
          <cell r="G1333" t="str">
            <v>CAS RCC</v>
          </cell>
          <cell r="H1333" t="str">
            <v>C090</v>
          </cell>
          <cell r="I1333" t="str">
            <v>Órganos De Control Institucional</v>
          </cell>
          <cell r="J1333" t="str">
            <v>L445</v>
          </cell>
          <cell r="K1333" t="str">
            <v>Gerencia Regional De Control De Ica</v>
          </cell>
          <cell r="L1333" t="str">
            <v>0405 MUNICIPALIDAD PROVINCIAL DE CHINCHA</v>
          </cell>
          <cell r="M1333">
            <v>7500</v>
          </cell>
        </row>
        <row r="1334">
          <cell r="E1334" t="str">
            <v>42089999</v>
          </cell>
          <cell r="F1334">
            <v>43460</v>
          </cell>
          <cell r="G1334" t="str">
            <v>CAS REGULAR</v>
          </cell>
          <cell r="H1334" t="str">
            <v>L466</v>
          </cell>
          <cell r="I1334" t="str">
            <v>Gerencia Regional De Control De Ucayali</v>
          </cell>
          <cell r="J1334" t="str">
            <v>L466</v>
          </cell>
          <cell r="K1334" t="str">
            <v>Gerencia Regional De Control De Ucayali</v>
          </cell>
          <cell r="M1334">
            <v>5500</v>
          </cell>
        </row>
        <row r="1335">
          <cell r="E1335" t="str">
            <v>07536289</v>
          </cell>
          <cell r="F1335">
            <v>43843</v>
          </cell>
          <cell r="G1335" t="str">
            <v>CAS MEGAPROYECTOS</v>
          </cell>
          <cell r="H1335" t="str">
            <v>L334</v>
          </cell>
          <cell r="I1335" t="str">
            <v>Subgerencia De Control De Megaproyectos</v>
          </cell>
          <cell r="J1335" t="str">
            <v>L334</v>
          </cell>
          <cell r="K1335" t="str">
            <v>Subgerencia De Control De Megaproyectos</v>
          </cell>
          <cell r="M1335">
            <v>10500</v>
          </cell>
        </row>
        <row r="1336">
          <cell r="E1336" t="str">
            <v>45740260</v>
          </cell>
          <cell r="F1336">
            <v>43843</v>
          </cell>
          <cell r="G1336" t="str">
            <v>CAS REGULAR</v>
          </cell>
          <cell r="H1336" t="str">
            <v>D551</v>
          </cell>
          <cell r="I1336" t="str">
            <v>Secretaría Técnica De Procedimientos Administrativos Disciplinarios</v>
          </cell>
          <cell r="J1336" t="str">
            <v>D551</v>
          </cell>
          <cell r="K1336" t="str">
            <v>Secretaría Técnica De Procedimientos Administrativos Disciplinarios</v>
          </cell>
          <cell r="M1336">
            <v>7500</v>
          </cell>
        </row>
        <row r="1337">
          <cell r="E1337" t="str">
            <v>47999439</v>
          </cell>
          <cell r="F1337">
            <v>44055</v>
          </cell>
          <cell r="G1337" t="str">
            <v>CAS COVID</v>
          </cell>
          <cell r="H1337" t="str">
            <v>C610</v>
          </cell>
          <cell r="I1337" t="str">
            <v>Subgerencia De Evaluación De Denuncias</v>
          </cell>
          <cell r="J1337" t="str">
            <v>L450</v>
          </cell>
          <cell r="K1337" t="str">
            <v>Gerencia Regional De Control De San Martín</v>
          </cell>
          <cell r="M1337">
            <v>6500</v>
          </cell>
        </row>
        <row r="1338">
          <cell r="E1338" t="str">
            <v>40308183</v>
          </cell>
          <cell r="F1338">
            <v>44055</v>
          </cell>
          <cell r="G1338" t="str">
            <v>CAS COVID</v>
          </cell>
          <cell r="H1338" t="str">
            <v>C610</v>
          </cell>
          <cell r="I1338" t="str">
            <v>Subgerencia De Evaluación De Denuncias</v>
          </cell>
          <cell r="J1338" t="str">
            <v>L450</v>
          </cell>
          <cell r="K1338" t="str">
            <v>Gerencia Regional De Control De San Martín</v>
          </cell>
          <cell r="M1338">
            <v>6500</v>
          </cell>
        </row>
        <row r="1339">
          <cell r="E1339" t="str">
            <v>40378291</v>
          </cell>
          <cell r="F1339">
            <v>43055</v>
          </cell>
          <cell r="G1339" t="str">
            <v>CAS RCC</v>
          </cell>
          <cell r="H1339" t="str">
            <v>L445</v>
          </cell>
          <cell r="I1339" t="str">
            <v>Gerencia Regional De Control De Ica</v>
          </cell>
          <cell r="J1339" t="str">
            <v>L445</v>
          </cell>
          <cell r="K1339" t="str">
            <v>Gerencia Regional De Control De Ica</v>
          </cell>
          <cell r="M1339">
            <v>8500</v>
          </cell>
        </row>
        <row r="1340">
          <cell r="E1340" t="str">
            <v>01335062</v>
          </cell>
          <cell r="F1340">
            <v>43055</v>
          </cell>
          <cell r="G1340" t="str">
            <v>CAS RCC</v>
          </cell>
          <cell r="H1340" t="str">
            <v>C090</v>
          </cell>
          <cell r="I1340" t="str">
            <v>Órganos De Control Institucional</v>
          </cell>
          <cell r="J1340" t="str">
            <v>L351</v>
          </cell>
          <cell r="K1340" t="str">
            <v>Subgerencia De Control Del Sector Educación</v>
          </cell>
          <cell r="L1340" t="str">
            <v>0190 MINISTERIO DE EDUCACIÓN</v>
          </cell>
          <cell r="M1340">
            <v>10000</v>
          </cell>
        </row>
        <row r="1341">
          <cell r="E1341" t="str">
            <v>41698565</v>
          </cell>
          <cell r="F1341">
            <v>43448</v>
          </cell>
          <cell r="G1341" t="str">
            <v>CAS RCC</v>
          </cell>
          <cell r="H1341" t="str">
            <v>L435</v>
          </cell>
          <cell r="I1341" t="str">
            <v>Gerencia Regional De Control De Cajamarca</v>
          </cell>
          <cell r="J1341" t="str">
            <v>L435</v>
          </cell>
          <cell r="K1341" t="str">
            <v>Gerencia Regional De Control De Cajamarca</v>
          </cell>
          <cell r="M1341">
            <v>8500</v>
          </cell>
        </row>
        <row r="1342">
          <cell r="E1342" t="str">
            <v>47203261</v>
          </cell>
          <cell r="F1342">
            <v>43843</v>
          </cell>
          <cell r="G1342" t="str">
            <v>CAS REGULAR</v>
          </cell>
          <cell r="H1342" t="str">
            <v>L531</v>
          </cell>
          <cell r="I1342" t="str">
            <v>Subgerencia De Participación Ciudadana</v>
          </cell>
          <cell r="J1342" t="str">
            <v>L531</v>
          </cell>
          <cell r="K1342" t="str">
            <v>Subgerencia De Participación Ciudadana</v>
          </cell>
          <cell r="M1342">
            <v>6500</v>
          </cell>
        </row>
        <row r="1343">
          <cell r="E1343" t="str">
            <v>41567999</v>
          </cell>
          <cell r="F1343">
            <v>43374</v>
          </cell>
          <cell r="G1343" t="str">
            <v>CAS RCC</v>
          </cell>
          <cell r="H1343" t="str">
            <v>C090</v>
          </cell>
          <cell r="I1343" t="str">
            <v>Órganos De Control Institucional</v>
          </cell>
          <cell r="J1343" t="str">
            <v>L420</v>
          </cell>
          <cell r="K1343" t="str">
            <v>Gerencia Regional De Control De Piura</v>
          </cell>
          <cell r="L1343" t="str">
            <v>0454 MUNICIPALIDAD PROVINCIAL DE PIURA</v>
          </cell>
          <cell r="M1343">
            <v>6500</v>
          </cell>
        </row>
        <row r="1344">
          <cell r="E1344" t="str">
            <v>44894726</v>
          </cell>
          <cell r="F1344">
            <v>44133</v>
          </cell>
          <cell r="G1344" t="str">
            <v>CAS REACTIVACIÓN ECONÓMICA</v>
          </cell>
          <cell r="H1344" t="str">
            <v>C090</v>
          </cell>
          <cell r="I1344" t="str">
            <v>Órganos De Control Institucional</v>
          </cell>
          <cell r="J1344" t="str">
            <v>L466</v>
          </cell>
          <cell r="K1344" t="str">
            <v>Gerencia Regional De Control De Ucayali</v>
          </cell>
          <cell r="L1344" t="str">
            <v>0216 UNIVERSIDAD NACIONAL DE UCAYALI</v>
          </cell>
          <cell r="M1344">
            <v>6500</v>
          </cell>
        </row>
        <row r="1345">
          <cell r="E1345" t="str">
            <v>72385390</v>
          </cell>
          <cell r="F1345">
            <v>44133</v>
          </cell>
          <cell r="G1345" t="str">
            <v>CAS REACTIVACIÓN ECONÓMICA</v>
          </cell>
          <cell r="H1345" t="str">
            <v>C090</v>
          </cell>
          <cell r="I1345" t="str">
            <v>Órganos De Control Institucional</v>
          </cell>
          <cell r="J1345" t="str">
            <v>L470</v>
          </cell>
          <cell r="K1345" t="str">
            <v>Gerencia Regional De Control De Arequipa</v>
          </cell>
          <cell r="L1345" t="str">
            <v>0263 SEDAPAR S.A.</v>
          </cell>
          <cell r="M1345">
            <v>8500</v>
          </cell>
        </row>
        <row r="1346">
          <cell r="E1346" t="str">
            <v>44081195</v>
          </cell>
          <cell r="F1346">
            <v>44133</v>
          </cell>
          <cell r="G1346" t="str">
            <v>CAS REACTIVACIÓN ECONÓMICA</v>
          </cell>
          <cell r="H1346" t="str">
            <v>L334</v>
          </cell>
          <cell r="I1346" t="str">
            <v>Subgerencia De Control De Megaproyectos</v>
          </cell>
          <cell r="J1346" t="str">
            <v>L334</v>
          </cell>
          <cell r="K1346" t="str">
            <v>Subgerencia De Control De Megaproyectos</v>
          </cell>
          <cell r="M1346">
            <v>11000</v>
          </cell>
        </row>
        <row r="1347">
          <cell r="E1347" t="str">
            <v>40191202</v>
          </cell>
          <cell r="F1347">
            <v>43460</v>
          </cell>
          <cell r="G1347" t="str">
            <v>CAS RCC</v>
          </cell>
          <cell r="H1347" t="str">
            <v>L490</v>
          </cell>
          <cell r="I1347" t="str">
            <v>Gerencia Regional De Control De Ayacucho</v>
          </cell>
          <cell r="J1347" t="str">
            <v>L490</v>
          </cell>
          <cell r="K1347" t="str">
            <v>Gerencia Regional De Control De Ayacucho</v>
          </cell>
          <cell r="M1347">
            <v>8500</v>
          </cell>
        </row>
        <row r="1348">
          <cell r="E1348" t="str">
            <v>46763058</v>
          </cell>
          <cell r="F1348">
            <v>44133</v>
          </cell>
          <cell r="G1348" t="str">
            <v>CAS REACTIVACIÓN ECONÓMICA</v>
          </cell>
          <cell r="H1348" t="str">
            <v>L495</v>
          </cell>
          <cell r="I1348" t="str">
            <v>Gerencia Regional De Control De La Libertad</v>
          </cell>
          <cell r="J1348" t="str">
            <v>L495</v>
          </cell>
          <cell r="K1348" t="str">
            <v>Gerencia Regional De Control De La Libertad</v>
          </cell>
          <cell r="M1348">
            <v>6500</v>
          </cell>
        </row>
        <row r="1349">
          <cell r="E1349" t="str">
            <v>08841879</v>
          </cell>
          <cell r="F1349">
            <v>43070</v>
          </cell>
          <cell r="G1349" t="str">
            <v>CAS MEGAPROYECTOS</v>
          </cell>
          <cell r="H1349" t="str">
            <v>C920</v>
          </cell>
          <cell r="I1349" t="str">
            <v>Subgerencia De Control De Asociaciones Público Privadas Y Obras Por Impuestos</v>
          </cell>
          <cell r="J1349" t="str">
            <v>C920</v>
          </cell>
          <cell r="K1349" t="str">
            <v>Subgerencia De Control De Asociaciones Público Privadas Y Obras Por Impuestos</v>
          </cell>
          <cell r="M1349">
            <v>12000</v>
          </cell>
        </row>
        <row r="1350">
          <cell r="E1350" t="str">
            <v>40252437</v>
          </cell>
          <cell r="F1350">
            <v>44133</v>
          </cell>
          <cell r="G1350" t="str">
            <v>CAS REACTIVACIÓN ECONÓMICA</v>
          </cell>
          <cell r="H1350" t="str">
            <v>C090</v>
          </cell>
          <cell r="I1350" t="str">
            <v>Órganos De Control Institucional</v>
          </cell>
          <cell r="J1350" t="str">
            <v>L495</v>
          </cell>
          <cell r="K1350" t="str">
            <v>Gerencia Regional De Control De La Libertad</v>
          </cell>
          <cell r="L1350" t="str">
            <v>0264 SEDALIB S.A.</v>
          </cell>
          <cell r="M1350">
            <v>8500</v>
          </cell>
        </row>
        <row r="1351">
          <cell r="E1351" t="str">
            <v>44467412</v>
          </cell>
          <cell r="F1351">
            <v>43460</v>
          </cell>
          <cell r="G1351" t="str">
            <v>CAS REGULAR</v>
          </cell>
          <cell r="H1351" t="str">
            <v>L452</v>
          </cell>
          <cell r="I1351" t="str">
            <v>Gerencia Regional De Control De Amazonas</v>
          </cell>
          <cell r="J1351" t="str">
            <v>L452</v>
          </cell>
          <cell r="K1351" t="str">
            <v>Gerencia Regional De Control De Amazonas</v>
          </cell>
          <cell r="M1351">
            <v>6500</v>
          </cell>
        </row>
        <row r="1352">
          <cell r="E1352" t="str">
            <v>41992911</v>
          </cell>
          <cell r="F1352">
            <v>44133</v>
          </cell>
          <cell r="G1352" t="str">
            <v>CAS REACTIVACIÓN ECONÓMICA</v>
          </cell>
          <cell r="H1352" t="str">
            <v>L495</v>
          </cell>
          <cell r="I1352" t="str">
            <v>Gerencia Regional De Control De La Libertad</v>
          </cell>
          <cell r="J1352" t="str">
            <v>L495</v>
          </cell>
          <cell r="K1352" t="str">
            <v>Gerencia Regional De Control De La Libertad</v>
          </cell>
          <cell r="M1352">
            <v>9500</v>
          </cell>
        </row>
        <row r="1353">
          <cell r="E1353" t="str">
            <v>45562514</v>
          </cell>
          <cell r="F1353">
            <v>44055</v>
          </cell>
          <cell r="G1353" t="str">
            <v>CAS COVID</v>
          </cell>
          <cell r="H1353" t="str">
            <v>C610</v>
          </cell>
          <cell r="I1353" t="str">
            <v>Subgerencia De Evaluación De Denuncias</v>
          </cell>
          <cell r="J1353" t="str">
            <v>L450</v>
          </cell>
          <cell r="K1353" t="str">
            <v>Gerencia Regional De Control De San Martín</v>
          </cell>
          <cell r="M1353">
            <v>6500</v>
          </cell>
        </row>
        <row r="1354">
          <cell r="E1354" t="str">
            <v>80644666</v>
          </cell>
          <cell r="F1354">
            <v>42705</v>
          </cell>
          <cell r="G1354" t="str">
            <v>CAS REGULAR</v>
          </cell>
          <cell r="H1354" t="str">
            <v>D610</v>
          </cell>
          <cell r="I1354" t="str">
            <v>Subgerencia De Sistemas De Información</v>
          </cell>
          <cell r="J1354" t="str">
            <v>D610</v>
          </cell>
          <cell r="K1354" t="str">
            <v>Subgerencia De Sistemas De Información</v>
          </cell>
          <cell r="M1354">
            <v>7000</v>
          </cell>
        </row>
        <row r="1355">
          <cell r="E1355" t="str">
            <v>47004402</v>
          </cell>
          <cell r="F1355">
            <v>44133</v>
          </cell>
          <cell r="G1355" t="str">
            <v xml:space="preserve">CAS REGULAR </v>
          </cell>
          <cell r="H1355" t="str">
            <v>C200</v>
          </cell>
          <cell r="I1355" t="str">
            <v>Gerencia De Administración</v>
          </cell>
          <cell r="J1355" t="str">
            <v>C200</v>
          </cell>
          <cell r="K1355" t="str">
            <v>Gerencia De Administración</v>
          </cell>
          <cell r="M1355">
            <v>6500</v>
          </cell>
        </row>
        <row r="1356">
          <cell r="E1356" t="str">
            <v>73583576</v>
          </cell>
          <cell r="F1356">
            <v>43601</v>
          </cell>
          <cell r="G1356" t="str">
            <v>CAS MEGAPROYECTOS</v>
          </cell>
          <cell r="H1356" t="str">
            <v>C090</v>
          </cell>
          <cell r="I1356" t="str">
            <v>Órganos De Control Institucional</v>
          </cell>
          <cell r="J1356" t="str">
            <v>L445</v>
          </cell>
          <cell r="K1356" t="str">
            <v>Gerencia Regional De Control De Ica</v>
          </cell>
          <cell r="L1356" t="str">
            <v>5340 GOBIERNO REGIONAL ICA</v>
          </cell>
          <cell r="M1356">
            <v>7500</v>
          </cell>
        </row>
        <row r="1357">
          <cell r="E1357" t="str">
            <v>18887755</v>
          </cell>
          <cell r="F1357">
            <v>43601</v>
          </cell>
          <cell r="G1357" t="str">
            <v>CAS RCC</v>
          </cell>
          <cell r="H1357" t="str">
            <v>C090</v>
          </cell>
          <cell r="I1357" t="str">
            <v>Órganos De Control Institucional</v>
          </cell>
          <cell r="J1357" t="str">
            <v>L495</v>
          </cell>
          <cell r="K1357" t="str">
            <v>Gerencia Regional De Control De La Libertad</v>
          </cell>
          <cell r="L1357" t="str">
            <v>2950 MUNICIPALIDAD PROVINCIAL DE ASCOPE</v>
          </cell>
          <cell r="M1357">
            <v>7500</v>
          </cell>
        </row>
        <row r="1358">
          <cell r="E1358" t="str">
            <v>22884265</v>
          </cell>
          <cell r="F1358">
            <v>43374</v>
          </cell>
          <cell r="G1358" t="str">
            <v>CAS RCC</v>
          </cell>
          <cell r="H1358" t="str">
            <v>C090</v>
          </cell>
          <cell r="I1358" t="str">
            <v>Órganos De Control Institucional</v>
          </cell>
          <cell r="J1358" t="str">
            <v>L401</v>
          </cell>
          <cell r="K1358" t="str">
            <v>Gerencia Regional De Control Lima Metropolitana Y Callao</v>
          </cell>
          <cell r="L1358" t="str">
            <v>2157 MUNICIPALIDAD DISTRITAL DE LURIGANCHO</v>
          </cell>
          <cell r="M1358">
            <v>6500</v>
          </cell>
        </row>
        <row r="1359">
          <cell r="E1359" t="str">
            <v>45250524</v>
          </cell>
          <cell r="F1359">
            <v>44133</v>
          </cell>
          <cell r="G1359" t="str">
            <v xml:space="preserve">CAS REGULAR </v>
          </cell>
          <cell r="H1359" t="str">
            <v>D200</v>
          </cell>
          <cell r="I1359" t="str">
            <v>Órgano De Auditoría Interna</v>
          </cell>
          <cell r="J1359" t="str">
            <v>L490</v>
          </cell>
          <cell r="K1359" t="str">
            <v>Gerencia Regional De Control De Ayacucho</v>
          </cell>
          <cell r="M1359">
            <v>6500</v>
          </cell>
        </row>
        <row r="1360">
          <cell r="E1360" t="str">
            <v>10409406</v>
          </cell>
          <cell r="F1360">
            <v>43055</v>
          </cell>
          <cell r="G1360" t="str">
            <v>CAS MEGAPROYECTOS</v>
          </cell>
          <cell r="H1360" t="str">
            <v>C920</v>
          </cell>
          <cell r="I1360" t="str">
            <v>Subgerencia De Control De Asociaciones Público Privadas Y Obras Por Impuestos</v>
          </cell>
          <cell r="J1360" t="str">
            <v>C920</v>
          </cell>
          <cell r="K1360" t="str">
            <v>Subgerencia De Control De Asociaciones Público Privadas Y Obras Por Impuestos</v>
          </cell>
          <cell r="M1360">
            <v>12000</v>
          </cell>
        </row>
        <row r="1361">
          <cell r="E1361" t="str">
            <v>43915665</v>
          </cell>
          <cell r="F1361">
            <v>43460</v>
          </cell>
          <cell r="G1361" t="str">
            <v>CAS RCC</v>
          </cell>
          <cell r="H1361" t="str">
            <v>L435</v>
          </cell>
          <cell r="I1361" t="str">
            <v>Gerencia Regional De Control De Cajamarca</v>
          </cell>
          <cell r="J1361" t="str">
            <v>L435</v>
          </cell>
          <cell r="K1361" t="str">
            <v>Gerencia Regional De Control De Cajamarca</v>
          </cell>
          <cell r="M1361">
            <v>2500</v>
          </cell>
        </row>
        <row r="1362">
          <cell r="E1362" t="str">
            <v>41841092</v>
          </cell>
          <cell r="F1362">
            <v>43460</v>
          </cell>
          <cell r="G1362" t="str">
            <v>CAS REGULAR</v>
          </cell>
          <cell r="H1362" t="str">
            <v>C090</v>
          </cell>
          <cell r="I1362" t="str">
            <v>Órganos De Control Institucional</v>
          </cell>
          <cell r="J1362" t="str">
            <v>L495</v>
          </cell>
          <cell r="K1362" t="str">
            <v>Gerencia Regional De Control De La Libertad</v>
          </cell>
          <cell r="L1362" t="str">
            <v>5342 GOBIERNO REGIONAL LA LIBERTAD</v>
          </cell>
          <cell r="M1362">
            <v>6500</v>
          </cell>
        </row>
        <row r="1363">
          <cell r="E1363" t="str">
            <v>45437048</v>
          </cell>
          <cell r="F1363">
            <v>44055</v>
          </cell>
          <cell r="G1363" t="str">
            <v>CAS COVID</v>
          </cell>
          <cell r="H1363" t="str">
            <v>C610</v>
          </cell>
          <cell r="I1363" t="str">
            <v>Subgerencia De Evaluación De Denuncias</v>
          </cell>
          <cell r="J1363" t="str">
            <v>L482</v>
          </cell>
          <cell r="K1363" t="str">
            <v>Gerencia Regional De Control De Madre De Dios</v>
          </cell>
          <cell r="M1363">
            <v>6500</v>
          </cell>
        </row>
        <row r="1364">
          <cell r="E1364" t="str">
            <v>41342243</v>
          </cell>
          <cell r="F1364">
            <v>43448</v>
          </cell>
          <cell r="G1364" t="str">
            <v>CAS RCC</v>
          </cell>
          <cell r="H1364" t="str">
            <v>C090</v>
          </cell>
          <cell r="I1364" t="str">
            <v>Órganos De Control Institucional</v>
          </cell>
          <cell r="J1364" t="str">
            <v>L470</v>
          </cell>
          <cell r="K1364" t="str">
            <v>Gerencia Regional De Control De Arequipa</v>
          </cell>
          <cell r="L1364" t="str">
            <v>0358 MUNICIPALIDAD PROVINCIAL DE CONDESUYOS</v>
          </cell>
          <cell r="M1364">
            <v>6500</v>
          </cell>
        </row>
        <row r="1365">
          <cell r="E1365" t="str">
            <v>09820488</v>
          </cell>
          <cell r="F1365">
            <v>41673</v>
          </cell>
          <cell r="G1365" t="str">
            <v>CAS REGULAR</v>
          </cell>
          <cell r="H1365" t="str">
            <v>L315</v>
          </cell>
          <cell r="I1365" t="str">
            <v>Subgerencia De Control Del Sector Social Y Cultura</v>
          </cell>
          <cell r="J1365" t="str">
            <v>L315</v>
          </cell>
          <cell r="K1365" t="str">
            <v>Subgerencia De Control Del Sector Social Y Cultura</v>
          </cell>
          <cell r="M1365">
            <v>2800</v>
          </cell>
        </row>
        <row r="1366">
          <cell r="E1366" t="str">
            <v>45388006</v>
          </cell>
          <cell r="F1366">
            <v>43776</v>
          </cell>
          <cell r="G1366" t="str">
            <v>CAS REGULAR</v>
          </cell>
          <cell r="H1366" t="str">
            <v>C200</v>
          </cell>
          <cell r="I1366" t="str">
            <v>Gerencia De Administración</v>
          </cell>
          <cell r="J1366" t="str">
            <v>C200</v>
          </cell>
          <cell r="K1366" t="str">
            <v>Gerencia De Administración</v>
          </cell>
          <cell r="M1366">
            <v>7500</v>
          </cell>
        </row>
        <row r="1367">
          <cell r="E1367" t="str">
            <v>44634476</v>
          </cell>
          <cell r="F1367">
            <v>44137</v>
          </cell>
          <cell r="G1367" t="str">
            <v xml:space="preserve">CAS REGULAR </v>
          </cell>
          <cell r="H1367" t="str">
            <v>D300</v>
          </cell>
          <cell r="I1367" t="str">
            <v>Secretaría General</v>
          </cell>
          <cell r="J1367" t="str">
            <v>L446</v>
          </cell>
          <cell r="K1367" t="str">
            <v>Gerencia Regional De Control De Huancavelica</v>
          </cell>
          <cell r="M1367">
            <v>8500</v>
          </cell>
        </row>
        <row r="1368">
          <cell r="E1368" t="str">
            <v>42703729</v>
          </cell>
          <cell r="F1368">
            <v>43055</v>
          </cell>
          <cell r="G1368" t="str">
            <v>CAS RCC</v>
          </cell>
          <cell r="H1368" t="str">
            <v>L430</v>
          </cell>
          <cell r="I1368" t="str">
            <v>Gerencia Regional De Control De Lambayeque</v>
          </cell>
          <cell r="J1368" t="str">
            <v>L430</v>
          </cell>
          <cell r="K1368" t="str">
            <v>Gerencia Regional De Control De Lambayeque</v>
          </cell>
          <cell r="M1368">
            <v>10000</v>
          </cell>
        </row>
        <row r="1369">
          <cell r="E1369" t="str">
            <v>40193199</v>
          </cell>
          <cell r="F1369">
            <v>43206</v>
          </cell>
          <cell r="G1369" t="str">
            <v>CAS REGULAR</v>
          </cell>
          <cell r="H1369" t="str">
            <v>C090</v>
          </cell>
          <cell r="I1369" t="str">
            <v>Órganos De Control Institucional</v>
          </cell>
          <cell r="J1369" t="str">
            <v>L401</v>
          </cell>
          <cell r="K1369" t="str">
            <v>Gerencia Regional De Control Lima Metropolitana Y Callao</v>
          </cell>
          <cell r="L1369" t="str">
            <v>5958 COMITÉ DE ADMINISTRACIÓN DEL FONDO EDUCATIVO DEL CALLAO</v>
          </cell>
          <cell r="M1369">
            <v>6000</v>
          </cell>
        </row>
        <row r="1370">
          <cell r="E1370" t="str">
            <v>46349958</v>
          </cell>
          <cell r="F1370">
            <v>44133</v>
          </cell>
          <cell r="G1370" t="str">
            <v xml:space="preserve">CAS REGULAR </v>
          </cell>
          <cell r="H1370" t="str">
            <v>D200</v>
          </cell>
          <cell r="I1370" t="str">
            <v>Órgano De Auditoría Interna</v>
          </cell>
          <cell r="J1370" t="str">
            <v>L430</v>
          </cell>
          <cell r="K1370" t="str">
            <v>Gerencia Regional De Control De Lambayeque</v>
          </cell>
          <cell r="M1370">
            <v>7500</v>
          </cell>
        </row>
        <row r="1371">
          <cell r="E1371" t="str">
            <v>72384099</v>
          </cell>
          <cell r="F1371">
            <v>43448</v>
          </cell>
          <cell r="G1371" t="str">
            <v>CAS RCC</v>
          </cell>
          <cell r="H1371" t="str">
            <v>C090</v>
          </cell>
          <cell r="I1371" t="str">
            <v>Órganos De Control Institucional</v>
          </cell>
          <cell r="J1371" t="str">
            <v>L422</v>
          </cell>
          <cell r="K1371" t="str">
            <v>Gerencia Regional De Control De Tumbes</v>
          </cell>
          <cell r="L1371" t="str">
            <v>0475 MUNICIPALIDAD PROVINCIAL DE TUMBES</v>
          </cell>
          <cell r="M1371">
            <v>6500</v>
          </cell>
        </row>
        <row r="1372">
          <cell r="E1372" t="str">
            <v>45894164</v>
          </cell>
          <cell r="F1372">
            <v>44133</v>
          </cell>
          <cell r="G1372" t="str">
            <v xml:space="preserve">CAS REGULAR </v>
          </cell>
          <cell r="H1372" t="str">
            <v>D200</v>
          </cell>
          <cell r="I1372" t="str">
            <v>Órgano De Auditoría Interna</v>
          </cell>
          <cell r="J1372" t="str">
            <v>L420</v>
          </cell>
          <cell r="K1372" t="str">
            <v>Gerencia Regional De Control De Piura</v>
          </cell>
          <cell r="M1372">
            <v>6500</v>
          </cell>
        </row>
        <row r="1373">
          <cell r="E1373" t="str">
            <v>45855115</v>
          </cell>
          <cell r="F1373">
            <v>43619</v>
          </cell>
          <cell r="G1373" t="str">
            <v>CAS REGULAR</v>
          </cell>
          <cell r="H1373" t="str">
            <v>C090</v>
          </cell>
          <cell r="I1373" t="str">
            <v>Órganos De Control Institucional</v>
          </cell>
          <cell r="J1373" t="str">
            <v>L465</v>
          </cell>
          <cell r="K1373" t="str">
            <v>Gerencia Regional De Control De Huánuco</v>
          </cell>
          <cell r="L1373" t="str">
            <v>0401 MUNICIPALIDAD PROVINCIAL DE HUÁNUCO</v>
          </cell>
          <cell r="M1373">
            <v>7500</v>
          </cell>
        </row>
        <row r="1374">
          <cell r="E1374" t="str">
            <v>22091566</v>
          </cell>
          <cell r="F1374">
            <v>43195</v>
          </cell>
          <cell r="G1374" t="str">
            <v>CAS REGULAR</v>
          </cell>
          <cell r="H1374" t="str">
            <v>L445</v>
          </cell>
          <cell r="I1374" t="str">
            <v>Gerencia Regional De Control De Ica</v>
          </cell>
          <cell r="J1374" t="str">
            <v>L445</v>
          </cell>
          <cell r="K1374" t="str">
            <v>Gerencia Regional De Control De Ica</v>
          </cell>
          <cell r="L1374" t="str">
            <v>0079 CONTRALORÍA GENERAL DE LA REPÚBLICA - CGR</v>
          </cell>
          <cell r="M1374">
            <v>7500</v>
          </cell>
        </row>
        <row r="1375">
          <cell r="E1375" t="str">
            <v>40523455</v>
          </cell>
          <cell r="F1375">
            <v>43656</v>
          </cell>
          <cell r="G1375" t="str">
            <v>CAS REGULAR</v>
          </cell>
          <cell r="H1375" t="str">
            <v>C090</v>
          </cell>
          <cell r="I1375" t="str">
            <v>Órganos De Control Institucional</v>
          </cell>
          <cell r="J1375" t="str">
            <v>L452</v>
          </cell>
          <cell r="K1375" t="str">
            <v>Gerencia Regional De Control De Amazonas</v>
          </cell>
          <cell r="L1375" t="str">
            <v>2901 MUNICIPALIDAD PROVINCIAL DE UTCUBAMBA</v>
          </cell>
          <cell r="M1375">
            <v>7500</v>
          </cell>
        </row>
        <row r="1376">
          <cell r="E1376" t="str">
            <v>46352497</v>
          </cell>
          <cell r="F1376">
            <v>43460</v>
          </cell>
          <cell r="G1376" t="str">
            <v>CAS REGULAR</v>
          </cell>
          <cell r="H1376" t="str">
            <v>L540</v>
          </cell>
          <cell r="I1376" t="str">
            <v>Subgerencia De Fiscalización</v>
          </cell>
          <cell r="J1376" t="str">
            <v>L540</v>
          </cell>
          <cell r="K1376" t="str">
            <v>Subgerencia De Fiscalización</v>
          </cell>
          <cell r="M1376">
            <v>5500</v>
          </cell>
        </row>
        <row r="1377">
          <cell r="E1377" t="str">
            <v>10761195</v>
          </cell>
          <cell r="F1377">
            <v>41687</v>
          </cell>
          <cell r="G1377" t="str">
            <v>CAS REGULAR</v>
          </cell>
          <cell r="H1377" t="str">
            <v>D531</v>
          </cell>
          <cell r="I1377" t="str">
            <v>Oficina De Seguridad Y Defensa Nacional</v>
          </cell>
          <cell r="J1377" t="str">
            <v>D531</v>
          </cell>
          <cell r="K1377" t="str">
            <v>Oficina De Seguridad Y Defensa Nacional</v>
          </cell>
          <cell r="M1377">
            <v>2500</v>
          </cell>
        </row>
        <row r="1378">
          <cell r="E1378" t="str">
            <v>45144233</v>
          </cell>
          <cell r="F1378">
            <v>43460</v>
          </cell>
          <cell r="G1378" t="str">
            <v>CAS REGULAR</v>
          </cell>
          <cell r="H1378" t="str">
            <v>L531</v>
          </cell>
          <cell r="I1378" t="str">
            <v>Subgerencia De Participación Ciudadana</v>
          </cell>
          <cell r="J1378" t="str">
            <v>L425</v>
          </cell>
          <cell r="K1378" t="str">
            <v>Gerencia Regional De Control De Ancash</v>
          </cell>
          <cell r="M1378">
            <v>6500</v>
          </cell>
        </row>
        <row r="1379">
          <cell r="E1379" t="str">
            <v>43355774</v>
          </cell>
          <cell r="F1379">
            <v>43601</v>
          </cell>
          <cell r="G1379" t="str">
            <v>CAS RCC</v>
          </cell>
          <cell r="H1379" t="str">
            <v>C090</v>
          </cell>
          <cell r="I1379" t="str">
            <v>Órganos De Control Institucional</v>
          </cell>
          <cell r="J1379" t="str">
            <v>L420</v>
          </cell>
          <cell r="K1379" t="str">
            <v>Gerencia Regional De Control De Piura</v>
          </cell>
          <cell r="L1379" t="str">
            <v>0456 MUNICIPALIDAD PROVINCIAL DE TALARA</v>
          </cell>
          <cell r="M1379">
            <v>6500</v>
          </cell>
        </row>
        <row r="1380">
          <cell r="E1380" t="str">
            <v>46830694</v>
          </cell>
          <cell r="F1380">
            <v>43103</v>
          </cell>
          <cell r="G1380" t="str">
            <v>CAS REGULAR</v>
          </cell>
          <cell r="H1380" t="str">
            <v>D603</v>
          </cell>
          <cell r="I1380" t="str">
            <v>Subgerencia De Gobierno Digital</v>
          </cell>
          <cell r="J1380" t="str">
            <v>D603</v>
          </cell>
          <cell r="K1380" t="str">
            <v>Subgerencia De Gobierno Digital</v>
          </cell>
          <cell r="M1380">
            <v>3500</v>
          </cell>
        </row>
        <row r="1381">
          <cell r="E1381" t="str">
            <v>09832506</v>
          </cell>
          <cell r="F1381">
            <v>43843</v>
          </cell>
          <cell r="G1381" t="str">
            <v>CAS REGULAR</v>
          </cell>
          <cell r="H1381" t="str">
            <v>L336</v>
          </cell>
          <cell r="I1381" t="str">
            <v>Subgerencia De Control Del Sector Vivienda, Construcción Y Saneamiento</v>
          </cell>
          <cell r="J1381" t="str">
            <v>L336</v>
          </cell>
          <cell r="K1381" t="str">
            <v>Subgerencia De Control Del Sector Vivienda, Construcción Y Saneamiento</v>
          </cell>
          <cell r="M1381">
            <v>9500</v>
          </cell>
        </row>
        <row r="1382">
          <cell r="E1382" t="str">
            <v>31662265</v>
          </cell>
          <cell r="F1382">
            <v>43055</v>
          </cell>
          <cell r="G1382" t="str">
            <v>CAS RCC</v>
          </cell>
          <cell r="H1382" t="str">
            <v>L425</v>
          </cell>
          <cell r="I1382" t="str">
            <v>Gerencia Regional De Control De Ancash</v>
          </cell>
          <cell r="J1382" t="str">
            <v>L425</v>
          </cell>
          <cell r="K1382" t="str">
            <v>Gerencia Regional De Control De Ancash</v>
          </cell>
          <cell r="M1382">
            <v>10000</v>
          </cell>
        </row>
        <row r="1383">
          <cell r="E1383" t="str">
            <v>44375748</v>
          </cell>
          <cell r="F1383">
            <v>43374</v>
          </cell>
          <cell r="G1383" t="str">
            <v>CAS REGULAR</v>
          </cell>
          <cell r="H1383" t="str">
            <v>L475</v>
          </cell>
          <cell r="I1383" t="str">
            <v>Gerencia Regional De Control De Tacna</v>
          </cell>
          <cell r="J1383" t="str">
            <v>L475</v>
          </cell>
          <cell r="K1383" t="str">
            <v>Gerencia Regional De Control De Tacna</v>
          </cell>
          <cell r="M1383">
            <v>5500</v>
          </cell>
        </row>
        <row r="1384">
          <cell r="E1384" t="str">
            <v>42270663</v>
          </cell>
          <cell r="F1384">
            <v>44133</v>
          </cell>
          <cell r="G1384" t="str">
            <v>CAS REACTIVACIÓN ECONÓMICA</v>
          </cell>
          <cell r="H1384" t="str">
            <v>C090</v>
          </cell>
          <cell r="I1384" t="str">
            <v>Órganos De Control Institucional</v>
          </cell>
          <cell r="J1384" t="str">
            <v>L450</v>
          </cell>
          <cell r="K1384" t="str">
            <v>Gerencia Regional De Control De San Martín</v>
          </cell>
          <cell r="L1384" t="str">
            <v>5351 GOBIERNO REGIONAL SAN MARTIN</v>
          </cell>
          <cell r="M1384">
            <v>6500</v>
          </cell>
        </row>
        <row r="1385">
          <cell r="E1385" t="str">
            <v>17539189</v>
          </cell>
          <cell r="F1385">
            <v>43374</v>
          </cell>
          <cell r="G1385" t="str">
            <v>CAS RCC</v>
          </cell>
          <cell r="H1385" t="str">
            <v>L435</v>
          </cell>
          <cell r="I1385" t="str">
            <v>Gerencia Regional De Control De Cajamarca</v>
          </cell>
          <cell r="J1385" t="str">
            <v>L435</v>
          </cell>
          <cell r="K1385" t="str">
            <v>Gerencia Regional De Control De Cajamarca</v>
          </cell>
          <cell r="M1385">
            <v>8500</v>
          </cell>
        </row>
        <row r="1386">
          <cell r="E1386" t="str">
            <v>71033969</v>
          </cell>
          <cell r="F1386">
            <v>44133</v>
          </cell>
          <cell r="G1386" t="str">
            <v>CAS REACTIVACIÓN ECONÓMICA</v>
          </cell>
          <cell r="H1386" t="str">
            <v>C090</v>
          </cell>
          <cell r="I1386" t="str">
            <v>Órganos De Control Institucional</v>
          </cell>
          <cell r="J1386" t="str">
            <v>L435</v>
          </cell>
          <cell r="K1386" t="str">
            <v>Gerencia Regional De Control De Cajamarca</v>
          </cell>
          <cell r="L1386" t="str">
            <v>0828 DIRECCIÓN REGIONAL DE SALUD IV CAJAMARCA</v>
          </cell>
          <cell r="M1386">
            <v>6500</v>
          </cell>
        </row>
        <row r="1387">
          <cell r="E1387" t="str">
            <v>43031466</v>
          </cell>
          <cell r="F1387">
            <v>44133</v>
          </cell>
          <cell r="G1387" t="str">
            <v xml:space="preserve">CAS REGULAR </v>
          </cell>
          <cell r="H1387" t="str">
            <v>D530</v>
          </cell>
          <cell r="I1387" t="str">
            <v>Subgerencia De Abastecimiento</v>
          </cell>
          <cell r="J1387" t="str">
            <v>D530</v>
          </cell>
          <cell r="K1387" t="str">
            <v>Subgerencia De Abastecimiento</v>
          </cell>
          <cell r="M1387">
            <v>12000</v>
          </cell>
        </row>
        <row r="1388">
          <cell r="E1388" t="str">
            <v>06658902</v>
          </cell>
          <cell r="F1388">
            <v>42233</v>
          </cell>
          <cell r="G1388" t="str">
            <v>CAS REGULAR</v>
          </cell>
          <cell r="H1388" t="str">
            <v>D603</v>
          </cell>
          <cell r="I1388" t="str">
            <v>Subgerencia De Gobierno Digital</v>
          </cell>
          <cell r="J1388" t="str">
            <v>D603</v>
          </cell>
          <cell r="K1388" t="str">
            <v>Subgerencia De Gobierno Digital</v>
          </cell>
          <cell r="M1388">
            <v>4500</v>
          </cell>
        </row>
        <row r="1389">
          <cell r="E1389" t="str">
            <v>71582975</v>
          </cell>
          <cell r="F1389">
            <v>43601</v>
          </cell>
          <cell r="G1389" t="str">
            <v>CAS MEGAPROYECTOS</v>
          </cell>
          <cell r="H1389" t="str">
            <v>C090</v>
          </cell>
          <cell r="I1389" t="str">
            <v>Órganos De Control Institucional</v>
          </cell>
          <cell r="J1389" t="str">
            <v>L470</v>
          </cell>
          <cell r="K1389" t="str">
            <v>Gerencia Regional De Control De Arequipa</v>
          </cell>
          <cell r="L1389" t="str">
            <v>5334 GOBIERNO REGIONAL AREQUIPA</v>
          </cell>
          <cell r="M1389">
            <v>5500</v>
          </cell>
        </row>
        <row r="1390">
          <cell r="E1390" t="str">
            <v>43040345</v>
          </cell>
          <cell r="F1390">
            <v>44133</v>
          </cell>
          <cell r="G1390" t="str">
            <v>CAS REACTIVACIÓN ECONÓMICA</v>
          </cell>
          <cell r="H1390" t="str">
            <v>C090</v>
          </cell>
          <cell r="I1390" t="str">
            <v>Órganos De Control Institucional</v>
          </cell>
          <cell r="J1390" t="str">
            <v>L425</v>
          </cell>
          <cell r="K1390" t="str">
            <v>Gerencia Regional De Control De Ancash</v>
          </cell>
          <cell r="L1390" t="str">
            <v>4164 SEDACHIMBOTE S.A.</v>
          </cell>
          <cell r="M1390">
            <v>6500</v>
          </cell>
        </row>
        <row r="1391">
          <cell r="E1391" t="str">
            <v>46883764</v>
          </cell>
          <cell r="F1391">
            <v>43448</v>
          </cell>
          <cell r="G1391" t="str">
            <v>CAS RCC</v>
          </cell>
          <cell r="H1391" t="str">
            <v>C090</v>
          </cell>
          <cell r="I1391" t="str">
            <v>Órganos De Control Institucional</v>
          </cell>
          <cell r="J1391" t="str">
            <v>L446</v>
          </cell>
          <cell r="K1391" t="str">
            <v>Gerencia Regional De Control De Huancavelica</v>
          </cell>
          <cell r="L1391" t="str">
            <v>0397 MUNICIPALIDAD PROVINCIAL DE TAYACAJA</v>
          </cell>
          <cell r="M1391">
            <v>6500</v>
          </cell>
        </row>
        <row r="1392">
          <cell r="E1392" t="str">
            <v>41736132</v>
          </cell>
          <cell r="F1392">
            <v>43055</v>
          </cell>
          <cell r="G1392" t="str">
            <v>CAS RCC</v>
          </cell>
          <cell r="H1392" t="str">
            <v>C090</v>
          </cell>
          <cell r="I1392" t="str">
            <v>Órganos De Control Institucional</v>
          </cell>
          <cell r="J1392" t="str">
            <v>L336</v>
          </cell>
          <cell r="K1392" t="str">
            <v>Subgerencia De Control Del Sector Vivienda, Construcción Y Saneamiento</v>
          </cell>
          <cell r="L1392" t="str">
            <v>5303 MINISTERIO DE VIVIENDA, CONSTRUCCIÓN Y SANEAMIENTO</v>
          </cell>
          <cell r="M1392">
            <v>9500</v>
          </cell>
        </row>
        <row r="1393">
          <cell r="E1393" t="str">
            <v>70006130</v>
          </cell>
          <cell r="F1393">
            <v>43843</v>
          </cell>
          <cell r="G1393" t="str">
            <v>CAS REGULAR</v>
          </cell>
          <cell r="H1393" t="str">
            <v>C360</v>
          </cell>
          <cell r="I1393" t="str">
            <v>Subgerencia De Prensa</v>
          </cell>
          <cell r="J1393" t="str">
            <v>C360</v>
          </cell>
          <cell r="K1393" t="str">
            <v>Subgerencia De Prensa</v>
          </cell>
          <cell r="M1393">
            <v>5500</v>
          </cell>
        </row>
        <row r="1394">
          <cell r="E1394" t="str">
            <v>40106969</v>
          </cell>
          <cell r="F1394">
            <v>43601</v>
          </cell>
          <cell r="G1394" t="str">
            <v>CAS RCC</v>
          </cell>
          <cell r="H1394" t="str">
            <v>C090</v>
          </cell>
          <cell r="I1394" t="str">
            <v>Órganos De Control Institucional</v>
          </cell>
          <cell r="J1394" t="str">
            <v>L446</v>
          </cell>
          <cell r="K1394" t="str">
            <v>Gerencia Regional De Control De Huancavelica</v>
          </cell>
          <cell r="L1394" t="str">
            <v>2931 MUNICIPALIDAD PROVINCIAL DE CHURCAMPA</v>
          </cell>
          <cell r="M1394">
            <v>5500</v>
          </cell>
        </row>
        <row r="1395">
          <cell r="E1395" t="str">
            <v>07007975</v>
          </cell>
          <cell r="F1395">
            <v>44133</v>
          </cell>
          <cell r="G1395" t="str">
            <v>CAS REACTIVACIÓN ECONÓMICA</v>
          </cell>
          <cell r="H1395" t="str">
            <v>C090</v>
          </cell>
          <cell r="I1395" t="str">
            <v>Órganos De Control Institucional</v>
          </cell>
          <cell r="J1395" t="str">
            <v>L401</v>
          </cell>
          <cell r="K1395" t="str">
            <v>Gerencia Regional De Control Lima Metropolitana Y Callao</v>
          </cell>
          <cell r="L1395" t="str">
            <v>2154 MUNICIPALIDAD DISTRITAL DE CHORRILLOS</v>
          </cell>
          <cell r="M1395">
            <v>8500</v>
          </cell>
        </row>
        <row r="1396">
          <cell r="E1396" t="str">
            <v>10434240</v>
          </cell>
          <cell r="F1396">
            <v>43374</v>
          </cell>
          <cell r="G1396" t="str">
            <v>CAS REGULAR</v>
          </cell>
          <cell r="H1396" t="str">
            <v>D900</v>
          </cell>
          <cell r="I1396" t="str">
            <v>Procuraduría Pública</v>
          </cell>
          <cell r="J1396" t="str">
            <v>D900</v>
          </cell>
          <cell r="K1396" t="str">
            <v>Procuraduría Pública</v>
          </cell>
          <cell r="M1396">
            <v>6500</v>
          </cell>
        </row>
        <row r="1397">
          <cell r="E1397" t="str">
            <v>45025097</v>
          </cell>
          <cell r="F1397">
            <v>43374</v>
          </cell>
          <cell r="G1397" t="str">
            <v>CAS MEGAPROYECTOS</v>
          </cell>
          <cell r="H1397" t="str">
            <v>L480</v>
          </cell>
          <cell r="I1397" t="str">
            <v>Gerencia Regional De Control De Cusco</v>
          </cell>
          <cell r="J1397" t="str">
            <v>L480</v>
          </cell>
          <cell r="K1397" t="str">
            <v>Gerencia Regional De Control De Cusco</v>
          </cell>
          <cell r="M1397">
            <v>8500</v>
          </cell>
        </row>
        <row r="1398">
          <cell r="E1398" t="str">
            <v>16685482</v>
          </cell>
          <cell r="F1398">
            <v>43460</v>
          </cell>
          <cell r="G1398" t="str">
            <v>CAS MEGAPROYECTOS</v>
          </cell>
          <cell r="H1398" t="str">
            <v>C920</v>
          </cell>
          <cell r="I1398" t="str">
            <v>Subgerencia De Control De Asociaciones Público Privadas Y Obras Por Impuestos</v>
          </cell>
          <cell r="J1398" t="str">
            <v>C920</v>
          </cell>
          <cell r="K1398" t="str">
            <v>Subgerencia De Control De Asociaciones Público Privadas Y Obras Por Impuestos</v>
          </cell>
          <cell r="M1398">
            <v>10500</v>
          </cell>
        </row>
        <row r="1399">
          <cell r="E1399" t="str">
            <v>32966407</v>
          </cell>
          <cell r="F1399">
            <v>43656</v>
          </cell>
          <cell r="G1399" t="str">
            <v>CAS RCC</v>
          </cell>
          <cell r="H1399" t="str">
            <v>C090</v>
          </cell>
          <cell r="I1399" t="str">
            <v>Órganos De Control Institucional</v>
          </cell>
          <cell r="J1399" t="str">
            <v>L495</v>
          </cell>
          <cell r="K1399" t="str">
            <v>Gerencia Regional De Control De La Libertad</v>
          </cell>
          <cell r="L1399" t="str">
            <v>0419 MUNICIPALIDAD PROVINCIAL DE SÁNCHEZ CARRIÓN - HUAMACHUCO</v>
          </cell>
          <cell r="M1399">
            <v>8500</v>
          </cell>
        </row>
        <row r="1400">
          <cell r="E1400" t="str">
            <v>44582361</v>
          </cell>
          <cell r="F1400">
            <v>44133</v>
          </cell>
          <cell r="G1400" t="str">
            <v xml:space="preserve">CAS REGULAR </v>
          </cell>
          <cell r="H1400" t="str">
            <v>C382</v>
          </cell>
          <cell r="I1400" t="str">
            <v>Subgerencia De Coordinación Interinstitucional Nacional</v>
          </cell>
          <cell r="J1400" t="str">
            <v>C382</v>
          </cell>
          <cell r="K1400" t="str">
            <v>Subgerencia De Coordinación Interinstitucional Nacional</v>
          </cell>
          <cell r="M1400">
            <v>8500</v>
          </cell>
        </row>
        <row r="1401">
          <cell r="E1401" t="str">
            <v>00124941</v>
          </cell>
          <cell r="F1401">
            <v>43374</v>
          </cell>
          <cell r="G1401" t="str">
            <v>CAS MEGAPROYECTOS</v>
          </cell>
          <cell r="H1401" t="str">
            <v>L466</v>
          </cell>
          <cell r="I1401" t="str">
            <v>Gerencia Regional De Control De Ucayali</v>
          </cell>
          <cell r="J1401" t="str">
            <v>L466</v>
          </cell>
          <cell r="K1401" t="str">
            <v>Gerencia Regional De Control De Ucayali</v>
          </cell>
          <cell r="M1401">
            <v>8500</v>
          </cell>
        </row>
        <row r="1402">
          <cell r="E1402" t="str">
            <v>46155490</v>
          </cell>
          <cell r="F1402">
            <v>44133</v>
          </cell>
          <cell r="G1402" t="str">
            <v>CAS REACTIVACIÓN ECONÓMICA</v>
          </cell>
          <cell r="H1402" t="str">
            <v>L455</v>
          </cell>
          <cell r="I1402" t="str">
            <v>Gerencia Regional De Control De Puno</v>
          </cell>
          <cell r="J1402" t="str">
            <v>L455</v>
          </cell>
          <cell r="K1402" t="str">
            <v>Gerencia Regional De Control De Puno</v>
          </cell>
          <cell r="M1402">
            <v>6500</v>
          </cell>
        </row>
        <row r="1403">
          <cell r="E1403" t="str">
            <v>09969987</v>
          </cell>
          <cell r="F1403">
            <v>44055</v>
          </cell>
          <cell r="G1403" t="str">
            <v>CAS COVID</v>
          </cell>
          <cell r="H1403" t="str">
            <v>L530</v>
          </cell>
          <cell r="I1403" t="str">
            <v>Subgerencia De Atención De Denuncias</v>
          </cell>
          <cell r="J1403" t="str">
            <v>L530</v>
          </cell>
          <cell r="K1403" t="str">
            <v>Subgerencia De Atención De Denuncias</v>
          </cell>
          <cell r="M1403">
            <v>6500</v>
          </cell>
        </row>
        <row r="1404">
          <cell r="E1404" t="str">
            <v>72649372</v>
          </cell>
          <cell r="F1404">
            <v>43601</v>
          </cell>
          <cell r="G1404" t="str">
            <v>CAS RCC</v>
          </cell>
          <cell r="H1404" t="str">
            <v>C090</v>
          </cell>
          <cell r="I1404" t="str">
            <v>Órganos De Control Institucional</v>
          </cell>
          <cell r="J1404" t="str">
            <v>L495</v>
          </cell>
          <cell r="K1404" t="str">
            <v>Gerencia Regional De Control De La Libertad</v>
          </cell>
          <cell r="L1404" t="str">
            <v>3614 MUNICIPALIDAD PROVINCIAL DE GRAN CHIMU</v>
          </cell>
          <cell r="M1404">
            <v>6500</v>
          </cell>
        </row>
        <row r="1405">
          <cell r="E1405" t="str">
            <v>45953482</v>
          </cell>
          <cell r="F1405">
            <v>43601</v>
          </cell>
          <cell r="G1405" t="str">
            <v>CAS MEGAPROYECTOS</v>
          </cell>
          <cell r="H1405" t="str">
            <v>C090</v>
          </cell>
          <cell r="I1405" t="str">
            <v>Órganos De Control Institucional</v>
          </cell>
          <cell r="J1405" t="str">
            <v>L401</v>
          </cell>
          <cell r="K1405" t="str">
            <v>Gerencia Regional De Control Lima Metropolitana Y Callao</v>
          </cell>
          <cell r="L1405" t="str">
            <v>4241 SERVICIO DE ADMINISTRACIÓN TRIBUTARIA  DE LIMA- SAT LIMA</v>
          </cell>
          <cell r="M1405">
            <v>5500</v>
          </cell>
        </row>
        <row r="1406">
          <cell r="E1406" t="str">
            <v>46049349</v>
          </cell>
          <cell r="F1406">
            <v>43222</v>
          </cell>
          <cell r="G1406" t="str">
            <v>CAS REGULAR</v>
          </cell>
          <cell r="H1406" t="str">
            <v>C402</v>
          </cell>
          <cell r="I1406" t="str">
            <v>Subgerencia De Comunicación Y Medios Digitales</v>
          </cell>
          <cell r="J1406" t="str">
            <v>C402</v>
          </cell>
          <cell r="K1406" t="str">
            <v>Subgerencia De Comunicación Y Medios Digitales</v>
          </cell>
          <cell r="M1406">
            <v>6000</v>
          </cell>
        </row>
        <row r="1407">
          <cell r="E1407" t="str">
            <v>40696207</v>
          </cell>
          <cell r="F1407">
            <v>44133</v>
          </cell>
          <cell r="G1407" t="str">
            <v>CAS REACTIVACIÓN ECONÓMICA</v>
          </cell>
          <cell r="H1407" t="str">
            <v>C090</v>
          </cell>
          <cell r="I1407" t="str">
            <v>Órganos De Control Institucional</v>
          </cell>
          <cell r="J1407" t="str">
            <v>L440</v>
          </cell>
          <cell r="K1407" t="str">
            <v>Gerencia Regional De Control De Loreto</v>
          </cell>
          <cell r="L1407" t="str">
            <v>4442 ATENC.INTEG.DE SALUD-HOSP.REG.DE LORETO</v>
          </cell>
          <cell r="M1407">
            <v>6500</v>
          </cell>
        </row>
        <row r="1408">
          <cell r="E1408" t="str">
            <v>41684594</v>
          </cell>
          <cell r="F1408">
            <v>43601</v>
          </cell>
          <cell r="G1408" t="str">
            <v>CAS MEGAPROYECTOS</v>
          </cell>
          <cell r="H1408" t="str">
            <v>C090</v>
          </cell>
          <cell r="I1408" t="str">
            <v>Órganos De Control Institucional</v>
          </cell>
          <cell r="J1408" t="str">
            <v>L485</v>
          </cell>
          <cell r="K1408" t="str">
            <v>Gerencia Regional De Control De Apurímac</v>
          </cell>
          <cell r="L1408" t="str">
            <v>3861 MUNICIPALIDAD DISTRITAL DE CHALLHUAHUACHO</v>
          </cell>
          <cell r="M1408">
            <v>7500</v>
          </cell>
        </row>
        <row r="1409">
          <cell r="E1409" t="str">
            <v>44805119</v>
          </cell>
          <cell r="F1409">
            <v>44133</v>
          </cell>
          <cell r="G1409" t="str">
            <v>CAS REACTIVACIÓN ECONÓMICA</v>
          </cell>
          <cell r="H1409" t="str">
            <v>C090</v>
          </cell>
          <cell r="I1409" t="str">
            <v>Órganos De Control Institucional</v>
          </cell>
          <cell r="J1409" t="str">
            <v>L401</v>
          </cell>
          <cell r="K1409" t="str">
            <v>Gerencia Regional De Control Lima Metropolitana Y Callao</v>
          </cell>
          <cell r="L1409" t="str">
            <v>1622 MUNICIPALIDAD DISTRITAL DE CARMEN DE LA LEGUA REYNOSO</v>
          </cell>
          <cell r="M1409">
            <v>6500</v>
          </cell>
        </row>
        <row r="1410">
          <cell r="E1410" t="str">
            <v>43094150</v>
          </cell>
          <cell r="F1410">
            <v>43207</v>
          </cell>
          <cell r="G1410" t="str">
            <v>CAS REGULAR</v>
          </cell>
          <cell r="H1410" t="str">
            <v>D530</v>
          </cell>
          <cell r="I1410" t="str">
            <v>Subgerencia De Abastecimiento</v>
          </cell>
          <cell r="J1410" t="str">
            <v>D530</v>
          </cell>
          <cell r="K1410" t="str">
            <v>Subgerencia De Abastecimiento</v>
          </cell>
          <cell r="M1410">
            <v>9500</v>
          </cell>
        </row>
        <row r="1411">
          <cell r="E1411" t="str">
            <v>42629636</v>
          </cell>
          <cell r="F1411">
            <v>43601</v>
          </cell>
          <cell r="G1411" t="str">
            <v>CAS MEGAPROYECTOS</v>
          </cell>
          <cell r="H1411" t="str">
            <v>C090</v>
          </cell>
          <cell r="I1411" t="str">
            <v>Órganos De Control Institucional</v>
          </cell>
          <cell r="J1411" t="str">
            <v>L446</v>
          </cell>
          <cell r="K1411" t="str">
            <v>Gerencia Regional De Control De Huancavelica</v>
          </cell>
          <cell r="L1411" t="str">
            <v>5338 GOBIERNO REGIONAL HUANCAVELICA</v>
          </cell>
          <cell r="M1411">
            <v>7500</v>
          </cell>
        </row>
        <row r="1412">
          <cell r="E1412" t="str">
            <v>42433596</v>
          </cell>
          <cell r="F1412">
            <v>43460</v>
          </cell>
          <cell r="G1412" t="str">
            <v>CAS REGULAR</v>
          </cell>
          <cell r="H1412" t="str">
            <v>D551</v>
          </cell>
          <cell r="I1412" t="str">
            <v>Secretaría Técnica De Procedimientos Administrativos Disciplinarios</v>
          </cell>
          <cell r="J1412" t="str">
            <v>D551</v>
          </cell>
          <cell r="K1412" t="str">
            <v>Secretaría Técnica De Procedimientos Administrativos Disciplinarios</v>
          </cell>
          <cell r="M1412">
            <v>8500</v>
          </cell>
        </row>
        <row r="1413">
          <cell r="E1413" t="str">
            <v>42701668</v>
          </cell>
          <cell r="F1413">
            <v>44133</v>
          </cell>
          <cell r="G1413" t="str">
            <v>CAS REACTIVACIÓN ECONÓMICA</v>
          </cell>
          <cell r="H1413" t="str">
            <v>C090</v>
          </cell>
          <cell r="I1413" t="str">
            <v>Órganos De Control Institucional</v>
          </cell>
          <cell r="J1413" t="str">
            <v>L460</v>
          </cell>
          <cell r="K1413" t="str">
            <v>Gerencia Regional De Control De Junín</v>
          </cell>
          <cell r="L1413" t="str">
            <v>3477 EPS SEDAM HUANCAYO S.A.</v>
          </cell>
          <cell r="M1413">
            <v>7500</v>
          </cell>
        </row>
        <row r="1414">
          <cell r="E1414" t="str">
            <v>42245984</v>
          </cell>
          <cell r="F1414">
            <v>44133</v>
          </cell>
          <cell r="G1414" t="str">
            <v>CAS REACTIVACIÓN ECONÓMICA</v>
          </cell>
          <cell r="H1414" t="str">
            <v>L330</v>
          </cell>
          <cell r="I1414" t="str">
            <v>Subgerencia De Control Del Sector Productivo Y Trabajo</v>
          </cell>
          <cell r="J1414" t="str">
            <v>L330</v>
          </cell>
          <cell r="K1414" t="str">
            <v>Subgerencia De Control Del Sector Productivo Y Trabajo</v>
          </cell>
          <cell r="M1414">
            <v>11000</v>
          </cell>
        </row>
        <row r="1415">
          <cell r="E1415" t="str">
            <v>43805541</v>
          </cell>
          <cell r="F1415">
            <v>43843</v>
          </cell>
          <cell r="G1415" t="str">
            <v>CAS RCC</v>
          </cell>
          <cell r="H1415" t="str">
            <v>C090</v>
          </cell>
          <cell r="I1415" t="str">
            <v>Órganos De Control Institucional</v>
          </cell>
          <cell r="J1415" t="str">
            <v>L336</v>
          </cell>
          <cell r="K1415" t="str">
            <v>Subgerencia De Control Del Sector Vivienda, Construcción Y Saneamiento</v>
          </cell>
          <cell r="L1415" t="str">
            <v>5303 MINISTERIO DE VIVIENDA, CONSTRUCCIÓN Y SANEAMIENTO</v>
          </cell>
          <cell r="M1415">
            <v>8500</v>
          </cell>
        </row>
        <row r="1416">
          <cell r="E1416" t="str">
            <v>44436658</v>
          </cell>
          <cell r="F1416">
            <v>44055</v>
          </cell>
          <cell r="G1416" t="str">
            <v>CAS COVID</v>
          </cell>
          <cell r="H1416" t="str">
            <v>L531</v>
          </cell>
          <cell r="I1416" t="str">
            <v>Subgerencia De Participación Ciudadana</v>
          </cell>
          <cell r="J1416" t="str">
            <v>L490</v>
          </cell>
          <cell r="K1416" t="str">
            <v>Gerencia Regional De Control De Ayacucho</v>
          </cell>
          <cell r="M1416">
            <v>6500</v>
          </cell>
        </row>
        <row r="1417">
          <cell r="E1417" t="str">
            <v>10783763</v>
          </cell>
          <cell r="F1417">
            <v>43843</v>
          </cell>
          <cell r="G1417" t="str">
            <v>CAS REGULAR</v>
          </cell>
          <cell r="H1417" t="str">
            <v>L336</v>
          </cell>
          <cell r="I1417" t="str">
            <v>Subgerencia De Control Del Sector Vivienda, Construcción Y Saneamiento</v>
          </cell>
          <cell r="J1417" t="str">
            <v>L336</v>
          </cell>
          <cell r="K1417" t="str">
            <v>Subgerencia De Control Del Sector Vivienda, Construcción Y Saneamiento</v>
          </cell>
          <cell r="M1417">
            <v>11500</v>
          </cell>
        </row>
        <row r="1418">
          <cell r="E1418" t="str">
            <v>08179128</v>
          </cell>
          <cell r="F1418">
            <v>43374</v>
          </cell>
          <cell r="G1418" t="str">
            <v>CAS MEGAPROYECTOS</v>
          </cell>
          <cell r="H1418" t="str">
            <v>L334</v>
          </cell>
          <cell r="I1418" t="str">
            <v>Subgerencia De Control De Megaproyectos</v>
          </cell>
          <cell r="J1418" t="str">
            <v>L334</v>
          </cell>
          <cell r="K1418" t="str">
            <v>Subgerencia De Control De Megaproyectos</v>
          </cell>
          <cell r="M1418">
            <v>8500</v>
          </cell>
        </row>
        <row r="1419">
          <cell r="E1419" t="str">
            <v>15843891</v>
          </cell>
          <cell r="F1419">
            <v>43207</v>
          </cell>
          <cell r="G1419" t="str">
            <v>CAS REGULAR</v>
          </cell>
          <cell r="H1419" t="str">
            <v>D531</v>
          </cell>
          <cell r="I1419" t="str">
            <v>Oficina De Seguridad Y Defensa Nacional</v>
          </cell>
          <cell r="J1419" t="str">
            <v>D531</v>
          </cell>
          <cell r="K1419" t="str">
            <v>Oficina De Seguridad Y Defensa Nacional</v>
          </cell>
          <cell r="M1419">
            <v>3000</v>
          </cell>
        </row>
        <row r="1420">
          <cell r="E1420" t="str">
            <v>26731977</v>
          </cell>
          <cell r="F1420">
            <v>43843</v>
          </cell>
          <cell r="G1420" t="str">
            <v>CAS REGULAR</v>
          </cell>
          <cell r="H1420" t="str">
            <v>C090</v>
          </cell>
          <cell r="I1420" t="str">
            <v>Órganos De Control Institucional</v>
          </cell>
          <cell r="J1420" t="str">
            <v>L336</v>
          </cell>
          <cell r="K1420" t="str">
            <v>Subgerencia De Control Del Sector Vivienda, Construcción Y Saneamiento</v>
          </cell>
          <cell r="L1420" t="str">
            <v>6046 ORGANISMO TÉCNICO DE LA ADMINISTRACIÓN DE LOS SERVICIOS DE SANEAMIENTO - OTASS</v>
          </cell>
          <cell r="M1420">
            <v>8500</v>
          </cell>
        </row>
        <row r="1421">
          <cell r="E1421" t="str">
            <v>40660062</v>
          </cell>
          <cell r="F1421">
            <v>43460</v>
          </cell>
          <cell r="G1421" t="str">
            <v>CAS REGULAR</v>
          </cell>
          <cell r="H1421" t="str">
            <v>L485</v>
          </cell>
          <cell r="I1421" t="str">
            <v>Gerencia Regional De Control De Apurímac</v>
          </cell>
          <cell r="J1421" t="str">
            <v>L485</v>
          </cell>
          <cell r="K1421" t="str">
            <v>Gerencia Regional De Control De Apurímac</v>
          </cell>
          <cell r="M1421">
            <v>6500</v>
          </cell>
        </row>
        <row r="1422">
          <cell r="E1422" t="str">
            <v>08497767</v>
          </cell>
          <cell r="F1422">
            <v>43843</v>
          </cell>
          <cell r="G1422" t="str">
            <v>CAS REGULAR</v>
          </cell>
          <cell r="H1422" t="str">
            <v>D531</v>
          </cell>
          <cell r="I1422" t="str">
            <v>Oficina De Seguridad Y Defensa Nacional</v>
          </cell>
          <cell r="J1422" t="str">
            <v>D531</v>
          </cell>
          <cell r="K1422" t="str">
            <v>Oficina De Seguridad Y Defensa Nacional</v>
          </cell>
          <cell r="M1422">
            <v>2500</v>
          </cell>
        </row>
        <row r="1423">
          <cell r="E1423" t="str">
            <v>42040199</v>
          </cell>
          <cell r="F1423">
            <v>43601</v>
          </cell>
          <cell r="G1423" t="str">
            <v>CAS MEGAPROYECTOS</v>
          </cell>
          <cell r="H1423" t="str">
            <v>C090</v>
          </cell>
          <cell r="I1423" t="str">
            <v>Órganos De Control Institucional</v>
          </cell>
          <cell r="J1423" t="str">
            <v>L467</v>
          </cell>
          <cell r="K1423" t="str">
            <v>Gerencia Regional De Control De Pasco</v>
          </cell>
          <cell r="L1423" t="str">
            <v>0447 MUNICIPALIDAD PROVINCIAL DE DANIEL ALCIDES CARRIÓN</v>
          </cell>
          <cell r="M1423">
            <v>7500</v>
          </cell>
        </row>
        <row r="1424">
          <cell r="E1424" t="str">
            <v>47971692</v>
          </cell>
          <cell r="F1424">
            <v>44133</v>
          </cell>
          <cell r="G1424" t="str">
            <v>CAS REACTIVACIÓN ECONÓMICA</v>
          </cell>
          <cell r="H1424" t="str">
            <v>C090</v>
          </cell>
          <cell r="I1424" t="str">
            <v>Órganos De Control Institucional</v>
          </cell>
          <cell r="J1424" t="str">
            <v>C823</v>
          </cell>
          <cell r="K1424" t="str">
            <v>Gerencia Regional De Control De Lima Provincias</v>
          </cell>
          <cell r="L1424" t="str">
            <v>5456 DIRECCIÓN REGIONAL DE EDUCACIÓN LIMA PROVINCIAS</v>
          </cell>
          <cell r="M1424">
            <v>6500</v>
          </cell>
        </row>
        <row r="1425">
          <cell r="E1425" t="str">
            <v>45902357</v>
          </cell>
          <cell r="F1425">
            <v>43206</v>
          </cell>
          <cell r="G1425" t="str">
            <v>CAS REGULAR</v>
          </cell>
          <cell r="H1425" t="str">
            <v>L316</v>
          </cell>
          <cell r="I1425" t="str">
            <v>Subgerencia De Control Del Sector Salud</v>
          </cell>
          <cell r="J1425" t="str">
            <v>L316</v>
          </cell>
          <cell r="K1425" t="str">
            <v>Subgerencia De Control Del Sector Salud</v>
          </cell>
          <cell r="M1425">
            <v>4800</v>
          </cell>
        </row>
        <row r="1426">
          <cell r="E1426" t="str">
            <v>41310958</v>
          </cell>
          <cell r="F1426">
            <v>43601</v>
          </cell>
          <cell r="G1426" t="str">
            <v>CAS MEGAPROYECTOS</v>
          </cell>
          <cell r="H1426" t="str">
            <v>C090</v>
          </cell>
          <cell r="I1426" t="str">
            <v>Órganos De Control Institucional</v>
          </cell>
          <cell r="J1426" t="str">
            <v>L435</v>
          </cell>
          <cell r="K1426" t="str">
            <v>Gerencia Regional De Control De Cajamarca</v>
          </cell>
          <cell r="L1426" t="str">
            <v>2682 MUNICIPALIDAD PROVINCIAL DE SAN MARCOS</v>
          </cell>
          <cell r="M1426">
            <v>6500</v>
          </cell>
        </row>
        <row r="1427">
          <cell r="E1427" t="str">
            <v>29681758</v>
          </cell>
          <cell r="F1427">
            <v>43460</v>
          </cell>
          <cell r="G1427" t="str">
            <v>CAS RCC</v>
          </cell>
          <cell r="H1427" t="str">
            <v>L470</v>
          </cell>
          <cell r="I1427" t="str">
            <v>Gerencia Regional De Control De Arequipa</v>
          </cell>
          <cell r="J1427" t="str">
            <v>L470</v>
          </cell>
          <cell r="K1427" t="str">
            <v>Gerencia Regional De Control De Arequipa</v>
          </cell>
          <cell r="M1427">
            <v>8500</v>
          </cell>
        </row>
        <row r="1428">
          <cell r="E1428" t="str">
            <v>42911130</v>
          </cell>
          <cell r="F1428">
            <v>43843</v>
          </cell>
          <cell r="G1428" t="str">
            <v>CAS RCC</v>
          </cell>
          <cell r="H1428" t="str">
            <v>C090</v>
          </cell>
          <cell r="I1428" t="str">
            <v>Órganos De Control Institucional</v>
          </cell>
          <cell r="J1428" t="str">
            <v>L331</v>
          </cell>
          <cell r="K1428" t="str">
            <v>Subgerencia De Control Del Sector Transportes Y Comunicaciones</v>
          </cell>
          <cell r="L1428" t="str">
            <v>5568 PROYECTO ESPECIAL DE INFRAESTRUCTURA DE TRANSPORTE DESCENTRALIZADO PROVIAS DESCENTRALIZADO</v>
          </cell>
          <cell r="M1428">
            <v>8500</v>
          </cell>
        </row>
        <row r="1429">
          <cell r="E1429" t="str">
            <v>44009812</v>
          </cell>
          <cell r="F1429">
            <v>43601</v>
          </cell>
          <cell r="G1429" t="str">
            <v>CAS MEGAPROYECTOS</v>
          </cell>
          <cell r="H1429" t="str">
            <v>C090</v>
          </cell>
          <cell r="I1429" t="str">
            <v>Órganos De Control Institucional</v>
          </cell>
          <cell r="J1429" t="str">
            <v>L470</v>
          </cell>
          <cell r="K1429" t="str">
            <v>Gerencia Regional De Control De Arequipa</v>
          </cell>
          <cell r="L1429" t="str">
            <v>0353 MUNICIPALIDAD PROVINCIAL DE AREQUIPA</v>
          </cell>
          <cell r="M1429">
            <v>7500</v>
          </cell>
        </row>
        <row r="1430">
          <cell r="E1430" t="str">
            <v>45539214</v>
          </cell>
          <cell r="F1430">
            <v>43460</v>
          </cell>
          <cell r="G1430" t="str">
            <v>CAS REGULAR</v>
          </cell>
          <cell r="H1430" t="str">
            <v>L100</v>
          </cell>
          <cell r="I1430" t="str">
            <v>Vicecontraloría De Servicios De Control Gubernamental</v>
          </cell>
          <cell r="J1430" t="str">
            <v>L100</v>
          </cell>
          <cell r="K1430" t="str">
            <v>Vicecontraloría De Servicios De Control Gubernamental</v>
          </cell>
          <cell r="M1430">
            <v>5500</v>
          </cell>
        </row>
        <row r="1431">
          <cell r="E1431" t="str">
            <v>42092260</v>
          </cell>
          <cell r="F1431">
            <v>43843</v>
          </cell>
          <cell r="G1431" t="str">
            <v>CAS MEGAPROYECTOS</v>
          </cell>
          <cell r="H1431" t="str">
            <v>C920</v>
          </cell>
          <cell r="I1431" t="str">
            <v>Subgerencia De Control De Asociaciones Público Privadas Y Obras Por Impuestos</v>
          </cell>
          <cell r="J1431" t="str">
            <v>C920</v>
          </cell>
          <cell r="K1431" t="str">
            <v>Subgerencia De Control De Asociaciones Público Privadas Y Obras Por Impuestos</v>
          </cell>
          <cell r="M1431">
            <v>10500</v>
          </cell>
        </row>
        <row r="1432">
          <cell r="E1432" t="str">
            <v>45803005</v>
          </cell>
          <cell r="F1432">
            <v>43460</v>
          </cell>
          <cell r="G1432" t="str">
            <v>CAS REGULAR</v>
          </cell>
          <cell r="H1432" t="str">
            <v>L465</v>
          </cell>
          <cell r="I1432" t="str">
            <v>Gerencia Regional De Control De Huánuco</v>
          </cell>
          <cell r="J1432" t="str">
            <v>L465</v>
          </cell>
          <cell r="K1432" t="str">
            <v>Gerencia Regional De Control De Huánuco</v>
          </cell>
          <cell r="M1432">
            <v>5500</v>
          </cell>
        </row>
        <row r="1433">
          <cell r="E1433" t="str">
            <v>40024859</v>
          </cell>
          <cell r="F1433">
            <v>43460</v>
          </cell>
          <cell r="G1433" t="str">
            <v>CAS MEGAPROYECTOS</v>
          </cell>
          <cell r="H1433" t="str">
            <v>C920</v>
          </cell>
          <cell r="I1433" t="str">
            <v>Subgerencia De Control De Asociaciones Público Privadas Y Obras Por Impuestos</v>
          </cell>
          <cell r="J1433" t="str">
            <v>C920</v>
          </cell>
          <cell r="K1433" t="str">
            <v>Subgerencia De Control De Asociaciones Público Privadas Y Obras Por Impuestos</v>
          </cell>
          <cell r="M1433">
            <v>12500</v>
          </cell>
        </row>
        <row r="1434">
          <cell r="E1434" t="str">
            <v>70435459</v>
          </cell>
          <cell r="F1434">
            <v>43227</v>
          </cell>
          <cell r="G1434" t="str">
            <v>CAS REGULAR</v>
          </cell>
          <cell r="H1434" t="str">
            <v>D400</v>
          </cell>
          <cell r="I1434" t="str">
            <v>Dirección General Escuela Nacional De Control</v>
          </cell>
          <cell r="J1434" t="str">
            <v>D400</v>
          </cell>
          <cell r="K1434" t="str">
            <v>Dirección General Escuela Nacional De Control</v>
          </cell>
          <cell r="M1434">
            <v>7500</v>
          </cell>
        </row>
        <row r="1435">
          <cell r="E1435" t="str">
            <v>43430176</v>
          </cell>
          <cell r="F1435">
            <v>43460</v>
          </cell>
          <cell r="G1435" t="str">
            <v>CAS REGULAR</v>
          </cell>
          <cell r="H1435" t="str">
            <v>L452</v>
          </cell>
          <cell r="I1435" t="str">
            <v>Gerencia Regional De Control De Amazonas</v>
          </cell>
          <cell r="J1435" t="str">
            <v>L452</v>
          </cell>
          <cell r="K1435" t="str">
            <v>Gerencia Regional De Control De Amazonas</v>
          </cell>
          <cell r="M1435">
            <v>5500</v>
          </cell>
        </row>
        <row r="1436">
          <cell r="E1436" t="str">
            <v>47164774</v>
          </cell>
          <cell r="F1436">
            <v>43207</v>
          </cell>
          <cell r="G1436" t="str">
            <v>CAS REGULAR</v>
          </cell>
          <cell r="H1436" t="str">
            <v>L430</v>
          </cell>
          <cell r="I1436" t="str">
            <v>Gerencia Regional De Control De Lambayeque</v>
          </cell>
          <cell r="J1436" t="str">
            <v>L430</v>
          </cell>
          <cell r="K1436" t="str">
            <v>Gerencia Regional De Control De Lambayeque</v>
          </cell>
          <cell r="M1436">
            <v>3400</v>
          </cell>
        </row>
        <row r="1437">
          <cell r="E1437" t="str">
            <v>45827879</v>
          </cell>
          <cell r="F1437">
            <v>44055</v>
          </cell>
          <cell r="G1437" t="str">
            <v>CAS COVID</v>
          </cell>
          <cell r="H1437" t="str">
            <v>C610</v>
          </cell>
          <cell r="I1437" t="str">
            <v>Subgerencia De Evaluación De Denuncias</v>
          </cell>
          <cell r="J1437" t="str">
            <v>L455</v>
          </cell>
          <cell r="K1437" t="str">
            <v>Gerencia Regional De Control De Puno</v>
          </cell>
          <cell r="M1437">
            <v>6500</v>
          </cell>
        </row>
        <row r="1438">
          <cell r="E1438" t="str">
            <v>09844709</v>
          </cell>
          <cell r="F1438">
            <v>43222</v>
          </cell>
          <cell r="G1438" t="str">
            <v>CAS REGULAR</v>
          </cell>
          <cell r="H1438" t="str">
            <v>D610</v>
          </cell>
          <cell r="I1438" t="str">
            <v>Subgerencia De Sistemas De Información</v>
          </cell>
          <cell r="J1438" t="str">
            <v>D610</v>
          </cell>
          <cell r="K1438" t="str">
            <v>Subgerencia De Sistemas De Información</v>
          </cell>
          <cell r="M1438">
            <v>10000</v>
          </cell>
        </row>
        <row r="1439">
          <cell r="E1439" t="str">
            <v>08164374</v>
          </cell>
          <cell r="F1439">
            <v>43103</v>
          </cell>
          <cell r="G1439" t="str">
            <v>CAS REGULAR</v>
          </cell>
          <cell r="H1439" t="str">
            <v>D530</v>
          </cell>
          <cell r="I1439" t="str">
            <v>Subgerencia De Abastecimiento</v>
          </cell>
          <cell r="J1439" t="str">
            <v>D530</v>
          </cell>
          <cell r="K1439" t="str">
            <v>Subgerencia De Abastecimiento</v>
          </cell>
          <cell r="M1439">
            <v>3600</v>
          </cell>
        </row>
        <row r="1440">
          <cell r="E1440" t="str">
            <v>15861954</v>
          </cell>
          <cell r="F1440">
            <v>44055</v>
          </cell>
          <cell r="G1440" t="str">
            <v>CAS COVID</v>
          </cell>
          <cell r="H1440" t="str">
            <v>C610</v>
          </cell>
          <cell r="I1440" t="str">
            <v>Subgerencia De Evaluación De Denuncias</v>
          </cell>
          <cell r="J1440" t="str">
            <v>C823</v>
          </cell>
          <cell r="K1440" t="str">
            <v>Gerencia Regional De Control De Lima Provincias</v>
          </cell>
          <cell r="M1440">
            <v>6500</v>
          </cell>
        </row>
        <row r="1441">
          <cell r="E1441" t="str">
            <v>33344266</v>
          </cell>
          <cell r="F1441">
            <v>43601</v>
          </cell>
          <cell r="G1441" t="str">
            <v>CAS RCC</v>
          </cell>
          <cell r="H1441" t="str">
            <v>C090</v>
          </cell>
          <cell r="I1441" t="str">
            <v>Órganos De Control Institucional</v>
          </cell>
          <cell r="J1441" t="str">
            <v>L425</v>
          </cell>
          <cell r="K1441" t="str">
            <v>Gerencia Regional De Control De Ancash</v>
          </cell>
          <cell r="L1441" t="str">
            <v>0346 MUNICIPALIDAD PROVINCIAL DE YUNGAY</v>
          </cell>
          <cell r="M1441">
            <v>7500</v>
          </cell>
        </row>
        <row r="1442">
          <cell r="E1442" t="str">
            <v>43687232</v>
          </cell>
          <cell r="F1442">
            <v>43656</v>
          </cell>
          <cell r="G1442" t="str">
            <v>CAS REGULAR</v>
          </cell>
          <cell r="H1442" t="str">
            <v>C090</v>
          </cell>
          <cell r="I1442" t="str">
            <v>Órganos De Control Institucional</v>
          </cell>
          <cell r="J1442" t="str">
            <v>L450</v>
          </cell>
          <cell r="K1442" t="str">
            <v>Gerencia Regional De Control De San Martín</v>
          </cell>
          <cell r="L1442" t="str">
            <v>0471 MUNICIPALIDAD PROVINCIAL DE SAN MARTIN</v>
          </cell>
          <cell r="M1442">
            <v>7500</v>
          </cell>
        </row>
        <row r="1443">
          <cell r="E1443" t="str">
            <v>23096207</v>
          </cell>
          <cell r="F1443">
            <v>44133</v>
          </cell>
          <cell r="G1443" t="str">
            <v xml:space="preserve">CAS REGULAR </v>
          </cell>
          <cell r="H1443" t="str">
            <v>D530</v>
          </cell>
          <cell r="I1443" t="str">
            <v>Subgerencia De Abastecimiento</v>
          </cell>
          <cell r="J1443" t="str">
            <v>D530</v>
          </cell>
          <cell r="K1443" t="str">
            <v>Subgerencia De Abastecimiento</v>
          </cell>
          <cell r="M1443">
            <v>3500</v>
          </cell>
        </row>
        <row r="1444">
          <cell r="E1444" t="str">
            <v>42819866</v>
          </cell>
          <cell r="F1444">
            <v>43843</v>
          </cell>
          <cell r="G1444" t="str">
            <v>CAS REGULAR</v>
          </cell>
          <cell r="H1444" t="str">
            <v>C090</v>
          </cell>
          <cell r="I1444" t="str">
            <v>Órganos De Control Institucional</v>
          </cell>
          <cell r="J1444" t="str">
            <v>L336</v>
          </cell>
          <cell r="K1444" t="str">
            <v>Subgerencia De Control Del Sector Vivienda, Construcción Y Saneamiento</v>
          </cell>
          <cell r="L1444" t="str">
            <v>5303 MINISTERIO DE VIVIENDA, CONSTRUCCIÓN Y SANEAMIENTO</v>
          </cell>
          <cell r="M1444">
            <v>8500</v>
          </cell>
        </row>
        <row r="1445">
          <cell r="E1445" t="str">
            <v>28297222</v>
          </cell>
          <cell r="F1445">
            <v>43460</v>
          </cell>
          <cell r="G1445" t="str">
            <v>CAS REGULAR</v>
          </cell>
          <cell r="H1445" t="str">
            <v>L490</v>
          </cell>
          <cell r="I1445" t="str">
            <v>Gerencia Regional De Control De Ayacucho</v>
          </cell>
          <cell r="J1445" t="str">
            <v>L490</v>
          </cell>
          <cell r="K1445" t="str">
            <v>Gerencia Regional De Control De Ayacucho</v>
          </cell>
          <cell r="M1445">
            <v>6500</v>
          </cell>
        </row>
        <row r="1446">
          <cell r="E1446" t="str">
            <v>42043741</v>
          </cell>
          <cell r="F1446">
            <v>44133</v>
          </cell>
          <cell r="G1446" t="str">
            <v>CAS REACTIVACIÓN ECONÓMICA</v>
          </cell>
          <cell r="H1446" t="str">
            <v>C090</v>
          </cell>
          <cell r="I1446" t="str">
            <v>Órganos De Control Institucional</v>
          </cell>
          <cell r="J1446" t="str">
            <v>L450</v>
          </cell>
          <cell r="K1446" t="str">
            <v>Gerencia Regional De Control De San Martín</v>
          </cell>
          <cell r="L1446" t="str">
            <v>0467 MUNICIPALIDAD PROVINCIAL DE LAMAS</v>
          </cell>
          <cell r="M1446">
            <v>7500</v>
          </cell>
        </row>
        <row r="1447">
          <cell r="E1447" t="str">
            <v>44895449</v>
          </cell>
          <cell r="F1447">
            <v>44055</v>
          </cell>
          <cell r="G1447" t="str">
            <v>CAS COVID</v>
          </cell>
          <cell r="H1447" t="str">
            <v>L530</v>
          </cell>
          <cell r="I1447" t="str">
            <v>Subgerencia De Atención De Denuncias</v>
          </cell>
          <cell r="J1447" t="str">
            <v>L530</v>
          </cell>
          <cell r="K1447" t="str">
            <v>Subgerencia De Atención De Denuncias</v>
          </cell>
          <cell r="M1447">
            <v>6500</v>
          </cell>
        </row>
        <row r="1448">
          <cell r="E1448" t="str">
            <v>40806732</v>
          </cell>
          <cell r="F1448">
            <v>43374</v>
          </cell>
          <cell r="G1448" t="str">
            <v>CAS RCC</v>
          </cell>
          <cell r="H1448" t="str">
            <v>L495</v>
          </cell>
          <cell r="I1448" t="str">
            <v>Gerencia Regional De Control De La Libertad</v>
          </cell>
          <cell r="J1448" t="str">
            <v>L495</v>
          </cell>
          <cell r="K1448" t="str">
            <v>Gerencia Regional De Control De La Libertad</v>
          </cell>
          <cell r="M1448">
            <v>8500</v>
          </cell>
        </row>
        <row r="1449">
          <cell r="E1449" t="str">
            <v>43812928</v>
          </cell>
          <cell r="F1449">
            <v>43601</v>
          </cell>
          <cell r="G1449" t="str">
            <v>CAS RCC</v>
          </cell>
          <cell r="H1449" t="str">
            <v>C090</v>
          </cell>
          <cell r="I1449" t="str">
            <v>Órganos De Control Institucional</v>
          </cell>
          <cell r="J1449" t="str">
            <v>L495</v>
          </cell>
          <cell r="K1449" t="str">
            <v>Gerencia Regional De Control De La Libertad</v>
          </cell>
          <cell r="L1449" t="str">
            <v>5342 GOBIERNO REGIONAL LA LIBERTAD</v>
          </cell>
          <cell r="M1449">
            <v>7500</v>
          </cell>
        </row>
        <row r="1450">
          <cell r="E1450" t="str">
            <v>46699466</v>
          </cell>
          <cell r="F1450">
            <v>44133</v>
          </cell>
          <cell r="G1450" t="str">
            <v>CAS REACTIVACIÓN ECONÓMICA</v>
          </cell>
          <cell r="H1450" t="str">
            <v>C090</v>
          </cell>
          <cell r="I1450" t="str">
            <v>Órganos De Control Institucional</v>
          </cell>
          <cell r="J1450" t="str">
            <v>L475</v>
          </cell>
          <cell r="K1450" t="str">
            <v>Gerencia Regional De Control De Tacna</v>
          </cell>
          <cell r="L1450" t="str">
            <v>3476 ENT.PREST.SERVICIOS DE SANEAMIENTO TACNA S.A.</v>
          </cell>
          <cell r="M1450">
            <v>7500</v>
          </cell>
        </row>
        <row r="1451">
          <cell r="E1451" t="str">
            <v>46719935</v>
          </cell>
          <cell r="F1451">
            <v>43843</v>
          </cell>
          <cell r="G1451" t="str">
            <v>CAS REGULAR</v>
          </cell>
          <cell r="H1451" t="str">
            <v>D610</v>
          </cell>
          <cell r="I1451" t="str">
            <v>Subgerencia De Sistemas De Información</v>
          </cell>
          <cell r="J1451" t="str">
            <v>D610</v>
          </cell>
          <cell r="K1451" t="str">
            <v>Subgerencia De Sistemas De Información</v>
          </cell>
          <cell r="M1451">
            <v>8500</v>
          </cell>
        </row>
        <row r="1452">
          <cell r="E1452" t="str">
            <v>70609207</v>
          </cell>
          <cell r="F1452">
            <v>44055</v>
          </cell>
          <cell r="G1452" t="str">
            <v>CAS COVID</v>
          </cell>
          <cell r="H1452" t="str">
            <v>L530</v>
          </cell>
          <cell r="I1452" t="str">
            <v>Subgerencia De Atención De Denuncias</v>
          </cell>
          <cell r="J1452" t="str">
            <v>L530</v>
          </cell>
          <cell r="K1452" t="str">
            <v>Subgerencia De Atención De Denuncias</v>
          </cell>
          <cell r="M1452">
            <v>6500</v>
          </cell>
        </row>
        <row r="1453">
          <cell r="E1453" t="str">
            <v>41764090</v>
          </cell>
          <cell r="F1453">
            <v>43055</v>
          </cell>
          <cell r="G1453" t="str">
            <v>CAS RCC</v>
          </cell>
          <cell r="H1453" t="str">
            <v>C090</v>
          </cell>
          <cell r="I1453" t="str">
            <v>Órganos De Control Institucional</v>
          </cell>
          <cell r="J1453" t="str">
            <v>L351</v>
          </cell>
          <cell r="K1453" t="str">
            <v>Subgerencia De Control Del Sector Educación</v>
          </cell>
          <cell r="L1453" t="str">
            <v>0190 MINISTERIO DE EDUCACIÓN</v>
          </cell>
          <cell r="M1453">
            <v>10000</v>
          </cell>
        </row>
        <row r="1454">
          <cell r="E1454" t="str">
            <v>41789969</v>
          </cell>
          <cell r="F1454">
            <v>44060</v>
          </cell>
          <cell r="G1454" t="str">
            <v>CAS COVID</v>
          </cell>
          <cell r="H1454" t="str">
            <v>C610</v>
          </cell>
          <cell r="I1454" t="str">
            <v>Subgerencia De Evaluación De Denuncias</v>
          </cell>
          <cell r="J1454" t="str">
            <v>L452</v>
          </cell>
          <cell r="K1454" t="str">
            <v>Gerencia Regional De Control De Amazonas</v>
          </cell>
          <cell r="M1454">
            <v>6500</v>
          </cell>
        </row>
        <row r="1455">
          <cell r="E1455" t="str">
            <v>40565553</v>
          </cell>
          <cell r="F1455">
            <v>43222</v>
          </cell>
          <cell r="G1455" t="str">
            <v>CAS REGULAR</v>
          </cell>
          <cell r="H1455" t="str">
            <v>L425</v>
          </cell>
          <cell r="I1455" t="str">
            <v>Gerencia Regional De Control De Ancash</v>
          </cell>
          <cell r="J1455" t="str">
            <v>L425</v>
          </cell>
          <cell r="K1455" t="str">
            <v>Gerencia Regional De Control De Ancash</v>
          </cell>
          <cell r="M1455">
            <v>6000</v>
          </cell>
        </row>
        <row r="1456">
          <cell r="E1456" t="str">
            <v>40600589</v>
          </cell>
          <cell r="F1456">
            <v>43448</v>
          </cell>
          <cell r="G1456" t="str">
            <v>CAS RCC</v>
          </cell>
          <cell r="H1456" t="str">
            <v>C090</v>
          </cell>
          <cell r="I1456" t="str">
            <v>Órganos De Control Institucional</v>
          </cell>
          <cell r="J1456" t="str">
            <v>L420</v>
          </cell>
          <cell r="K1456" t="str">
            <v>Gerencia Regional De Control De Piura</v>
          </cell>
          <cell r="L1456" t="str">
            <v>0454 MUNICIPALIDAD PROVINCIAL DE PIURA</v>
          </cell>
          <cell r="M1456">
            <v>6500</v>
          </cell>
        </row>
        <row r="1457">
          <cell r="E1457" t="str">
            <v>46075830</v>
          </cell>
          <cell r="F1457">
            <v>43776</v>
          </cell>
          <cell r="G1457" t="str">
            <v>CAS REGULAR</v>
          </cell>
          <cell r="H1457" t="str">
            <v>D310</v>
          </cell>
          <cell r="I1457" t="str">
            <v>Subgerencia De Imagen Y Relaciones Corporativas</v>
          </cell>
          <cell r="J1457" t="str">
            <v>D310</v>
          </cell>
          <cell r="K1457" t="str">
            <v>Subgerencia De Imagen Y Relaciones Corporativas</v>
          </cell>
          <cell r="M1457">
            <v>5500</v>
          </cell>
        </row>
        <row r="1458">
          <cell r="E1458" t="str">
            <v>40996388</v>
          </cell>
          <cell r="F1458">
            <v>43460</v>
          </cell>
          <cell r="G1458" t="str">
            <v>CAS REGULAR</v>
          </cell>
          <cell r="H1458" t="str">
            <v>L531</v>
          </cell>
          <cell r="I1458" t="str">
            <v>Subgerencia De Participación Ciudadana</v>
          </cell>
          <cell r="J1458" t="str">
            <v>L425</v>
          </cell>
          <cell r="K1458" t="str">
            <v>Gerencia Regional De Control De Ancash</v>
          </cell>
          <cell r="M1458">
            <v>6500</v>
          </cell>
        </row>
        <row r="1459">
          <cell r="E1459" t="str">
            <v>18160770</v>
          </cell>
          <cell r="F1459">
            <v>43656</v>
          </cell>
          <cell r="G1459" t="str">
            <v>CAS REGULAR</v>
          </cell>
          <cell r="H1459" t="str">
            <v>D200</v>
          </cell>
          <cell r="I1459" t="str">
            <v>Órgano De Auditoría Interna</v>
          </cell>
          <cell r="J1459" t="str">
            <v>L490</v>
          </cell>
          <cell r="K1459" t="str">
            <v>Gerencia Regional De Control De Ayacucho</v>
          </cell>
          <cell r="M1459">
            <v>6500</v>
          </cell>
        </row>
        <row r="1460">
          <cell r="E1460" t="str">
            <v>44709706</v>
          </cell>
          <cell r="F1460">
            <v>43374</v>
          </cell>
          <cell r="G1460" t="str">
            <v>CAS RCC</v>
          </cell>
          <cell r="H1460" t="str">
            <v>C090</v>
          </cell>
          <cell r="I1460" t="str">
            <v>Órganos De Control Institucional</v>
          </cell>
          <cell r="J1460" t="str">
            <v>L495</v>
          </cell>
          <cell r="K1460" t="str">
            <v>Gerencia Regional De Control De La Libertad</v>
          </cell>
          <cell r="L1460" t="str">
            <v>3614 MUNICIPALIDAD PROVINCIAL DE GRAN CHIMU</v>
          </cell>
          <cell r="M1460">
            <v>6500</v>
          </cell>
        </row>
        <row r="1461">
          <cell r="E1461" t="str">
            <v>41815679</v>
          </cell>
          <cell r="F1461">
            <v>43843</v>
          </cell>
          <cell r="G1461" t="str">
            <v>CAS REGULAR</v>
          </cell>
          <cell r="H1461" t="str">
            <v>L171</v>
          </cell>
          <cell r="I1461" t="str">
            <v>Subgerencia De Desarrollo Del Sistema Nacional De Control</v>
          </cell>
          <cell r="J1461" t="str">
            <v>L171</v>
          </cell>
          <cell r="K1461" t="str">
            <v>Subgerencia De Desarrollo Del Sistema Nacional De Control</v>
          </cell>
          <cell r="M1461">
            <v>10500</v>
          </cell>
        </row>
        <row r="1462">
          <cell r="E1462" t="str">
            <v>43496498</v>
          </cell>
          <cell r="F1462">
            <v>43601</v>
          </cell>
          <cell r="G1462" t="str">
            <v>CAS REGULAR</v>
          </cell>
          <cell r="H1462" t="str">
            <v>D200</v>
          </cell>
          <cell r="I1462" t="str">
            <v>Órgano De Auditoría Interna</v>
          </cell>
          <cell r="J1462" t="str">
            <v>L470</v>
          </cell>
          <cell r="K1462" t="str">
            <v>Gerencia Regional De Control De Arequipa</v>
          </cell>
          <cell r="M1462">
            <v>6500</v>
          </cell>
        </row>
        <row r="1463">
          <cell r="E1463" t="str">
            <v>45486139</v>
          </cell>
          <cell r="F1463">
            <v>43601</v>
          </cell>
          <cell r="G1463" t="str">
            <v>CAS MEGAPROYECTOS</v>
          </cell>
          <cell r="H1463" t="str">
            <v>C090</v>
          </cell>
          <cell r="I1463" t="str">
            <v>Órganos De Control Institucional</v>
          </cell>
          <cell r="J1463" t="str">
            <v>L470</v>
          </cell>
          <cell r="K1463" t="str">
            <v>Gerencia Regional De Control De Arequipa</v>
          </cell>
          <cell r="L1463" t="str">
            <v>0353 MUNICIPALIDAD PROVINCIAL DE AREQUIPA</v>
          </cell>
          <cell r="M1463">
            <v>6500</v>
          </cell>
        </row>
        <row r="1464">
          <cell r="E1464" t="str">
            <v>43776382</v>
          </cell>
          <cell r="F1464">
            <v>43656</v>
          </cell>
          <cell r="G1464" t="str">
            <v>CAS RCC</v>
          </cell>
          <cell r="H1464" t="str">
            <v>C090</v>
          </cell>
          <cell r="I1464" t="str">
            <v>Órganos De Control Institucional</v>
          </cell>
          <cell r="J1464" t="str">
            <v>L425</v>
          </cell>
          <cell r="K1464" t="str">
            <v>Gerencia Regional De Control De Ancash</v>
          </cell>
          <cell r="L1464" t="str">
            <v>5332 GOBIERNO REGIONAL ANCASH</v>
          </cell>
          <cell r="M1464">
            <v>7500</v>
          </cell>
        </row>
        <row r="1465">
          <cell r="E1465" t="str">
            <v>45894006</v>
          </cell>
          <cell r="F1465">
            <v>44133</v>
          </cell>
          <cell r="G1465" t="str">
            <v xml:space="preserve">CAS REGULAR </v>
          </cell>
          <cell r="H1465" t="str">
            <v>D200</v>
          </cell>
          <cell r="I1465" t="str">
            <v>Órgano De Auditoría Interna</v>
          </cell>
          <cell r="J1465" t="str">
            <v>L460</v>
          </cell>
          <cell r="K1465" t="str">
            <v>Gerencia Regional De Control De Junín</v>
          </cell>
          <cell r="M1465">
            <v>6500</v>
          </cell>
        </row>
        <row r="1466">
          <cell r="E1466" t="str">
            <v>72670643</v>
          </cell>
          <cell r="F1466">
            <v>44133</v>
          </cell>
          <cell r="G1466" t="str">
            <v>CAS REACTIVACIÓN ECONÓMICA</v>
          </cell>
          <cell r="H1466" t="str">
            <v>L401</v>
          </cell>
          <cell r="I1466" t="str">
            <v>Gerencia Regional De Control Lima Metropolitana Y Callao</v>
          </cell>
          <cell r="J1466" t="str">
            <v>L401</v>
          </cell>
          <cell r="K1466" t="str">
            <v>Gerencia Regional De Control Lima Metropolitana Y Callao</v>
          </cell>
          <cell r="M1466">
            <v>6500</v>
          </cell>
        </row>
        <row r="1467">
          <cell r="E1467" t="str">
            <v>07877720</v>
          </cell>
          <cell r="F1467">
            <v>41487</v>
          </cell>
          <cell r="G1467" t="str">
            <v>CAS REGULAR</v>
          </cell>
          <cell r="H1467" t="str">
            <v>E220</v>
          </cell>
          <cell r="I1467" t="str">
            <v>Órgano Sancionador 1 De La Oficina De Gestión De La Potestad Sancionadora</v>
          </cell>
          <cell r="J1467" t="str">
            <v>E220</v>
          </cell>
          <cell r="K1467" t="str">
            <v>Órgano Sancionador 1 De La Oficina De Gestión De La Potestad Sancionadora</v>
          </cell>
          <cell r="M1467">
            <v>3500</v>
          </cell>
        </row>
        <row r="1468">
          <cell r="E1468" t="str">
            <v>45407428</v>
          </cell>
          <cell r="F1468">
            <v>43374</v>
          </cell>
          <cell r="G1468" t="str">
            <v>CAS RCC</v>
          </cell>
          <cell r="H1468" t="str">
            <v>L430</v>
          </cell>
          <cell r="I1468" t="str">
            <v>Gerencia Regional De Control De Lambayeque</v>
          </cell>
          <cell r="J1468" t="str">
            <v>L430</v>
          </cell>
          <cell r="K1468" t="str">
            <v>Gerencia Regional De Control De Lambayeque</v>
          </cell>
          <cell r="M1468">
            <v>8500</v>
          </cell>
        </row>
        <row r="1469">
          <cell r="E1469" t="str">
            <v>42940362</v>
          </cell>
          <cell r="F1469">
            <v>43448</v>
          </cell>
          <cell r="G1469" t="str">
            <v>CAS REGULAR</v>
          </cell>
          <cell r="H1469" t="str">
            <v>D551</v>
          </cell>
          <cell r="I1469" t="str">
            <v>Secretaría Técnica De Procedimientos Administrativos Disciplinarios</v>
          </cell>
          <cell r="J1469" t="str">
            <v>D551</v>
          </cell>
          <cell r="K1469" t="str">
            <v>Secretaría Técnica De Procedimientos Administrativos Disciplinarios</v>
          </cell>
          <cell r="M1469">
            <v>6500</v>
          </cell>
        </row>
        <row r="1470">
          <cell r="E1470" t="str">
            <v>43581092</v>
          </cell>
          <cell r="F1470">
            <v>43843</v>
          </cell>
          <cell r="G1470" t="str">
            <v>CAS RCC</v>
          </cell>
          <cell r="H1470" t="str">
            <v>C090</v>
          </cell>
          <cell r="I1470" t="str">
            <v>Órganos De Control Institucional</v>
          </cell>
          <cell r="J1470" t="str">
            <v>L331</v>
          </cell>
          <cell r="K1470" t="str">
            <v>Subgerencia De Control Del Sector Transportes Y Comunicaciones</v>
          </cell>
          <cell r="L1470" t="str">
            <v>5304 MINISTERIO DE TRANSPORTES Y COMUNICACIONES</v>
          </cell>
          <cell r="M1470">
            <v>8500</v>
          </cell>
        </row>
        <row r="1471">
          <cell r="E1471" t="str">
            <v>43617176</v>
          </cell>
          <cell r="F1471">
            <v>43448</v>
          </cell>
          <cell r="G1471" t="str">
            <v>CAS REGULAR</v>
          </cell>
          <cell r="H1471" t="str">
            <v>L446</v>
          </cell>
          <cell r="I1471" t="str">
            <v>Gerencia Regional De Control De Huancavelica</v>
          </cell>
          <cell r="J1471" t="str">
            <v>L446</v>
          </cell>
          <cell r="K1471" t="str">
            <v>Gerencia Regional De Control De Huancavelica</v>
          </cell>
          <cell r="M1471">
            <v>6500</v>
          </cell>
        </row>
        <row r="1472">
          <cell r="E1472" t="str">
            <v>42637645</v>
          </cell>
          <cell r="F1472">
            <v>44133</v>
          </cell>
          <cell r="G1472" t="str">
            <v xml:space="preserve">CAS REGULAR </v>
          </cell>
          <cell r="H1472" t="str">
            <v>D530</v>
          </cell>
          <cell r="I1472" t="str">
            <v>Subgerencia De Abastecimiento</v>
          </cell>
          <cell r="J1472" t="str">
            <v>D530</v>
          </cell>
          <cell r="K1472" t="str">
            <v>Subgerencia De Abastecimiento</v>
          </cell>
          <cell r="M1472">
            <v>3500</v>
          </cell>
        </row>
        <row r="1473">
          <cell r="E1473" t="str">
            <v>41169420</v>
          </cell>
          <cell r="F1473">
            <v>43843</v>
          </cell>
          <cell r="G1473" t="str">
            <v>CAS REGULAR</v>
          </cell>
          <cell r="H1473" t="str">
            <v>C090</v>
          </cell>
          <cell r="I1473" t="str">
            <v>Órganos De Control Institucional</v>
          </cell>
          <cell r="J1473" t="str">
            <v>L336</v>
          </cell>
          <cell r="K1473" t="str">
            <v>Subgerencia De Control Del Sector Vivienda, Construcción Y Saneamiento</v>
          </cell>
          <cell r="L1473" t="str">
            <v>0244 SERVICIO NACIONAL DE CAPACITACIÓN PARA LA INDUSTRIA DE LA CONSTRUCCIÓN - SENCICO</v>
          </cell>
          <cell r="M1473">
            <v>8500</v>
          </cell>
        </row>
        <row r="1474">
          <cell r="E1474" t="str">
            <v>45079951</v>
          </cell>
          <cell r="F1474">
            <v>43776</v>
          </cell>
          <cell r="G1474" t="str">
            <v>CAS REGULAR</v>
          </cell>
          <cell r="H1474" t="str">
            <v>D900</v>
          </cell>
          <cell r="I1474" t="str">
            <v>Procuraduría Pública</v>
          </cell>
          <cell r="J1474" t="str">
            <v>D900</v>
          </cell>
          <cell r="K1474" t="str">
            <v>Procuraduría Pública</v>
          </cell>
          <cell r="M1474">
            <v>5500</v>
          </cell>
        </row>
        <row r="1475">
          <cell r="E1475" t="str">
            <v>10163834</v>
          </cell>
          <cell r="F1475">
            <v>41687</v>
          </cell>
          <cell r="G1475" t="str">
            <v>CAS REGULAR</v>
          </cell>
          <cell r="H1475" t="str">
            <v>D531</v>
          </cell>
          <cell r="I1475" t="str">
            <v>Oficina De Seguridad Y Defensa Nacional</v>
          </cell>
          <cell r="J1475" t="str">
            <v>D531</v>
          </cell>
          <cell r="K1475" t="str">
            <v>Oficina De Seguridad Y Defensa Nacional</v>
          </cell>
          <cell r="M1475">
            <v>2500</v>
          </cell>
        </row>
        <row r="1476">
          <cell r="E1476" t="str">
            <v>45859562</v>
          </cell>
          <cell r="F1476">
            <v>44055</v>
          </cell>
          <cell r="G1476" t="str">
            <v>CAS COVID</v>
          </cell>
          <cell r="H1476" t="str">
            <v>C610</v>
          </cell>
          <cell r="I1476" t="str">
            <v>Subgerencia De Evaluación De Denuncias</v>
          </cell>
          <cell r="J1476" t="str">
            <v>L450</v>
          </cell>
          <cell r="K1476" t="str">
            <v>Gerencia Regional De Control De San Martín</v>
          </cell>
          <cell r="M1476">
            <v>6500</v>
          </cell>
        </row>
        <row r="1477">
          <cell r="E1477" t="str">
            <v>40870942</v>
          </cell>
          <cell r="F1477">
            <v>43461</v>
          </cell>
          <cell r="G1477" t="str">
            <v>CAS REGULAR</v>
          </cell>
          <cell r="H1477" t="str">
            <v>C090</v>
          </cell>
          <cell r="I1477" t="str">
            <v>Órganos De Control Institucional</v>
          </cell>
          <cell r="J1477" t="str">
            <v>L332</v>
          </cell>
          <cell r="K1477" t="str">
            <v>Subgerencia De Control Del Sector Agricultura Y Ambiente</v>
          </cell>
          <cell r="L1477" t="str">
            <v>4812 PROGRAMA SUBSECTORIAL DE IRRIGACIONES</v>
          </cell>
          <cell r="M1477">
            <v>10500</v>
          </cell>
        </row>
        <row r="1478">
          <cell r="E1478" t="str">
            <v>44736567</v>
          </cell>
          <cell r="F1478">
            <v>43601</v>
          </cell>
          <cell r="G1478" t="str">
            <v>CAS MEGAPROYECTOS</v>
          </cell>
          <cell r="H1478" t="str">
            <v>C090</v>
          </cell>
          <cell r="I1478" t="str">
            <v>Órganos De Control Institucional</v>
          </cell>
          <cell r="J1478" t="str">
            <v>L470</v>
          </cell>
          <cell r="K1478" t="str">
            <v>Gerencia Regional De Control De Arequipa</v>
          </cell>
          <cell r="L1478" t="str">
            <v>1323 MUNICIPALIDAD DISTRITAL DE CERRO COLORADO</v>
          </cell>
          <cell r="M1478">
            <v>5500</v>
          </cell>
        </row>
        <row r="1479">
          <cell r="E1479" t="str">
            <v>32661839</v>
          </cell>
          <cell r="F1479">
            <v>43374</v>
          </cell>
          <cell r="G1479" t="str">
            <v>CAS RCC</v>
          </cell>
          <cell r="H1479" t="str">
            <v>L425</v>
          </cell>
          <cell r="I1479" t="str">
            <v>Gerencia Regional De Control De Ancash</v>
          </cell>
          <cell r="J1479" t="str">
            <v>L425</v>
          </cell>
          <cell r="K1479" t="str">
            <v>Gerencia Regional De Control De Ancash</v>
          </cell>
          <cell r="M1479">
            <v>8500</v>
          </cell>
        </row>
        <row r="1480">
          <cell r="E1480" t="str">
            <v>45085608</v>
          </cell>
          <cell r="F1480">
            <v>43206</v>
          </cell>
          <cell r="G1480" t="str">
            <v>CAS REGULAR</v>
          </cell>
          <cell r="H1480" t="str">
            <v>C090</v>
          </cell>
          <cell r="I1480" t="str">
            <v>Órganos De Control Institucional</v>
          </cell>
          <cell r="J1480" t="str">
            <v>L352</v>
          </cell>
          <cell r="K1480" t="str">
            <v>Subgerencia De Control Del Sector Justicia, Político Y Electoral</v>
          </cell>
          <cell r="L1480" t="str">
            <v>3382 TRIBUNAL CONSTITUCIONAL</v>
          </cell>
          <cell r="M1480">
            <v>6000</v>
          </cell>
        </row>
        <row r="1481">
          <cell r="E1481" t="str">
            <v>21524645</v>
          </cell>
          <cell r="F1481">
            <v>43843</v>
          </cell>
          <cell r="G1481" t="str">
            <v>CAS REGULAR</v>
          </cell>
          <cell r="H1481" t="str">
            <v>L531</v>
          </cell>
          <cell r="I1481" t="str">
            <v>Subgerencia De Participación Ciudadana</v>
          </cell>
          <cell r="J1481" t="str">
            <v>L531</v>
          </cell>
          <cell r="K1481" t="str">
            <v>Subgerencia De Participación Ciudadana</v>
          </cell>
          <cell r="M1481">
            <v>8500</v>
          </cell>
        </row>
        <row r="1482">
          <cell r="E1482" t="str">
            <v>45366753</v>
          </cell>
          <cell r="F1482">
            <v>43460</v>
          </cell>
          <cell r="G1482" t="str">
            <v>CAS REGULAR</v>
          </cell>
          <cell r="H1482" t="str">
            <v>L531</v>
          </cell>
          <cell r="I1482" t="str">
            <v>Subgerencia De Participación Ciudadana</v>
          </cell>
          <cell r="J1482" t="str">
            <v>L467</v>
          </cell>
          <cell r="K1482" t="str">
            <v>Gerencia Regional De Control De Pasco</v>
          </cell>
          <cell r="M1482">
            <v>6500</v>
          </cell>
        </row>
        <row r="1483">
          <cell r="E1483" t="str">
            <v>44751038</v>
          </cell>
          <cell r="F1483">
            <v>43460</v>
          </cell>
          <cell r="G1483" t="str">
            <v>CAS REGULAR</v>
          </cell>
          <cell r="H1483" t="str">
            <v>L485</v>
          </cell>
          <cell r="I1483" t="str">
            <v>Gerencia Regional De Control De Apurímac</v>
          </cell>
          <cell r="J1483" t="str">
            <v>L485</v>
          </cell>
          <cell r="K1483" t="str">
            <v>Gerencia Regional De Control De Apurímac</v>
          </cell>
          <cell r="M1483">
            <v>5500</v>
          </cell>
        </row>
        <row r="1484">
          <cell r="E1484" t="str">
            <v>70615684</v>
          </cell>
          <cell r="F1484">
            <v>43448</v>
          </cell>
          <cell r="G1484" t="str">
            <v>CAS RCC</v>
          </cell>
          <cell r="H1484" t="str">
            <v>C090</v>
          </cell>
          <cell r="I1484" t="str">
            <v>Órganos De Control Institucional</v>
          </cell>
          <cell r="J1484" t="str">
            <v>L470</v>
          </cell>
          <cell r="K1484" t="str">
            <v>Gerencia Regional De Control De Arequipa</v>
          </cell>
          <cell r="L1484" t="str">
            <v>0356 MUNICIPALIDAD PROVINCIAL DE CASTILLA</v>
          </cell>
          <cell r="M1484">
            <v>6500</v>
          </cell>
        </row>
        <row r="1485">
          <cell r="E1485" t="str">
            <v>47261858</v>
          </cell>
          <cell r="F1485">
            <v>43640</v>
          </cell>
          <cell r="G1485" t="str">
            <v>CAS MEGAPROYECTOS</v>
          </cell>
          <cell r="H1485" t="str">
            <v>L304</v>
          </cell>
          <cell r="I1485" t="str">
            <v>Gerencia De Control Megaproyectos</v>
          </cell>
          <cell r="J1485" t="str">
            <v>L304</v>
          </cell>
          <cell r="K1485" t="str">
            <v>Gerencia De Control Megaproyectos</v>
          </cell>
          <cell r="M1485">
            <v>5500</v>
          </cell>
        </row>
        <row r="1486">
          <cell r="E1486" t="str">
            <v>41898235</v>
          </cell>
          <cell r="F1486">
            <v>43776</v>
          </cell>
          <cell r="G1486" t="str">
            <v>CAS REGULAR</v>
          </cell>
          <cell r="H1486" t="str">
            <v>D900</v>
          </cell>
          <cell r="I1486" t="str">
            <v>Procuraduría Pública</v>
          </cell>
          <cell r="J1486" t="str">
            <v>D900</v>
          </cell>
          <cell r="K1486" t="str">
            <v>Procuraduría Pública</v>
          </cell>
          <cell r="M1486">
            <v>2500</v>
          </cell>
        </row>
        <row r="1487">
          <cell r="E1487" t="str">
            <v>40672499</v>
          </cell>
          <cell r="F1487">
            <v>43776</v>
          </cell>
          <cell r="G1487" t="str">
            <v>CAS REGULAR</v>
          </cell>
          <cell r="H1487" t="str">
            <v>C312</v>
          </cell>
          <cell r="I1487" t="str">
            <v>Subgerencia De Normatividad En Control Gubernamental</v>
          </cell>
          <cell r="J1487" t="str">
            <v>C312</v>
          </cell>
          <cell r="K1487" t="str">
            <v>Subgerencia De Normatividad En Control Gubernamental</v>
          </cell>
          <cell r="M1487">
            <v>8500</v>
          </cell>
        </row>
        <row r="1488">
          <cell r="E1488" t="str">
            <v>45373889</v>
          </cell>
          <cell r="F1488">
            <v>43601</v>
          </cell>
          <cell r="G1488" t="str">
            <v>CAS RCC</v>
          </cell>
          <cell r="H1488" t="str">
            <v>C090</v>
          </cell>
          <cell r="I1488" t="str">
            <v>Órganos De Control Institucional</v>
          </cell>
          <cell r="J1488" t="str">
            <v>L495</v>
          </cell>
          <cell r="K1488" t="str">
            <v>Gerencia Regional De Control De La Libertad</v>
          </cell>
          <cell r="L1488" t="str">
            <v>2060 MUNICIPALIDAD DISTRITAL EL PORVENIR - TRUJILLO</v>
          </cell>
          <cell r="M1488">
            <v>5500</v>
          </cell>
        </row>
        <row r="1489">
          <cell r="E1489" t="str">
            <v>73074515</v>
          </cell>
          <cell r="F1489">
            <v>44055</v>
          </cell>
          <cell r="G1489" t="str">
            <v>CAS COVID</v>
          </cell>
          <cell r="H1489" t="str">
            <v>C610</v>
          </cell>
          <cell r="I1489" t="str">
            <v>Subgerencia De Evaluación De Denuncias</v>
          </cell>
          <cell r="J1489" t="str">
            <v>L480</v>
          </cell>
          <cell r="K1489" t="str">
            <v>Gerencia Regional De Control De Cusco</v>
          </cell>
          <cell r="M1489">
            <v>6500</v>
          </cell>
        </row>
        <row r="1490">
          <cell r="E1490" t="str">
            <v>06971674</v>
          </cell>
          <cell r="F1490">
            <v>44060</v>
          </cell>
          <cell r="G1490" t="str">
            <v>CAS COVID</v>
          </cell>
          <cell r="H1490" t="str">
            <v>C600</v>
          </cell>
          <cell r="I1490" t="str">
            <v>Gerencia De Control Social Y Denuncias</v>
          </cell>
          <cell r="J1490" t="str">
            <v>C600</v>
          </cell>
          <cell r="K1490" t="str">
            <v>Gerencia De Control Social Y Denuncias</v>
          </cell>
          <cell r="M1490">
            <v>6500</v>
          </cell>
        </row>
        <row r="1491">
          <cell r="E1491" t="str">
            <v>45623930</v>
          </cell>
          <cell r="F1491">
            <v>43601</v>
          </cell>
          <cell r="G1491" t="str">
            <v>CAS MEGAPROYECTOS</v>
          </cell>
          <cell r="H1491" t="str">
            <v>C090</v>
          </cell>
          <cell r="I1491" t="str">
            <v>Órganos De Control Institucional</v>
          </cell>
          <cell r="J1491" t="str">
            <v>L401</v>
          </cell>
          <cell r="K1491" t="str">
            <v>Gerencia Regional De Control Lima Metropolitana Y Callao</v>
          </cell>
          <cell r="L1491" t="str">
            <v>4241 SERVICIO DE ADMINISTRACIÓN TRIBUTARIA  DE LIMA- SAT LIMA</v>
          </cell>
          <cell r="M1491">
            <v>5500</v>
          </cell>
        </row>
        <row r="1492">
          <cell r="E1492" t="str">
            <v>43477978</v>
          </cell>
          <cell r="F1492">
            <v>43601</v>
          </cell>
          <cell r="G1492" t="str">
            <v>CAS RCC</v>
          </cell>
          <cell r="H1492" t="str">
            <v>C090</v>
          </cell>
          <cell r="I1492" t="str">
            <v>Órganos De Control Institucional</v>
          </cell>
          <cell r="J1492" t="str">
            <v>L470</v>
          </cell>
          <cell r="K1492" t="str">
            <v>Gerencia Regional De Control De Arequipa</v>
          </cell>
          <cell r="L1492" t="str">
            <v>1302 MUNICIPALIDAD DISTRITAL DE CAYMA</v>
          </cell>
          <cell r="M1492">
            <v>7500</v>
          </cell>
        </row>
        <row r="1493">
          <cell r="E1493" t="str">
            <v>44202741</v>
          </cell>
          <cell r="F1493">
            <v>43601</v>
          </cell>
          <cell r="G1493" t="str">
            <v>CAS REGULAR</v>
          </cell>
          <cell r="H1493" t="str">
            <v>D200</v>
          </cell>
          <cell r="I1493" t="str">
            <v>Órgano De Auditoría Interna</v>
          </cell>
          <cell r="J1493" t="str">
            <v>L460</v>
          </cell>
          <cell r="K1493" t="str">
            <v>Gerencia Regional De Control De Junín</v>
          </cell>
          <cell r="M1493">
            <v>6500</v>
          </cell>
        </row>
        <row r="1494">
          <cell r="E1494" t="str">
            <v>40066469</v>
          </cell>
          <cell r="F1494">
            <v>43374</v>
          </cell>
          <cell r="G1494" t="str">
            <v>CAS RCC</v>
          </cell>
          <cell r="H1494" t="str">
            <v>C090</v>
          </cell>
          <cell r="I1494" t="str">
            <v>Órganos De Control Institucional</v>
          </cell>
          <cell r="J1494" t="str">
            <v>L425</v>
          </cell>
          <cell r="K1494" t="str">
            <v>Gerencia Regional De Control De Ancash</v>
          </cell>
          <cell r="L1494" t="str">
            <v>0337 MUNICIPALIDAD PROVINCIAL DE HUARAZ</v>
          </cell>
          <cell r="M1494">
            <v>6500</v>
          </cell>
        </row>
        <row r="1495">
          <cell r="E1495" t="str">
            <v>45799904</v>
          </cell>
          <cell r="F1495">
            <v>43207</v>
          </cell>
          <cell r="G1495" t="str">
            <v>CAS REGULAR</v>
          </cell>
          <cell r="H1495" t="str">
            <v>E210</v>
          </cell>
          <cell r="I1495" t="str">
            <v>Órgano Instructor Sede Central 1 De La Gerencia De Responsabilidades</v>
          </cell>
          <cell r="J1495" t="str">
            <v>E212</v>
          </cell>
          <cell r="K1495" t="str">
            <v>Órgano Instructor Junín De La Oficina De Gestión De La Potestad Sancionadora</v>
          </cell>
          <cell r="M1495">
            <v>4800</v>
          </cell>
        </row>
        <row r="1496">
          <cell r="E1496" t="str">
            <v>26728442</v>
          </cell>
          <cell r="F1496">
            <v>43460</v>
          </cell>
          <cell r="G1496" t="str">
            <v>CAS REGULAR</v>
          </cell>
          <cell r="H1496" t="str">
            <v>L531</v>
          </cell>
          <cell r="I1496" t="str">
            <v>Subgerencia De Participación Ciudadana</v>
          </cell>
          <cell r="J1496" t="str">
            <v>L495</v>
          </cell>
          <cell r="K1496" t="str">
            <v>Gerencia Regional De Control De La Libertad</v>
          </cell>
          <cell r="M1496">
            <v>6500</v>
          </cell>
        </row>
        <row r="1497">
          <cell r="E1497" t="str">
            <v>47007439</v>
          </cell>
          <cell r="F1497">
            <v>44055</v>
          </cell>
          <cell r="G1497" t="str">
            <v>CAS COVID</v>
          </cell>
          <cell r="H1497" t="str">
            <v>L530</v>
          </cell>
          <cell r="I1497" t="str">
            <v>Subgerencia De Atención De Denuncias</v>
          </cell>
          <cell r="J1497" t="str">
            <v>L530</v>
          </cell>
          <cell r="K1497" t="str">
            <v>Subgerencia De Atención De Denuncias</v>
          </cell>
          <cell r="M1497">
            <v>6500</v>
          </cell>
        </row>
        <row r="1498">
          <cell r="E1498" t="str">
            <v>41358697</v>
          </cell>
          <cell r="F1498">
            <v>43374</v>
          </cell>
          <cell r="G1498" t="str">
            <v>CAS RCC</v>
          </cell>
          <cell r="H1498" t="str">
            <v>C090</v>
          </cell>
          <cell r="I1498" t="str">
            <v>Órganos De Control Institucional</v>
          </cell>
          <cell r="J1498" t="str">
            <v>L435</v>
          </cell>
          <cell r="K1498" t="str">
            <v>Gerencia Regional De Control De Cajamarca</v>
          </cell>
          <cell r="L1498" t="str">
            <v>0373 MUNICIPALIDAD PROVINCIAL DE CHOTA</v>
          </cell>
          <cell r="M1498">
            <v>6500</v>
          </cell>
        </row>
        <row r="1499">
          <cell r="E1499" t="str">
            <v>18211519</v>
          </cell>
          <cell r="F1499">
            <v>43020</v>
          </cell>
          <cell r="G1499" t="str">
            <v>CAS RCC</v>
          </cell>
          <cell r="H1499" t="str">
            <v>L334</v>
          </cell>
          <cell r="I1499" t="str">
            <v>Subgerencia De Control De Megaproyectos</v>
          </cell>
          <cell r="J1499" t="str">
            <v>L334</v>
          </cell>
          <cell r="K1499" t="str">
            <v>Subgerencia De Control De Megaproyectos</v>
          </cell>
          <cell r="M1499">
            <v>10000</v>
          </cell>
        </row>
        <row r="1500">
          <cell r="E1500" t="str">
            <v>08173457</v>
          </cell>
          <cell r="F1500">
            <v>41617</v>
          </cell>
          <cell r="G1500" t="str">
            <v>CAS REGULAR</v>
          </cell>
          <cell r="H1500" t="str">
            <v>C200</v>
          </cell>
          <cell r="I1500" t="str">
            <v>Gerencia De Administración</v>
          </cell>
          <cell r="J1500" t="str">
            <v>C200</v>
          </cell>
          <cell r="K1500" t="str">
            <v>Gerencia De Administración</v>
          </cell>
          <cell r="M1500">
            <v>3000</v>
          </cell>
        </row>
        <row r="1501">
          <cell r="E1501" t="str">
            <v>25818229</v>
          </cell>
          <cell r="F1501">
            <v>43460</v>
          </cell>
          <cell r="G1501" t="str">
            <v>CAS REGULAR</v>
          </cell>
          <cell r="H1501" t="str">
            <v>D530</v>
          </cell>
          <cell r="I1501" t="str">
            <v>Subgerencia De Abastecimiento</v>
          </cell>
          <cell r="J1501" t="str">
            <v>D530</v>
          </cell>
          <cell r="K1501" t="str">
            <v>Subgerencia De Abastecimiento</v>
          </cell>
          <cell r="M1501">
            <v>3400</v>
          </cell>
        </row>
        <row r="1502">
          <cell r="E1502" t="str">
            <v>42783735</v>
          </cell>
          <cell r="F1502">
            <v>43460</v>
          </cell>
          <cell r="G1502" t="str">
            <v>CAS REGULAR</v>
          </cell>
          <cell r="H1502" t="str">
            <v>L531</v>
          </cell>
          <cell r="I1502" t="str">
            <v>Subgerencia De Participación Ciudadana</v>
          </cell>
          <cell r="J1502" t="str">
            <v>L452</v>
          </cell>
          <cell r="K1502" t="str">
            <v>Gerencia Regional De Control De Amazonas</v>
          </cell>
          <cell r="M1502">
            <v>6500</v>
          </cell>
        </row>
        <row r="1503">
          <cell r="E1503" t="str">
            <v>40318639</v>
          </cell>
          <cell r="F1503">
            <v>43460</v>
          </cell>
          <cell r="G1503" t="str">
            <v>CAS REGULAR</v>
          </cell>
          <cell r="H1503" t="str">
            <v>L590</v>
          </cell>
          <cell r="I1503" t="str">
            <v>Subgerencia De Seguimiento Y Evaluación Del Sistema Nacional De Control</v>
          </cell>
          <cell r="J1503" t="str">
            <v>L590</v>
          </cell>
          <cell r="K1503" t="str">
            <v>Subgerencia De Seguimiento Y Evaluación Del Sistema Nacional De Control</v>
          </cell>
          <cell r="M1503">
            <v>8500</v>
          </cell>
        </row>
        <row r="1504">
          <cell r="E1504" t="str">
            <v>73334806</v>
          </cell>
          <cell r="F1504">
            <v>43601</v>
          </cell>
          <cell r="G1504" t="str">
            <v>CAS MEGAPROYECTOS</v>
          </cell>
          <cell r="H1504" t="str">
            <v>C090</v>
          </cell>
          <cell r="I1504" t="str">
            <v>Órganos De Control Institucional</v>
          </cell>
          <cell r="J1504" t="str">
            <v>L466</v>
          </cell>
          <cell r="K1504" t="str">
            <v>Gerencia Regional De Control De Ucayali</v>
          </cell>
          <cell r="L1504" t="str">
            <v>2683 MUNICIPALIDAD PROVINCIAL DE ATALAYA</v>
          </cell>
          <cell r="M1504">
            <v>5500</v>
          </cell>
        </row>
        <row r="1505">
          <cell r="E1505" t="str">
            <v>08008820</v>
          </cell>
          <cell r="F1505">
            <v>43843</v>
          </cell>
          <cell r="G1505" t="str">
            <v>CAS RCC</v>
          </cell>
          <cell r="H1505" t="str">
            <v>C090</v>
          </cell>
          <cell r="I1505" t="str">
            <v>Órganos De Control Institucional</v>
          </cell>
          <cell r="J1505" t="str">
            <v>L351</v>
          </cell>
          <cell r="K1505" t="str">
            <v>Subgerencia De Control Del Sector Educación</v>
          </cell>
          <cell r="L1505" t="str">
            <v>0190 MINISTERIO DE EDUCACIÓN</v>
          </cell>
          <cell r="M1505">
            <v>8500</v>
          </cell>
        </row>
        <row r="1506">
          <cell r="E1506" t="str">
            <v>18117013</v>
          </cell>
          <cell r="F1506">
            <v>43601</v>
          </cell>
          <cell r="G1506" t="str">
            <v>CAS RCC</v>
          </cell>
          <cell r="H1506" t="str">
            <v>C090</v>
          </cell>
          <cell r="I1506" t="str">
            <v>Órganos De Control Institucional</v>
          </cell>
          <cell r="J1506" t="str">
            <v>L435</v>
          </cell>
          <cell r="K1506" t="str">
            <v>Gerencia Regional De Control De Cajamarca</v>
          </cell>
          <cell r="L1506" t="str">
            <v>0369 MUNICIPALIDAD PROVINCIAL DE CAJABAMBA</v>
          </cell>
          <cell r="M1506">
            <v>7500</v>
          </cell>
        </row>
        <row r="1507">
          <cell r="E1507" t="str">
            <v>43340591</v>
          </cell>
          <cell r="F1507">
            <v>43460</v>
          </cell>
          <cell r="G1507" t="str">
            <v>CAS REGULAR</v>
          </cell>
          <cell r="H1507" t="str">
            <v>L316</v>
          </cell>
          <cell r="I1507" t="str">
            <v>Subgerencia De Control Del Sector Salud</v>
          </cell>
          <cell r="J1507" t="str">
            <v>L316</v>
          </cell>
          <cell r="K1507" t="str">
            <v>Subgerencia De Control Del Sector Salud</v>
          </cell>
          <cell r="M1507">
            <v>8500</v>
          </cell>
        </row>
        <row r="1508">
          <cell r="E1508" t="str">
            <v>70273884</v>
          </cell>
          <cell r="F1508">
            <v>44133</v>
          </cell>
          <cell r="G1508" t="str">
            <v>CAS REACTIVACIÓN ECONÓMICA</v>
          </cell>
          <cell r="H1508" t="str">
            <v>C920</v>
          </cell>
          <cell r="I1508" t="str">
            <v>Subgerencia De Control De Asociaciones Público Privadas Y Obras Por Impuestos</v>
          </cell>
          <cell r="J1508" t="str">
            <v>C920</v>
          </cell>
          <cell r="K1508" t="str">
            <v>Subgerencia De Control De Asociaciones Público Privadas Y Obras Por Impuestos</v>
          </cell>
          <cell r="M1508">
            <v>9500</v>
          </cell>
        </row>
        <row r="1509">
          <cell r="E1509" t="str">
            <v>70335382</v>
          </cell>
          <cell r="F1509">
            <v>44055</v>
          </cell>
          <cell r="G1509" t="str">
            <v>CAS COVID</v>
          </cell>
          <cell r="H1509" t="str">
            <v>C610</v>
          </cell>
          <cell r="I1509" t="str">
            <v>Subgerencia De Evaluación De Denuncias</v>
          </cell>
          <cell r="J1509" t="str">
            <v>L455</v>
          </cell>
          <cell r="K1509" t="str">
            <v>Gerencia Regional De Control De Puno</v>
          </cell>
          <cell r="M1509">
            <v>6500</v>
          </cell>
        </row>
        <row r="1510">
          <cell r="E1510" t="str">
            <v>07751673</v>
          </cell>
          <cell r="F1510">
            <v>44133</v>
          </cell>
          <cell r="G1510" t="str">
            <v xml:space="preserve">CAS REGULAR </v>
          </cell>
          <cell r="H1510" t="str">
            <v>D404</v>
          </cell>
          <cell r="I1510" t="str">
            <v>Subdirección Administrativa</v>
          </cell>
          <cell r="J1510" t="str">
            <v>D404</v>
          </cell>
          <cell r="K1510" t="str">
            <v>Subdirección Administrativa</v>
          </cell>
          <cell r="M1510">
            <v>9500</v>
          </cell>
        </row>
        <row r="1511">
          <cell r="E1511" t="str">
            <v>10555138</v>
          </cell>
          <cell r="F1511">
            <v>43222</v>
          </cell>
          <cell r="G1511" t="str">
            <v>CAS REGULAR</v>
          </cell>
          <cell r="H1511" t="str">
            <v>C402</v>
          </cell>
          <cell r="I1511" t="str">
            <v>Subgerencia De Comunicación Y Medios Digitales</v>
          </cell>
          <cell r="J1511" t="str">
            <v>C402</v>
          </cell>
          <cell r="K1511" t="str">
            <v>Subgerencia De Comunicación Y Medios Digitales</v>
          </cell>
          <cell r="M1511">
            <v>6000</v>
          </cell>
        </row>
        <row r="1512">
          <cell r="E1512" t="str">
            <v>40253426</v>
          </cell>
          <cell r="F1512">
            <v>43843</v>
          </cell>
          <cell r="G1512" t="str">
            <v>CAS REGULAR</v>
          </cell>
          <cell r="H1512" t="str">
            <v>L540</v>
          </cell>
          <cell r="I1512" t="str">
            <v>Subgerencia De Fiscalización</v>
          </cell>
          <cell r="J1512" t="str">
            <v>L540</v>
          </cell>
          <cell r="K1512" t="str">
            <v>Subgerencia De Fiscalización</v>
          </cell>
          <cell r="M1512">
            <v>7500</v>
          </cell>
        </row>
        <row r="1513">
          <cell r="E1513" t="str">
            <v>70026091</v>
          </cell>
          <cell r="F1513">
            <v>43601</v>
          </cell>
          <cell r="G1513" t="str">
            <v>CAS MEGAPROYECTOS</v>
          </cell>
          <cell r="H1513" t="str">
            <v>C090</v>
          </cell>
          <cell r="I1513" t="str">
            <v>Órganos De Control Institucional</v>
          </cell>
          <cell r="J1513" t="str">
            <v>L475</v>
          </cell>
          <cell r="K1513" t="str">
            <v>Gerencia Regional De Control De Tacna</v>
          </cell>
          <cell r="L1513" t="str">
            <v>0678 MUNICIPALIDAD PROVINCIAL DE CANDARAVE</v>
          </cell>
          <cell r="M1513">
            <v>5500</v>
          </cell>
        </row>
        <row r="1514">
          <cell r="E1514" t="str">
            <v>46231458</v>
          </cell>
          <cell r="F1514">
            <v>43843</v>
          </cell>
          <cell r="G1514" t="str">
            <v>CAS REGULAR</v>
          </cell>
          <cell r="H1514" t="str">
            <v>C401</v>
          </cell>
          <cell r="I1514" t="str">
            <v>Gerencia De Comunicación Corporativa</v>
          </cell>
          <cell r="J1514" t="str">
            <v>L495</v>
          </cell>
          <cell r="K1514" t="str">
            <v>Gerencia Regional De Control De La Libertad</v>
          </cell>
          <cell r="M1514">
            <v>5500</v>
          </cell>
        </row>
        <row r="1515">
          <cell r="E1515" t="str">
            <v>40248718</v>
          </cell>
          <cell r="F1515">
            <v>42233</v>
          </cell>
          <cell r="G1515" t="str">
            <v>CAS REGULAR</v>
          </cell>
          <cell r="H1515" t="str">
            <v>D610</v>
          </cell>
          <cell r="I1515" t="str">
            <v>Subgerencia De Sistemas De Información</v>
          </cell>
          <cell r="J1515" t="str">
            <v>D610</v>
          </cell>
          <cell r="K1515" t="str">
            <v>Subgerencia De Sistemas De Información</v>
          </cell>
          <cell r="M1515">
            <v>7000</v>
          </cell>
        </row>
        <row r="1516">
          <cell r="E1516" t="str">
            <v>46000712</v>
          </cell>
          <cell r="F1516">
            <v>44055</v>
          </cell>
          <cell r="G1516" t="str">
            <v>CAS COVID</v>
          </cell>
          <cell r="H1516" t="str">
            <v>L530</v>
          </cell>
          <cell r="I1516" t="str">
            <v>Subgerencia De Atención De Denuncias</v>
          </cell>
          <cell r="J1516" t="str">
            <v>L530</v>
          </cell>
          <cell r="K1516" t="str">
            <v>Subgerencia De Atención De Denuncias</v>
          </cell>
          <cell r="M1516">
            <v>6500</v>
          </cell>
        </row>
        <row r="1517">
          <cell r="E1517" t="str">
            <v>70453060</v>
          </cell>
          <cell r="F1517">
            <v>43656</v>
          </cell>
          <cell r="G1517" t="str">
            <v>CAS RCC</v>
          </cell>
          <cell r="H1517" t="str">
            <v>C090</v>
          </cell>
          <cell r="I1517" t="str">
            <v>Órganos De Control Institucional</v>
          </cell>
          <cell r="J1517" t="str">
            <v>L435</v>
          </cell>
          <cell r="K1517" t="str">
            <v>Gerencia Regional De Control De Cajamarca</v>
          </cell>
          <cell r="L1517" t="str">
            <v>0377 MUNICIPALIDAD PROVINCIAL DE SAN MIGUEL</v>
          </cell>
          <cell r="M1517">
            <v>6500</v>
          </cell>
        </row>
        <row r="1518">
          <cell r="E1518" t="str">
            <v>46905773</v>
          </cell>
          <cell r="F1518">
            <v>43776</v>
          </cell>
          <cell r="G1518" t="str">
            <v>CAS REGULAR</v>
          </cell>
          <cell r="H1518" t="str">
            <v>D511</v>
          </cell>
          <cell r="I1518" t="str">
            <v>Subgerencia De Bienestar Y Relaciones Laborales</v>
          </cell>
          <cell r="J1518" t="str">
            <v>L420</v>
          </cell>
          <cell r="K1518" t="str">
            <v>Gerencia Regional De Control De Piura</v>
          </cell>
          <cell r="M1518">
            <v>6500</v>
          </cell>
        </row>
        <row r="1519">
          <cell r="E1519" t="str">
            <v>72883675</v>
          </cell>
          <cell r="F1519">
            <v>43776</v>
          </cell>
          <cell r="G1519" t="str">
            <v>CAS REGULAR</v>
          </cell>
          <cell r="H1519" t="str">
            <v>D310</v>
          </cell>
          <cell r="I1519" t="str">
            <v>Subgerencia De Imagen Y Relaciones Corporativas</v>
          </cell>
          <cell r="J1519" t="str">
            <v>D310</v>
          </cell>
          <cell r="K1519" t="str">
            <v>Subgerencia De Imagen Y Relaciones Corporativas</v>
          </cell>
          <cell r="M1519">
            <v>2500</v>
          </cell>
        </row>
        <row r="1520">
          <cell r="E1520" t="str">
            <v>18110192</v>
          </cell>
          <cell r="F1520">
            <v>43656</v>
          </cell>
          <cell r="G1520" t="str">
            <v>CAS RCC</v>
          </cell>
          <cell r="H1520" t="str">
            <v>C090</v>
          </cell>
          <cell r="I1520" t="str">
            <v>Órganos De Control Institucional</v>
          </cell>
          <cell r="J1520" t="str">
            <v>L495</v>
          </cell>
          <cell r="K1520" t="str">
            <v>Gerencia Regional De Control De La Libertad</v>
          </cell>
          <cell r="L1520" t="str">
            <v>0419 MUNICIPALIDAD PROVINCIAL DE SÁNCHEZ CARRIÓN - HUAMACHUCO</v>
          </cell>
          <cell r="M1520">
            <v>5500</v>
          </cell>
        </row>
        <row r="1521">
          <cell r="E1521" t="str">
            <v>08243060</v>
          </cell>
          <cell r="F1521">
            <v>43843</v>
          </cell>
          <cell r="G1521" t="str">
            <v>CAS REGULAR</v>
          </cell>
          <cell r="H1521" t="str">
            <v>C370</v>
          </cell>
          <cell r="I1521" t="str">
            <v>Subgerencia De Integridad Pública</v>
          </cell>
          <cell r="J1521" t="str">
            <v>C370</v>
          </cell>
          <cell r="K1521" t="str">
            <v>Subgerencia De Integridad Pública</v>
          </cell>
          <cell r="M1521">
            <v>6500</v>
          </cell>
        </row>
        <row r="1522">
          <cell r="E1522" t="str">
            <v>46660626</v>
          </cell>
          <cell r="F1522">
            <v>43656</v>
          </cell>
          <cell r="G1522" t="str">
            <v>CAS RCC</v>
          </cell>
          <cell r="H1522" t="str">
            <v>C090</v>
          </cell>
          <cell r="I1522" t="str">
            <v>Órganos De Control Institucional</v>
          </cell>
          <cell r="J1522" t="str">
            <v>L470</v>
          </cell>
          <cell r="K1522" t="str">
            <v>Gerencia Regional De Control De Arequipa</v>
          </cell>
          <cell r="L1522" t="str">
            <v>1313 MUNICIPALIDAD DISTRITAL DE SOCABAYA</v>
          </cell>
          <cell r="M1522">
            <v>6500</v>
          </cell>
        </row>
        <row r="1523">
          <cell r="E1523" t="str">
            <v>46682733</v>
          </cell>
          <cell r="F1523">
            <v>43601</v>
          </cell>
          <cell r="G1523" t="str">
            <v>CAS RCC</v>
          </cell>
          <cell r="H1523" t="str">
            <v>C090</v>
          </cell>
          <cell r="I1523" t="str">
            <v>Órganos De Control Institucional</v>
          </cell>
          <cell r="J1523" t="str">
            <v>L425</v>
          </cell>
          <cell r="K1523" t="str">
            <v>Gerencia Regional De Control De Ancash</v>
          </cell>
          <cell r="L1523" t="str">
            <v>2911 MUNICIPALIDAD PROVINCIAL DE HUARMEY</v>
          </cell>
          <cell r="M1523">
            <v>5500</v>
          </cell>
        </row>
        <row r="1524">
          <cell r="E1524" t="str">
            <v>09800688</v>
          </cell>
          <cell r="F1524">
            <v>43776</v>
          </cell>
          <cell r="G1524" t="str">
            <v>CAS REGULAR</v>
          </cell>
          <cell r="H1524" t="str">
            <v>D900</v>
          </cell>
          <cell r="I1524" t="str">
            <v>Procuraduría Pública</v>
          </cell>
          <cell r="J1524" t="str">
            <v>D900</v>
          </cell>
          <cell r="K1524" t="str">
            <v>Procuraduría Pública</v>
          </cell>
          <cell r="M1524">
            <v>7500</v>
          </cell>
        </row>
        <row r="1525">
          <cell r="E1525" t="str">
            <v>41487978</v>
          </cell>
          <cell r="F1525">
            <v>43055</v>
          </cell>
          <cell r="G1525" t="str">
            <v>CAS RCC</v>
          </cell>
          <cell r="H1525" t="str">
            <v>L430</v>
          </cell>
          <cell r="I1525" t="str">
            <v>Gerencia Regional De Control De Lambayeque</v>
          </cell>
          <cell r="J1525" t="str">
            <v>L430</v>
          </cell>
          <cell r="K1525" t="str">
            <v>Gerencia Regional De Control De Lambayeque</v>
          </cell>
          <cell r="M1525">
            <v>10000</v>
          </cell>
        </row>
        <row r="1526">
          <cell r="E1526" t="str">
            <v>71430232</v>
          </cell>
          <cell r="F1526">
            <v>43222</v>
          </cell>
          <cell r="G1526" t="str">
            <v>CAS REGULAR</v>
          </cell>
          <cell r="H1526" t="str">
            <v>D320</v>
          </cell>
          <cell r="I1526" t="str">
            <v>Subgerencia De Gestión Documentaria</v>
          </cell>
          <cell r="J1526" t="str">
            <v>L427</v>
          </cell>
          <cell r="K1526" t="str">
            <v>Oficina De Enlace De La Gerencia Regional De Control Ancash En Chimbote</v>
          </cell>
          <cell r="M1526">
            <v>4200</v>
          </cell>
        </row>
        <row r="1527">
          <cell r="E1527" t="str">
            <v>44105602</v>
          </cell>
          <cell r="F1527">
            <v>43206</v>
          </cell>
          <cell r="G1527" t="str">
            <v>CAS REGULAR</v>
          </cell>
          <cell r="H1527" t="str">
            <v>D511</v>
          </cell>
          <cell r="I1527" t="str">
            <v>Subgerencia De Bienestar Y Relaciones Laborales</v>
          </cell>
          <cell r="J1527" t="str">
            <v>D511</v>
          </cell>
          <cell r="K1527" t="str">
            <v>Subgerencia De Bienestar Y Relaciones Laborales</v>
          </cell>
          <cell r="M1527">
            <v>4800</v>
          </cell>
        </row>
        <row r="1528">
          <cell r="E1528" t="str">
            <v>46138253</v>
          </cell>
          <cell r="F1528">
            <v>44055</v>
          </cell>
          <cell r="G1528" t="str">
            <v>CAS COVID</v>
          </cell>
          <cell r="H1528" t="str">
            <v>D200</v>
          </cell>
          <cell r="I1528" t="str">
            <v>Órgano De Auditoría Interna</v>
          </cell>
          <cell r="J1528" t="str">
            <v>D200</v>
          </cell>
          <cell r="K1528" t="str">
            <v>Órgano De Auditoría Interna</v>
          </cell>
          <cell r="M1528">
            <v>7500</v>
          </cell>
        </row>
        <row r="1529">
          <cell r="E1529" t="str">
            <v>43156250</v>
          </cell>
          <cell r="F1529">
            <v>43460</v>
          </cell>
          <cell r="G1529" t="str">
            <v>CAS REGULAR</v>
          </cell>
          <cell r="H1529" t="str">
            <v>L435</v>
          </cell>
          <cell r="I1529" t="str">
            <v>Gerencia Regional De Control De Cajamarca</v>
          </cell>
          <cell r="J1529" t="str">
            <v>L435</v>
          </cell>
          <cell r="K1529" t="str">
            <v>Gerencia Regional De Control De Cajamarca</v>
          </cell>
          <cell r="M1529">
            <v>5500</v>
          </cell>
        </row>
        <row r="1530">
          <cell r="E1530" t="str">
            <v>41443030</v>
          </cell>
          <cell r="F1530">
            <v>43843</v>
          </cell>
          <cell r="G1530" t="str">
            <v>CAS REGULAR</v>
          </cell>
          <cell r="H1530" t="str">
            <v>C402</v>
          </cell>
          <cell r="I1530" t="str">
            <v>Subgerencia De Comunicación Y Medios Digitales</v>
          </cell>
          <cell r="J1530" t="str">
            <v>C402</v>
          </cell>
          <cell r="K1530" t="str">
            <v>Subgerencia De Comunicación Y Medios Digitales</v>
          </cell>
          <cell r="M1530">
            <v>4500</v>
          </cell>
        </row>
        <row r="1531">
          <cell r="E1531" t="str">
            <v>46722862</v>
          </cell>
          <cell r="F1531">
            <v>44055</v>
          </cell>
          <cell r="G1531" t="str">
            <v>CAS COVID</v>
          </cell>
          <cell r="H1531" t="str">
            <v>C610</v>
          </cell>
          <cell r="I1531" t="str">
            <v>Subgerencia De Evaluación De Denuncias</v>
          </cell>
          <cell r="J1531" t="str">
            <v>L446</v>
          </cell>
          <cell r="K1531" t="str">
            <v>Gerencia Regional De Control De Huancavelica</v>
          </cell>
          <cell r="M1531">
            <v>6500</v>
          </cell>
        </row>
        <row r="1532">
          <cell r="E1532" t="str">
            <v>42646869</v>
          </cell>
          <cell r="F1532">
            <v>42394</v>
          </cell>
          <cell r="G1532" t="str">
            <v>CAS REGULAR</v>
          </cell>
          <cell r="H1532" t="str">
            <v>L351</v>
          </cell>
          <cell r="I1532" t="str">
            <v>Subgerencia De Control Del Sector Educación</v>
          </cell>
          <cell r="J1532" t="str">
            <v>L351</v>
          </cell>
          <cell r="K1532" t="str">
            <v>Subgerencia De Control Del Sector Educación</v>
          </cell>
          <cell r="M1532">
            <v>6000</v>
          </cell>
        </row>
        <row r="1533">
          <cell r="E1533" t="str">
            <v>43300260</v>
          </cell>
          <cell r="F1533">
            <v>43843</v>
          </cell>
          <cell r="G1533" t="str">
            <v>CAS MEGAPROYECTOS</v>
          </cell>
          <cell r="H1533" t="str">
            <v>C920</v>
          </cell>
          <cell r="I1533" t="str">
            <v>Subgerencia De Control De Asociaciones Público Privadas Y Obras Por Impuestos</v>
          </cell>
          <cell r="J1533" t="str">
            <v>C920</v>
          </cell>
          <cell r="K1533" t="str">
            <v>Subgerencia De Control De Asociaciones Público Privadas Y Obras Por Impuestos</v>
          </cell>
          <cell r="M1533">
            <v>7000</v>
          </cell>
        </row>
        <row r="1534">
          <cell r="E1534" t="str">
            <v>45500354</v>
          </cell>
          <cell r="F1534">
            <v>43460</v>
          </cell>
          <cell r="G1534" t="str">
            <v>CAS REGULAR</v>
          </cell>
          <cell r="H1534" t="str">
            <v>L450</v>
          </cell>
          <cell r="I1534" t="str">
            <v>Gerencia Regional De Control De San Martín</v>
          </cell>
          <cell r="J1534" t="str">
            <v>L450</v>
          </cell>
          <cell r="K1534" t="str">
            <v>Gerencia Regional De Control De San Martín</v>
          </cell>
          <cell r="M1534">
            <v>6500</v>
          </cell>
        </row>
        <row r="1535">
          <cell r="E1535" t="str">
            <v>44890873</v>
          </cell>
          <cell r="F1535">
            <v>43601</v>
          </cell>
          <cell r="G1535" t="str">
            <v>CAS RCC</v>
          </cell>
          <cell r="H1535" t="str">
            <v>C090</v>
          </cell>
          <cell r="I1535" t="str">
            <v>Órganos De Control Institucional</v>
          </cell>
          <cell r="J1535" t="str">
            <v>L470</v>
          </cell>
          <cell r="K1535" t="str">
            <v>Gerencia Regional De Control De Arequipa</v>
          </cell>
          <cell r="L1535" t="str">
            <v>0066 MUNICIPALIDAD DISTRITAL DE JOSÉ LUIS BUSTAMANTE Y RIVERO</v>
          </cell>
          <cell r="M1535">
            <v>5500</v>
          </cell>
        </row>
        <row r="1536">
          <cell r="E1536" t="str">
            <v>06847217</v>
          </cell>
          <cell r="F1536">
            <v>44133</v>
          </cell>
          <cell r="G1536" t="str">
            <v>CAS REACTIVACIÓN ECONÓMICA</v>
          </cell>
          <cell r="H1536" t="str">
            <v>C090</v>
          </cell>
          <cell r="I1536" t="str">
            <v>Órganos De Control Institucional</v>
          </cell>
          <cell r="J1536" t="str">
            <v>L440</v>
          </cell>
          <cell r="K1536" t="str">
            <v>Gerencia Regional De Control De Loreto</v>
          </cell>
          <cell r="L1536" t="str">
            <v>0478 MUNICIPALIDAD PROVINCIAL DE UCAYALI</v>
          </cell>
          <cell r="M1536">
            <v>7500</v>
          </cell>
        </row>
        <row r="1537">
          <cell r="E1537" t="str">
            <v>47296847</v>
          </cell>
          <cell r="F1537">
            <v>43222</v>
          </cell>
          <cell r="G1537" t="str">
            <v>CAS REGULAR</v>
          </cell>
          <cell r="H1537" t="str">
            <v>D320</v>
          </cell>
          <cell r="I1537" t="str">
            <v>Subgerencia De Gestión Documentaria</v>
          </cell>
          <cell r="J1537" t="str">
            <v>D320</v>
          </cell>
          <cell r="K1537" t="str">
            <v>Subgerencia De Gestión Documentaria</v>
          </cell>
          <cell r="M1537">
            <v>4800</v>
          </cell>
        </row>
        <row r="1538">
          <cell r="E1538" t="str">
            <v>31618637</v>
          </cell>
          <cell r="F1538">
            <v>43055</v>
          </cell>
          <cell r="G1538" t="str">
            <v>CAS RCC</v>
          </cell>
          <cell r="H1538" t="str">
            <v>L425</v>
          </cell>
          <cell r="I1538" t="str">
            <v>Gerencia Regional De Control De Ancash</v>
          </cell>
          <cell r="J1538" t="str">
            <v>L425</v>
          </cell>
          <cell r="K1538" t="str">
            <v>Gerencia Regional De Control De Ancash</v>
          </cell>
          <cell r="M1538">
            <v>10000</v>
          </cell>
        </row>
        <row r="1539">
          <cell r="E1539" t="str">
            <v>10223619</v>
          </cell>
          <cell r="F1539">
            <v>43843</v>
          </cell>
          <cell r="G1539" t="str">
            <v>CAS MEGAPROYECTOS</v>
          </cell>
          <cell r="H1539" t="str">
            <v>C920</v>
          </cell>
          <cell r="I1539" t="str">
            <v>Subgerencia De Control De Asociaciones Público Privadas Y Obras Por Impuestos</v>
          </cell>
          <cell r="J1539" t="str">
            <v>C920</v>
          </cell>
          <cell r="K1539" t="str">
            <v>Subgerencia De Control De Asociaciones Público Privadas Y Obras Por Impuestos</v>
          </cell>
          <cell r="M1539">
            <v>11500</v>
          </cell>
        </row>
        <row r="1540">
          <cell r="E1540" t="str">
            <v>17448099</v>
          </cell>
          <cell r="F1540">
            <v>43374</v>
          </cell>
          <cell r="G1540" t="str">
            <v>CAS MEGAPROYECTOS</v>
          </cell>
          <cell r="H1540" t="str">
            <v>L334</v>
          </cell>
          <cell r="I1540" t="str">
            <v>Subgerencia De Control De Megaproyectos</v>
          </cell>
          <cell r="J1540" t="str">
            <v>L334</v>
          </cell>
          <cell r="K1540" t="str">
            <v>Subgerencia De Control De Megaproyectos</v>
          </cell>
          <cell r="M1540">
            <v>8500</v>
          </cell>
        </row>
        <row r="1541">
          <cell r="E1541" t="str">
            <v>42493563</v>
          </cell>
          <cell r="F1541">
            <v>43374</v>
          </cell>
          <cell r="G1541" t="str">
            <v>CAS RCC</v>
          </cell>
          <cell r="H1541" t="str">
            <v>C090</v>
          </cell>
          <cell r="I1541" t="str">
            <v>Órganos De Control Institucional</v>
          </cell>
          <cell r="J1541" t="str">
            <v>L425</v>
          </cell>
          <cell r="K1541" t="str">
            <v>Gerencia Regional De Control De Ancash</v>
          </cell>
          <cell r="L1541" t="str">
            <v>0344 MUNICIPALIDAD PROVINCIAL DEL SANTA</v>
          </cell>
          <cell r="M1541">
            <v>6500</v>
          </cell>
        </row>
        <row r="1542">
          <cell r="E1542" t="str">
            <v>44364072</v>
          </cell>
          <cell r="F1542">
            <v>44055</v>
          </cell>
          <cell r="G1542" t="str">
            <v>CAS COVID</v>
          </cell>
          <cell r="H1542" t="str">
            <v>C610</v>
          </cell>
          <cell r="I1542" t="str">
            <v>Subgerencia De Evaluación De Denuncias</v>
          </cell>
          <cell r="J1542" t="str">
            <v>L420</v>
          </cell>
          <cell r="K1542" t="str">
            <v>Gerencia Regional De Control De Piura</v>
          </cell>
          <cell r="M1542">
            <v>6500</v>
          </cell>
        </row>
        <row r="1543">
          <cell r="E1543" t="str">
            <v>04434679</v>
          </cell>
          <cell r="F1543">
            <v>44055</v>
          </cell>
          <cell r="G1543" t="str">
            <v>CAS COVID</v>
          </cell>
          <cell r="H1543" t="str">
            <v>L531</v>
          </cell>
          <cell r="I1543" t="str">
            <v>Subgerencia De Participación Ciudadana</v>
          </cell>
          <cell r="J1543" t="str">
            <v>L476</v>
          </cell>
          <cell r="K1543" t="str">
            <v>Gerencia Regional De Control De Moquegua</v>
          </cell>
          <cell r="M1543">
            <v>6500</v>
          </cell>
        </row>
        <row r="1544">
          <cell r="E1544" t="str">
            <v>45673466</v>
          </cell>
          <cell r="F1544">
            <v>43656</v>
          </cell>
          <cell r="G1544" t="str">
            <v>CAS REGULAR</v>
          </cell>
          <cell r="H1544" t="str">
            <v>C090</v>
          </cell>
          <cell r="I1544" t="str">
            <v>Órganos De Control Institucional</v>
          </cell>
          <cell r="J1544" t="str">
            <v>L482</v>
          </cell>
          <cell r="K1544" t="str">
            <v>Gerencia Regional De Control De Madre De Dios</v>
          </cell>
          <cell r="L1544" t="str">
            <v>0443 MUNICIPALIDAD PROVINCIAL DE TAHUAMANU</v>
          </cell>
          <cell r="M1544">
            <v>5500</v>
          </cell>
        </row>
        <row r="1545">
          <cell r="E1545" t="str">
            <v>44807380</v>
          </cell>
          <cell r="F1545">
            <v>43460</v>
          </cell>
          <cell r="G1545" t="str">
            <v>CAS REGULAR</v>
          </cell>
          <cell r="H1545" t="str">
            <v>L531</v>
          </cell>
          <cell r="I1545" t="str">
            <v>Subgerencia De Participación Ciudadana</v>
          </cell>
          <cell r="J1545" t="str">
            <v>L452</v>
          </cell>
          <cell r="K1545" t="str">
            <v>Gerencia Regional De Control De Amazonas</v>
          </cell>
          <cell r="M1545">
            <v>3500</v>
          </cell>
        </row>
        <row r="1546">
          <cell r="E1546" t="str">
            <v>07489431</v>
          </cell>
          <cell r="F1546">
            <v>43103</v>
          </cell>
          <cell r="G1546" t="str">
            <v>CAS REGULAR</v>
          </cell>
          <cell r="H1546" t="str">
            <v>D610</v>
          </cell>
          <cell r="I1546" t="str">
            <v>Subgerencia De Sistemas De Información</v>
          </cell>
          <cell r="J1546" t="str">
            <v>D610</v>
          </cell>
          <cell r="K1546" t="str">
            <v>Subgerencia De Sistemas De Información</v>
          </cell>
          <cell r="M1546">
            <v>7000</v>
          </cell>
        </row>
        <row r="1547">
          <cell r="E1547" t="str">
            <v>41536497</v>
          </cell>
          <cell r="F1547">
            <v>44133</v>
          </cell>
          <cell r="G1547" t="str">
            <v>CAS REACTIVACIÓN ECONÓMICA</v>
          </cell>
          <cell r="H1547" t="str">
            <v>L530</v>
          </cell>
          <cell r="I1547" t="str">
            <v>Subgerencia De Atención De Denuncias</v>
          </cell>
          <cell r="J1547" t="str">
            <v>L460</v>
          </cell>
          <cell r="K1547" t="str">
            <v>Gerencia Regional De Control De Junín</v>
          </cell>
          <cell r="M1547">
            <v>9500</v>
          </cell>
        </row>
        <row r="1548">
          <cell r="E1548" t="str">
            <v>70901692</v>
          </cell>
          <cell r="F1548">
            <v>43460</v>
          </cell>
          <cell r="G1548" t="str">
            <v>CAS REGULAR</v>
          </cell>
          <cell r="H1548" t="str">
            <v>D900</v>
          </cell>
          <cell r="I1548" t="str">
            <v>Procuraduría Pública</v>
          </cell>
          <cell r="J1548" t="str">
            <v>D900</v>
          </cell>
          <cell r="K1548" t="str">
            <v>Procuraduría Pública</v>
          </cell>
          <cell r="M1548">
            <v>6500</v>
          </cell>
        </row>
        <row r="1549">
          <cell r="E1549" t="str">
            <v>07387607</v>
          </cell>
          <cell r="F1549">
            <v>43020</v>
          </cell>
          <cell r="G1549" t="str">
            <v>CAS RCC</v>
          </cell>
          <cell r="H1549" t="str">
            <v>C090</v>
          </cell>
          <cell r="I1549" t="str">
            <v>Órganos De Control Institucional</v>
          </cell>
          <cell r="J1549" t="str">
            <v>L401</v>
          </cell>
          <cell r="K1549" t="str">
            <v>Gerencia Regional De Control Lima Metropolitana Y Callao</v>
          </cell>
          <cell r="L1549" t="str">
            <v>0434 MUNICIPALIDAD METROPOLITANA DE LIMA</v>
          </cell>
          <cell r="M1549">
            <v>10000</v>
          </cell>
        </row>
        <row r="1550">
          <cell r="E1550" t="str">
            <v>09028222</v>
          </cell>
          <cell r="F1550">
            <v>43055</v>
          </cell>
          <cell r="G1550" t="str">
            <v>CAS RCC</v>
          </cell>
          <cell r="H1550" t="str">
            <v>C090</v>
          </cell>
          <cell r="I1550" t="str">
            <v>Órganos De Control Institucional</v>
          </cell>
          <cell r="J1550" t="str">
            <v>L332</v>
          </cell>
          <cell r="K1550" t="str">
            <v>Subgerencia De Control Del Sector Agricultura Y Ambiente</v>
          </cell>
          <cell r="L1550" t="str">
            <v>5741 PROGRAMA DE DESARROLLO PRODUCTIVO AGRARIO RURAL - AGRO RURAL</v>
          </cell>
          <cell r="M1550">
            <v>10000</v>
          </cell>
        </row>
        <row r="1551">
          <cell r="E1551" t="str">
            <v>40005711</v>
          </cell>
          <cell r="F1551">
            <v>43055</v>
          </cell>
          <cell r="G1551" t="str">
            <v>CAS RCC</v>
          </cell>
          <cell r="H1551" t="str">
            <v>L332</v>
          </cell>
          <cell r="I1551" t="str">
            <v>Subgerencia De Control Del Sector Agricultura Y Ambiente</v>
          </cell>
          <cell r="J1551" t="str">
            <v>L332</v>
          </cell>
          <cell r="K1551" t="str">
            <v>Subgerencia De Control Del Sector Agricultura Y Ambiente</v>
          </cell>
          <cell r="M1551">
            <v>10000</v>
          </cell>
        </row>
        <row r="1552">
          <cell r="E1552" t="str">
            <v>45470827</v>
          </cell>
          <cell r="F1552">
            <v>44133</v>
          </cell>
          <cell r="G1552" t="str">
            <v xml:space="preserve">CAS REGULAR </v>
          </cell>
          <cell r="H1552" t="str">
            <v>D530</v>
          </cell>
          <cell r="I1552" t="str">
            <v>Subgerencia De Abastecimiento</v>
          </cell>
          <cell r="J1552" t="str">
            <v>D530</v>
          </cell>
          <cell r="K1552" t="str">
            <v>Subgerencia De Abastecimiento</v>
          </cell>
          <cell r="M1552">
            <v>9500</v>
          </cell>
        </row>
        <row r="1553">
          <cell r="E1553" t="str">
            <v>41723121</v>
          </cell>
          <cell r="F1553">
            <v>43374</v>
          </cell>
          <cell r="G1553" t="str">
            <v>CAS REGULAR</v>
          </cell>
          <cell r="H1553" t="str">
            <v>L476</v>
          </cell>
          <cell r="I1553" t="str">
            <v>Gerencia Regional De Control De Moquegua</v>
          </cell>
          <cell r="J1553" t="str">
            <v>L476</v>
          </cell>
          <cell r="K1553" t="str">
            <v>Gerencia Regional De Control De Moquegua</v>
          </cell>
          <cell r="M1553">
            <v>6500</v>
          </cell>
        </row>
        <row r="1554">
          <cell r="E1554" t="str">
            <v>46756792</v>
          </cell>
          <cell r="F1554">
            <v>44133</v>
          </cell>
          <cell r="G1554" t="str">
            <v>CAS REACTIVACIÓN ECONÓMICA</v>
          </cell>
          <cell r="H1554" t="str">
            <v>L495</v>
          </cell>
          <cell r="I1554" t="str">
            <v>Gerencia Regional De Control De La Libertad</v>
          </cell>
          <cell r="J1554" t="str">
            <v>L495</v>
          </cell>
          <cell r="K1554" t="str">
            <v>Gerencia Regional De Control De La Libertad</v>
          </cell>
          <cell r="M1554">
            <v>6500</v>
          </cell>
        </row>
        <row r="1555">
          <cell r="E1555" t="str">
            <v>43870381</v>
          </cell>
          <cell r="F1555">
            <v>43601</v>
          </cell>
          <cell r="G1555" t="str">
            <v>CAS MEGAPROYECTOS</v>
          </cell>
          <cell r="H1555" t="str">
            <v>C090</v>
          </cell>
          <cell r="I1555" t="str">
            <v>Órganos De Control Institucional</v>
          </cell>
          <cell r="J1555" t="str">
            <v>L470</v>
          </cell>
          <cell r="K1555" t="str">
            <v>Gerencia Regional De Control De Arequipa</v>
          </cell>
          <cell r="L1555" t="str">
            <v>0353 MUNICIPALIDAD PROVINCIAL DE AREQUIPA</v>
          </cell>
          <cell r="M1555">
            <v>6500</v>
          </cell>
        </row>
        <row r="1556">
          <cell r="E1556" t="str">
            <v>08105577</v>
          </cell>
          <cell r="F1556">
            <v>43207</v>
          </cell>
          <cell r="G1556" t="str">
            <v>CAS REGULAR</v>
          </cell>
          <cell r="H1556" t="str">
            <v>D530</v>
          </cell>
          <cell r="I1556" t="str">
            <v>Subgerencia De Abastecimiento</v>
          </cell>
          <cell r="J1556" t="str">
            <v>D530</v>
          </cell>
          <cell r="K1556" t="str">
            <v>Subgerencia De Abastecimiento</v>
          </cell>
          <cell r="M1556">
            <v>3800</v>
          </cell>
        </row>
        <row r="1557">
          <cell r="E1557" t="str">
            <v>09956596</v>
          </cell>
          <cell r="F1557">
            <v>43776</v>
          </cell>
          <cell r="G1557" t="str">
            <v>CAS REGULAR</v>
          </cell>
          <cell r="H1557" t="str">
            <v>C402</v>
          </cell>
          <cell r="I1557" t="str">
            <v>Subgerencia De Comunicación Y Medios Digitales</v>
          </cell>
          <cell r="J1557" t="str">
            <v>C402</v>
          </cell>
          <cell r="K1557" t="str">
            <v>Subgerencia De Comunicación Y Medios Digitales</v>
          </cell>
          <cell r="M1557">
            <v>5500</v>
          </cell>
        </row>
        <row r="1558">
          <cell r="E1558" t="str">
            <v>41290236</v>
          </cell>
          <cell r="F1558">
            <v>44133</v>
          </cell>
          <cell r="G1558" t="str">
            <v>CAS REACTIVACIÓN ECONÓMICA</v>
          </cell>
          <cell r="H1558" t="str">
            <v>C920</v>
          </cell>
          <cell r="I1558" t="str">
            <v>Subgerencia De Control De Asociaciones Público Privadas Y Obras Por Impuestos</v>
          </cell>
          <cell r="J1558" t="str">
            <v>C920</v>
          </cell>
          <cell r="K1558" t="str">
            <v>Subgerencia De Control De Asociaciones Público Privadas Y Obras Por Impuestos</v>
          </cell>
          <cell r="M1558">
            <v>9500</v>
          </cell>
        </row>
        <row r="1559">
          <cell r="E1559" t="str">
            <v>41170185</v>
          </cell>
          <cell r="F1559">
            <v>44133</v>
          </cell>
          <cell r="G1559" t="str">
            <v>CAS REACTIVACIÓN ECONÓMICA</v>
          </cell>
          <cell r="H1559" t="str">
            <v>L334</v>
          </cell>
          <cell r="I1559" t="str">
            <v>Subgerencia De Control De Megaproyectos</v>
          </cell>
          <cell r="J1559" t="str">
            <v>L334</v>
          </cell>
          <cell r="K1559" t="str">
            <v>Subgerencia De Control De Megaproyectos</v>
          </cell>
          <cell r="M1559">
            <v>11000</v>
          </cell>
        </row>
        <row r="1560">
          <cell r="E1560" t="str">
            <v>21460179</v>
          </cell>
          <cell r="F1560">
            <v>42996</v>
          </cell>
          <cell r="G1560" t="str">
            <v>CAS RCC</v>
          </cell>
          <cell r="H1560" t="str">
            <v>L332</v>
          </cell>
          <cell r="I1560" t="str">
            <v>Subgerencia De Control Del Sector Agricultura Y Ambiente</v>
          </cell>
          <cell r="J1560" t="str">
            <v>L332</v>
          </cell>
          <cell r="K1560" t="str">
            <v>Subgerencia De Control Del Sector Agricultura Y Ambiente</v>
          </cell>
          <cell r="M1560">
            <v>6500</v>
          </cell>
        </row>
        <row r="1561">
          <cell r="E1561" t="str">
            <v>46844113</v>
          </cell>
          <cell r="F1561">
            <v>44133</v>
          </cell>
          <cell r="G1561" t="str">
            <v>CAS REACTIVACIÓN ECONÓMICA</v>
          </cell>
          <cell r="H1561" t="str">
            <v>L495</v>
          </cell>
          <cell r="I1561" t="str">
            <v>Gerencia Regional De Control De La Libertad</v>
          </cell>
          <cell r="J1561" t="str">
            <v>L495</v>
          </cell>
          <cell r="K1561" t="str">
            <v>Gerencia Regional De Control De La Libertad</v>
          </cell>
          <cell r="M1561">
            <v>8500</v>
          </cell>
        </row>
        <row r="1562">
          <cell r="E1562" t="str">
            <v>42465358</v>
          </cell>
          <cell r="F1562">
            <v>43460</v>
          </cell>
          <cell r="G1562" t="str">
            <v>CAS REGULAR</v>
          </cell>
          <cell r="H1562" t="str">
            <v>L315</v>
          </cell>
          <cell r="I1562" t="str">
            <v>Subgerencia De Control Del Sector Social Y Cultura</v>
          </cell>
          <cell r="J1562" t="str">
            <v>L315</v>
          </cell>
          <cell r="K1562" t="str">
            <v>Subgerencia De Control Del Sector Social Y Cultura</v>
          </cell>
          <cell r="M1562">
            <v>7500</v>
          </cell>
        </row>
        <row r="1563">
          <cell r="E1563" t="str">
            <v>41325257</v>
          </cell>
          <cell r="F1563">
            <v>41852</v>
          </cell>
          <cell r="G1563" t="str">
            <v>CAS REGULAR</v>
          </cell>
          <cell r="H1563" t="str">
            <v>D610</v>
          </cell>
          <cell r="I1563" t="str">
            <v>Subgerencia De Sistemas De Información</v>
          </cell>
          <cell r="J1563" t="str">
            <v>D610</v>
          </cell>
          <cell r="K1563" t="str">
            <v>Subgerencia De Sistemas De Información</v>
          </cell>
          <cell r="M1563">
            <v>7000</v>
          </cell>
        </row>
        <row r="1564">
          <cell r="E1564" t="str">
            <v>46618224</v>
          </cell>
          <cell r="F1564">
            <v>44055</v>
          </cell>
          <cell r="G1564" t="str">
            <v>CAS COVID</v>
          </cell>
          <cell r="H1564" t="str">
            <v>C610</v>
          </cell>
          <cell r="I1564" t="str">
            <v>Subgerencia De Evaluación De Denuncias</v>
          </cell>
          <cell r="J1564" t="str">
            <v>L480</v>
          </cell>
          <cell r="K1564" t="str">
            <v>Gerencia Regional De Control De Cusco</v>
          </cell>
          <cell r="M1564">
            <v>6500</v>
          </cell>
        </row>
        <row r="1565">
          <cell r="E1565" t="str">
            <v>42065348</v>
          </cell>
          <cell r="F1565">
            <v>44055</v>
          </cell>
          <cell r="G1565" t="str">
            <v>CAS COVID</v>
          </cell>
          <cell r="H1565" t="str">
            <v>C610</v>
          </cell>
          <cell r="I1565" t="str">
            <v>Subgerencia De Evaluación De Denuncias</v>
          </cell>
          <cell r="J1565" t="str">
            <v>L495</v>
          </cell>
          <cell r="K1565" t="str">
            <v>Gerencia Regional De Control De La Libertad</v>
          </cell>
          <cell r="M1565">
            <v>6500</v>
          </cell>
        </row>
        <row r="1566">
          <cell r="E1566" t="str">
            <v>43099753</v>
          </cell>
          <cell r="F1566">
            <v>43601</v>
          </cell>
          <cell r="G1566" t="str">
            <v>CAS MEGAPROYECTOS</v>
          </cell>
          <cell r="H1566" t="str">
            <v>C090</v>
          </cell>
          <cell r="I1566" t="str">
            <v>Órganos De Control Institucional</v>
          </cell>
          <cell r="J1566" t="str">
            <v>L401</v>
          </cell>
          <cell r="K1566" t="str">
            <v>Gerencia Regional De Control Lima Metropolitana Y Callao</v>
          </cell>
          <cell r="L1566" t="str">
            <v>4241 SERVICIO DE ADMINISTRACIÓN TRIBUTARIA  DE LIMA- SAT LIMA</v>
          </cell>
          <cell r="M1566">
            <v>5500</v>
          </cell>
        </row>
        <row r="1567">
          <cell r="E1567" t="str">
            <v>21569985</v>
          </cell>
          <cell r="F1567">
            <v>43055</v>
          </cell>
          <cell r="G1567" t="str">
            <v>CAS RCC</v>
          </cell>
          <cell r="H1567" t="str">
            <v>L445</v>
          </cell>
          <cell r="I1567" t="str">
            <v>Gerencia Regional De Control De Ica</v>
          </cell>
          <cell r="J1567" t="str">
            <v>L445</v>
          </cell>
          <cell r="K1567" t="str">
            <v>Gerencia Regional De Control De Ica</v>
          </cell>
          <cell r="M1567">
            <v>8500</v>
          </cell>
        </row>
        <row r="1568">
          <cell r="E1568" t="str">
            <v>42951049</v>
          </cell>
          <cell r="F1568">
            <v>43460</v>
          </cell>
          <cell r="G1568" t="str">
            <v>CAS REGULAR</v>
          </cell>
          <cell r="H1568" t="str">
            <v>L100</v>
          </cell>
          <cell r="I1568" t="str">
            <v>Vicecontraloría De Servicios De Control Gubernamental</v>
          </cell>
          <cell r="J1568" t="str">
            <v>L100</v>
          </cell>
          <cell r="K1568" t="str">
            <v>Vicecontraloría De Servicios De Control Gubernamental</v>
          </cell>
          <cell r="M1568">
            <v>8500</v>
          </cell>
        </row>
        <row r="1569">
          <cell r="E1569" t="str">
            <v>43397982</v>
          </cell>
          <cell r="F1569">
            <v>43843</v>
          </cell>
          <cell r="G1569" t="str">
            <v>CAS MEGAPROYECTOS</v>
          </cell>
          <cell r="H1569" t="str">
            <v>L334</v>
          </cell>
          <cell r="I1569" t="str">
            <v>Subgerencia De Control De Megaproyectos</v>
          </cell>
          <cell r="J1569" t="str">
            <v>L334</v>
          </cell>
          <cell r="K1569" t="str">
            <v>Subgerencia De Control De Megaproyectos</v>
          </cell>
          <cell r="M1569">
            <v>4500</v>
          </cell>
        </row>
        <row r="1570">
          <cell r="E1570" t="str">
            <v>42920350</v>
          </cell>
          <cell r="F1570">
            <v>41995</v>
          </cell>
          <cell r="G1570" t="str">
            <v>CAS REGULAR</v>
          </cell>
          <cell r="H1570" t="str">
            <v>L320</v>
          </cell>
          <cell r="I1570" t="str">
            <v>Subgerencia De Control Del Sector Económico Y Financiero</v>
          </cell>
          <cell r="J1570" t="str">
            <v>L320</v>
          </cell>
          <cell r="K1570" t="str">
            <v>Subgerencia De Control Del Sector Económico Y Financiero</v>
          </cell>
          <cell r="M1570">
            <v>4000</v>
          </cell>
        </row>
        <row r="1571">
          <cell r="E1571" t="str">
            <v>40549282</v>
          </cell>
          <cell r="F1571">
            <v>43206</v>
          </cell>
          <cell r="G1571" t="str">
            <v>CAS REGULAR</v>
          </cell>
          <cell r="H1571" t="str">
            <v>L460</v>
          </cell>
          <cell r="I1571" t="str">
            <v>Gerencia Regional De Control De Junín</v>
          </cell>
          <cell r="J1571" t="str">
            <v>L460</v>
          </cell>
          <cell r="K1571" t="str">
            <v>Gerencia Regional De Control De Junín</v>
          </cell>
          <cell r="M1571">
            <v>4800</v>
          </cell>
        </row>
        <row r="1572">
          <cell r="E1572" t="str">
            <v>08693789</v>
          </cell>
          <cell r="F1572">
            <v>43103</v>
          </cell>
          <cell r="G1572" t="str">
            <v>CAS REGULAR</v>
          </cell>
          <cell r="H1572" t="str">
            <v>D530</v>
          </cell>
          <cell r="I1572" t="str">
            <v>Subgerencia De Abastecimiento</v>
          </cell>
          <cell r="J1572" t="str">
            <v>D530</v>
          </cell>
          <cell r="K1572" t="str">
            <v>Subgerencia De Abastecimiento</v>
          </cell>
          <cell r="M1572">
            <v>3500</v>
          </cell>
        </row>
        <row r="1573">
          <cell r="E1573" t="str">
            <v>42693894</v>
          </cell>
          <cell r="F1573">
            <v>43055</v>
          </cell>
          <cell r="G1573" t="str">
            <v>CAS RCC</v>
          </cell>
          <cell r="H1573" t="str">
            <v>L495</v>
          </cell>
          <cell r="I1573" t="str">
            <v>Gerencia Regional De Control De La Libertad</v>
          </cell>
          <cell r="J1573" t="str">
            <v>L495</v>
          </cell>
          <cell r="K1573" t="str">
            <v>Gerencia Regional De Control De La Libertad</v>
          </cell>
          <cell r="M1573">
            <v>10000</v>
          </cell>
        </row>
        <row r="1574">
          <cell r="E1574" t="str">
            <v>43991195</v>
          </cell>
          <cell r="F1574">
            <v>44055</v>
          </cell>
          <cell r="G1574" t="str">
            <v>CAS COVID</v>
          </cell>
          <cell r="H1574" t="str">
            <v>C610</v>
          </cell>
          <cell r="I1574" t="str">
            <v>Subgerencia De Evaluación De Denuncias</v>
          </cell>
          <cell r="J1574" t="str">
            <v>L425</v>
          </cell>
          <cell r="K1574" t="str">
            <v>Gerencia Regional De Control De Ancash</v>
          </cell>
          <cell r="M1574">
            <v>6500</v>
          </cell>
        </row>
        <row r="1575">
          <cell r="E1575" t="str">
            <v>41401977</v>
          </cell>
          <cell r="F1575">
            <v>43656</v>
          </cell>
          <cell r="G1575" t="str">
            <v>CAS MEGAPROYECTOS</v>
          </cell>
          <cell r="H1575" t="str">
            <v>C090</v>
          </cell>
          <cell r="I1575" t="str">
            <v>Órganos De Control Institucional</v>
          </cell>
          <cell r="J1575" t="str">
            <v>L425</v>
          </cell>
          <cell r="K1575" t="str">
            <v>Gerencia Regional De Control De Ancash</v>
          </cell>
          <cell r="L1575" t="str">
            <v>5332 GOBIERNO REGIONAL ANCASH</v>
          </cell>
          <cell r="M1575">
            <v>6500</v>
          </cell>
        </row>
        <row r="1576">
          <cell r="E1576" t="str">
            <v>45121682</v>
          </cell>
          <cell r="F1576">
            <v>43460</v>
          </cell>
          <cell r="G1576" t="str">
            <v>CAS REGULAR</v>
          </cell>
          <cell r="H1576" t="str">
            <v>L590</v>
          </cell>
          <cell r="I1576" t="str">
            <v>Subgerencia De Seguimiento Y Evaluación Del Sistema Nacional De Control</v>
          </cell>
          <cell r="J1576" t="str">
            <v>L590</v>
          </cell>
          <cell r="K1576" t="str">
            <v>Subgerencia De Seguimiento Y Evaluación Del Sistema Nacional De Control</v>
          </cell>
          <cell r="M1576">
            <v>6500</v>
          </cell>
        </row>
        <row r="1577">
          <cell r="E1577" t="str">
            <v>45793899</v>
          </cell>
          <cell r="F1577">
            <v>43227</v>
          </cell>
          <cell r="G1577" t="str">
            <v>CAS REGULAR</v>
          </cell>
          <cell r="H1577" t="str">
            <v>L482</v>
          </cell>
          <cell r="I1577" t="str">
            <v>Gerencia Regional De Control De Madre De Dios</v>
          </cell>
          <cell r="J1577" t="str">
            <v>L482</v>
          </cell>
          <cell r="K1577" t="str">
            <v>Gerencia Regional De Control De Madre De Dios</v>
          </cell>
          <cell r="M1577">
            <v>4800</v>
          </cell>
        </row>
        <row r="1578">
          <cell r="E1578" t="str">
            <v>41927561</v>
          </cell>
          <cell r="F1578">
            <v>43207</v>
          </cell>
          <cell r="G1578" t="str">
            <v>CAS REGULAR</v>
          </cell>
          <cell r="H1578" t="str">
            <v>D530</v>
          </cell>
          <cell r="I1578" t="str">
            <v>Subgerencia De Abastecimiento</v>
          </cell>
          <cell r="J1578" t="str">
            <v>D530</v>
          </cell>
          <cell r="K1578" t="str">
            <v>Subgerencia De Abastecimiento</v>
          </cell>
          <cell r="M1578">
            <v>4200</v>
          </cell>
        </row>
        <row r="1579">
          <cell r="E1579" t="str">
            <v>43671117</v>
          </cell>
          <cell r="F1579">
            <v>43601</v>
          </cell>
          <cell r="G1579" t="str">
            <v>CAS MEGAPROYECTOS</v>
          </cell>
          <cell r="H1579" t="str">
            <v>C090</v>
          </cell>
          <cell r="I1579" t="str">
            <v>Órganos De Control Institucional</v>
          </cell>
          <cell r="J1579" t="str">
            <v>L495</v>
          </cell>
          <cell r="K1579" t="str">
            <v>Gerencia Regional De Control De La Libertad</v>
          </cell>
          <cell r="L1579" t="str">
            <v>5342 GOBIERNO REGIONAL LA LIBERTAD</v>
          </cell>
          <cell r="M1579">
            <v>6500</v>
          </cell>
        </row>
        <row r="1580">
          <cell r="E1580" t="str">
            <v>46679367</v>
          </cell>
          <cell r="F1580">
            <v>44133</v>
          </cell>
          <cell r="G1580" t="str">
            <v>CAS REACTIVACIÓN ECONÓMICA</v>
          </cell>
          <cell r="H1580" t="str">
            <v>C920</v>
          </cell>
          <cell r="I1580" t="str">
            <v>Subgerencia De Control De Asociaciones Público Privadas Y Obras Por Impuestos</v>
          </cell>
          <cell r="J1580" t="str">
            <v>C920</v>
          </cell>
          <cell r="K1580" t="str">
            <v>Subgerencia De Control De Asociaciones Público Privadas Y Obras Por Impuestos</v>
          </cell>
          <cell r="M1580">
            <v>9500</v>
          </cell>
        </row>
        <row r="1581">
          <cell r="E1581" t="str">
            <v>09732283</v>
          </cell>
          <cell r="F1581">
            <v>43206</v>
          </cell>
          <cell r="G1581" t="str">
            <v>CAS REGULAR</v>
          </cell>
          <cell r="H1581" t="str">
            <v>C360</v>
          </cell>
          <cell r="I1581" t="str">
            <v>Subgerencia De Prensa</v>
          </cell>
          <cell r="J1581" t="str">
            <v>C360</v>
          </cell>
          <cell r="K1581" t="str">
            <v>Subgerencia De Prensa</v>
          </cell>
          <cell r="M1581">
            <v>6000</v>
          </cell>
        </row>
        <row r="1582">
          <cell r="E1582" t="str">
            <v>45310965</v>
          </cell>
          <cell r="F1582">
            <v>43776</v>
          </cell>
          <cell r="G1582" t="str">
            <v>CAS REGULAR</v>
          </cell>
          <cell r="H1582" t="str">
            <v>L520</v>
          </cell>
          <cell r="I1582" t="str">
            <v>Subgerencia De Planeamiento, Presupuesto Y Programación De Inversiones</v>
          </cell>
          <cell r="J1582" t="str">
            <v>L520</v>
          </cell>
          <cell r="K1582" t="str">
            <v>Subgerencia De Planeamiento, Presupuesto Y Programación De Inversiones</v>
          </cell>
          <cell r="M1582">
            <v>5000</v>
          </cell>
        </row>
        <row r="1583">
          <cell r="E1583" t="str">
            <v>32039536</v>
          </cell>
          <cell r="F1583">
            <v>43843</v>
          </cell>
          <cell r="G1583" t="str">
            <v>CAS REGULAR</v>
          </cell>
          <cell r="H1583" t="str">
            <v>C090</v>
          </cell>
          <cell r="I1583" t="str">
            <v>Órganos De Control Institucional</v>
          </cell>
          <cell r="J1583" t="str">
            <v>L316</v>
          </cell>
          <cell r="K1583" t="str">
            <v>Subgerencia De Control Del Sector Salud</v>
          </cell>
          <cell r="L1583" t="str">
            <v>3787 HOSPITAL GENERAL SANTA ROSA - LIMA</v>
          </cell>
          <cell r="M1583">
            <v>8500</v>
          </cell>
        </row>
        <row r="1584">
          <cell r="E1584" t="str">
            <v>31667755</v>
          </cell>
          <cell r="F1584">
            <v>43374</v>
          </cell>
          <cell r="G1584" t="str">
            <v>CAS RCC</v>
          </cell>
          <cell r="H1584" t="str">
            <v>L425</v>
          </cell>
          <cell r="I1584" t="str">
            <v>Gerencia Regional De Control De Ancash</v>
          </cell>
          <cell r="J1584" t="str">
            <v>L425</v>
          </cell>
          <cell r="K1584" t="str">
            <v>Gerencia Regional De Control De Ancash</v>
          </cell>
          <cell r="M1584">
            <v>10500</v>
          </cell>
        </row>
        <row r="1585">
          <cell r="E1585" t="str">
            <v>45291833</v>
          </cell>
          <cell r="F1585">
            <v>43843</v>
          </cell>
          <cell r="G1585" t="str">
            <v>CAS REGULAR</v>
          </cell>
          <cell r="H1585" t="str">
            <v>D531</v>
          </cell>
          <cell r="I1585" t="str">
            <v>Oficina De Seguridad Y Defensa Nacional</v>
          </cell>
          <cell r="J1585" t="str">
            <v>D531</v>
          </cell>
          <cell r="K1585" t="str">
            <v>Oficina De Seguridad Y Defensa Nacional</v>
          </cell>
          <cell r="M1585">
            <v>6500</v>
          </cell>
        </row>
        <row r="1586">
          <cell r="E1586" t="str">
            <v>43073181</v>
          </cell>
          <cell r="F1586">
            <v>41852</v>
          </cell>
          <cell r="G1586" t="str">
            <v>CAS REGULAR</v>
          </cell>
          <cell r="H1586" t="str">
            <v>D610</v>
          </cell>
          <cell r="I1586" t="str">
            <v>Subgerencia De Sistemas De Información</v>
          </cell>
          <cell r="J1586" t="str">
            <v>D610</v>
          </cell>
          <cell r="K1586" t="str">
            <v>Subgerencia De Sistemas De Información</v>
          </cell>
          <cell r="M1586">
            <v>7000</v>
          </cell>
        </row>
        <row r="1587">
          <cell r="E1587" t="str">
            <v>42035959</v>
          </cell>
          <cell r="F1587">
            <v>43460</v>
          </cell>
          <cell r="G1587" t="str">
            <v>CAS REGULAR</v>
          </cell>
          <cell r="H1587" t="str">
            <v>C090</v>
          </cell>
          <cell r="I1587" t="str">
            <v>Órganos De Control Institucional</v>
          </cell>
          <cell r="J1587" t="str">
            <v>L420</v>
          </cell>
          <cell r="K1587" t="str">
            <v>Gerencia Regional De Control De Piura</v>
          </cell>
          <cell r="L1587" t="str">
            <v>5349 GOBIERNO REGIONAL PIURA</v>
          </cell>
          <cell r="M1587">
            <v>8500</v>
          </cell>
        </row>
        <row r="1588">
          <cell r="E1588" t="str">
            <v>40096146</v>
          </cell>
          <cell r="F1588">
            <v>44055</v>
          </cell>
          <cell r="G1588" t="str">
            <v>CAS COVID</v>
          </cell>
          <cell r="H1588" t="str">
            <v>L530</v>
          </cell>
          <cell r="I1588" t="str">
            <v>Subgerencia De Atención De Denuncias</v>
          </cell>
          <cell r="J1588" t="str">
            <v>L530</v>
          </cell>
          <cell r="K1588" t="str">
            <v>Subgerencia De Atención De Denuncias</v>
          </cell>
          <cell r="M1588">
            <v>6500</v>
          </cell>
        </row>
        <row r="1589">
          <cell r="E1589" t="str">
            <v>40958085</v>
          </cell>
          <cell r="F1589">
            <v>44133</v>
          </cell>
          <cell r="G1589" t="str">
            <v xml:space="preserve">CAS REGULAR </v>
          </cell>
          <cell r="H1589" t="str">
            <v>D530</v>
          </cell>
          <cell r="I1589" t="str">
            <v>Subgerencia De Abastecimiento</v>
          </cell>
          <cell r="J1589" t="str">
            <v>D530</v>
          </cell>
          <cell r="K1589" t="str">
            <v>Subgerencia De Abastecimiento</v>
          </cell>
          <cell r="M1589">
            <v>9500</v>
          </cell>
        </row>
        <row r="1590">
          <cell r="E1590" t="str">
            <v>20083854</v>
          </cell>
          <cell r="F1590">
            <v>43843</v>
          </cell>
          <cell r="G1590" t="str">
            <v>CAS REGULAR</v>
          </cell>
          <cell r="H1590" t="str">
            <v>D402</v>
          </cell>
          <cell r="I1590" t="str">
            <v>Subdirección De Estudios E Investigaciones</v>
          </cell>
          <cell r="J1590" t="str">
            <v>D402</v>
          </cell>
          <cell r="K1590" t="str">
            <v>Subdirección De Estudios E Investigaciones</v>
          </cell>
          <cell r="M1590">
            <v>7500</v>
          </cell>
        </row>
        <row r="1591">
          <cell r="E1591" t="str">
            <v>46514591</v>
          </cell>
          <cell r="F1591">
            <v>44133</v>
          </cell>
          <cell r="G1591" t="str">
            <v>CAS REACTIVACIÓN ECONÓMICA</v>
          </cell>
          <cell r="H1591" t="str">
            <v>C090</v>
          </cell>
          <cell r="I1591" t="str">
            <v>Órganos De Control Institucional</v>
          </cell>
          <cell r="J1591" t="str">
            <v>L495</v>
          </cell>
          <cell r="K1591" t="str">
            <v>Gerencia Regional De Control De La Libertad</v>
          </cell>
          <cell r="L1591" t="str">
            <v>0423 MUNICIPALIDAD PROVINCIAL DE SANTIAGO DE CHUCO</v>
          </cell>
          <cell r="M1591">
            <v>6500</v>
          </cell>
        </row>
        <row r="1592">
          <cell r="E1592" t="str">
            <v>44623545</v>
          </cell>
          <cell r="F1592">
            <v>43195</v>
          </cell>
          <cell r="G1592" t="str">
            <v>CAS REGULAR</v>
          </cell>
          <cell r="H1592" t="str">
            <v>L422</v>
          </cell>
          <cell r="I1592" t="str">
            <v>Gerencia Regional De Control De Tumbes</v>
          </cell>
          <cell r="J1592" t="str">
            <v>L422</v>
          </cell>
          <cell r="K1592" t="str">
            <v>Gerencia Regional De Control De Tumbes</v>
          </cell>
          <cell r="L1592" t="str">
            <v>0079 CONTRALORÍA GENERAL DE LA REPÚBLICA - CGR</v>
          </cell>
          <cell r="M1592">
            <v>3800</v>
          </cell>
        </row>
        <row r="1593">
          <cell r="E1593" t="str">
            <v>09715854</v>
          </cell>
          <cell r="F1593">
            <v>43207</v>
          </cell>
          <cell r="G1593" t="str">
            <v>CAS REGULAR</v>
          </cell>
          <cell r="H1593" t="str">
            <v>C200</v>
          </cell>
          <cell r="I1593" t="str">
            <v>Gerencia De Administración</v>
          </cell>
          <cell r="J1593" t="str">
            <v>C200</v>
          </cell>
          <cell r="K1593" t="str">
            <v>Gerencia De Administración</v>
          </cell>
          <cell r="M1593">
            <v>4800</v>
          </cell>
        </row>
        <row r="1594">
          <cell r="E1594" t="str">
            <v>09465524</v>
          </cell>
          <cell r="F1594">
            <v>43460</v>
          </cell>
          <cell r="G1594" t="str">
            <v>CAS MEGAPROYECTOS</v>
          </cell>
          <cell r="H1594" t="str">
            <v>C920</v>
          </cell>
          <cell r="I1594" t="str">
            <v>Subgerencia De Control De Asociaciones Público Privadas Y Obras Por Impuestos</v>
          </cell>
          <cell r="J1594" t="str">
            <v>C920</v>
          </cell>
          <cell r="K1594" t="str">
            <v>Subgerencia De Control De Asociaciones Público Privadas Y Obras Por Impuestos</v>
          </cell>
          <cell r="M1594">
            <v>10500</v>
          </cell>
        </row>
        <row r="1595">
          <cell r="E1595" t="str">
            <v>29549107</v>
          </cell>
          <cell r="F1595">
            <v>43656</v>
          </cell>
          <cell r="G1595" t="str">
            <v>CAS RCC</v>
          </cell>
          <cell r="H1595" t="str">
            <v>C090</v>
          </cell>
          <cell r="I1595" t="str">
            <v>Órganos De Control Institucional</v>
          </cell>
          <cell r="J1595" t="str">
            <v>L470</v>
          </cell>
          <cell r="K1595" t="str">
            <v>Gerencia Regional De Control De Arequipa</v>
          </cell>
          <cell r="L1595" t="str">
            <v>0359 MUNICIPALIDAD PROVINCIAL DE ISLAY</v>
          </cell>
          <cell r="M1595">
            <v>7500</v>
          </cell>
        </row>
        <row r="1596">
          <cell r="E1596" t="str">
            <v>41538632</v>
          </cell>
          <cell r="F1596">
            <v>44133</v>
          </cell>
          <cell r="G1596" t="str">
            <v>CAS REACTIVACIÓN ECONÓMICA</v>
          </cell>
          <cell r="H1596" t="str">
            <v>L530</v>
          </cell>
          <cell r="I1596" t="str">
            <v>Subgerencia De Atención De Denuncias</v>
          </cell>
          <cell r="J1596" t="str">
            <v>L430</v>
          </cell>
          <cell r="K1596" t="str">
            <v>Gerencia Regional De Control De Lambayeque</v>
          </cell>
          <cell r="M1596">
            <v>9500</v>
          </cell>
        </row>
        <row r="1597">
          <cell r="E1597" t="str">
            <v>41943160</v>
          </cell>
          <cell r="F1597">
            <v>43601</v>
          </cell>
          <cell r="G1597" t="str">
            <v>CAS RCC</v>
          </cell>
          <cell r="H1597" t="str">
            <v>C090</v>
          </cell>
          <cell r="I1597" t="str">
            <v>Órganos De Control Institucional</v>
          </cell>
          <cell r="J1597" t="str">
            <v>L495</v>
          </cell>
          <cell r="K1597" t="str">
            <v>Gerencia Regional De Control De La Libertad</v>
          </cell>
          <cell r="L1597" t="str">
            <v>2057 MUNICIPALIDAD DISTRITAL DE VÍCTOR LARCO HERRERA</v>
          </cell>
          <cell r="M1597">
            <v>6500</v>
          </cell>
        </row>
        <row r="1598">
          <cell r="E1598" t="str">
            <v>25001952</v>
          </cell>
          <cell r="F1598">
            <v>44133</v>
          </cell>
          <cell r="G1598" t="str">
            <v>CAS REACTIVACIÓN ECONÓMICA</v>
          </cell>
          <cell r="H1598" t="str">
            <v>C920</v>
          </cell>
          <cell r="I1598" t="str">
            <v>Subgerencia De Control De Asociaciones Público Privadas Y Obras Por Impuestos</v>
          </cell>
          <cell r="J1598" t="str">
            <v>C920</v>
          </cell>
          <cell r="K1598" t="str">
            <v>Subgerencia De Control De Asociaciones Público Privadas Y Obras Por Impuestos</v>
          </cell>
          <cell r="M1598">
            <v>11000</v>
          </cell>
        </row>
        <row r="1599">
          <cell r="E1599" t="str">
            <v>40891745</v>
          </cell>
          <cell r="F1599">
            <v>43601</v>
          </cell>
          <cell r="G1599" t="str">
            <v>CAS RCC</v>
          </cell>
          <cell r="H1599" t="str">
            <v>C090</v>
          </cell>
          <cell r="I1599" t="str">
            <v>Órganos De Control Institucional</v>
          </cell>
          <cell r="J1599" t="str">
            <v>L446</v>
          </cell>
          <cell r="K1599" t="str">
            <v>Gerencia Regional De Control De Huancavelica</v>
          </cell>
          <cell r="L1599" t="str">
            <v>0394 MUNICIPALIDAD PROVINCIAL DE ANGARAES</v>
          </cell>
          <cell r="M1599">
            <v>6500</v>
          </cell>
        </row>
        <row r="1600">
          <cell r="E1600" t="str">
            <v>46178010</v>
          </cell>
          <cell r="F1600">
            <v>43460</v>
          </cell>
          <cell r="G1600" t="str">
            <v>CAS REGULAR</v>
          </cell>
          <cell r="H1600" t="str">
            <v>L476</v>
          </cell>
          <cell r="I1600" t="str">
            <v>Gerencia Regional De Control De Moquegua</v>
          </cell>
          <cell r="J1600" t="str">
            <v>L476</v>
          </cell>
          <cell r="K1600" t="str">
            <v>Gerencia Regional De Control De Moquegua</v>
          </cell>
          <cell r="M1600">
            <v>5500</v>
          </cell>
        </row>
        <row r="1601">
          <cell r="E1601" t="str">
            <v>44996595</v>
          </cell>
          <cell r="F1601">
            <v>43374</v>
          </cell>
          <cell r="G1601" t="str">
            <v>CAS RCC</v>
          </cell>
          <cell r="H1601" t="str">
            <v>C090</v>
          </cell>
          <cell r="I1601" t="str">
            <v>Órganos De Control Institucional</v>
          </cell>
          <cell r="J1601" t="str">
            <v>L420</v>
          </cell>
          <cell r="K1601" t="str">
            <v>Gerencia Regional De Control De Piura</v>
          </cell>
          <cell r="L1601" t="str">
            <v>0451 MUNICIPALIDAD PROVINCIAL DE HUANCABAMBA</v>
          </cell>
          <cell r="M1601">
            <v>6500</v>
          </cell>
        </row>
        <row r="1602">
          <cell r="E1602" t="str">
            <v>25553172</v>
          </cell>
          <cell r="F1602">
            <v>43055</v>
          </cell>
          <cell r="G1602" t="str">
            <v>CAS MEGAPROYECTOS</v>
          </cell>
          <cell r="H1602" t="str">
            <v>C920</v>
          </cell>
          <cell r="I1602" t="str">
            <v>Subgerencia De Control De Asociaciones Público Privadas Y Obras Por Impuestos</v>
          </cell>
          <cell r="J1602" t="str">
            <v>C920</v>
          </cell>
          <cell r="K1602" t="str">
            <v>Subgerencia De Control De Asociaciones Público Privadas Y Obras Por Impuestos</v>
          </cell>
          <cell r="M1602">
            <v>12000</v>
          </cell>
        </row>
        <row r="1603">
          <cell r="E1603" t="str">
            <v>02434272</v>
          </cell>
          <cell r="F1603">
            <v>43601</v>
          </cell>
          <cell r="G1603" t="str">
            <v>CAS MEGAPROYECTOS</v>
          </cell>
          <cell r="H1603" t="str">
            <v>C090</v>
          </cell>
          <cell r="I1603" t="str">
            <v>Órganos De Control Institucional</v>
          </cell>
          <cell r="J1603" t="str">
            <v>L455</v>
          </cell>
          <cell r="K1603" t="str">
            <v>Gerencia Regional De Control De Puno</v>
          </cell>
          <cell r="L1603" t="str">
            <v>0462 MUNICIPALIDAD PROVINCIAL DE MELGAR</v>
          </cell>
          <cell r="M1603">
            <v>6500</v>
          </cell>
        </row>
        <row r="1604">
          <cell r="E1604" t="str">
            <v>46002293</v>
          </cell>
          <cell r="F1604">
            <v>44055</v>
          </cell>
          <cell r="G1604" t="str">
            <v>CAS COVID</v>
          </cell>
          <cell r="H1604" t="str">
            <v>C610</v>
          </cell>
          <cell r="I1604" t="str">
            <v>Subgerencia De Evaluación De Denuncias</v>
          </cell>
          <cell r="J1604" t="str">
            <v>L480</v>
          </cell>
          <cell r="K1604" t="str">
            <v>Gerencia Regional De Control De Cusco</v>
          </cell>
          <cell r="M1604">
            <v>6500</v>
          </cell>
        </row>
        <row r="1605">
          <cell r="E1605" t="str">
            <v>08557834</v>
          </cell>
          <cell r="F1605">
            <v>43207</v>
          </cell>
          <cell r="G1605" t="str">
            <v>CAS REGULAR</v>
          </cell>
          <cell r="H1605" t="str">
            <v>D530</v>
          </cell>
          <cell r="I1605" t="str">
            <v>Subgerencia De Abastecimiento</v>
          </cell>
          <cell r="J1605" t="str">
            <v>D530</v>
          </cell>
          <cell r="K1605" t="str">
            <v>Subgerencia De Abastecimiento</v>
          </cell>
          <cell r="M1605">
            <v>4200</v>
          </cell>
        </row>
        <row r="1606">
          <cell r="E1606" t="str">
            <v>41533889</v>
          </cell>
          <cell r="F1606">
            <v>43601</v>
          </cell>
          <cell r="G1606" t="str">
            <v>CAS MEGAPROYECTOS</v>
          </cell>
          <cell r="H1606" t="str">
            <v>C090</v>
          </cell>
          <cell r="I1606" t="str">
            <v>Órganos De Control Institucional</v>
          </cell>
          <cell r="J1606" t="str">
            <v>L435</v>
          </cell>
          <cell r="K1606" t="str">
            <v>Gerencia Regional De Control De Cajamarca</v>
          </cell>
          <cell r="L1606" t="str">
            <v>0375 MUNICIPALIDAD PROVINCIAL DE JAÉN</v>
          </cell>
          <cell r="M1606">
            <v>7500</v>
          </cell>
        </row>
        <row r="1607">
          <cell r="E1607" t="str">
            <v>46717521</v>
          </cell>
          <cell r="F1607">
            <v>44133</v>
          </cell>
          <cell r="G1607" t="str">
            <v>CAS REACTIVACIÓN ECONÓMICA</v>
          </cell>
          <cell r="H1607" t="str">
            <v>L401</v>
          </cell>
          <cell r="I1607" t="str">
            <v>Gerencia Regional De Control Lima Metropolitana Y Callao</v>
          </cell>
          <cell r="J1607" t="str">
            <v>L401</v>
          </cell>
          <cell r="K1607" t="str">
            <v>Gerencia Regional De Control Lima Metropolitana Y Callao</v>
          </cell>
          <cell r="M1607">
            <v>7500</v>
          </cell>
        </row>
        <row r="1608">
          <cell r="E1608" t="str">
            <v>15681746</v>
          </cell>
          <cell r="F1608">
            <v>43601</v>
          </cell>
          <cell r="G1608" t="str">
            <v>CAS RCC</v>
          </cell>
          <cell r="H1608" t="str">
            <v>C090</v>
          </cell>
          <cell r="I1608" t="str">
            <v>Órganos De Control Institucional</v>
          </cell>
          <cell r="J1608" t="str">
            <v>L425</v>
          </cell>
          <cell r="K1608" t="str">
            <v>Gerencia Regional De Control De Ancash</v>
          </cell>
          <cell r="L1608" t="str">
            <v>0776 MUNICIPALIDAD PROVINCIAL DE OCROS</v>
          </cell>
          <cell r="M1608">
            <v>7500</v>
          </cell>
        </row>
        <row r="1609">
          <cell r="E1609" t="str">
            <v>45130677</v>
          </cell>
          <cell r="F1609">
            <v>43601</v>
          </cell>
          <cell r="G1609" t="str">
            <v>CAS RCC</v>
          </cell>
          <cell r="H1609" t="str">
            <v>C090</v>
          </cell>
          <cell r="I1609" t="str">
            <v>Órganos De Control Institucional</v>
          </cell>
          <cell r="J1609" t="str">
            <v>L495</v>
          </cell>
          <cell r="K1609" t="str">
            <v>Gerencia Regional De Control De La Libertad</v>
          </cell>
          <cell r="L1609" t="str">
            <v>2060 MUNICIPALIDAD DISTRITAL EL PORVENIR - TRUJILLO</v>
          </cell>
          <cell r="M1609">
            <v>7500</v>
          </cell>
        </row>
        <row r="1610">
          <cell r="E1610" t="str">
            <v>47257488</v>
          </cell>
          <cell r="F1610">
            <v>44133</v>
          </cell>
          <cell r="G1610" t="str">
            <v>CAS REACTIVACIÓN ECONÓMICA</v>
          </cell>
          <cell r="H1610" t="str">
            <v>C090</v>
          </cell>
          <cell r="I1610" t="str">
            <v>Órganos De Control Institucional</v>
          </cell>
          <cell r="J1610" t="str">
            <v>L495</v>
          </cell>
          <cell r="K1610" t="str">
            <v>Gerencia Regional De Control De La Libertad</v>
          </cell>
          <cell r="L1610" t="str">
            <v>0264 SEDALIB S.A.</v>
          </cell>
          <cell r="M1610">
            <v>8500</v>
          </cell>
        </row>
        <row r="1611">
          <cell r="E1611" t="str">
            <v>40255482</v>
          </cell>
          <cell r="F1611">
            <v>43601</v>
          </cell>
          <cell r="G1611" t="str">
            <v>CAS RCC</v>
          </cell>
          <cell r="H1611" t="str">
            <v>C090</v>
          </cell>
          <cell r="I1611" t="str">
            <v>Órganos De Control Institucional</v>
          </cell>
          <cell r="J1611" t="str">
            <v>L470</v>
          </cell>
          <cell r="K1611" t="str">
            <v>Gerencia Regional De Control De Arequipa</v>
          </cell>
          <cell r="L1611" t="str">
            <v>0356 MUNICIPALIDAD PROVINCIAL DE CASTILLA</v>
          </cell>
          <cell r="M1611">
            <v>6500</v>
          </cell>
        </row>
        <row r="1612">
          <cell r="E1612" t="str">
            <v>41522561</v>
          </cell>
          <cell r="F1612">
            <v>41715</v>
          </cell>
          <cell r="G1612" t="str">
            <v>CAS REGULAR</v>
          </cell>
          <cell r="H1612" t="str">
            <v>L315</v>
          </cell>
          <cell r="I1612" t="str">
            <v>Subgerencia De Control Del Sector Social Y Cultura</v>
          </cell>
          <cell r="J1612" t="str">
            <v>L315</v>
          </cell>
          <cell r="K1612" t="str">
            <v>Subgerencia De Control Del Sector Social Y Cultura</v>
          </cell>
          <cell r="M1612">
            <v>4500</v>
          </cell>
        </row>
        <row r="1613">
          <cell r="E1613" t="str">
            <v>40158202</v>
          </cell>
          <cell r="F1613">
            <v>43467</v>
          </cell>
          <cell r="G1613" t="str">
            <v>CAS REGULAR</v>
          </cell>
          <cell r="H1613" t="str">
            <v>C200</v>
          </cell>
          <cell r="I1613" t="str">
            <v>Gerencia De Administración</v>
          </cell>
          <cell r="J1613" t="str">
            <v>C200</v>
          </cell>
          <cell r="K1613" t="str">
            <v>Gerencia De Administración</v>
          </cell>
          <cell r="M1613">
            <v>3500</v>
          </cell>
        </row>
        <row r="1614">
          <cell r="E1614" t="str">
            <v>70548453</v>
          </cell>
          <cell r="F1614">
            <v>44137</v>
          </cell>
          <cell r="G1614" t="str">
            <v xml:space="preserve">CAS REGULAR </v>
          </cell>
          <cell r="H1614" t="str">
            <v>D320</v>
          </cell>
          <cell r="I1614" t="str">
            <v>Subgerencia De Gestión Documentaria</v>
          </cell>
          <cell r="J1614" t="str">
            <v>L446</v>
          </cell>
          <cell r="K1614" t="str">
            <v>Gerencia Regional De Control De Huancavelica</v>
          </cell>
          <cell r="M1614">
            <v>5000</v>
          </cell>
        </row>
        <row r="1615">
          <cell r="E1615" t="str">
            <v>40056702</v>
          </cell>
          <cell r="F1615">
            <v>44133</v>
          </cell>
          <cell r="G1615" t="str">
            <v>CAS REACTIVACIÓN ECONÓMICA</v>
          </cell>
          <cell r="H1615" t="str">
            <v>L475</v>
          </cell>
          <cell r="I1615" t="str">
            <v>Gerencia Regional De Control De Tacna</v>
          </cell>
          <cell r="J1615" t="str">
            <v>L475</v>
          </cell>
          <cell r="K1615" t="str">
            <v>Gerencia Regional De Control De Tacna</v>
          </cell>
          <cell r="M1615">
            <v>6500</v>
          </cell>
        </row>
        <row r="1616">
          <cell r="E1616" t="str">
            <v>45707844</v>
          </cell>
          <cell r="F1616">
            <v>44055</v>
          </cell>
          <cell r="G1616" t="str">
            <v>CAS COVID</v>
          </cell>
          <cell r="H1616" t="str">
            <v>L531</v>
          </cell>
          <cell r="I1616" t="str">
            <v>Subgerencia De Participación Ciudadana</v>
          </cell>
          <cell r="J1616" t="str">
            <v>L470</v>
          </cell>
          <cell r="K1616" t="str">
            <v>Gerencia Regional De Control De Arequipa</v>
          </cell>
          <cell r="M1616">
            <v>6500</v>
          </cell>
        </row>
        <row r="1617">
          <cell r="E1617" t="str">
            <v>72787561</v>
          </cell>
          <cell r="F1617">
            <v>43601</v>
          </cell>
          <cell r="G1617" t="str">
            <v>CAS RCC</v>
          </cell>
          <cell r="H1617" t="str">
            <v>C090</v>
          </cell>
          <cell r="I1617" t="str">
            <v>Órganos De Control Institucional</v>
          </cell>
          <cell r="J1617" t="str">
            <v>L420</v>
          </cell>
          <cell r="K1617" t="str">
            <v>Gerencia Regional De Control De Piura</v>
          </cell>
          <cell r="L1617" t="str">
            <v>0450 MUNICIPALIDAD PROVINCIAL DE AYABACA</v>
          </cell>
          <cell r="M1617">
            <v>6500</v>
          </cell>
        </row>
        <row r="1618">
          <cell r="E1618" t="str">
            <v>40508536</v>
          </cell>
          <cell r="F1618">
            <v>43601</v>
          </cell>
          <cell r="G1618" t="str">
            <v>CAS MEGAPROYECTOS</v>
          </cell>
          <cell r="H1618" t="str">
            <v>C090</v>
          </cell>
          <cell r="I1618" t="str">
            <v>Órganos De Control Institucional</v>
          </cell>
          <cell r="J1618" t="str">
            <v>L470</v>
          </cell>
          <cell r="K1618" t="str">
            <v>Gerencia Regional De Control De Arequipa</v>
          </cell>
          <cell r="L1618" t="str">
            <v>0617 AUTORIDAD AUTÓNOMA DE MAJES SIGUAS - AUTODEMA - GOBIERNO REGIONAL DE AREQUIPA</v>
          </cell>
          <cell r="M1618">
            <v>6500</v>
          </cell>
        </row>
        <row r="1619">
          <cell r="E1619" t="str">
            <v>02652059</v>
          </cell>
          <cell r="F1619">
            <v>43656</v>
          </cell>
          <cell r="G1619" t="str">
            <v>CAS RCC</v>
          </cell>
          <cell r="H1619" t="str">
            <v>C090</v>
          </cell>
          <cell r="I1619" t="str">
            <v>Órganos De Control Institucional</v>
          </cell>
          <cell r="J1619" t="str">
            <v>L420</v>
          </cell>
          <cell r="K1619" t="str">
            <v>Gerencia Regional De Control De Piura</v>
          </cell>
          <cell r="L1619" t="str">
            <v>0451 MUNICIPALIDAD PROVINCIAL DE HUANCABAMBA</v>
          </cell>
          <cell r="M1619">
            <v>7500</v>
          </cell>
        </row>
        <row r="1620">
          <cell r="E1620" t="str">
            <v>44197743</v>
          </cell>
          <cell r="F1620">
            <v>44133</v>
          </cell>
          <cell r="G1620" t="str">
            <v>CAS REACTIVACIÓN ECONÓMICA</v>
          </cell>
          <cell r="H1620" t="str">
            <v>C090</v>
          </cell>
          <cell r="I1620" t="str">
            <v>Órganos De Control Institucional</v>
          </cell>
          <cell r="J1620" t="str">
            <v>L435</v>
          </cell>
          <cell r="K1620" t="str">
            <v>Gerencia Regional De Control De Cajamarca</v>
          </cell>
          <cell r="L1620" t="str">
            <v>0374 MUNICIPALIDAD PROVINCIAL DE HUALGAYOC</v>
          </cell>
          <cell r="M1620">
            <v>6500</v>
          </cell>
        </row>
        <row r="1621">
          <cell r="E1621" t="str">
            <v>10751730</v>
          </cell>
          <cell r="F1621">
            <v>43207</v>
          </cell>
          <cell r="G1621" t="str">
            <v>CAS REGULAR</v>
          </cell>
          <cell r="H1621" t="str">
            <v>D531</v>
          </cell>
          <cell r="I1621" t="str">
            <v>Oficina De Seguridad Y Defensa Nacional</v>
          </cell>
          <cell r="J1621" t="str">
            <v>D531</v>
          </cell>
          <cell r="K1621" t="str">
            <v>Oficina De Seguridad Y Defensa Nacional</v>
          </cell>
          <cell r="M1621">
            <v>3000</v>
          </cell>
        </row>
        <row r="1622">
          <cell r="E1622" t="str">
            <v>43431450</v>
          </cell>
          <cell r="F1622">
            <v>43656</v>
          </cell>
          <cell r="G1622" t="str">
            <v>CAS RCC</v>
          </cell>
          <cell r="H1622" t="str">
            <v>C090</v>
          </cell>
          <cell r="I1622" t="str">
            <v>Órganos De Control Institucional</v>
          </cell>
          <cell r="J1622" t="str">
            <v>L470</v>
          </cell>
          <cell r="K1622" t="str">
            <v>Gerencia Regional De Control De Arequipa</v>
          </cell>
          <cell r="L1622" t="str">
            <v>0355 MUNICIPALIDAD PROVINCIAL DE CARAVELI</v>
          </cell>
          <cell r="M1622">
            <v>7500</v>
          </cell>
        </row>
        <row r="1623">
          <cell r="E1623" t="str">
            <v>41573723</v>
          </cell>
          <cell r="F1623">
            <v>44133</v>
          </cell>
          <cell r="G1623" t="str">
            <v>CAS REACTIVACIÓN ECONÓMICA</v>
          </cell>
          <cell r="H1623" t="str">
            <v>C090</v>
          </cell>
          <cell r="I1623" t="str">
            <v>Órganos De Control Institucional</v>
          </cell>
          <cell r="J1623" t="str">
            <v>L401</v>
          </cell>
          <cell r="K1623" t="str">
            <v>Gerencia Regional De Control Lima Metropolitana Y Callao</v>
          </cell>
          <cell r="L1623" t="str">
            <v>2161 MUNICIPALIDAD DISTRITAL DE MIRAFLORES-LIMA</v>
          </cell>
          <cell r="M1623">
            <v>7500</v>
          </cell>
        </row>
        <row r="1624">
          <cell r="E1624" t="str">
            <v>46260753</v>
          </cell>
          <cell r="F1624">
            <v>44133</v>
          </cell>
          <cell r="G1624" t="str">
            <v xml:space="preserve">CAS REGULAR </v>
          </cell>
          <cell r="H1624" t="str">
            <v>D530</v>
          </cell>
          <cell r="I1624" t="str">
            <v>Subgerencia De Abastecimiento</v>
          </cell>
          <cell r="J1624" t="str">
            <v>D530</v>
          </cell>
          <cell r="K1624" t="str">
            <v>Subgerencia De Abastecimiento</v>
          </cell>
          <cell r="M1624">
            <v>9500</v>
          </cell>
        </row>
        <row r="1625">
          <cell r="E1625" t="str">
            <v>42844504</v>
          </cell>
          <cell r="F1625">
            <v>43776</v>
          </cell>
          <cell r="G1625" t="str">
            <v>CAS REGULAR</v>
          </cell>
          <cell r="H1625" t="str">
            <v>D900</v>
          </cell>
          <cell r="I1625" t="str">
            <v>Procuraduría Pública</v>
          </cell>
          <cell r="J1625" t="str">
            <v>D900</v>
          </cell>
          <cell r="K1625" t="str">
            <v>Procuraduría Pública</v>
          </cell>
          <cell r="M1625">
            <v>7500</v>
          </cell>
        </row>
        <row r="1626">
          <cell r="E1626" t="str">
            <v>42242790</v>
          </cell>
          <cell r="F1626">
            <v>44133</v>
          </cell>
          <cell r="G1626" t="str">
            <v>CAS REACTIVACIÓN ECONÓMICA</v>
          </cell>
          <cell r="H1626" t="str">
            <v>L455</v>
          </cell>
          <cell r="I1626" t="str">
            <v>Gerencia Regional De Control De Puno</v>
          </cell>
          <cell r="J1626" t="str">
            <v>L455</v>
          </cell>
          <cell r="K1626" t="str">
            <v>Gerencia Regional De Control De Puno</v>
          </cell>
          <cell r="M1626">
            <v>6500</v>
          </cell>
        </row>
        <row r="1627">
          <cell r="E1627" t="str">
            <v>45360584</v>
          </cell>
          <cell r="F1627">
            <v>43601</v>
          </cell>
          <cell r="G1627" t="str">
            <v>CAS MEGAPROYECTOS</v>
          </cell>
          <cell r="H1627" t="str">
            <v>C090</v>
          </cell>
          <cell r="I1627" t="str">
            <v>Órganos De Control Institucional</v>
          </cell>
          <cell r="J1627" t="str">
            <v>L470</v>
          </cell>
          <cell r="K1627" t="str">
            <v>Gerencia Regional De Control De Arequipa</v>
          </cell>
          <cell r="L1627" t="str">
            <v>5334 GOBIERNO REGIONAL AREQUIPA</v>
          </cell>
          <cell r="M1627">
            <v>6500</v>
          </cell>
        </row>
        <row r="1628">
          <cell r="E1628" t="str">
            <v>16781552</v>
          </cell>
          <cell r="F1628">
            <v>43460</v>
          </cell>
          <cell r="G1628" t="str">
            <v>CAS REGULAR</v>
          </cell>
          <cell r="H1628" t="str">
            <v>L452</v>
          </cell>
          <cell r="I1628" t="str">
            <v>Gerencia Regional De Control De Amazonas</v>
          </cell>
          <cell r="J1628" t="str">
            <v>L452</v>
          </cell>
          <cell r="K1628" t="str">
            <v>Gerencia Regional De Control De Amazonas</v>
          </cell>
          <cell r="M1628">
            <v>6500</v>
          </cell>
        </row>
        <row r="1629">
          <cell r="E1629" t="str">
            <v>42027317</v>
          </cell>
          <cell r="F1629">
            <v>43103</v>
          </cell>
          <cell r="G1629" t="str">
            <v>CAS REGULAR</v>
          </cell>
          <cell r="H1629" t="str">
            <v>D610</v>
          </cell>
          <cell r="I1629" t="str">
            <v>Subgerencia De Sistemas De Información</v>
          </cell>
          <cell r="J1629" t="str">
            <v>D610</v>
          </cell>
          <cell r="K1629" t="str">
            <v>Subgerencia De Sistemas De Información</v>
          </cell>
          <cell r="M1629">
            <v>7000</v>
          </cell>
        </row>
        <row r="1630">
          <cell r="E1630" t="str">
            <v>47121557</v>
          </cell>
          <cell r="F1630">
            <v>43460</v>
          </cell>
          <cell r="G1630" t="str">
            <v>CAS REGULAR</v>
          </cell>
          <cell r="H1630" t="str">
            <v>L476</v>
          </cell>
          <cell r="I1630" t="str">
            <v>Gerencia Regional De Control De Moquegua</v>
          </cell>
          <cell r="J1630" t="str">
            <v>L476</v>
          </cell>
          <cell r="K1630" t="str">
            <v>Gerencia Regional De Control De Moquegua</v>
          </cell>
          <cell r="M1630">
            <v>2500</v>
          </cell>
        </row>
        <row r="1631">
          <cell r="E1631" t="str">
            <v>45114055</v>
          </cell>
          <cell r="F1631">
            <v>44133</v>
          </cell>
          <cell r="G1631" t="str">
            <v>CAS REACTIVACIÓN ECONÓMICA</v>
          </cell>
          <cell r="H1631" t="str">
            <v>C090</v>
          </cell>
          <cell r="I1631" t="str">
            <v>Órganos De Control Institucional</v>
          </cell>
          <cell r="J1631" t="str">
            <v>L470</v>
          </cell>
          <cell r="K1631" t="str">
            <v>Gerencia Regional De Control De Arequipa</v>
          </cell>
          <cell r="L1631" t="str">
            <v>0210 UNIVERSIDAD NACIONAL SAN AGUSTÍN - AREQUIPA</v>
          </cell>
          <cell r="M1631">
            <v>6500</v>
          </cell>
        </row>
        <row r="1632">
          <cell r="E1632" t="str">
            <v>26681608</v>
          </cell>
          <cell r="F1632">
            <v>43601</v>
          </cell>
          <cell r="G1632" t="str">
            <v>CAS MEGAPROYECTOS</v>
          </cell>
          <cell r="H1632" t="str">
            <v>L435</v>
          </cell>
          <cell r="I1632" t="str">
            <v>Gerencia Regional De Control De Cajamarca</v>
          </cell>
          <cell r="J1632" t="str">
            <v>L435</v>
          </cell>
          <cell r="K1632" t="str">
            <v>Gerencia Regional De Control De Cajamarca</v>
          </cell>
          <cell r="M1632">
            <v>7500</v>
          </cell>
        </row>
        <row r="1633">
          <cell r="E1633" t="str">
            <v>10260569</v>
          </cell>
          <cell r="F1633">
            <v>41813</v>
          </cell>
          <cell r="G1633" t="str">
            <v>CAS REGULAR</v>
          </cell>
          <cell r="H1633" t="str">
            <v>D320</v>
          </cell>
          <cell r="I1633" t="str">
            <v>Subgerencia De Gestión Documentaria</v>
          </cell>
          <cell r="J1633" t="str">
            <v>D320</v>
          </cell>
          <cell r="K1633" t="str">
            <v>Subgerencia De Gestión Documentaria</v>
          </cell>
          <cell r="M1633">
            <v>3500</v>
          </cell>
        </row>
        <row r="1634">
          <cell r="E1634" t="str">
            <v>00326700</v>
          </cell>
          <cell r="F1634">
            <v>43460</v>
          </cell>
          <cell r="G1634" t="str">
            <v>CAS RCC</v>
          </cell>
          <cell r="H1634" t="str">
            <v>L422</v>
          </cell>
          <cell r="I1634" t="str">
            <v>Gerencia Regional De Control De Tumbes</v>
          </cell>
          <cell r="J1634" t="str">
            <v>L422</v>
          </cell>
          <cell r="K1634" t="str">
            <v>Gerencia Regional De Control De Tumbes</v>
          </cell>
          <cell r="M1634">
            <v>6500</v>
          </cell>
        </row>
        <row r="1635">
          <cell r="E1635" t="str">
            <v>42067113</v>
          </cell>
          <cell r="F1635">
            <v>43222</v>
          </cell>
          <cell r="G1635" t="str">
            <v>CAS REGULAR</v>
          </cell>
          <cell r="H1635" t="str">
            <v>D310</v>
          </cell>
          <cell r="I1635" t="str">
            <v>Subgerencia De Imagen Y Relaciones Corporativas</v>
          </cell>
          <cell r="J1635" t="str">
            <v>D310</v>
          </cell>
          <cell r="K1635" t="str">
            <v>Subgerencia De Imagen Y Relaciones Corporativas</v>
          </cell>
          <cell r="M1635">
            <v>6000</v>
          </cell>
        </row>
        <row r="1636">
          <cell r="E1636" t="str">
            <v>25556903</v>
          </cell>
          <cell r="F1636">
            <v>44133</v>
          </cell>
          <cell r="G1636" t="str">
            <v>CAS REACTIVACIÓN ECONÓMICA</v>
          </cell>
          <cell r="H1636" t="str">
            <v>C370</v>
          </cell>
          <cell r="I1636" t="str">
            <v>Subgerencia De Integridad Pública</v>
          </cell>
          <cell r="J1636" t="str">
            <v>C370</v>
          </cell>
          <cell r="K1636" t="str">
            <v>Subgerencia De Integridad Pública</v>
          </cell>
          <cell r="M1636">
            <v>7500</v>
          </cell>
        </row>
        <row r="1637">
          <cell r="E1637" t="str">
            <v>40678058</v>
          </cell>
          <cell r="F1637">
            <v>44133</v>
          </cell>
          <cell r="G1637" t="str">
            <v xml:space="preserve">CAS REGULAR </v>
          </cell>
          <cell r="H1637" t="str">
            <v>D402</v>
          </cell>
          <cell r="I1637" t="str">
            <v>Subdirección De Estudios E Investigaciones</v>
          </cell>
          <cell r="J1637" t="str">
            <v>D402</v>
          </cell>
          <cell r="K1637" t="str">
            <v>Subdirección De Estudios E Investigaciones</v>
          </cell>
          <cell r="M1637">
            <v>8500</v>
          </cell>
        </row>
        <row r="1638">
          <cell r="E1638" t="str">
            <v>17908299</v>
          </cell>
          <cell r="F1638">
            <v>43601</v>
          </cell>
          <cell r="G1638" t="str">
            <v>CAS RCC</v>
          </cell>
          <cell r="H1638" t="str">
            <v>C090</v>
          </cell>
          <cell r="I1638" t="str">
            <v>Órganos De Control Institucional</v>
          </cell>
          <cell r="J1638" t="str">
            <v>L495</v>
          </cell>
          <cell r="K1638" t="str">
            <v>Gerencia Regional De Control De La Libertad</v>
          </cell>
          <cell r="L1638" t="str">
            <v>1762 MUNICIPALIDAD PROVINCIAL DE JULCAN</v>
          </cell>
          <cell r="M1638">
            <v>7500</v>
          </cell>
        </row>
        <row r="1639">
          <cell r="E1639" t="str">
            <v>23847829</v>
          </cell>
          <cell r="F1639">
            <v>43601</v>
          </cell>
          <cell r="G1639" t="str">
            <v>CAS MEGAPROYECTOS</v>
          </cell>
          <cell r="H1639" t="str">
            <v>C090</v>
          </cell>
          <cell r="I1639" t="str">
            <v>Órganos De Control Institucional</v>
          </cell>
          <cell r="J1639" t="str">
            <v>L450</v>
          </cell>
          <cell r="K1639" t="str">
            <v>Gerencia Regional De Control De San Martín</v>
          </cell>
          <cell r="L1639" t="str">
            <v>0775 MUNICIPALIDAD PROVINCIAL DE EL DORADO</v>
          </cell>
          <cell r="M1639">
            <v>6500</v>
          </cell>
        </row>
        <row r="1640">
          <cell r="E1640" t="str">
            <v>46605726</v>
          </cell>
          <cell r="F1640">
            <v>43601</v>
          </cell>
          <cell r="G1640" t="str">
            <v>CAS MEGAPROYECTOS</v>
          </cell>
          <cell r="H1640" t="str">
            <v>C090</v>
          </cell>
          <cell r="I1640" t="str">
            <v>Órganos De Control Institucional</v>
          </cell>
          <cell r="J1640" t="str">
            <v>L455</v>
          </cell>
          <cell r="K1640" t="str">
            <v>Gerencia Regional De Control De Puno</v>
          </cell>
          <cell r="L1640" t="str">
            <v>9022 MUNICIPALIDAD PROVINCIAL DE EL COLLAO</v>
          </cell>
          <cell r="M1640">
            <v>6500</v>
          </cell>
        </row>
        <row r="1641">
          <cell r="E1641" t="str">
            <v>40489003</v>
          </cell>
          <cell r="F1641">
            <v>44133</v>
          </cell>
          <cell r="G1641" t="str">
            <v>CAS REACTIVACIÓN ECONÓMICA</v>
          </cell>
          <cell r="H1641" t="str">
            <v>C090</v>
          </cell>
          <cell r="I1641" t="str">
            <v>Órganos De Control Institucional</v>
          </cell>
          <cell r="J1641" t="str">
            <v>L401</v>
          </cell>
          <cell r="K1641" t="str">
            <v>Gerencia Regional De Control Lima Metropolitana Y Callao</v>
          </cell>
          <cell r="L1641" t="str">
            <v>2182 MUNICIPALIDAD DISTRITAL DE SAN JUAN DE MIRAFLORES</v>
          </cell>
          <cell r="M1641">
            <v>7500</v>
          </cell>
        </row>
        <row r="1642">
          <cell r="E1642" t="str">
            <v>41968751</v>
          </cell>
          <cell r="F1642">
            <v>43460</v>
          </cell>
          <cell r="G1642" t="str">
            <v>CAS RCC</v>
          </cell>
          <cell r="H1642" t="str">
            <v>L446</v>
          </cell>
          <cell r="I1642" t="str">
            <v>Gerencia Regional De Control De Huancavelica</v>
          </cell>
          <cell r="J1642" t="str">
            <v>L446</v>
          </cell>
          <cell r="K1642" t="str">
            <v>Gerencia Regional De Control De Huancavelica</v>
          </cell>
          <cell r="M1642">
            <v>8500</v>
          </cell>
        </row>
        <row r="1643">
          <cell r="E1643" t="str">
            <v>08807522</v>
          </cell>
          <cell r="F1643">
            <v>43601</v>
          </cell>
          <cell r="G1643" t="str">
            <v>CAS RCC</v>
          </cell>
          <cell r="H1643" t="str">
            <v>C090</v>
          </cell>
          <cell r="I1643" t="str">
            <v>Órganos De Control Institucional</v>
          </cell>
          <cell r="J1643" t="str">
            <v>L490</v>
          </cell>
          <cell r="K1643" t="str">
            <v>Gerencia Regional De Control De Ayacucho</v>
          </cell>
          <cell r="L1643" t="str">
            <v>2923 MUNICIPALIDAD PROVINCIAL DE SUCRE</v>
          </cell>
          <cell r="M1643">
            <v>6500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zoomScaleNormal="100" zoomScaleSheetLayoutView="100" zoomScalePageLayoutView="85" workbookViewId="0">
      <selection activeCell="B14" sqref="B14:E14"/>
    </sheetView>
  </sheetViews>
  <sheetFormatPr baseColWidth="10" defaultColWidth="11.42578125" defaultRowHeight="12.75" x14ac:dyDescent="0.2"/>
  <cols>
    <col min="1" max="1" width="19.85546875" style="48" customWidth="1"/>
    <col min="2" max="2" width="69.85546875" style="49" customWidth="1"/>
    <col min="3" max="5" width="8.7109375" style="48" customWidth="1"/>
    <col min="6" max="16384" width="11.42578125" style="48"/>
  </cols>
  <sheetData>
    <row r="1" spans="1:512" s="47" customFormat="1" ht="15.75" x14ac:dyDescent="0.2">
      <c r="A1" s="45" t="s">
        <v>0</v>
      </c>
      <c r="B1" s="46"/>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c r="IW1" s="51"/>
      <c r="IX1" s="51"/>
      <c r="IY1" s="51"/>
      <c r="IZ1" s="51"/>
      <c r="JA1" s="51"/>
      <c r="JB1" s="51"/>
      <c r="JC1" s="51"/>
      <c r="JD1" s="51"/>
      <c r="JE1" s="51"/>
      <c r="JF1" s="51"/>
      <c r="JG1" s="51"/>
      <c r="JH1" s="51"/>
      <c r="JI1" s="51"/>
      <c r="JJ1" s="51"/>
      <c r="JK1" s="51"/>
      <c r="JL1" s="51"/>
      <c r="JM1" s="51"/>
      <c r="JN1" s="51"/>
      <c r="JO1" s="51"/>
      <c r="JP1" s="51"/>
      <c r="JQ1" s="51"/>
      <c r="JR1" s="51"/>
      <c r="JS1" s="51"/>
      <c r="JT1" s="51"/>
      <c r="JU1" s="51"/>
      <c r="JV1" s="51"/>
      <c r="JW1" s="51"/>
      <c r="JX1" s="51"/>
      <c r="JY1" s="51"/>
      <c r="JZ1" s="51"/>
      <c r="KA1" s="51"/>
      <c r="KB1" s="51"/>
      <c r="KC1" s="51"/>
      <c r="KD1" s="51"/>
      <c r="KE1" s="51"/>
      <c r="KF1" s="51"/>
      <c r="KG1" s="51"/>
      <c r="KH1" s="51"/>
      <c r="KI1" s="51"/>
      <c r="KJ1" s="51"/>
      <c r="KK1" s="51"/>
      <c r="KL1" s="51"/>
      <c r="KM1" s="51"/>
      <c r="KN1" s="51"/>
      <c r="KO1" s="51"/>
      <c r="KP1" s="51"/>
      <c r="KQ1" s="51"/>
      <c r="KR1" s="51"/>
      <c r="KS1" s="51"/>
      <c r="KT1" s="51"/>
      <c r="KU1" s="51"/>
      <c r="KV1" s="51"/>
      <c r="KW1" s="51"/>
      <c r="KX1" s="51"/>
      <c r="KY1" s="51"/>
      <c r="KZ1" s="51"/>
      <c r="LA1" s="51"/>
      <c r="LB1" s="51"/>
      <c r="LC1" s="51"/>
      <c r="LD1" s="51"/>
      <c r="LE1" s="51"/>
      <c r="LF1" s="51"/>
      <c r="LG1" s="51"/>
      <c r="LH1" s="51"/>
      <c r="LI1" s="51"/>
      <c r="LJ1" s="51"/>
      <c r="LK1" s="51"/>
      <c r="LL1" s="51"/>
      <c r="LM1" s="51"/>
      <c r="LN1" s="51"/>
      <c r="LO1" s="51"/>
      <c r="LP1" s="51"/>
      <c r="LQ1" s="51"/>
      <c r="LR1" s="51"/>
      <c r="LS1" s="51"/>
      <c r="LT1" s="51"/>
      <c r="LU1" s="51"/>
      <c r="LV1" s="51"/>
      <c r="LW1" s="51"/>
      <c r="LX1" s="51"/>
      <c r="LY1" s="51"/>
      <c r="LZ1" s="51"/>
      <c r="MA1" s="51"/>
      <c r="MB1" s="51"/>
      <c r="MC1" s="51"/>
      <c r="MD1" s="51"/>
      <c r="ME1" s="51"/>
      <c r="MF1" s="51"/>
      <c r="MG1" s="51"/>
      <c r="MH1" s="51"/>
      <c r="MI1" s="51"/>
      <c r="MJ1" s="51"/>
      <c r="MK1" s="51"/>
      <c r="ML1" s="51"/>
      <c r="MM1" s="51"/>
      <c r="MN1" s="51"/>
      <c r="MO1" s="51"/>
      <c r="MP1" s="51"/>
      <c r="MQ1" s="51"/>
      <c r="MR1" s="51"/>
      <c r="MS1" s="51"/>
      <c r="MT1" s="51"/>
      <c r="MU1" s="51"/>
      <c r="MV1" s="51"/>
      <c r="MW1" s="51"/>
      <c r="MX1" s="51"/>
      <c r="MY1" s="51"/>
      <c r="MZ1" s="51"/>
      <c r="NA1" s="51"/>
      <c r="NB1" s="51"/>
      <c r="NC1" s="51"/>
      <c r="ND1" s="51"/>
      <c r="NE1" s="51"/>
      <c r="NF1" s="51"/>
      <c r="NG1" s="51"/>
      <c r="NH1" s="51"/>
      <c r="NI1" s="51"/>
      <c r="NJ1" s="51"/>
      <c r="NK1" s="51"/>
      <c r="NL1" s="51"/>
      <c r="NM1" s="51"/>
      <c r="NN1" s="51"/>
      <c r="NO1" s="51"/>
      <c r="NP1" s="51"/>
      <c r="NQ1" s="51"/>
      <c r="NR1" s="51"/>
      <c r="NS1" s="51"/>
      <c r="NT1" s="51"/>
      <c r="NU1" s="51"/>
      <c r="NV1" s="51"/>
      <c r="NW1" s="51"/>
      <c r="NX1" s="51"/>
      <c r="NY1" s="51"/>
      <c r="NZ1" s="51"/>
      <c r="OA1" s="51"/>
      <c r="OB1" s="51"/>
      <c r="OC1" s="51"/>
      <c r="OD1" s="51"/>
      <c r="OE1" s="51"/>
      <c r="OF1" s="51"/>
      <c r="OG1" s="51"/>
      <c r="OH1" s="51"/>
      <c r="OI1" s="51"/>
      <c r="OJ1" s="51"/>
      <c r="OK1" s="51"/>
      <c r="OL1" s="51"/>
      <c r="OM1" s="51"/>
      <c r="ON1" s="51"/>
      <c r="OO1" s="51"/>
      <c r="OP1" s="51"/>
      <c r="OQ1" s="51"/>
      <c r="OR1" s="51"/>
      <c r="OS1" s="51"/>
      <c r="OT1" s="51"/>
      <c r="OU1" s="51"/>
      <c r="OV1" s="51"/>
      <c r="OW1" s="51"/>
      <c r="OX1" s="51"/>
      <c r="OY1" s="51"/>
      <c r="OZ1" s="51"/>
      <c r="PA1" s="51"/>
      <c r="PB1" s="51"/>
      <c r="PC1" s="51"/>
      <c r="PD1" s="51"/>
      <c r="PE1" s="51"/>
      <c r="PF1" s="51"/>
      <c r="PG1" s="51"/>
      <c r="PH1" s="51"/>
      <c r="PI1" s="51"/>
      <c r="PJ1" s="51"/>
      <c r="PK1" s="51"/>
      <c r="PL1" s="51"/>
      <c r="PM1" s="51"/>
      <c r="PN1" s="51"/>
      <c r="PO1" s="51"/>
      <c r="PP1" s="51"/>
      <c r="PQ1" s="51"/>
      <c r="PR1" s="51"/>
      <c r="PS1" s="51"/>
      <c r="PT1" s="51"/>
      <c r="PU1" s="51"/>
      <c r="PV1" s="51"/>
      <c r="PW1" s="51"/>
      <c r="PX1" s="51"/>
      <c r="PY1" s="51"/>
      <c r="PZ1" s="51"/>
      <c r="QA1" s="51"/>
      <c r="QB1" s="51"/>
      <c r="QC1" s="51"/>
      <c r="QD1" s="51"/>
      <c r="QE1" s="51"/>
      <c r="QF1" s="51"/>
      <c r="QG1" s="51"/>
      <c r="QH1" s="51"/>
      <c r="QI1" s="51"/>
      <c r="QJ1" s="51"/>
      <c r="QK1" s="51"/>
      <c r="QL1" s="51"/>
      <c r="QM1" s="51"/>
      <c r="QN1" s="51"/>
      <c r="QO1" s="51"/>
      <c r="QP1" s="51"/>
      <c r="QQ1" s="51"/>
      <c r="QR1" s="51"/>
      <c r="QS1" s="51"/>
      <c r="QT1" s="51"/>
      <c r="QU1" s="51"/>
      <c r="QV1" s="51"/>
      <c r="QW1" s="51"/>
      <c r="QX1" s="51"/>
      <c r="QY1" s="51"/>
      <c r="QZ1" s="51"/>
      <c r="RA1" s="51"/>
      <c r="RB1" s="51"/>
      <c r="RC1" s="51"/>
      <c r="RD1" s="51"/>
      <c r="RE1" s="51"/>
      <c r="RF1" s="51"/>
      <c r="RG1" s="51"/>
      <c r="RH1" s="51"/>
      <c r="RI1" s="51"/>
      <c r="RJ1" s="51"/>
      <c r="RK1" s="51"/>
      <c r="RL1" s="51"/>
      <c r="RM1" s="51"/>
      <c r="RN1" s="51"/>
      <c r="RO1" s="51"/>
      <c r="RP1" s="51"/>
      <c r="RQ1" s="51"/>
      <c r="RR1" s="51"/>
      <c r="RS1" s="51"/>
      <c r="RT1" s="51"/>
      <c r="RU1" s="51"/>
      <c r="RV1" s="51"/>
      <c r="RW1" s="51"/>
      <c r="RX1" s="51"/>
      <c r="RY1" s="51"/>
      <c r="RZ1" s="51"/>
      <c r="SA1" s="51"/>
      <c r="SB1" s="51"/>
      <c r="SC1" s="51"/>
      <c r="SD1" s="51"/>
      <c r="SE1" s="51"/>
      <c r="SF1" s="51"/>
      <c r="SG1" s="51"/>
      <c r="SH1" s="51"/>
      <c r="SI1" s="51"/>
      <c r="SJ1" s="51"/>
      <c r="SK1" s="51"/>
      <c r="SL1" s="51"/>
      <c r="SM1" s="51"/>
      <c r="SN1" s="51"/>
      <c r="SO1" s="51"/>
      <c r="SP1" s="51"/>
      <c r="SQ1" s="51"/>
      <c r="SR1" s="51"/>
    </row>
    <row r="2" spans="1:512" x14ac:dyDescent="0.2">
      <c r="C2" s="519"/>
      <c r="D2" s="519"/>
      <c r="E2" s="80"/>
      <c r="F2" s="52"/>
    </row>
    <row r="3" spans="1:512" x14ac:dyDescent="0.2">
      <c r="A3" s="50" t="s">
        <v>1</v>
      </c>
      <c r="E3" s="52"/>
      <c r="F3" s="52"/>
    </row>
    <row r="4" spans="1:512" x14ac:dyDescent="0.2">
      <c r="E4" s="52"/>
      <c r="F4" s="52"/>
    </row>
    <row r="5" spans="1:512" s="184" customFormat="1" ht="27" customHeight="1" x14ac:dyDescent="0.2">
      <c r="A5" s="189" t="s">
        <v>2</v>
      </c>
      <c r="B5" s="846" t="s">
        <v>3</v>
      </c>
      <c r="C5" s="847"/>
      <c r="D5" s="847"/>
      <c r="E5" s="848"/>
      <c r="F5" s="185"/>
    </row>
    <row r="6" spans="1:512" x14ac:dyDescent="0.2">
      <c r="A6" s="50"/>
      <c r="B6" s="183"/>
      <c r="C6" s="184"/>
      <c r="D6" s="184"/>
      <c r="E6" s="185"/>
      <c r="F6" s="52"/>
    </row>
    <row r="7" spans="1:512" x14ac:dyDescent="0.2">
      <c r="A7" s="50" t="s">
        <v>4</v>
      </c>
      <c r="B7" s="183"/>
      <c r="C7" s="184"/>
      <c r="D7" s="184"/>
      <c r="E7" s="185"/>
      <c r="F7" s="52"/>
    </row>
    <row r="8" spans="1:512" x14ac:dyDescent="0.2">
      <c r="A8" s="50"/>
      <c r="B8" s="183"/>
      <c r="C8" s="184"/>
      <c r="D8" s="184"/>
      <c r="E8" s="185"/>
      <c r="F8" s="52"/>
    </row>
    <row r="9" spans="1:512" s="184" customFormat="1" ht="27" customHeight="1" x14ac:dyDescent="0.2">
      <c r="A9" s="189" t="s">
        <v>5</v>
      </c>
      <c r="B9" s="846" t="s">
        <v>6</v>
      </c>
      <c r="C9" s="847"/>
      <c r="D9" s="847"/>
      <c r="E9" s="848"/>
      <c r="F9" s="185"/>
    </row>
    <row r="10" spans="1:512" s="184" customFormat="1" ht="27" customHeight="1" x14ac:dyDescent="0.2">
      <c r="A10" s="189" t="s">
        <v>7</v>
      </c>
      <c r="B10" s="846" t="s">
        <v>8</v>
      </c>
      <c r="C10" s="847"/>
      <c r="D10" s="847"/>
      <c r="E10" s="848"/>
      <c r="F10" s="185"/>
    </row>
    <row r="11" spans="1:512" s="184" customFormat="1" ht="27" customHeight="1" x14ac:dyDescent="0.2">
      <c r="A11" s="189" t="s">
        <v>9</v>
      </c>
      <c r="B11" s="846" t="s">
        <v>10</v>
      </c>
      <c r="C11" s="847"/>
      <c r="D11" s="847"/>
      <c r="E11" s="848"/>
      <c r="F11" s="185"/>
    </row>
    <row r="12" spans="1:512" s="184" customFormat="1" ht="27" customHeight="1" x14ac:dyDescent="0.2">
      <c r="A12" s="189" t="s">
        <v>11</v>
      </c>
      <c r="B12" s="846" t="s">
        <v>12</v>
      </c>
      <c r="C12" s="847"/>
      <c r="D12" s="847"/>
      <c r="E12" s="848"/>
      <c r="F12" s="185"/>
    </row>
    <row r="13" spans="1:512" s="184" customFormat="1" ht="27" customHeight="1" x14ac:dyDescent="0.2">
      <c r="A13" s="189" t="s">
        <v>13</v>
      </c>
      <c r="B13" s="846" t="s">
        <v>14</v>
      </c>
      <c r="C13" s="847"/>
      <c r="D13" s="847"/>
      <c r="E13" s="848"/>
      <c r="F13" s="185"/>
    </row>
    <row r="14" spans="1:512" s="184" customFormat="1" ht="27" customHeight="1" x14ac:dyDescent="0.2">
      <c r="A14" s="189" t="s">
        <v>15</v>
      </c>
      <c r="B14" s="846" t="s">
        <v>16</v>
      </c>
      <c r="C14" s="847"/>
      <c r="D14" s="847"/>
      <c r="E14" s="848"/>
      <c r="F14" s="185"/>
    </row>
    <row r="15" spans="1:512" s="184" customFormat="1" ht="27" customHeight="1" x14ac:dyDescent="0.2">
      <c r="A15" s="189" t="s">
        <v>17</v>
      </c>
      <c r="B15" s="846" t="s">
        <v>18</v>
      </c>
      <c r="C15" s="847"/>
      <c r="D15" s="847"/>
      <c r="E15" s="848"/>
      <c r="F15" s="185"/>
    </row>
    <row r="16" spans="1:512" x14ac:dyDescent="0.2">
      <c r="A16" s="50"/>
      <c r="B16" s="183"/>
      <c r="C16" s="184"/>
      <c r="D16" s="184"/>
      <c r="E16" s="185"/>
      <c r="F16" s="52"/>
    </row>
    <row r="17" spans="1:6" x14ac:dyDescent="0.2">
      <c r="A17" s="50" t="s">
        <v>19</v>
      </c>
      <c r="B17" s="183"/>
      <c r="C17" s="184"/>
      <c r="D17" s="184"/>
      <c r="E17" s="185"/>
      <c r="F17" s="52"/>
    </row>
    <row r="18" spans="1:6" x14ac:dyDescent="0.2">
      <c r="A18" s="50"/>
      <c r="B18" s="183"/>
      <c r="C18" s="184"/>
      <c r="D18" s="184"/>
      <c r="E18" s="185"/>
      <c r="F18" s="52"/>
    </row>
    <row r="19" spans="1:6" s="184" customFormat="1" ht="27" customHeight="1" x14ac:dyDescent="0.2">
      <c r="A19" s="189" t="s">
        <v>20</v>
      </c>
      <c r="B19" s="846" t="s">
        <v>21</v>
      </c>
      <c r="C19" s="847"/>
      <c r="D19" s="847"/>
      <c r="E19" s="848"/>
      <c r="F19" s="185"/>
    </row>
    <row r="20" spans="1:6" s="184" customFormat="1" ht="27" customHeight="1" x14ac:dyDescent="0.2">
      <c r="A20" s="189" t="s">
        <v>22</v>
      </c>
      <c r="B20" s="846" t="s">
        <v>23</v>
      </c>
      <c r="C20" s="847"/>
      <c r="D20" s="847"/>
      <c r="E20" s="848"/>
      <c r="F20" s="185"/>
    </row>
    <row r="21" spans="1:6" s="184" customFormat="1" ht="27" customHeight="1" x14ac:dyDescent="0.2">
      <c r="A21" s="189" t="s">
        <v>24</v>
      </c>
      <c r="B21" s="846" t="s">
        <v>25</v>
      </c>
      <c r="C21" s="847"/>
      <c r="D21" s="847"/>
      <c r="E21" s="848"/>
      <c r="F21" s="185"/>
    </row>
    <row r="22" spans="1:6" x14ac:dyDescent="0.2">
      <c r="A22" s="50"/>
      <c r="B22" s="183"/>
      <c r="C22" s="184"/>
      <c r="D22" s="184"/>
      <c r="E22" s="185"/>
      <c r="F22" s="52"/>
    </row>
    <row r="23" spans="1:6" x14ac:dyDescent="0.2">
      <c r="A23" s="50" t="s">
        <v>26</v>
      </c>
      <c r="B23" s="183"/>
      <c r="C23" s="184"/>
      <c r="D23" s="184"/>
      <c r="E23" s="185"/>
      <c r="F23" s="52"/>
    </row>
    <row r="24" spans="1:6" x14ac:dyDescent="0.2">
      <c r="A24" s="50"/>
      <c r="B24" s="183"/>
      <c r="C24" s="184"/>
      <c r="D24" s="184"/>
      <c r="E24" s="185"/>
      <c r="F24" s="52"/>
    </row>
    <row r="25" spans="1:6" s="184" customFormat="1" ht="27" customHeight="1" x14ac:dyDescent="0.2">
      <c r="A25" s="189" t="s">
        <v>27</v>
      </c>
      <c r="B25" s="846" t="s">
        <v>28</v>
      </c>
      <c r="C25" s="847"/>
      <c r="D25" s="847"/>
      <c r="E25" s="848"/>
      <c r="F25" s="185"/>
    </row>
    <row r="26" spans="1:6" s="184" customFormat="1" ht="27" customHeight="1" x14ac:dyDescent="0.2">
      <c r="A26" s="189" t="s">
        <v>29</v>
      </c>
      <c r="B26" s="846" t="s">
        <v>30</v>
      </c>
      <c r="C26" s="847"/>
      <c r="D26" s="847"/>
      <c r="E26" s="848"/>
      <c r="F26" s="185"/>
    </row>
    <row r="27" spans="1:6" s="184" customFormat="1" ht="27" customHeight="1" x14ac:dyDescent="0.2">
      <c r="A27" s="189" t="s">
        <v>31</v>
      </c>
      <c r="B27" s="846" t="s">
        <v>32</v>
      </c>
      <c r="C27" s="847"/>
      <c r="D27" s="847"/>
      <c r="E27" s="848"/>
      <c r="F27" s="185"/>
    </row>
    <row r="28" spans="1:6" s="184" customFormat="1" ht="27" customHeight="1" x14ac:dyDescent="0.2">
      <c r="A28" s="189" t="s">
        <v>33</v>
      </c>
      <c r="B28" s="846" t="s">
        <v>34</v>
      </c>
      <c r="C28" s="847"/>
      <c r="D28" s="847"/>
      <c r="E28" s="848"/>
      <c r="F28" s="185"/>
    </row>
    <row r="29" spans="1:6" s="184" customFormat="1" ht="27" customHeight="1" x14ac:dyDescent="0.2">
      <c r="A29" s="189" t="s">
        <v>35</v>
      </c>
      <c r="B29" s="846" t="s">
        <v>36</v>
      </c>
      <c r="C29" s="847"/>
      <c r="D29" s="847"/>
      <c r="E29" s="848"/>
      <c r="F29" s="185"/>
    </row>
    <row r="30" spans="1:6" x14ac:dyDescent="0.2">
      <c r="A30" s="50"/>
      <c r="B30" s="183"/>
      <c r="C30" s="184"/>
      <c r="D30" s="184"/>
      <c r="E30" s="185"/>
      <c r="F30" s="52"/>
    </row>
    <row r="31" spans="1:6" x14ac:dyDescent="0.2">
      <c r="A31" s="50" t="s">
        <v>37</v>
      </c>
      <c r="B31" s="183"/>
      <c r="C31" s="184"/>
      <c r="D31" s="184"/>
      <c r="E31" s="185"/>
      <c r="F31" s="52"/>
    </row>
    <row r="32" spans="1:6" x14ac:dyDescent="0.2">
      <c r="A32" s="50"/>
      <c r="B32" s="183"/>
      <c r="C32" s="184"/>
      <c r="D32" s="184"/>
      <c r="E32" s="185"/>
      <c r="F32" s="52"/>
    </row>
    <row r="33" spans="1:6" s="184" customFormat="1" ht="27" customHeight="1" x14ac:dyDescent="0.2">
      <c r="A33" s="189" t="s">
        <v>38</v>
      </c>
      <c r="B33" s="846" t="s">
        <v>39</v>
      </c>
      <c r="C33" s="847"/>
      <c r="D33" s="847"/>
      <c r="E33" s="848"/>
      <c r="F33" s="185"/>
    </row>
    <row r="34" spans="1:6" s="184" customFormat="1" ht="27" customHeight="1" x14ac:dyDescent="0.2">
      <c r="A34" s="189" t="s">
        <v>40</v>
      </c>
      <c r="B34" s="846" t="s">
        <v>41</v>
      </c>
      <c r="C34" s="847"/>
      <c r="D34" s="847"/>
      <c r="E34" s="848"/>
      <c r="F34" s="185"/>
    </row>
  </sheetData>
  <mergeCells count="18">
    <mergeCell ref="B33:E33"/>
    <mergeCell ref="B34:E34"/>
    <mergeCell ref="B9:E9"/>
    <mergeCell ref="B10:E10"/>
    <mergeCell ref="B11:E11"/>
    <mergeCell ref="B15:E15"/>
    <mergeCell ref="B21:E21"/>
    <mergeCell ref="B25:E25"/>
    <mergeCell ref="B26:E26"/>
    <mergeCell ref="B27:E27"/>
    <mergeCell ref="B28:E28"/>
    <mergeCell ref="B29:E29"/>
    <mergeCell ref="B20:E20"/>
    <mergeCell ref="B5:E5"/>
    <mergeCell ref="B12:E12"/>
    <mergeCell ref="B13:E13"/>
    <mergeCell ref="B14:E14"/>
    <mergeCell ref="B19:E19"/>
  </mergeCells>
  <pageMargins left="0.82677165354330717" right="0.70866141732283472" top="0.74803149606299213" bottom="0.74803149606299213" header="0.31496062992125984" footer="0.31496062992125984"/>
  <pageSetup paperSize="9" scale="75" orientation="portrait" r:id="rId1"/>
  <headerFooter>
    <oddHeader xml:space="preserve">&amp;C&amp;"Arial,Negrita"&amp;18FORMATOS DEL 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CFB0A-95CE-4CB4-858A-0D3D040ECE31}">
  <sheetPr>
    <tabColor theme="9" tint="-0.249977111117893"/>
    <pageSetUpPr fitToPage="1"/>
  </sheetPr>
  <dimension ref="A1:AB488"/>
  <sheetViews>
    <sheetView zoomScale="90" zoomScaleNormal="90" zoomScaleSheetLayoutView="55" zoomScalePageLayoutView="85" workbookViewId="0">
      <selection activeCell="AA6" sqref="AA6"/>
    </sheetView>
  </sheetViews>
  <sheetFormatPr baseColWidth="10" defaultColWidth="11.42578125" defaultRowHeight="12.75" x14ac:dyDescent="0.2"/>
  <cols>
    <col min="1" max="1" width="26.7109375" style="9" customWidth="1"/>
    <col min="2" max="2" width="7" style="9" customWidth="1"/>
    <col min="3" max="3" width="7.7109375" style="9" bestFit="1" customWidth="1"/>
    <col min="4" max="4" width="7" style="9" customWidth="1"/>
    <col min="5" max="10" width="5.42578125" style="9" customWidth="1"/>
    <col min="11" max="11" width="17.28515625" style="9" bestFit="1" customWidth="1"/>
    <col min="12" max="12" width="17.7109375" style="9" bestFit="1" customWidth="1"/>
    <col min="13" max="13" width="7" style="9" customWidth="1"/>
    <col min="14" max="14" width="7.85546875" style="9" bestFit="1" customWidth="1"/>
    <col min="15" max="21" width="6.5703125" style="9" customWidth="1"/>
    <col min="22" max="22" width="18.7109375" style="9" customWidth="1"/>
    <col min="23" max="23" width="17.85546875" style="9" bestFit="1" customWidth="1"/>
    <col min="24" max="24" width="1.7109375" style="204" customWidth="1"/>
    <col min="25" max="28" width="10.7109375" style="205" customWidth="1"/>
    <col min="29" max="16384" width="11.42578125" style="171"/>
  </cols>
  <sheetData>
    <row r="1" spans="1:28" s="202" customFormat="1" ht="15.75" x14ac:dyDescent="0.2">
      <c r="A1" s="200" t="s">
        <v>270</v>
      </c>
      <c r="B1" s="201"/>
      <c r="C1" s="201"/>
      <c r="D1" s="201"/>
      <c r="E1" s="201"/>
      <c r="F1" s="201"/>
      <c r="G1" s="201"/>
      <c r="H1" s="201"/>
      <c r="I1" s="201"/>
      <c r="J1" s="201"/>
      <c r="K1" s="201"/>
      <c r="L1" s="201"/>
      <c r="M1" s="201"/>
      <c r="N1" s="201"/>
      <c r="O1" s="201"/>
      <c r="P1" s="201"/>
      <c r="Q1" s="201"/>
      <c r="R1" s="201"/>
      <c r="S1" s="201"/>
      <c r="T1" s="201"/>
      <c r="U1" s="201"/>
      <c r="V1" s="201"/>
      <c r="W1" s="201"/>
    </row>
    <row r="2" spans="1:28" s="202" customFormat="1" ht="15.75" x14ac:dyDescent="0.2">
      <c r="A2" s="200" t="s">
        <v>221</v>
      </c>
      <c r="B2" s="201"/>
      <c r="C2" s="201"/>
      <c r="D2" s="201"/>
      <c r="E2" s="201"/>
      <c r="F2" s="201"/>
      <c r="G2" s="201"/>
      <c r="H2" s="201"/>
      <c r="I2" s="201"/>
      <c r="J2" s="201"/>
      <c r="K2" s="201"/>
      <c r="L2" s="201"/>
      <c r="M2" s="201"/>
      <c r="N2" s="201"/>
      <c r="O2" s="201"/>
      <c r="P2" s="201"/>
      <c r="Q2" s="201"/>
      <c r="R2" s="201"/>
      <c r="S2" s="201"/>
      <c r="T2" s="201"/>
      <c r="U2" s="201"/>
      <c r="V2" s="201"/>
      <c r="W2" s="201"/>
    </row>
    <row r="3" spans="1:28" s="202" customFormat="1" ht="15.75" x14ac:dyDescent="0.2">
      <c r="A3" s="200" t="s">
        <v>271</v>
      </c>
      <c r="B3" s="201"/>
      <c r="C3" s="201"/>
      <c r="D3" s="201"/>
      <c r="E3" s="201"/>
      <c r="F3" s="201"/>
      <c r="G3" s="201"/>
      <c r="H3" s="201"/>
      <c r="I3" s="201"/>
      <c r="J3" s="201"/>
      <c r="K3" s="201"/>
      <c r="L3" s="201"/>
      <c r="M3" s="201"/>
      <c r="N3" s="201"/>
      <c r="O3" s="201"/>
      <c r="P3" s="201"/>
      <c r="Q3" s="201"/>
      <c r="R3" s="201"/>
      <c r="S3" s="201"/>
      <c r="T3" s="201"/>
      <c r="U3" s="201"/>
      <c r="V3" s="201"/>
      <c r="W3" s="201"/>
    </row>
    <row r="4" spans="1:28" ht="15.75" thickBot="1" x14ac:dyDescent="0.25">
      <c r="L4" s="203"/>
      <c r="W4" s="203"/>
      <c r="X4" s="202"/>
    </row>
    <row r="5" spans="1:28" s="206" customFormat="1" ht="26.25" customHeight="1" x14ac:dyDescent="0.2">
      <c r="A5" s="95" t="s">
        <v>272</v>
      </c>
      <c r="B5" s="903" t="s">
        <v>273</v>
      </c>
      <c r="C5" s="904"/>
      <c r="D5" s="904"/>
      <c r="E5" s="904"/>
      <c r="F5" s="904"/>
      <c r="G5" s="904"/>
      <c r="H5" s="904"/>
      <c r="I5" s="904"/>
      <c r="J5" s="904"/>
      <c r="K5" s="904"/>
      <c r="L5" s="905"/>
      <c r="M5" s="903" t="s">
        <v>274</v>
      </c>
      <c r="N5" s="904"/>
      <c r="O5" s="904"/>
      <c r="P5" s="904"/>
      <c r="Q5" s="904"/>
      <c r="R5" s="904"/>
      <c r="S5" s="904"/>
      <c r="T5" s="904"/>
      <c r="U5" s="904"/>
      <c r="V5" s="904"/>
      <c r="W5" s="905"/>
      <c r="X5" s="202"/>
    </row>
    <row r="6" spans="1:28" s="208" customFormat="1" ht="99.95" customHeight="1" x14ac:dyDescent="0.2">
      <c r="A6" s="96" t="s">
        <v>275</v>
      </c>
      <c r="B6" s="207" t="s">
        <v>276</v>
      </c>
      <c r="C6" s="97" t="s">
        <v>277</v>
      </c>
      <c r="D6" s="98" t="s">
        <v>278</v>
      </c>
      <c r="E6" s="98" t="s">
        <v>279</v>
      </c>
      <c r="F6" s="98" t="s">
        <v>280</v>
      </c>
      <c r="G6" s="98" t="s">
        <v>281</v>
      </c>
      <c r="H6" s="98" t="s">
        <v>282</v>
      </c>
      <c r="I6" s="98" t="s">
        <v>283</v>
      </c>
      <c r="J6" s="99" t="s">
        <v>284</v>
      </c>
      <c r="K6" s="100" t="s">
        <v>285</v>
      </c>
      <c r="L6" s="101" t="s">
        <v>286</v>
      </c>
      <c r="M6" s="97" t="s">
        <v>276</v>
      </c>
      <c r="N6" s="97" t="s">
        <v>277</v>
      </c>
      <c r="O6" s="98" t="s">
        <v>278</v>
      </c>
      <c r="P6" s="98" t="s">
        <v>279</v>
      </c>
      <c r="Q6" s="98" t="s">
        <v>280</v>
      </c>
      <c r="R6" s="98" t="s">
        <v>281</v>
      </c>
      <c r="S6" s="98" t="s">
        <v>282</v>
      </c>
      <c r="T6" s="98" t="s">
        <v>283</v>
      </c>
      <c r="U6" s="99" t="s">
        <v>284</v>
      </c>
      <c r="V6" s="100" t="s">
        <v>285</v>
      </c>
      <c r="W6" s="101" t="s">
        <v>287</v>
      </c>
      <c r="X6" s="202"/>
    </row>
    <row r="7" spans="1:28" ht="15" x14ac:dyDescent="0.2">
      <c r="A7" s="12"/>
      <c r="B7" s="16"/>
      <c r="L7" s="17"/>
      <c r="W7" s="17"/>
      <c r="X7" s="202"/>
      <c r="AA7" s="171"/>
      <c r="AB7" s="171"/>
    </row>
    <row r="8" spans="1:28" ht="15" x14ac:dyDescent="0.2">
      <c r="A8" s="13" t="s">
        <v>288</v>
      </c>
      <c r="B8" s="209"/>
      <c r="C8" s="413">
        <v>76</v>
      </c>
      <c r="D8" s="413"/>
      <c r="E8" s="211"/>
      <c r="F8" s="211"/>
      <c r="G8" s="211"/>
      <c r="H8" s="211"/>
      <c r="I8" s="211"/>
      <c r="J8" s="211"/>
      <c r="K8" s="212">
        <v>8034535.1200000029</v>
      </c>
      <c r="L8" s="213">
        <v>19317843.280000005</v>
      </c>
      <c r="M8" s="210"/>
      <c r="N8" s="210">
        <f>SUM(N9:N15)</f>
        <v>74</v>
      </c>
      <c r="O8" s="210"/>
      <c r="P8" s="210"/>
      <c r="Q8" s="210"/>
      <c r="R8" s="210"/>
      <c r="S8" s="210"/>
      <c r="T8" s="210"/>
      <c r="U8" s="210"/>
      <c r="V8" s="212">
        <f>SUM(V9:V15)</f>
        <v>10064900.145000001</v>
      </c>
      <c r="W8" s="213">
        <f>SUM(W9:W15)</f>
        <v>20129800.290000003</v>
      </c>
      <c r="X8" s="202"/>
      <c r="AA8" s="171"/>
      <c r="AB8" s="171"/>
    </row>
    <row r="9" spans="1:28" ht="15" x14ac:dyDescent="0.2">
      <c r="A9" s="12" t="s">
        <v>289</v>
      </c>
      <c r="B9" s="16"/>
      <c r="C9" s="195">
        <v>1</v>
      </c>
      <c r="D9" s="195"/>
      <c r="K9" s="214">
        <v>148565.47</v>
      </c>
      <c r="L9" s="215">
        <v>344565.47</v>
      </c>
      <c r="M9" s="216"/>
      <c r="N9" s="216">
        <v>1</v>
      </c>
      <c r="O9" s="216"/>
      <c r="P9" s="216"/>
      <c r="Q9" s="216"/>
      <c r="R9" s="216"/>
      <c r="S9" s="216"/>
      <c r="T9" s="216"/>
      <c r="U9" s="216"/>
      <c r="V9" s="214">
        <v>193672.5</v>
      </c>
      <c r="W9" s="215">
        <f t="shared" ref="W9:W15" si="0">V9*2</f>
        <v>387345</v>
      </c>
      <c r="X9" s="202"/>
      <c r="AA9" s="171"/>
      <c r="AB9" s="171"/>
    </row>
    <row r="10" spans="1:28" ht="15" x14ac:dyDescent="0.2">
      <c r="A10" s="12" t="s">
        <v>290</v>
      </c>
      <c r="B10" s="16"/>
      <c r="C10" s="195">
        <v>1</v>
      </c>
      <c r="D10" s="195"/>
      <c r="K10" s="214">
        <v>173256.8</v>
      </c>
      <c r="L10" s="215">
        <v>402000.8</v>
      </c>
      <c r="M10" s="216"/>
      <c r="N10" s="216">
        <v>1</v>
      </c>
      <c r="O10" s="216"/>
      <c r="P10" s="216"/>
      <c r="Q10" s="216"/>
      <c r="R10" s="216"/>
      <c r="S10" s="216"/>
      <c r="T10" s="216"/>
      <c r="U10" s="216"/>
      <c r="V10" s="214">
        <v>226027.66500000001</v>
      </c>
      <c r="W10" s="215">
        <f t="shared" si="0"/>
        <v>452055.33</v>
      </c>
      <c r="X10" s="202"/>
      <c r="AA10" s="171"/>
      <c r="AB10" s="171"/>
    </row>
    <row r="11" spans="1:28" ht="15" x14ac:dyDescent="0.2">
      <c r="A11" s="12" t="s">
        <v>291</v>
      </c>
      <c r="B11" s="16"/>
      <c r="C11" s="195">
        <v>1</v>
      </c>
      <c r="D11" s="195"/>
      <c r="K11" s="214">
        <v>203390.13</v>
      </c>
      <c r="L11" s="215">
        <v>464134.13</v>
      </c>
      <c r="M11" s="216"/>
      <c r="N11" s="216">
        <v>1</v>
      </c>
      <c r="O11" s="216"/>
      <c r="P11" s="216"/>
      <c r="Q11" s="216"/>
      <c r="R11" s="216"/>
      <c r="S11" s="216"/>
      <c r="T11" s="216"/>
      <c r="U11" s="216"/>
      <c r="V11" s="214">
        <v>257647.66500000001</v>
      </c>
      <c r="W11" s="215">
        <f t="shared" si="0"/>
        <v>515295.33</v>
      </c>
      <c r="X11" s="202"/>
      <c r="AA11" s="171"/>
      <c r="AB11" s="171"/>
    </row>
    <row r="12" spans="1:28" ht="15" x14ac:dyDescent="0.2">
      <c r="A12" s="12" t="s">
        <v>292</v>
      </c>
      <c r="B12" s="16"/>
      <c r="C12" s="195">
        <v>31</v>
      </c>
      <c r="D12" s="195"/>
      <c r="K12" s="214">
        <v>2742521.3500000015</v>
      </c>
      <c r="L12" s="215">
        <v>6669275.3300000029</v>
      </c>
      <c r="M12" s="216"/>
      <c r="N12" s="216">
        <v>30</v>
      </c>
      <c r="O12" s="216"/>
      <c r="P12" s="216"/>
      <c r="Q12" s="216"/>
      <c r="R12" s="216"/>
      <c r="S12" s="216"/>
      <c r="T12" s="216"/>
      <c r="U12" s="216"/>
      <c r="V12" s="214">
        <v>3487442.97</v>
      </c>
      <c r="W12" s="215">
        <f t="shared" si="0"/>
        <v>6974885.9400000004</v>
      </c>
      <c r="X12" s="202"/>
      <c r="AA12" s="171"/>
      <c r="AB12" s="171"/>
    </row>
    <row r="13" spans="1:28" ht="15" x14ac:dyDescent="0.2">
      <c r="A13" s="12" t="s">
        <v>293</v>
      </c>
      <c r="B13" s="16"/>
      <c r="C13" s="195">
        <v>23</v>
      </c>
      <c r="D13" s="195"/>
      <c r="K13" s="214">
        <v>2359558.9400000009</v>
      </c>
      <c r="L13" s="215">
        <v>5690871.7400000002</v>
      </c>
      <c r="M13" s="216"/>
      <c r="N13" s="216">
        <v>22</v>
      </c>
      <c r="O13" s="216"/>
      <c r="P13" s="216"/>
      <c r="Q13" s="216"/>
      <c r="R13" s="216"/>
      <c r="S13" s="216"/>
      <c r="T13" s="216"/>
      <c r="U13" s="216"/>
      <c r="V13" s="214">
        <v>2918134.9200000004</v>
      </c>
      <c r="W13" s="215">
        <f t="shared" si="0"/>
        <v>5836269.8400000008</v>
      </c>
      <c r="X13" s="202"/>
      <c r="AA13" s="171"/>
      <c r="AB13" s="171"/>
    </row>
    <row r="14" spans="1:28" ht="15" x14ac:dyDescent="0.2">
      <c r="A14" s="12" t="s">
        <v>294</v>
      </c>
      <c r="B14" s="16"/>
      <c r="C14" s="195">
        <v>7</v>
      </c>
      <c r="D14" s="195"/>
      <c r="K14" s="214">
        <v>866408.46000000031</v>
      </c>
      <c r="L14" s="215">
        <v>2024551.2200000004</v>
      </c>
      <c r="M14" s="216"/>
      <c r="N14" s="216">
        <v>7</v>
      </c>
      <c r="O14" s="216"/>
      <c r="P14" s="216"/>
      <c r="Q14" s="216"/>
      <c r="R14" s="216"/>
      <c r="S14" s="216"/>
      <c r="T14" s="216"/>
      <c r="U14" s="216"/>
      <c r="V14" s="214">
        <v>1026638.16</v>
      </c>
      <c r="W14" s="215">
        <f t="shared" si="0"/>
        <v>2053276.32</v>
      </c>
      <c r="X14" s="202"/>
      <c r="AA14" s="171"/>
      <c r="AB14" s="171"/>
    </row>
    <row r="15" spans="1:28" ht="15" x14ac:dyDescent="0.2">
      <c r="A15" s="12" t="s">
        <v>295</v>
      </c>
      <c r="B15" s="16"/>
      <c r="C15" s="195">
        <v>12</v>
      </c>
      <c r="D15" s="195"/>
      <c r="K15" s="214">
        <v>1540833.9700000002</v>
      </c>
      <c r="L15" s="215">
        <v>3722444.5900000017</v>
      </c>
      <c r="M15" s="216"/>
      <c r="N15" s="216">
        <v>12</v>
      </c>
      <c r="O15" s="216"/>
      <c r="P15" s="216"/>
      <c r="Q15" s="216"/>
      <c r="R15" s="216"/>
      <c r="S15" s="216"/>
      <c r="T15" s="216"/>
      <c r="U15" s="216"/>
      <c r="V15" s="214">
        <v>1955336.2650000001</v>
      </c>
      <c r="W15" s="215">
        <f t="shared" si="0"/>
        <v>3910672.5300000003</v>
      </c>
      <c r="X15" s="202"/>
      <c r="AA15" s="171"/>
      <c r="AB15" s="171"/>
    </row>
    <row r="16" spans="1:28" ht="15" x14ac:dyDescent="0.2">
      <c r="A16" s="13" t="s">
        <v>296</v>
      </c>
      <c r="B16" s="209"/>
      <c r="C16" s="413">
        <v>2661</v>
      </c>
      <c r="D16" s="413"/>
      <c r="E16" s="211"/>
      <c r="F16" s="211"/>
      <c r="G16" s="211"/>
      <c r="H16" s="211"/>
      <c r="I16" s="211"/>
      <c r="J16" s="211"/>
      <c r="K16" s="212">
        <v>120449276.19000109</v>
      </c>
      <c r="L16" s="213">
        <v>294791434.16999513</v>
      </c>
      <c r="M16" s="210"/>
      <c r="N16" s="210">
        <f>SUM(N17:N24)</f>
        <v>2650</v>
      </c>
      <c r="O16" s="210"/>
      <c r="P16" s="210"/>
      <c r="Q16" s="210"/>
      <c r="R16" s="210"/>
      <c r="S16" s="210"/>
      <c r="T16" s="210"/>
      <c r="U16" s="210"/>
      <c r="V16" s="212">
        <f>SUM(V17:V24)</f>
        <v>154846622.42054904</v>
      </c>
      <c r="W16" s="213">
        <f>SUM(W17:W24)</f>
        <v>309693244.84109807</v>
      </c>
      <c r="X16" s="202"/>
      <c r="AA16" s="171"/>
      <c r="AB16" s="171"/>
    </row>
    <row r="17" spans="1:28" ht="15" x14ac:dyDescent="0.2">
      <c r="A17" s="12" t="s">
        <v>297</v>
      </c>
      <c r="B17" s="16"/>
      <c r="C17" s="195">
        <v>1302</v>
      </c>
      <c r="D17" s="195"/>
      <c r="K17" s="214">
        <v>47568608.270000294</v>
      </c>
      <c r="L17" s="215">
        <v>116365502.54999413</v>
      </c>
      <c r="M17" s="216"/>
      <c r="N17" s="216">
        <v>1298</v>
      </c>
      <c r="O17" s="216"/>
      <c r="P17" s="216"/>
      <c r="Q17" s="216"/>
      <c r="R17" s="216"/>
      <c r="S17" s="216"/>
      <c r="T17" s="216"/>
      <c r="U17" s="216"/>
      <c r="V17" s="214">
        <v>61535337.716699421</v>
      </c>
      <c r="W17" s="215">
        <f t="shared" ref="W17:W24" si="1">V17*2</f>
        <v>123070675.43339884</v>
      </c>
      <c r="X17" s="202"/>
      <c r="AA17" s="171"/>
      <c r="AB17" s="171"/>
    </row>
    <row r="18" spans="1:28" ht="15" x14ac:dyDescent="0.2">
      <c r="A18" s="12" t="s">
        <v>298</v>
      </c>
      <c r="B18" s="16"/>
      <c r="C18" s="195">
        <v>547</v>
      </c>
      <c r="D18" s="195"/>
      <c r="K18" s="214">
        <v>24295230.610000383</v>
      </c>
      <c r="L18" s="215">
        <v>59502047.630001001</v>
      </c>
      <c r="M18" s="216"/>
      <c r="N18" s="216">
        <v>543</v>
      </c>
      <c r="O18" s="216"/>
      <c r="P18" s="216"/>
      <c r="Q18" s="216"/>
      <c r="R18" s="216"/>
      <c r="S18" s="216"/>
      <c r="T18" s="216"/>
      <c r="U18" s="216"/>
      <c r="V18" s="214">
        <v>31134514.315949805</v>
      </c>
      <c r="W18" s="215">
        <f t="shared" si="1"/>
        <v>62269028.63189961</v>
      </c>
      <c r="X18" s="202"/>
      <c r="AA18" s="171"/>
      <c r="AB18" s="171"/>
    </row>
    <row r="19" spans="1:28" ht="15" x14ac:dyDescent="0.2">
      <c r="A19" s="12" t="s">
        <v>299</v>
      </c>
      <c r="B19" s="16"/>
      <c r="C19" s="195">
        <v>308</v>
      </c>
      <c r="D19" s="195"/>
      <c r="K19" s="214">
        <v>13754332.850000195</v>
      </c>
      <c r="L19" s="215">
        <v>33636730.870000243</v>
      </c>
      <c r="M19" s="216"/>
      <c r="N19" s="216">
        <v>270</v>
      </c>
      <c r="O19" s="216"/>
      <c r="P19" s="216"/>
      <c r="Q19" s="216"/>
      <c r="R19" s="216"/>
      <c r="S19" s="216"/>
      <c r="T19" s="216"/>
      <c r="U19" s="216"/>
      <c r="V19" s="214">
        <v>17832042.199199934</v>
      </c>
      <c r="W19" s="215">
        <f t="shared" si="1"/>
        <v>35664084.398399867</v>
      </c>
      <c r="X19" s="202"/>
      <c r="AA19" s="171"/>
      <c r="AB19" s="171"/>
    </row>
    <row r="20" spans="1:28" ht="15" x14ac:dyDescent="0.2">
      <c r="A20" s="12" t="s">
        <v>300</v>
      </c>
      <c r="B20" s="16"/>
      <c r="C20" s="195">
        <v>270</v>
      </c>
      <c r="D20" s="195"/>
      <c r="K20" s="214">
        <v>17890529.03000024</v>
      </c>
      <c r="L20" s="215">
        <v>43561354.72999987</v>
      </c>
      <c r="M20" s="216"/>
      <c r="N20" s="216">
        <v>305</v>
      </c>
      <c r="O20" s="216"/>
      <c r="P20" s="216"/>
      <c r="Q20" s="216"/>
      <c r="R20" s="216"/>
      <c r="S20" s="216"/>
      <c r="T20" s="216"/>
      <c r="U20" s="216"/>
      <c r="V20" s="214">
        <v>22648706.594999887</v>
      </c>
      <c r="W20" s="215">
        <f t="shared" si="1"/>
        <v>45297413.189999774</v>
      </c>
      <c r="X20" s="202"/>
      <c r="AA20" s="171"/>
      <c r="AB20" s="171"/>
    </row>
    <row r="21" spans="1:28" ht="15" x14ac:dyDescent="0.2">
      <c r="A21" s="12" t="s">
        <v>301</v>
      </c>
      <c r="B21" s="16"/>
      <c r="C21" s="195">
        <v>130</v>
      </c>
      <c r="D21" s="195"/>
      <c r="K21" s="214">
        <v>8558651.5799999647</v>
      </c>
      <c r="L21" s="215">
        <v>20921135.899999969</v>
      </c>
      <c r="M21" s="216"/>
      <c r="N21" s="216">
        <v>130</v>
      </c>
      <c r="O21" s="216"/>
      <c r="P21" s="216"/>
      <c r="Q21" s="216"/>
      <c r="R21" s="216"/>
      <c r="S21" s="216"/>
      <c r="T21" s="216"/>
      <c r="U21" s="216"/>
      <c r="V21" s="214">
        <v>10906974.822749997</v>
      </c>
      <c r="W21" s="215">
        <f t="shared" si="1"/>
        <v>21813949.645499993</v>
      </c>
      <c r="X21" s="202"/>
      <c r="AA21" s="171"/>
      <c r="AB21" s="171"/>
    </row>
    <row r="22" spans="1:28" ht="15" x14ac:dyDescent="0.2">
      <c r="A22" s="12" t="s">
        <v>302</v>
      </c>
      <c r="B22" s="16"/>
      <c r="C22" s="195">
        <v>64</v>
      </c>
      <c r="D22" s="195"/>
      <c r="K22" s="214">
        <v>4590138.569999991</v>
      </c>
      <c r="L22" s="215">
        <v>11332206.409999993</v>
      </c>
      <c r="M22" s="216"/>
      <c r="N22" s="216">
        <v>63</v>
      </c>
      <c r="O22" s="216"/>
      <c r="P22" s="216"/>
      <c r="Q22" s="216"/>
      <c r="R22" s="216"/>
      <c r="S22" s="216"/>
      <c r="T22" s="216"/>
      <c r="U22" s="216"/>
      <c r="V22" s="214">
        <v>5839789.3732500002</v>
      </c>
      <c r="W22" s="215">
        <f t="shared" si="1"/>
        <v>11679578.7465</v>
      </c>
      <c r="X22" s="202"/>
      <c r="AA22" s="171"/>
      <c r="AB22" s="171"/>
    </row>
    <row r="23" spans="1:28" ht="15" x14ac:dyDescent="0.2">
      <c r="A23" s="12" t="s">
        <v>303</v>
      </c>
      <c r="B23" s="16"/>
      <c r="C23" s="195">
        <v>32</v>
      </c>
      <c r="D23" s="195"/>
      <c r="K23" s="214">
        <v>2953011.7900000019</v>
      </c>
      <c r="L23" s="215">
        <v>7318624.0099999905</v>
      </c>
      <c r="M23" s="216"/>
      <c r="N23" s="216">
        <v>33</v>
      </c>
      <c r="O23" s="216"/>
      <c r="P23" s="216"/>
      <c r="Q23" s="216"/>
      <c r="R23" s="216"/>
      <c r="S23" s="216"/>
      <c r="T23" s="216"/>
      <c r="U23" s="216"/>
      <c r="V23" s="214">
        <v>3872870.464050001</v>
      </c>
      <c r="W23" s="215">
        <f t="shared" si="1"/>
        <v>7745740.928100002</v>
      </c>
      <c r="X23" s="202"/>
      <c r="AA23" s="171"/>
      <c r="AB23" s="171"/>
    </row>
    <row r="24" spans="1:28" ht="15" x14ac:dyDescent="0.2">
      <c r="A24" s="12" t="s">
        <v>304</v>
      </c>
      <c r="B24" s="16"/>
      <c r="C24" s="195">
        <v>8</v>
      </c>
      <c r="D24" s="195"/>
      <c r="K24" s="214">
        <v>838773.49000000081</v>
      </c>
      <c r="L24" s="215">
        <v>2153832.0700000003</v>
      </c>
      <c r="M24" s="216"/>
      <c r="N24" s="216">
        <v>8</v>
      </c>
      <c r="O24" s="216"/>
      <c r="P24" s="216"/>
      <c r="Q24" s="216"/>
      <c r="R24" s="216"/>
      <c r="S24" s="216"/>
      <c r="T24" s="216"/>
      <c r="U24" s="216"/>
      <c r="V24" s="214">
        <v>1076386.93365</v>
      </c>
      <c r="W24" s="215">
        <f t="shared" si="1"/>
        <v>2152773.8673</v>
      </c>
      <c r="X24" s="202"/>
      <c r="AA24" s="171"/>
      <c r="AB24" s="171"/>
    </row>
    <row r="25" spans="1:28" ht="15" x14ac:dyDescent="0.2">
      <c r="A25" s="13" t="s">
        <v>305</v>
      </c>
      <c r="B25" s="209"/>
      <c r="C25" s="413">
        <v>337</v>
      </c>
      <c r="D25" s="413"/>
      <c r="E25" s="210"/>
      <c r="F25" s="210"/>
      <c r="G25" s="210"/>
      <c r="H25" s="210"/>
      <c r="I25" s="210"/>
      <c r="J25" s="210"/>
      <c r="K25" s="212">
        <v>8576644.0699999817</v>
      </c>
      <c r="L25" s="213">
        <v>20843414.070000004</v>
      </c>
      <c r="M25" s="210"/>
      <c r="N25" s="210">
        <f>SUM(N26:N31)</f>
        <v>336</v>
      </c>
      <c r="O25" s="210"/>
      <c r="P25" s="210"/>
      <c r="Q25" s="210"/>
      <c r="R25" s="210"/>
      <c r="S25" s="210"/>
      <c r="T25" s="210"/>
      <c r="U25" s="210"/>
      <c r="V25" s="212">
        <f>SUM(V26:V31)</f>
        <v>11053002.580800004</v>
      </c>
      <c r="W25" s="213">
        <f>SUM(W26:W31)</f>
        <v>22106005.161600009</v>
      </c>
      <c r="X25" s="202"/>
      <c r="AA25" s="171"/>
      <c r="AB25" s="171"/>
    </row>
    <row r="26" spans="1:28" ht="15" x14ac:dyDescent="0.2">
      <c r="A26" s="12" t="s">
        <v>306</v>
      </c>
      <c r="B26" s="16"/>
      <c r="C26" s="195">
        <v>3</v>
      </c>
      <c r="D26" s="195"/>
      <c r="K26" s="214">
        <v>40814.399999999994</v>
      </c>
      <c r="L26" s="215">
        <v>98731.72</v>
      </c>
      <c r="M26" s="216"/>
      <c r="N26" s="216">
        <v>3</v>
      </c>
      <c r="O26" s="216"/>
      <c r="P26" s="216"/>
      <c r="Q26" s="216"/>
      <c r="R26" s="216"/>
      <c r="S26" s="216"/>
      <c r="T26" s="216"/>
      <c r="U26" s="216"/>
      <c r="V26" s="214">
        <v>50536.665000000001</v>
      </c>
      <c r="W26" s="215">
        <f t="shared" ref="W26:W31" si="2">V26*2</f>
        <v>101073.33</v>
      </c>
      <c r="X26" s="202"/>
      <c r="AA26" s="171"/>
      <c r="AB26" s="171"/>
    </row>
    <row r="27" spans="1:28" ht="15" x14ac:dyDescent="0.2">
      <c r="A27" s="12" t="s">
        <v>307</v>
      </c>
      <c r="B27" s="16"/>
      <c r="C27" s="195">
        <v>13</v>
      </c>
      <c r="D27" s="195"/>
      <c r="K27" s="214">
        <v>220712.56000000008</v>
      </c>
      <c r="L27" s="215">
        <v>544618.14</v>
      </c>
      <c r="M27" s="216"/>
      <c r="N27" s="216">
        <v>14</v>
      </c>
      <c r="O27" s="216"/>
      <c r="P27" s="216"/>
      <c r="Q27" s="216"/>
      <c r="R27" s="216"/>
      <c r="S27" s="216"/>
      <c r="T27" s="216"/>
      <c r="U27" s="216"/>
      <c r="V27" s="214">
        <v>324542.95305000007</v>
      </c>
      <c r="W27" s="215">
        <f t="shared" si="2"/>
        <v>649085.90610000014</v>
      </c>
      <c r="X27" s="202"/>
      <c r="AA27" s="171"/>
      <c r="AB27" s="171"/>
    </row>
    <row r="28" spans="1:28" ht="15" x14ac:dyDescent="0.2">
      <c r="A28" s="12" t="s">
        <v>308</v>
      </c>
      <c r="B28" s="16"/>
      <c r="C28" s="195">
        <v>66</v>
      </c>
      <c r="D28" s="195"/>
      <c r="K28" s="214">
        <v>1243169.450000003</v>
      </c>
      <c r="L28" s="215">
        <v>2993996.0500000035</v>
      </c>
      <c r="M28" s="216"/>
      <c r="N28" s="216">
        <v>64</v>
      </c>
      <c r="O28" s="216"/>
      <c r="P28" s="216"/>
      <c r="Q28" s="216"/>
      <c r="R28" s="216"/>
      <c r="S28" s="216"/>
      <c r="T28" s="216"/>
      <c r="U28" s="216"/>
      <c r="V28" s="214">
        <v>1541931.855</v>
      </c>
      <c r="W28" s="215">
        <f t="shared" si="2"/>
        <v>3083863.71</v>
      </c>
      <c r="X28" s="202"/>
      <c r="AA28" s="171"/>
      <c r="AB28" s="171"/>
    </row>
    <row r="29" spans="1:28" ht="15" x14ac:dyDescent="0.2">
      <c r="A29" s="12" t="s">
        <v>309</v>
      </c>
      <c r="B29" s="16"/>
      <c r="C29" s="195">
        <v>73</v>
      </c>
      <c r="D29" s="195"/>
      <c r="K29" s="214">
        <v>1111899.5300000031</v>
      </c>
      <c r="L29" s="215">
        <v>2701268.3499999982</v>
      </c>
      <c r="M29" s="216"/>
      <c r="N29" s="216">
        <v>46</v>
      </c>
      <c r="O29" s="216"/>
      <c r="P29" s="216"/>
      <c r="Q29" s="216"/>
      <c r="R29" s="216"/>
      <c r="S29" s="216"/>
      <c r="T29" s="216"/>
      <c r="U29" s="216"/>
      <c r="V29" s="214">
        <v>1435362.9831000005</v>
      </c>
      <c r="W29" s="215">
        <f t="shared" si="2"/>
        <v>2870725.9662000011</v>
      </c>
      <c r="X29" s="202"/>
      <c r="AA29" s="171"/>
      <c r="AB29" s="171"/>
    </row>
    <row r="30" spans="1:28" ht="15" x14ac:dyDescent="0.2">
      <c r="A30" s="12" t="s">
        <v>310</v>
      </c>
      <c r="B30" s="16"/>
      <c r="C30" s="195">
        <v>46</v>
      </c>
      <c r="D30" s="195"/>
      <c r="K30" s="214">
        <v>1852106.1400000022</v>
      </c>
      <c r="L30" s="215">
        <v>4489929.8000000063</v>
      </c>
      <c r="M30" s="216"/>
      <c r="N30" s="216">
        <v>73</v>
      </c>
      <c r="O30" s="216"/>
      <c r="P30" s="216"/>
      <c r="Q30" s="216"/>
      <c r="R30" s="216"/>
      <c r="S30" s="216"/>
      <c r="T30" s="216"/>
      <c r="U30" s="216"/>
      <c r="V30" s="214">
        <v>2382858.165</v>
      </c>
      <c r="W30" s="215">
        <f t="shared" si="2"/>
        <v>4765716.33</v>
      </c>
      <c r="X30" s="202"/>
      <c r="AA30" s="171"/>
      <c r="AB30" s="171"/>
    </row>
    <row r="31" spans="1:28" ht="15" x14ac:dyDescent="0.2">
      <c r="A31" s="12" t="s">
        <v>311</v>
      </c>
      <c r="B31" s="16"/>
      <c r="C31" s="195">
        <v>136</v>
      </c>
      <c r="D31" s="195"/>
      <c r="K31" s="214">
        <v>4107941.9899999741</v>
      </c>
      <c r="L31" s="215">
        <v>10014870.009999996</v>
      </c>
      <c r="M31" s="216"/>
      <c r="N31" s="216">
        <v>136</v>
      </c>
      <c r="O31" s="216"/>
      <c r="P31" s="216"/>
      <c r="Q31" s="216"/>
      <c r="R31" s="216"/>
      <c r="S31" s="216"/>
      <c r="T31" s="216"/>
      <c r="U31" s="216"/>
      <c r="V31" s="214">
        <v>5317769.9596500043</v>
      </c>
      <c r="W31" s="215">
        <f t="shared" si="2"/>
        <v>10635539.919300009</v>
      </c>
      <c r="X31" s="202"/>
      <c r="AA31" s="171"/>
      <c r="AB31" s="171"/>
    </row>
    <row r="32" spans="1:28" ht="15" x14ac:dyDescent="0.2">
      <c r="A32" s="13" t="s">
        <v>37</v>
      </c>
      <c r="B32" s="209"/>
      <c r="C32" s="413"/>
      <c r="D32" s="414">
        <v>1610</v>
      </c>
      <c r="E32" s="210"/>
      <c r="F32" s="210"/>
      <c r="G32" s="210"/>
      <c r="H32" s="210"/>
      <c r="I32" s="210"/>
      <c r="J32" s="210">
        <v>310</v>
      </c>
      <c r="K32" s="212">
        <v>75136085.740000024</v>
      </c>
      <c r="L32" s="213">
        <v>153381621.68000007</v>
      </c>
      <c r="M32" s="210"/>
      <c r="N32" s="210"/>
      <c r="O32" s="210">
        <f>SUM(O33:O35)</f>
        <v>1603</v>
      </c>
      <c r="P32" s="210"/>
      <c r="Q32" s="210"/>
      <c r="R32" s="210"/>
      <c r="S32" s="210"/>
      <c r="T32" s="210"/>
      <c r="U32" s="210">
        <f>SUM(U33:U35)</f>
        <v>319</v>
      </c>
      <c r="V32" s="212">
        <f>SUM(V33:V35)</f>
        <v>78575732.149999991</v>
      </c>
      <c r="W32" s="213">
        <f>SUM(W33:W35)</f>
        <v>157151464.29999998</v>
      </c>
      <c r="X32" s="202"/>
      <c r="AA32" s="171"/>
      <c r="AB32" s="171"/>
    </row>
    <row r="33" spans="1:28" ht="15" x14ac:dyDescent="0.2">
      <c r="A33" s="12" t="s">
        <v>312</v>
      </c>
      <c r="B33" s="16"/>
      <c r="C33" s="195"/>
      <c r="D33" s="195">
        <v>1610</v>
      </c>
      <c r="K33" s="214">
        <v>66032565.479999974</v>
      </c>
      <c r="L33" s="215">
        <v>132003961.52000001</v>
      </c>
      <c r="M33" s="216"/>
      <c r="N33" s="216"/>
      <c r="O33" s="216">
        <v>1603</v>
      </c>
      <c r="P33" s="216"/>
      <c r="Q33" s="216"/>
      <c r="R33" s="216"/>
      <c r="S33" s="216"/>
      <c r="T33" s="216"/>
      <c r="U33" s="216"/>
      <c r="V33" s="214">
        <v>68669059.5</v>
      </c>
      <c r="W33" s="215">
        <f>V33*2</f>
        <v>137338119</v>
      </c>
      <c r="X33" s="202"/>
      <c r="AA33" s="171"/>
      <c r="AB33" s="171"/>
    </row>
    <row r="34" spans="1:28" ht="15" x14ac:dyDescent="0.2">
      <c r="A34" s="12" t="s">
        <v>313</v>
      </c>
      <c r="B34" s="16"/>
      <c r="J34" s="9">
        <v>307</v>
      </c>
      <c r="K34" s="214">
        <v>9049520.2600000463</v>
      </c>
      <c r="L34" s="215">
        <v>21281660.160000045</v>
      </c>
      <c r="M34" s="216"/>
      <c r="N34" s="216"/>
      <c r="O34" s="216"/>
      <c r="P34" s="216"/>
      <c r="Q34" s="216"/>
      <c r="R34" s="216"/>
      <c r="S34" s="216"/>
      <c r="T34" s="216"/>
      <c r="U34" s="216">
        <v>316</v>
      </c>
      <c r="V34" s="214">
        <v>9834672.6499999892</v>
      </c>
      <c r="W34" s="215">
        <f>V34*2</f>
        <v>19669345.299999978</v>
      </c>
      <c r="X34" s="202"/>
      <c r="AA34" s="171"/>
      <c r="AB34" s="171"/>
    </row>
    <row r="35" spans="1:28" ht="15.75" thickBot="1" x14ac:dyDescent="0.25">
      <c r="A35" s="12" t="s">
        <v>314</v>
      </c>
      <c r="B35" s="16"/>
      <c r="J35" s="9">
        <v>3</v>
      </c>
      <c r="K35" s="214">
        <v>54000</v>
      </c>
      <c r="L35" s="215">
        <v>96000</v>
      </c>
      <c r="M35" s="216"/>
      <c r="N35" s="216"/>
      <c r="O35" s="216"/>
      <c r="P35" s="216"/>
      <c r="Q35" s="216"/>
      <c r="R35" s="216"/>
      <c r="S35" s="216"/>
      <c r="T35" s="216"/>
      <c r="U35" s="216">
        <v>3</v>
      </c>
      <c r="V35" s="214">
        <v>72000</v>
      </c>
      <c r="W35" s="215">
        <f>V35*2</f>
        <v>144000</v>
      </c>
      <c r="X35" s="202"/>
      <c r="AA35" s="171"/>
      <c r="AB35" s="171"/>
    </row>
    <row r="36" spans="1:28" ht="15.75" thickBot="1" x14ac:dyDescent="0.25">
      <c r="A36" s="19" t="s">
        <v>315</v>
      </c>
      <c r="B36" s="20"/>
      <c r="C36" s="217">
        <f>+C25+C16+C8+C32</f>
        <v>3074</v>
      </c>
      <c r="D36" s="217">
        <f>+D25+D16+D8+D32</f>
        <v>1610</v>
      </c>
      <c r="E36" s="217"/>
      <c r="F36" s="217"/>
      <c r="G36" s="217"/>
      <c r="H36" s="217"/>
      <c r="I36" s="217"/>
      <c r="J36" s="217">
        <f>+J25+J16+J8+J32</f>
        <v>310</v>
      </c>
      <c r="K36" s="218">
        <f>+K25+K16+K8+K32</f>
        <v>212196541.12000108</v>
      </c>
      <c r="L36" s="219">
        <f>+L25+L16+L8+L32</f>
        <v>488334313.19999522</v>
      </c>
      <c r="M36" s="217"/>
      <c r="N36" s="217">
        <f>+N25+N16+N8+N32</f>
        <v>3060</v>
      </c>
      <c r="O36" s="217">
        <f>+O25+O16+O8+O32</f>
        <v>1603</v>
      </c>
      <c r="P36" s="217"/>
      <c r="Q36" s="217"/>
      <c r="R36" s="217"/>
      <c r="S36" s="217"/>
      <c r="T36" s="217"/>
      <c r="U36" s="217">
        <f>+U25+U16+U8+U32</f>
        <v>319</v>
      </c>
      <c r="V36" s="218">
        <f>+V25+V16+V8+V32</f>
        <v>254540257.29634905</v>
      </c>
      <c r="W36" s="219">
        <f>+W25+W16+W8+W32</f>
        <v>509080514.5926981</v>
      </c>
      <c r="X36" s="202"/>
      <c r="AA36" s="171"/>
      <c r="AB36" s="171"/>
    </row>
    <row r="37" spans="1:28" ht="15" x14ac:dyDescent="0.2">
      <c r="A37" s="220" t="s">
        <v>316</v>
      </c>
      <c r="B37" s="221"/>
      <c r="C37" s="221"/>
      <c r="D37" s="221"/>
      <c r="E37" s="221"/>
      <c r="F37" s="221"/>
      <c r="G37" s="221"/>
      <c r="H37" s="221"/>
      <c r="I37" s="221"/>
      <c r="J37" s="221"/>
      <c r="K37" s="221"/>
      <c r="L37" s="221"/>
      <c r="M37" s="221"/>
      <c r="N37" s="221"/>
      <c r="O37" s="221"/>
      <c r="P37" s="171"/>
      <c r="R37" s="205"/>
      <c r="S37" s="205"/>
      <c r="T37" s="171"/>
      <c r="U37" s="171"/>
      <c r="V37" s="171"/>
      <c r="W37" s="171"/>
      <c r="X37" s="202"/>
      <c r="Y37" s="171"/>
      <c r="Z37" s="171"/>
      <c r="AA37" s="171"/>
      <c r="AB37" s="171"/>
    </row>
    <row r="38" spans="1:28" ht="15" x14ac:dyDescent="0.2">
      <c r="A38" s="9" t="s">
        <v>317</v>
      </c>
      <c r="P38" s="171"/>
      <c r="R38" s="205"/>
      <c r="S38" s="205"/>
      <c r="T38" s="205"/>
      <c r="U38" s="205"/>
      <c r="V38" s="171"/>
      <c r="W38" s="171"/>
      <c r="X38" s="202"/>
      <c r="Y38" s="171"/>
      <c r="Z38" s="171"/>
      <c r="AA38" s="171"/>
      <c r="AB38" s="171"/>
    </row>
    <row r="39" spans="1:28" ht="15" x14ac:dyDescent="0.2">
      <c r="A39" s="9" t="s">
        <v>318</v>
      </c>
      <c r="P39" s="171"/>
      <c r="R39" s="205"/>
      <c r="S39" s="205"/>
      <c r="T39" s="205"/>
      <c r="U39" s="205"/>
      <c r="V39" s="171"/>
      <c r="W39" s="171"/>
      <c r="X39" s="202"/>
      <c r="Y39" s="171"/>
      <c r="Z39" s="171"/>
      <c r="AA39" s="171"/>
      <c r="AB39" s="171"/>
    </row>
    <row r="40" spans="1:28" ht="15" x14ac:dyDescent="0.2">
      <c r="A40" s="9" t="s">
        <v>319</v>
      </c>
      <c r="X40" s="202"/>
    </row>
    <row r="41" spans="1:28" ht="15" x14ac:dyDescent="0.2">
      <c r="X41" s="202"/>
    </row>
    <row r="42" spans="1:28" ht="15" x14ac:dyDescent="0.2">
      <c r="X42" s="202"/>
    </row>
    <row r="43" spans="1:28" ht="15" x14ac:dyDescent="0.2">
      <c r="X43" s="202"/>
    </row>
    <row r="44" spans="1:28" ht="15" x14ac:dyDescent="0.2">
      <c r="X44" s="202"/>
    </row>
    <row r="45" spans="1:28" ht="15" x14ac:dyDescent="0.2">
      <c r="X45" s="202"/>
    </row>
    <row r="46" spans="1:28" ht="15" x14ac:dyDescent="0.2">
      <c r="X46" s="202"/>
    </row>
    <row r="47" spans="1:28" ht="15" x14ac:dyDescent="0.2">
      <c r="X47" s="202"/>
    </row>
    <row r="48" spans="1:28" ht="15" x14ac:dyDescent="0.2">
      <c r="X48" s="202"/>
    </row>
    <row r="49" spans="24:24" ht="15" x14ac:dyDescent="0.2">
      <c r="X49" s="202"/>
    </row>
    <row r="50" spans="24:24" ht="15" x14ac:dyDescent="0.2">
      <c r="X50" s="202"/>
    </row>
    <row r="51" spans="24:24" ht="15" x14ac:dyDescent="0.2">
      <c r="X51" s="202"/>
    </row>
    <row r="52" spans="24:24" ht="15" x14ac:dyDescent="0.2">
      <c r="X52" s="202"/>
    </row>
    <row r="53" spans="24:24" ht="15" x14ac:dyDescent="0.2">
      <c r="X53" s="202"/>
    </row>
    <row r="54" spans="24:24" ht="15" x14ac:dyDescent="0.2">
      <c r="X54" s="202"/>
    </row>
    <row r="55" spans="24:24" ht="15" x14ac:dyDescent="0.2">
      <c r="X55" s="202"/>
    </row>
    <row r="56" spans="24:24" ht="15" x14ac:dyDescent="0.2">
      <c r="X56" s="202"/>
    </row>
    <row r="57" spans="24:24" ht="15" x14ac:dyDescent="0.2">
      <c r="X57" s="202"/>
    </row>
    <row r="58" spans="24:24" ht="15" x14ac:dyDescent="0.2">
      <c r="X58" s="202"/>
    </row>
    <row r="59" spans="24:24" ht="15" x14ac:dyDescent="0.2">
      <c r="X59" s="202"/>
    </row>
    <row r="60" spans="24:24" ht="15" x14ac:dyDescent="0.2">
      <c r="X60" s="202"/>
    </row>
    <row r="61" spans="24:24" ht="15" x14ac:dyDescent="0.2">
      <c r="X61" s="202"/>
    </row>
    <row r="62" spans="24:24" ht="15" x14ac:dyDescent="0.2">
      <c r="X62" s="202"/>
    </row>
    <row r="63" spans="24:24" ht="15" x14ac:dyDescent="0.2">
      <c r="X63" s="202"/>
    </row>
    <row r="64" spans="24:24" ht="15" x14ac:dyDescent="0.2">
      <c r="X64" s="202"/>
    </row>
    <row r="65" spans="24:25" ht="15" x14ac:dyDescent="0.2">
      <c r="X65" s="202"/>
    </row>
    <row r="66" spans="24:25" ht="15" x14ac:dyDescent="0.2">
      <c r="X66" s="202"/>
    </row>
    <row r="67" spans="24:25" ht="15" x14ac:dyDescent="0.2">
      <c r="X67" s="202"/>
    </row>
    <row r="68" spans="24:25" ht="15" x14ac:dyDescent="0.2">
      <c r="X68" s="202"/>
      <c r="Y68" s="202"/>
    </row>
    <row r="69" spans="24:25" ht="15" x14ac:dyDescent="0.2">
      <c r="X69" s="202"/>
      <c r="Y69" s="202"/>
    </row>
    <row r="70" spans="24:25" ht="15" x14ac:dyDescent="0.2">
      <c r="X70" s="202"/>
      <c r="Y70" s="202"/>
    </row>
    <row r="71" spans="24:25" ht="15" x14ac:dyDescent="0.2">
      <c r="X71" s="202"/>
      <c r="Y71" s="202"/>
    </row>
    <row r="72" spans="24:25" ht="15" x14ac:dyDescent="0.2">
      <c r="X72" s="202"/>
      <c r="Y72" s="202"/>
    </row>
    <row r="73" spans="24:25" ht="15" x14ac:dyDescent="0.2">
      <c r="X73" s="202"/>
      <c r="Y73" s="202"/>
    </row>
    <row r="74" spans="24:25" ht="15" x14ac:dyDescent="0.2">
      <c r="X74" s="202"/>
      <c r="Y74" s="202"/>
    </row>
    <row r="75" spans="24:25" ht="15" x14ac:dyDescent="0.2">
      <c r="X75" s="202"/>
      <c r="Y75" s="202"/>
    </row>
    <row r="76" spans="24:25" ht="15" x14ac:dyDescent="0.2">
      <c r="X76" s="202"/>
      <c r="Y76" s="202"/>
    </row>
    <row r="77" spans="24:25" ht="15" x14ac:dyDescent="0.2">
      <c r="X77" s="202"/>
      <c r="Y77" s="202"/>
    </row>
    <row r="78" spans="24:25" ht="15" x14ac:dyDescent="0.2">
      <c r="X78" s="202"/>
      <c r="Y78" s="202"/>
    </row>
    <row r="79" spans="24:25" ht="15" x14ac:dyDescent="0.2">
      <c r="X79" s="202"/>
      <c r="Y79" s="202"/>
    </row>
    <row r="80" spans="24:25" ht="15" x14ac:dyDescent="0.2">
      <c r="X80" s="202"/>
      <c r="Y80" s="202"/>
    </row>
    <row r="81" spans="24:25" ht="15" x14ac:dyDescent="0.2">
      <c r="X81" s="202"/>
      <c r="Y81" s="202"/>
    </row>
    <row r="82" spans="24:25" ht="15" x14ac:dyDescent="0.2">
      <c r="X82" s="202"/>
      <c r="Y82" s="202"/>
    </row>
    <row r="83" spans="24:25" ht="15" x14ac:dyDescent="0.2">
      <c r="X83" s="202"/>
      <c r="Y83" s="202"/>
    </row>
    <row r="84" spans="24:25" ht="15" x14ac:dyDescent="0.2">
      <c r="X84" s="202"/>
      <c r="Y84" s="202"/>
    </row>
    <row r="85" spans="24:25" ht="15" x14ac:dyDescent="0.2">
      <c r="X85" s="202"/>
      <c r="Y85" s="202"/>
    </row>
    <row r="86" spans="24:25" ht="15" x14ac:dyDescent="0.2">
      <c r="X86" s="202"/>
      <c r="Y86" s="202"/>
    </row>
    <row r="87" spans="24:25" ht="15" x14ac:dyDescent="0.2">
      <c r="X87" s="202"/>
      <c r="Y87" s="202"/>
    </row>
    <row r="88" spans="24:25" ht="15" x14ac:dyDescent="0.2">
      <c r="X88" s="202"/>
      <c r="Y88" s="202"/>
    </row>
    <row r="89" spans="24:25" ht="15" x14ac:dyDescent="0.2">
      <c r="X89" s="202"/>
      <c r="Y89" s="202"/>
    </row>
    <row r="90" spans="24:25" ht="15" x14ac:dyDescent="0.2">
      <c r="X90" s="202"/>
      <c r="Y90" s="202"/>
    </row>
    <row r="91" spans="24:25" ht="15" x14ac:dyDescent="0.2">
      <c r="X91" s="202"/>
      <c r="Y91" s="202"/>
    </row>
    <row r="92" spans="24:25" ht="15" x14ac:dyDescent="0.2">
      <c r="X92" s="202"/>
      <c r="Y92" s="202"/>
    </row>
    <row r="93" spans="24:25" ht="15" x14ac:dyDescent="0.2">
      <c r="X93" s="202"/>
      <c r="Y93" s="202"/>
    </row>
    <row r="94" spans="24:25" ht="15" x14ac:dyDescent="0.2">
      <c r="X94" s="202"/>
      <c r="Y94" s="202"/>
    </row>
    <row r="95" spans="24:25" ht="15" x14ac:dyDescent="0.2">
      <c r="X95" s="202"/>
      <c r="Y95" s="202"/>
    </row>
    <row r="96" spans="24:25" ht="15" x14ac:dyDescent="0.2">
      <c r="X96" s="202"/>
      <c r="Y96" s="202"/>
    </row>
    <row r="97" spans="24:25" ht="15" x14ac:dyDescent="0.2">
      <c r="X97" s="202"/>
      <c r="Y97" s="202"/>
    </row>
    <row r="98" spans="24:25" ht="15" x14ac:dyDescent="0.2">
      <c r="X98" s="202"/>
      <c r="Y98" s="202"/>
    </row>
    <row r="99" spans="24:25" ht="15" x14ac:dyDescent="0.2">
      <c r="X99" s="202"/>
      <c r="Y99" s="202"/>
    </row>
    <row r="100" spans="24:25" ht="15" x14ac:dyDescent="0.2">
      <c r="X100" s="202"/>
      <c r="Y100" s="202"/>
    </row>
    <row r="101" spans="24:25" ht="15" x14ac:dyDescent="0.2">
      <c r="X101" s="202"/>
      <c r="Y101" s="202"/>
    </row>
    <row r="102" spans="24:25" ht="15" x14ac:dyDescent="0.2">
      <c r="X102" s="202"/>
      <c r="Y102" s="202"/>
    </row>
    <row r="103" spans="24:25" ht="15" x14ac:dyDescent="0.2">
      <c r="X103" s="202"/>
      <c r="Y103" s="202"/>
    </row>
    <row r="104" spans="24:25" ht="15" x14ac:dyDescent="0.2">
      <c r="X104" s="202"/>
      <c r="Y104" s="202"/>
    </row>
    <row r="105" spans="24:25" ht="15" x14ac:dyDescent="0.2">
      <c r="X105" s="202"/>
      <c r="Y105" s="202"/>
    </row>
    <row r="106" spans="24:25" ht="15" x14ac:dyDescent="0.2">
      <c r="X106" s="202"/>
      <c r="Y106" s="202"/>
    </row>
    <row r="107" spans="24:25" ht="15" x14ac:dyDescent="0.2">
      <c r="X107" s="202"/>
      <c r="Y107" s="202"/>
    </row>
    <row r="108" spans="24:25" ht="15" x14ac:dyDescent="0.2">
      <c r="X108" s="202"/>
      <c r="Y108" s="202"/>
    </row>
    <row r="109" spans="24:25" ht="15" x14ac:dyDescent="0.2">
      <c r="X109" s="202"/>
      <c r="Y109" s="202"/>
    </row>
    <row r="110" spans="24:25" ht="15" x14ac:dyDescent="0.2">
      <c r="X110" s="202"/>
      <c r="Y110" s="202"/>
    </row>
    <row r="111" spans="24:25" ht="15" x14ac:dyDescent="0.2">
      <c r="X111" s="202"/>
      <c r="Y111" s="202"/>
    </row>
    <row r="112" spans="24:25" ht="15" x14ac:dyDescent="0.2">
      <c r="X112" s="202"/>
      <c r="Y112" s="202"/>
    </row>
    <row r="113" spans="24:25" ht="15" x14ac:dyDescent="0.2">
      <c r="X113" s="202"/>
      <c r="Y113" s="202"/>
    </row>
    <row r="114" spans="24:25" ht="15" x14ac:dyDescent="0.2">
      <c r="X114" s="202"/>
      <c r="Y114" s="202"/>
    </row>
    <row r="115" spans="24:25" ht="15" x14ac:dyDescent="0.2">
      <c r="X115" s="202"/>
      <c r="Y115" s="202"/>
    </row>
    <row r="116" spans="24:25" ht="15" x14ac:dyDescent="0.2">
      <c r="X116" s="202"/>
      <c r="Y116" s="202"/>
    </row>
    <row r="117" spans="24:25" ht="15" x14ac:dyDescent="0.2">
      <c r="X117" s="202"/>
      <c r="Y117" s="202"/>
    </row>
    <row r="118" spans="24:25" ht="15" x14ac:dyDescent="0.2">
      <c r="X118" s="202"/>
      <c r="Y118" s="202"/>
    </row>
    <row r="119" spans="24:25" ht="15" x14ac:dyDescent="0.2">
      <c r="X119" s="202"/>
      <c r="Y119" s="202"/>
    </row>
    <row r="120" spans="24:25" ht="15" x14ac:dyDescent="0.2">
      <c r="X120" s="202"/>
      <c r="Y120" s="202"/>
    </row>
    <row r="121" spans="24:25" ht="15" x14ac:dyDescent="0.2">
      <c r="X121" s="202"/>
      <c r="Y121" s="202"/>
    </row>
    <row r="122" spans="24:25" ht="15" x14ac:dyDescent="0.2">
      <c r="X122" s="202"/>
      <c r="Y122" s="202"/>
    </row>
    <row r="123" spans="24:25" ht="15" x14ac:dyDescent="0.2">
      <c r="X123" s="202"/>
      <c r="Y123" s="202"/>
    </row>
    <row r="124" spans="24:25" ht="15" x14ac:dyDescent="0.2">
      <c r="X124" s="202"/>
      <c r="Y124" s="202"/>
    </row>
    <row r="125" spans="24:25" ht="15" x14ac:dyDescent="0.2">
      <c r="X125" s="202"/>
      <c r="Y125" s="202"/>
    </row>
    <row r="126" spans="24:25" ht="15" x14ac:dyDescent="0.2">
      <c r="X126" s="202"/>
      <c r="Y126" s="202"/>
    </row>
    <row r="127" spans="24:25" ht="15" x14ac:dyDescent="0.2">
      <c r="X127" s="202"/>
      <c r="Y127" s="202"/>
    </row>
    <row r="128" spans="24:25" ht="15" x14ac:dyDescent="0.2">
      <c r="X128" s="202"/>
      <c r="Y128" s="202"/>
    </row>
    <row r="129" spans="24:25" ht="15" x14ac:dyDescent="0.2">
      <c r="X129" s="202"/>
      <c r="Y129" s="202"/>
    </row>
    <row r="130" spans="24:25" ht="15" x14ac:dyDescent="0.2">
      <c r="X130" s="202"/>
      <c r="Y130" s="202"/>
    </row>
    <row r="131" spans="24:25" ht="15" x14ac:dyDescent="0.2">
      <c r="X131" s="202"/>
      <c r="Y131" s="202"/>
    </row>
    <row r="132" spans="24:25" ht="15" x14ac:dyDescent="0.2">
      <c r="X132" s="202"/>
      <c r="Y132" s="202"/>
    </row>
    <row r="133" spans="24:25" ht="15" x14ac:dyDescent="0.2">
      <c r="X133" s="202"/>
      <c r="Y133" s="202"/>
    </row>
    <row r="134" spans="24:25" ht="15" x14ac:dyDescent="0.2">
      <c r="X134" s="202"/>
      <c r="Y134" s="202"/>
    </row>
    <row r="135" spans="24:25" ht="15" x14ac:dyDescent="0.2">
      <c r="X135" s="202"/>
      <c r="Y135" s="202"/>
    </row>
    <row r="136" spans="24:25" ht="15" x14ac:dyDescent="0.2">
      <c r="X136" s="202"/>
      <c r="Y136" s="202"/>
    </row>
    <row r="137" spans="24:25" ht="15" x14ac:dyDescent="0.2">
      <c r="X137" s="202"/>
      <c r="Y137" s="202"/>
    </row>
    <row r="138" spans="24:25" ht="15" x14ac:dyDescent="0.2">
      <c r="X138" s="202"/>
      <c r="Y138" s="202"/>
    </row>
    <row r="139" spans="24:25" ht="15" x14ac:dyDescent="0.2">
      <c r="X139" s="202"/>
      <c r="Y139" s="202"/>
    </row>
    <row r="140" spans="24:25" ht="15" x14ac:dyDescent="0.2">
      <c r="X140" s="202"/>
      <c r="Y140" s="202"/>
    </row>
    <row r="141" spans="24:25" ht="15" x14ac:dyDescent="0.2">
      <c r="X141" s="202"/>
      <c r="Y141" s="202"/>
    </row>
    <row r="142" spans="24:25" ht="15" x14ac:dyDescent="0.2">
      <c r="X142" s="202"/>
      <c r="Y142" s="202"/>
    </row>
    <row r="143" spans="24:25" ht="15" x14ac:dyDescent="0.2">
      <c r="X143" s="202"/>
      <c r="Y143" s="202"/>
    </row>
    <row r="144" spans="24:25" ht="15" x14ac:dyDescent="0.2">
      <c r="X144" s="202"/>
      <c r="Y144" s="202"/>
    </row>
    <row r="145" spans="24:25" ht="15" x14ac:dyDescent="0.2">
      <c r="X145" s="202"/>
      <c r="Y145" s="202"/>
    </row>
    <row r="146" spans="24:25" ht="15" x14ac:dyDescent="0.2">
      <c r="X146" s="202"/>
      <c r="Y146" s="202"/>
    </row>
    <row r="147" spans="24:25" ht="15" x14ac:dyDescent="0.2">
      <c r="X147" s="202"/>
      <c r="Y147" s="202"/>
    </row>
    <row r="148" spans="24:25" ht="15" x14ac:dyDescent="0.2">
      <c r="X148" s="202"/>
      <c r="Y148" s="202"/>
    </row>
    <row r="149" spans="24:25" ht="15" x14ac:dyDescent="0.2">
      <c r="X149" s="202"/>
      <c r="Y149" s="202"/>
    </row>
    <row r="150" spans="24:25" ht="15" x14ac:dyDescent="0.2">
      <c r="X150" s="202"/>
      <c r="Y150" s="202"/>
    </row>
    <row r="151" spans="24:25" ht="15" x14ac:dyDescent="0.2">
      <c r="X151" s="202"/>
      <c r="Y151" s="202"/>
    </row>
    <row r="152" spans="24:25" ht="15" x14ac:dyDescent="0.2">
      <c r="X152" s="202"/>
      <c r="Y152" s="202"/>
    </row>
    <row r="153" spans="24:25" ht="15" x14ac:dyDescent="0.2">
      <c r="X153" s="202"/>
      <c r="Y153" s="202"/>
    </row>
    <row r="154" spans="24:25" ht="15" x14ac:dyDescent="0.2">
      <c r="X154" s="202"/>
      <c r="Y154" s="202"/>
    </row>
    <row r="155" spans="24:25" ht="15" x14ac:dyDescent="0.2">
      <c r="X155" s="202"/>
      <c r="Y155" s="202"/>
    </row>
    <row r="156" spans="24:25" ht="15" x14ac:dyDescent="0.2">
      <c r="X156" s="202"/>
      <c r="Y156" s="202"/>
    </row>
    <row r="157" spans="24:25" ht="15" x14ac:dyDescent="0.2">
      <c r="X157" s="202"/>
      <c r="Y157" s="202"/>
    </row>
    <row r="158" spans="24:25" ht="15" x14ac:dyDescent="0.2">
      <c r="X158" s="202"/>
      <c r="Y158" s="202"/>
    </row>
    <row r="159" spans="24:25" ht="15" x14ac:dyDescent="0.2">
      <c r="X159" s="202"/>
      <c r="Y159" s="202"/>
    </row>
    <row r="160" spans="24:25" ht="15" x14ac:dyDescent="0.2">
      <c r="X160" s="202"/>
      <c r="Y160" s="202"/>
    </row>
    <row r="161" spans="24:25" ht="15" x14ac:dyDescent="0.2">
      <c r="X161" s="202"/>
      <c r="Y161" s="202"/>
    </row>
    <row r="162" spans="24:25" ht="15" x14ac:dyDescent="0.2">
      <c r="X162" s="202"/>
      <c r="Y162" s="202"/>
    </row>
    <row r="163" spans="24:25" ht="15" x14ac:dyDescent="0.2">
      <c r="X163" s="202"/>
      <c r="Y163" s="202"/>
    </row>
    <row r="164" spans="24:25" ht="15" x14ac:dyDescent="0.2">
      <c r="X164" s="202"/>
      <c r="Y164" s="202"/>
    </row>
    <row r="165" spans="24:25" ht="15" x14ac:dyDescent="0.2">
      <c r="X165" s="202"/>
      <c r="Y165" s="202"/>
    </row>
    <row r="166" spans="24:25" ht="15" x14ac:dyDescent="0.2">
      <c r="X166" s="202"/>
      <c r="Y166" s="202"/>
    </row>
    <row r="167" spans="24:25" ht="15" x14ac:dyDescent="0.2">
      <c r="X167" s="202"/>
      <c r="Y167" s="202"/>
    </row>
    <row r="168" spans="24:25" ht="15" x14ac:dyDescent="0.2">
      <c r="X168" s="202"/>
      <c r="Y168" s="202"/>
    </row>
    <row r="169" spans="24:25" ht="15" x14ac:dyDescent="0.2">
      <c r="X169" s="202"/>
      <c r="Y169" s="202"/>
    </row>
    <row r="170" spans="24:25" ht="15" x14ac:dyDescent="0.2">
      <c r="X170" s="202"/>
      <c r="Y170" s="202"/>
    </row>
    <row r="171" spans="24:25" ht="15" x14ac:dyDescent="0.2">
      <c r="X171" s="202"/>
      <c r="Y171" s="202"/>
    </row>
    <row r="172" spans="24:25" ht="15" x14ac:dyDescent="0.2">
      <c r="X172" s="202"/>
      <c r="Y172" s="202"/>
    </row>
    <row r="173" spans="24:25" ht="15" x14ac:dyDescent="0.2">
      <c r="X173" s="202"/>
      <c r="Y173" s="202"/>
    </row>
    <row r="174" spans="24:25" ht="15" x14ac:dyDescent="0.2">
      <c r="X174" s="202"/>
      <c r="Y174" s="202"/>
    </row>
    <row r="175" spans="24:25" ht="15" x14ac:dyDescent="0.2">
      <c r="X175" s="202"/>
      <c r="Y175" s="202"/>
    </row>
    <row r="176" spans="24:25" ht="15" x14ac:dyDescent="0.2">
      <c r="X176" s="202"/>
      <c r="Y176" s="202"/>
    </row>
    <row r="177" spans="24:25" ht="15" x14ac:dyDescent="0.2">
      <c r="X177" s="202"/>
      <c r="Y177" s="202"/>
    </row>
    <row r="178" spans="24:25" ht="15" x14ac:dyDescent="0.2">
      <c r="X178" s="202"/>
      <c r="Y178" s="202"/>
    </row>
    <row r="179" spans="24:25" ht="15" x14ac:dyDescent="0.2">
      <c r="X179" s="202"/>
      <c r="Y179" s="202"/>
    </row>
    <row r="180" spans="24:25" ht="15" x14ac:dyDescent="0.2">
      <c r="X180" s="202"/>
      <c r="Y180" s="202"/>
    </row>
    <row r="181" spans="24:25" ht="15" x14ac:dyDescent="0.2">
      <c r="X181" s="202"/>
      <c r="Y181" s="202"/>
    </row>
    <row r="182" spans="24:25" ht="15" x14ac:dyDescent="0.2">
      <c r="X182" s="202"/>
      <c r="Y182" s="202"/>
    </row>
    <row r="183" spans="24:25" ht="15" x14ac:dyDescent="0.2">
      <c r="X183" s="202"/>
      <c r="Y183" s="202"/>
    </row>
    <row r="184" spans="24:25" ht="15" x14ac:dyDescent="0.2">
      <c r="X184" s="202"/>
      <c r="Y184" s="202"/>
    </row>
    <row r="185" spans="24:25" ht="15" x14ac:dyDescent="0.2">
      <c r="X185" s="202"/>
      <c r="Y185" s="202"/>
    </row>
    <row r="186" spans="24:25" ht="15" x14ac:dyDescent="0.2">
      <c r="X186" s="202"/>
      <c r="Y186" s="202"/>
    </row>
    <row r="187" spans="24:25" ht="15" x14ac:dyDescent="0.2">
      <c r="X187" s="202"/>
      <c r="Y187" s="202"/>
    </row>
    <row r="188" spans="24:25" ht="15" x14ac:dyDescent="0.2">
      <c r="X188" s="202"/>
      <c r="Y188" s="202"/>
    </row>
    <row r="189" spans="24:25" ht="15" x14ac:dyDescent="0.2">
      <c r="X189" s="202"/>
      <c r="Y189" s="202"/>
    </row>
    <row r="190" spans="24:25" ht="15" x14ac:dyDescent="0.2">
      <c r="X190" s="202"/>
      <c r="Y190" s="202"/>
    </row>
    <row r="191" spans="24:25" ht="15" x14ac:dyDescent="0.2">
      <c r="X191" s="202"/>
      <c r="Y191" s="202"/>
    </row>
    <row r="192" spans="24:25" ht="15" x14ac:dyDescent="0.2">
      <c r="X192" s="202"/>
      <c r="Y192" s="202"/>
    </row>
    <row r="193" spans="24:25" ht="15" x14ac:dyDescent="0.2">
      <c r="X193" s="202"/>
      <c r="Y193" s="202"/>
    </row>
    <row r="194" spans="24:25" ht="15" x14ac:dyDescent="0.2">
      <c r="X194" s="202"/>
      <c r="Y194" s="202"/>
    </row>
    <row r="195" spans="24:25" ht="15" x14ac:dyDescent="0.2">
      <c r="X195" s="202"/>
      <c r="Y195" s="202"/>
    </row>
    <row r="196" spans="24:25" ht="15" x14ac:dyDescent="0.2">
      <c r="X196" s="202"/>
      <c r="Y196" s="202"/>
    </row>
    <row r="197" spans="24:25" ht="15" x14ac:dyDescent="0.2">
      <c r="X197" s="202"/>
      <c r="Y197" s="202"/>
    </row>
    <row r="198" spans="24:25" ht="15" x14ac:dyDescent="0.2">
      <c r="X198" s="202"/>
      <c r="Y198" s="202"/>
    </row>
    <row r="199" spans="24:25" ht="15" x14ac:dyDescent="0.2">
      <c r="X199" s="202"/>
      <c r="Y199" s="202"/>
    </row>
    <row r="200" spans="24:25" ht="15" x14ac:dyDescent="0.2">
      <c r="X200" s="202"/>
      <c r="Y200" s="202"/>
    </row>
    <row r="201" spans="24:25" ht="15" x14ac:dyDescent="0.2">
      <c r="X201" s="202"/>
      <c r="Y201" s="202"/>
    </row>
    <row r="202" spans="24:25" ht="15" x14ac:dyDescent="0.2">
      <c r="X202" s="202"/>
      <c r="Y202" s="202"/>
    </row>
    <row r="203" spans="24:25" ht="15" x14ac:dyDescent="0.2">
      <c r="X203" s="202"/>
      <c r="Y203" s="202"/>
    </row>
    <row r="204" spans="24:25" ht="15" x14ac:dyDescent="0.2">
      <c r="X204" s="202"/>
      <c r="Y204" s="202"/>
    </row>
    <row r="205" spans="24:25" ht="15" x14ac:dyDescent="0.2">
      <c r="X205" s="202"/>
      <c r="Y205" s="202"/>
    </row>
    <row r="206" spans="24:25" ht="15" x14ac:dyDescent="0.2">
      <c r="X206" s="202"/>
      <c r="Y206" s="202"/>
    </row>
    <row r="207" spans="24:25" ht="15" x14ac:dyDescent="0.2">
      <c r="X207" s="202"/>
      <c r="Y207" s="202"/>
    </row>
    <row r="208" spans="24:25" ht="15" x14ac:dyDescent="0.2">
      <c r="X208" s="202"/>
      <c r="Y208" s="202"/>
    </row>
    <row r="209" spans="24:25" ht="15" x14ac:dyDescent="0.2">
      <c r="X209" s="202"/>
      <c r="Y209" s="202"/>
    </row>
    <row r="210" spans="24:25" ht="15" x14ac:dyDescent="0.2">
      <c r="X210" s="202"/>
      <c r="Y210" s="202"/>
    </row>
    <row r="211" spans="24:25" ht="15" x14ac:dyDescent="0.2">
      <c r="X211" s="202"/>
      <c r="Y211" s="202"/>
    </row>
    <row r="212" spans="24:25" ht="15" x14ac:dyDescent="0.2">
      <c r="X212" s="202"/>
      <c r="Y212" s="202"/>
    </row>
    <row r="213" spans="24:25" ht="15" x14ac:dyDescent="0.2">
      <c r="X213" s="202"/>
      <c r="Y213" s="202"/>
    </row>
    <row r="214" spans="24:25" ht="15" x14ac:dyDescent="0.2">
      <c r="X214" s="202"/>
      <c r="Y214" s="202"/>
    </row>
    <row r="215" spans="24:25" ht="15" x14ac:dyDescent="0.2">
      <c r="X215" s="202"/>
      <c r="Y215" s="202"/>
    </row>
    <row r="216" spans="24:25" ht="15" x14ac:dyDescent="0.2">
      <c r="X216" s="202"/>
      <c r="Y216" s="202"/>
    </row>
    <row r="217" spans="24:25" ht="15" x14ac:dyDescent="0.2">
      <c r="X217" s="202"/>
      <c r="Y217" s="202"/>
    </row>
    <row r="218" spans="24:25" ht="15" x14ac:dyDescent="0.2">
      <c r="X218" s="202"/>
      <c r="Y218" s="202"/>
    </row>
    <row r="219" spans="24:25" ht="15" x14ac:dyDescent="0.2">
      <c r="X219" s="202"/>
      <c r="Y219" s="202"/>
    </row>
    <row r="220" spans="24:25" ht="15" x14ac:dyDescent="0.2">
      <c r="X220" s="202"/>
      <c r="Y220" s="202"/>
    </row>
    <row r="221" spans="24:25" ht="15" x14ac:dyDescent="0.2">
      <c r="X221" s="202"/>
      <c r="Y221" s="202"/>
    </row>
    <row r="222" spans="24:25" ht="15" x14ac:dyDescent="0.2">
      <c r="X222" s="202"/>
      <c r="Y222" s="202"/>
    </row>
    <row r="223" spans="24:25" ht="15" x14ac:dyDescent="0.2">
      <c r="X223" s="202"/>
      <c r="Y223" s="202"/>
    </row>
    <row r="224" spans="24:25" ht="15" x14ac:dyDescent="0.2">
      <c r="X224" s="202"/>
      <c r="Y224" s="202"/>
    </row>
    <row r="225" spans="24:25" ht="15" x14ac:dyDescent="0.2">
      <c r="X225" s="202"/>
      <c r="Y225" s="202"/>
    </row>
    <row r="226" spans="24:25" ht="15" x14ac:dyDescent="0.2">
      <c r="X226" s="202"/>
      <c r="Y226" s="202"/>
    </row>
    <row r="227" spans="24:25" ht="15" x14ac:dyDescent="0.2">
      <c r="X227" s="202"/>
      <c r="Y227" s="202"/>
    </row>
    <row r="228" spans="24:25" ht="15" x14ac:dyDescent="0.2">
      <c r="X228" s="202"/>
      <c r="Y228" s="202"/>
    </row>
    <row r="229" spans="24:25" ht="15" x14ac:dyDescent="0.2">
      <c r="X229" s="202"/>
      <c r="Y229" s="202"/>
    </row>
    <row r="230" spans="24:25" ht="15" x14ac:dyDescent="0.2">
      <c r="X230" s="202"/>
      <c r="Y230" s="202"/>
    </row>
    <row r="231" spans="24:25" ht="15" x14ac:dyDescent="0.2">
      <c r="X231" s="202"/>
      <c r="Y231" s="202"/>
    </row>
    <row r="232" spans="24:25" ht="15" x14ac:dyDescent="0.2">
      <c r="X232" s="202"/>
      <c r="Y232" s="202"/>
    </row>
    <row r="233" spans="24:25" ht="15" x14ac:dyDescent="0.2">
      <c r="X233" s="202"/>
      <c r="Y233" s="202"/>
    </row>
    <row r="234" spans="24:25" ht="15" x14ac:dyDescent="0.2">
      <c r="X234" s="202"/>
      <c r="Y234" s="202"/>
    </row>
    <row r="235" spans="24:25" ht="15" x14ac:dyDescent="0.2">
      <c r="X235" s="202"/>
      <c r="Y235" s="202"/>
    </row>
    <row r="236" spans="24:25" ht="15" x14ac:dyDescent="0.2">
      <c r="X236" s="202"/>
      <c r="Y236" s="202"/>
    </row>
    <row r="237" spans="24:25" ht="15" x14ac:dyDescent="0.2">
      <c r="X237" s="202"/>
      <c r="Y237" s="202"/>
    </row>
    <row r="238" spans="24:25" ht="15" x14ac:dyDescent="0.2">
      <c r="X238" s="202"/>
      <c r="Y238" s="202"/>
    </row>
    <row r="239" spans="24:25" ht="15" x14ac:dyDescent="0.2">
      <c r="X239" s="202"/>
      <c r="Y239" s="202"/>
    </row>
    <row r="240" spans="24:25" ht="15" x14ac:dyDescent="0.2">
      <c r="X240" s="202"/>
      <c r="Y240" s="202"/>
    </row>
    <row r="241" spans="24:25" ht="15" x14ac:dyDescent="0.2">
      <c r="X241" s="202"/>
      <c r="Y241" s="202"/>
    </row>
    <row r="242" spans="24:25" ht="15" x14ac:dyDescent="0.2">
      <c r="X242" s="202"/>
      <c r="Y242" s="202"/>
    </row>
    <row r="243" spans="24:25" ht="15" x14ac:dyDescent="0.2">
      <c r="X243" s="202"/>
      <c r="Y243" s="202"/>
    </row>
    <row r="244" spans="24:25" ht="15" x14ac:dyDescent="0.2">
      <c r="X244" s="202"/>
      <c r="Y244" s="202"/>
    </row>
    <row r="245" spans="24:25" ht="15" x14ac:dyDescent="0.2">
      <c r="X245" s="202"/>
      <c r="Y245" s="202"/>
    </row>
    <row r="246" spans="24:25" ht="15" x14ac:dyDescent="0.2">
      <c r="X246" s="202"/>
      <c r="Y246" s="202"/>
    </row>
    <row r="247" spans="24:25" ht="15" x14ac:dyDescent="0.2">
      <c r="X247" s="202"/>
      <c r="Y247" s="202"/>
    </row>
    <row r="248" spans="24:25" ht="15" x14ac:dyDescent="0.2">
      <c r="X248" s="202"/>
      <c r="Y248" s="202"/>
    </row>
    <row r="249" spans="24:25" ht="15" x14ac:dyDescent="0.2">
      <c r="X249" s="202"/>
      <c r="Y249" s="202"/>
    </row>
    <row r="250" spans="24:25" ht="15" x14ac:dyDescent="0.2">
      <c r="X250" s="202"/>
      <c r="Y250" s="202"/>
    </row>
    <row r="251" spans="24:25" ht="15" x14ac:dyDescent="0.2">
      <c r="X251" s="202"/>
      <c r="Y251" s="202"/>
    </row>
    <row r="252" spans="24:25" ht="15" x14ac:dyDescent="0.2">
      <c r="X252" s="202"/>
      <c r="Y252" s="202"/>
    </row>
    <row r="253" spans="24:25" ht="15" x14ac:dyDescent="0.2">
      <c r="X253" s="202"/>
      <c r="Y253" s="202"/>
    </row>
    <row r="254" spans="24:25" ht="15" x14ac:dyDescent="0.2">
      <c r="X254" s="202"/>
      <c r="Y254" s="202"/>
    </row>
    <row r="255" spans="24:25" ht="15" x14ac:dyDescent="0.2">
      <c r="X255" s="202"/>
      <c r="Y255" s="202"/>
    </row>
    <row r="256" spans="24:25" ht="15" x14ac:dyDescent="0.2">
      <c r="X256" s="202"/>
      <c r="Y256" s="202"/>
    </row>
    <row r="257" spans="24:25" ht="15" x14ac:dyDescent="0.2">
      <c r="X257" s="202"/>
      <c r="Y257" s="202"/>
    </row>
    <row r="258" spans="24:25" ht="15" x14ac:dyDescent="0.2">
      <c r="X258" s="202"/>
      <c r="Y258" s="202"/>
    </row>
    <row r="259" spans="24:25" ht="15" x14ac:dyDescent="0.2">
      <c r="X259" s="202"/>
      <c r="Y259" s="202"/>
    </row>
    <row r="260" spans="24:25" ht="15" x14ac:dyDescent="0.2">
      <c r="X260" s="202"/>
      <c r="Y260" s="202"/>
    </row>
    <row r="261" spans="24:25" ht="15" x14ac:dyDescent="0.2">
      <c r="X261" s="202"/>
      <c r="Y261" s="202"/>
    </row>
    <row r="262" spans="24:25" ht="15" x14ac:dyDescent="0.2">
      <c r="X262" s="202"/>
      <c r="Y262" s="202"/>
    </row>
    <row r="263" spans="24:25" ht="15" x14ac:dyDescent="0.2">
      <c r="X263" s="202"/>
      <c r="Y263" s="202"/>
    </row>
    <row r="264" spans="24:25" ht="15" x14ac:dyDescent="0.2">
      <c r="X264" s="202"/>
      <c r="Y264" s="202"/>
    </row>
    <row r="265" spans="24:25" ht="15" x14ac:dyDescent="0.2">
      <c r="X265" s="202"/>
      <c r="Y265" s="202"/>
    </row>
    <row r="266" spans="24:25" ht="15" x14ac:dyDescent="0.2">
      <c r="X266" s="202"/>
      <c r="Y266" s="202"/>
    </row>
    <row r="267" spans="24:25" ht="15" x14ac:dyDescent="0.2">
      <c r="X267" s="202"/>
      <c r="Y267" s="202"/>
    </row>
    <row r="268" spans="24:25" ht="15" x14ac:dyDescent="0.2">
      <c r="X268" s="202"/>
      <c r="Y268" s="202"/>
    </row>
    <row r="269" spans="24:25" ht="15" x14ac:dyDescent="0.2">
      <c r="X269" s="202"/>
      <c r="Y269" s="202"/>
    </row>
    <row r="270" spans="24:25" ht="15" x14ac:dyDescent="0.2">
      <c r="X270" s="202"/>
      <c r="Y270" s="202"/>
    </row>
    <row r="271" spans="24:25" ht="15" x14ac:dyDescent="0.2">
      <c r="X271" s="202"/>
      <c r="Y271" s="202"/>
    </row>
    <row r="272" spans="24:25" ht="15" x14ac:dyDescent="0.2">
      <c r="X272" s="202"/>
      <c r="Y272" s="202"/>
    </row>
    <row r="273" spans="24:25" ht="15" x14ac:dyDescent="0.2">
      <c r="X273" s="202"/>
      <c r="Y273" s="202"/>
    </row>
    <row r="274" spans="24:25" ht="15" x14ac:dyDescent="0.2">
      <c r="X274" s="202"/>
      <c r="Y274" s="202"/>
    </row>
    <row r="275" spans="24:25" ht="15" x14ac:dyDescent="0.2">
      <c r="X275" s="202"/>
      <c r="Y275" s="202"/>
    </row>
    <row r="276" spans="24:25" ht="15" x14ac:dyDescent="0.2">
      <c r="X276" s="202"/>
      <c r="Y276" s="202"/>
    </row>
    <row r="277" spans="24:25" ht="15" x14ac:dyDescent="0.2">
      <c r="X277" s="202"/>
      <c r="Y277" s="202"/>
    </row>
    <row r="278" spans="24:25" ht="15" x14ac:dyDescent="0.2">
      <c r="X278" s="202"/>
      <c r="Y278" s="202"/>
    </row>
    <row r="279" spans="24:25" ht="15" x14ac:dyDescent="0.2">
      <c r="X279" s="202"/>
      <c r="Y279" s="202"/>
    </row>
    <row r="280" spans="24:25" ht="15" x14ac:dyDescent="0.2">
      <c r="X280" s="202"/>
      <c r="Y280" s="202"/>
    </row>
    <row r="281" spans="24:25" ht="15" x14ac:dyDescent="0.2">
      <c r="X281" s="202"/>
      <c r="Y281" s="202"/>
    </row>
    <row r="282" spans="24:25" ht="15" x14ac:dyDescent="0.2">
      <c r="X282" s="202"/>
      <c r="Y282" s="202"/>
    </row>
    <row r="283" spans="24:25" ht="15" x14ac:dyDescent="0.2">
      <c r="X283" s="202"/>
      <c r="Y283" s="202"/>
    </row>
    <row r="284" spans="24:25" ht="15" x14ac:dyDescent="0.2">
      <c r="X284" s="202"/>
      <c r="Y284" s="202"/>
    </row>
    <row r="285" spans="24:25" ht="15" x14ac:dyDescent="0.2">
      <c r="X285" s="202"/>
      <c r="Y285" s="202"/>
    </row>
    <row r="286" spans="24:25" ht="15" x14ac:dyDescent="0.2">
      <c r="X286" s="202"/>
      <c r="Y286" s="202"/>
    </row>
    <row r="287" spans="24:25" ht="15" x14ac:dyDescent="0.2">
      <c r="X287" s="202"/>
      <c r="Y287" s="202"/>
    </row>
    <row r="288" spans="24:25" ht="15" x14ac:dyDescent="0.2">
      <c r="X288" s="202"/>
      <c r="Y288" s="202"/>
    </row>
    <row r="289" spans="24:25" ht="15" x14ac:dyDescent="0.2">
      <c r="X289" s="202"/>
      <c r="Y289" s="202"/>
    </row>
    <row r="290" spans="24:25" ht="15" x14ac:dyDescent="0.2">
      <c r="X290" s="202"/>
      <c r="Y290" s="202"/>
    </row>
    <row r="291" spans="24:25" ht="15" x14ac:dyDescent="0.2">
      <c r="X291" s="202"/>
      <c r="Y291" s="202"/>
    </row>
    <row r="292" spans="24:25" ht="15" x14ac:dyDescent="0.2">
      <c r="X292" s="202"/>
      <c r="Y292" s="202"/>
    </row>
    <row r="293" spans="24:25" ht="15" x14ac:dyDescent="0.2">
      <c r="X293" s="202"/>
      <c r="Y293" s="202"/>
    </row>
    <row r="294" spans="24:25" ht="15" x14ac:dyDescent="0.2">
      <c r="X294" s="202"/>
      <c r="Y294" s="202"/>
    </row>
    <row r="295" spans="24:25" ht="15" x14ac:dyDescent="0.2">
      <c r="X295" s="202"/>
      <c r="Y295" s="202"/>
    </row>
    <row r="296" spans="24:25" ht="15" x14ac:dyDescent="0.2">
      <c r="X296" s="202"/>
      <c r="Y296" s="202"/>
    </row>
    <row r="297" spans="24:25" ht="15" x14ac:dyDescent="0.2">
      <c r="X297" s="202"/>
      <c r="Y297" s="202"/>
    </row>
    <row r="298" spans="24:25" ht="15" x14ac:dyDescent="0.2">
      <c r="X298" s="202"/>
      <c r="Y298" s="202"/>
    </row>
    <row r="299" spans="24:25" ht="15" x14ac:dyDescent="0.2">
      <c r="X299" s="202"/>
      <c r="Y299" s="202"/>
    </row>
    <row r="300" spans="24:25" ht="15" x14ac:dyDescent="0.2">
      <c r="X300" s="202"/>
      <c r="Y300" s="202"/>
    </row>
    <row r="301" spans="24:25" ht="15" x14ac:dyDescent="0.2">
      <c r="X301" s="202"/>
      <c r="Y301" s="202"/>
    </row>
    <row r="302" spans="24:25" ht="15" x14ac:dyDescent="0.2">
      <c r="X302" s="202"/>
      <c r="Y302" s="202"/>
    </row>
    <row r="303" spans="24:25" ht="15" x14ac:dyDescent="0.2">
      <c r="X303" s="202"/>
      <c r="Y303" s="202"/>
    </row>
    <row r="304" spans="24:25" ht="15" x14ac:dyDescent="0.2">
      <c r="X304" s="202"/>
      <c r="Y304" s="202"/>
    </row>
    <row r="305" spans="24:25" ht="15" x14ac:dyDescent="0.2">
      <c r="X305" s="202"/>
      <c r="Y305" s="202"/>
    </row>
    <row r="306" spans="24:25" ht="15" x14ac:dyDescent="0.2">
      <c r="X306" s="202"/>
      <c r="Y306" s="202"/>
    </row>
    <row r="307" spans="24:25" ht="15" x14ac:dyDescent="0.2">
      <c r="X307" s="202"/>
      <c r="Y307" s="202"/>
    </row>
    <row r="308" spans="24:25" ht="15" x14ac:dyDescent="0.2">
      <c r="X308" s="202"/>
      <c r="Y308" s="202"/>
    </row>
    <row r="309" spans="24:25" ht="15" x14ac:dyDescent="0.2">
      <c r="X309" s="202"/>
      <c r="Y309" s="202"/>
    </row>
    <row r="310" spans="24:25" ht="15" x14ac:dyDescent="0.2">
      <c r="X310" s="202"/>
      <c r="Y310" s="202"/>
    </row>
    <row r="311" spans="24:25" ht="15" x14ac:dyDescent="0.2">
      <c r="X311" s="202"/>
      <c r="Y311" s="202"/>
    </row>
    <row r="312" spans="24:25" ht="15" x14ac:dyDescent="0.2">
      <c r="X312" s="202"/>
      <c r="Y312" s="202"/>
    </row>
    <row r="313" spans="24:25" ht="15" x14ac:dyDescent="0.2">
      <c r="X313" s="202"/>
      <c r="Y313" s="202"/>
    </row>
    <row r="314" spans="24:25" ht="15" x14ac:dyDescent="0.2">
      <c r="X314" s="202"/>
      <c r="Y314" s="202"/>
    </row>
    <row r="315" spans="24:25" ht="15" x14ac:dyDescent="0.2">
      <c r="X315" s="202"/>
      <c r="Y315" s="202"/>
    </row>
    <row r="316" spans="24:25" ht="15" x14ac:dyDescent="0.2">
      <c r="X316" s="202"/>
      <c r="Y316" s="202"/>
    </row>
    <row r="317" spans="24:25" ht="15" x14ac:dyDescent="0.2">
      <c r="X317" s="202"/>
      <c r="Y317" s="202"/>
    </row>
    <row r="318" spans="24:25" ht="15" x14ac:dyDescent="0.2">
      <c r="X318" s="202"/>
      <c r="Y318" s="202"/>
    </row>
    <row r="319" spans="24:25" ht="15" x14ac:dyDescent="0.2">
      <c r="X319" s="202"/>
      <c r="Y319" s="202"/>
    </row>
    <row r="320" spans="24:25" ht="15" x14ac:dyDescent="0.2">
      <c r="X320" s="202"/>
      <c r="Y320" s="202"/>
    </row>
    <row r="321" spans="24:25" ht="15" x14ac:dyDescent="0.2">
      <c r="X321" s="202"/>
      <c r="Y321" s="202"/>
    </row>
    <row r="322" spans="24:25" ht="15" x14ac:dyDescent="0.2">
      <c r="X322" s="202"/>
      <c r="Y322" s="202"/>
    </row>
    <row r="323" spans="24:25" ht="15" x14ac:dyDescent="0.2">
      <c r="X323" s="202"/>
      <c r="Y323" s="202"/>
    </row>
    <row r="324" spans="24:25" ht="15" x14ac:dyDescent="0.2">
      <c r="X324" s="202"/>
      <c r="Y324" s="202"/>
    </row>
    <row r="325" spans="24:25" ht="15" x14ac:dyDescent="0.2">
      <c r="X325" s="202"/>
      <c r="Y325" s="202"/>
    </row>
    <row r="326" spans="24:25" ht="15" x14ac:dyDescent="0.2">
      <c r="X326" s="202"/>
      <c r="Y326" s="202"/>
    </row>
    <row r="327" spans="24:25" ht="15" x14ac:dyDescent="0.2">
      <c r="X327" s="202"/>
      <c r="Y327" s="202"/>
    </row>
    <row r="328" spans="24:25" ht="15" x14ac:dyDescent="0.2">
      <c r="X328" s="202"/>
      <c r="Y328" s="202"/>
    </row>
    <row r="329" spans="24:25" ht="15" x14ac:dyDescent="0.2">
      <c r="X329" s="202"/>
      <c r="Y329" s="202"/>
    </row>
    <row r="330" spans="24:25" ht="15" x14ac:dyDescent="0.2">
      <c r="X330" s="202"/>
      <c r="Y330" s="202"/>
    </row>
    <row r="331" spans="24:25" ht="15" x14ac:dyDescent="0.2">
      <c r="X331" s="202"/>
      <c r="Y331" s="202"/>
    </row>
    <row r="332" spans="24:25" ht="15" x14ac:dyDescent="0.2">
      <c r="X332" s="202"/>
      <c r="Y332" s="202"/>
    </row>
    <row r="333" spans="24:25" ht="15" x14ac:dyDescent="0.2">
      <c r="X333" s="202"/>
      <c r="Y333" s="202"/>
    </row>
    <row r="334" spans="24:25" ht="15" x14ac:dyDescent="0.2">
      <c r="X334" s="202"/>
      <c r="Y334" s="202"/>
    </row>
    <row r="335" spans="24:25" ht="15" x14ac:dyDescent="0.2">
      <c r="X335" s="202"/>
      <c r="Y335" s="202"/>
    </row>
    <row r="336" spans="24:25" ht="15" x14ac:dyDescent="0.2">
      <c r="X336" s="202"/>
      <c r="Y336" s="202"/>
    </row>
    <row r="337" spans="24:25" ht="15" x14ac:dyDescent="0.2">
      <c r="X337" s="202"/>
      <c r="Y337" s="202"/>
    </row>
    <row r="338" spans="24:25" ht="15" x14ac:dyDescent="0.2">
      <c r="X338" s="202"/>
      <c r="Y338" s="202"/>
    </row>
    <row r="339" spans="24:25" ht="15" x14ac:dyDescent="0.2">
      <c r="X339" s="202"/>
      <c r="Y339" s="202"/>
    </row>
    <row r="340" spans="24:25" ht="15" x14ac:dyDescent="0.2">
      <c r="X340" s="202"/>
      <c r="Y340" s="202"/>
    </row>
    <row r="341" spans="24:25" ht="15" x14ac:dyDescent="0.2">
      <c r="X341" s="202"/>
      <c r="Y341" s="202"/>
    </row>
    <row r="342" spans="24:25" ht="15" x14ac:dyDescent="0.2">
      <c r="X342" s="202"/>
      <c r="Y342" s="202"/>
    </row>
    <row r="343" spans="24:25" ht="15" x14ac:dyDescent="0.2">
      <c r="X343" s="202"/>
      <c r="Y343" s="202"/>
    </row>
    <row r="344" spans="24:25" ht="15" x14ac:dyDescent="0.2">
      <c r="X344" s="202"/>
      <c r="Y344" s="202"/>
    </row>
    <row r="345" spans="24:25" ht="15" x14ac:dyDescent="0.2">
      <c r="X345" s="202"/>
      <c r="Y345" s="202"/>
    </row>
    <row r="346" spans="24:25" ht="15" x14ac:dyDescent="0.2">
      <c r="X346" s="202"/>
      <c r="Y346" s="202"/>
    </row>
    <row r="347" spans="24:25" ht="15" x14ac:dyDescent="0.2">
      <c r="X347" s="202"/>
      <c r="Y347" s="202"/>
    </row>
    <row r="348" spans="24:25" ht="15" x14ac:dyDescent="0.2">
      <c r="X348" s="202"/>
      <c r="Y348" s="202"/>
    </row>
    <row r="349" spans="24:25" ht="15" x14ac:dyDescent="0.2">
      <c r="X349" s="202"/>
      <c r="Y349" s="202"/>
    </row>
    <row r="350" spans="24:25" ht="15" x14ac:dyDescent="0.2">
      <c r="X350" s="202"/>
      <c r="Y350" s="202"/>
    </row>
    <row r="351" spans="24:25" ht="15" x14ac:dyDescent="0.2">
      <c r="X351" s="202"/>
      <c r="Y351" s="202"/>
    </row>
    <row r="352" spans="24:25" ht="15" x14ac:dyDescent="0.2">
      <c r="X352" s="202"/>
      <c r="Y352" s="202"/>
    </row>
    <row r="353" spans="24:25" ht="15" x14ac:dyDescent="0.2">
      <c r="X353" s="202"/>
      <c r="Y353" s="202"/>
    </row>
    <row r="354" spans="24:25" ht="15" x14ac:dyDescent="0.2">
      <c r="X354" s="202"/>
      <c r="Y354" s="202"/>
    </row>
    <row r="355" spans="24:25" ht="15" x14ac:dyDescent="0.2">
      <c r="X355" s="202"/>
      <c r="Y355" s="202"/>
    </row>
    <row r="356" spans="24:25" ht="15" x14ac:dyDescent="0.2">
      <c r="X356" s="202"/>
      <c r="Y356" s="202"/>
    </row>
    <row r="357" spans="24:25" ht="15" x14ac:dyDescent="0.2">
      <c r="X357" s="202"/>
      <c r="Y357" s="202"/>
    </row>
    <row r="358" spans="24:25" ht="15" x14ac:dyDescent="0.2">
      <c r="X358" s="202"/>
      <c r="Y358" s="202"/>
    </row>
    <row r="359" spans="24:25" ht="15" x14ac:dyDescent="0.2">
      <c r="X359" s="202"/>
      <c r="Y359" s="202"/>
    </row>
    <row r="360" spans="24:25" ht="15" x14ac:dyDescent="0.2">
      <c r="X360" s="202"/>
      <c r="Y360" s="202"/>
    </row>
    <row r="361" spans="24:25" ht="15" x14ac:dyDescent="0.2">
      <c r="X361" s="202"/>
      <c r="Y361" s="202"/>
    </row>
    <row r="362" spans="24:25" ht="15" x14ac:dyDescent="0.2">
      <c r="X362" s="202"/>
      <c r="Y362" s="202"/>
    </row>
    <row r="363" spans="24:25" ht="15" x14ac:dyDescent="0.2">
      <c r="X363" s="202"/>
      <c r="Y363" s="202"/>
    </row>
    <row r="364" spans="24:25" ht="15" x14ac:dyDescent="0.2">
      <c r="X364" s="202"/>
      <c r="Y364" s="202"/>
    </row>
    <row r="365" spans="24:25" ht="15" x14ac:dyDescent="0.2">
      <c r="X365" s="202"/>
      <c r="Y365" s="202"/>
    </row>
    <row r="366" spans="24:25" ht="15" x14ac:dyDescent="0.2">
      <c r="X366" s="202"/>
      <c r="Y366" s="202"/>
    </row>
    <row r="367" spans="24:25" ht="15" x14ac:dyDescent="0.2">
      <c r="X367" s="202"/>
      <c r="Y367" s="202"/>
    </row>
    <row r="368" spans="24:25" ht="15" x14ac:dyDescent="0.2">
      <c r="X368" s="202"/>
      <c r="Y368" s="202"/>
    </row>
    <row r="369" spans="24:25" ht="15" x14ac:dyDescent="0.2">
      <c r="X369" s="202"/>
      <c r="Y369" s="202"/>
    </row>
    <row r="370" spans="24:25" ht="15" x14ac:dyDescent="0.2">
      <c r="X370" s="202"/>
      <c r="Y370" s="202"/>
    </row>
    <row r="371" spans="24:25" ht="15" x14ac:dyDescent="0.2">
      <c r="X371" s="202"/>
      <c r="Y371" s="202"/>
    </row>
    <row r="372" spans="24:25" ht="15" x14ac:dyDescent="0.2">
      <c r="X372" s="202"/>
      <c r="Y372" s="202"/>
    </row>
    <row r="373" spans="24:25" ht="15" x14ac:dyDescent="0.2">
      <c r="X373" s="202"/>
      <c r="Y373" s="202"/>
    </row>
    <row r="374" spans="24:25" ht="15" x14ac:dyDescent="0.2">
      <c r="X374" s="202"/>
      <c r="Y374" s="202"/>
    </row>
    <row r="375" spans="24:25" ht="15" x14ac:dyDescent="0.2">
      <c r="X375" s="202"/>
      <c r="Y375" s="202"/>
    </row>
    <row r="376" spans="24:25" ht="15" x14ac:dyDescent="0.2">
      <c r="X376" s="202"/>
      <c r="Y376" s="202"/>
    </row>
    <row r="377" spans="24:25" ht="15" x14ac:dyDescent="0.2">
      <c r="X377" s="202"/>
      <c r="Y377" s="202"/>
    </row>
    <row r="378" spans="24:25" ht="15" x14ac:dyDescent="0.2">
      <c r="X378" s="202"/>
      <c r="Y378" s="202"/>
    </row>
    <row r="379" spans="24:25" ht="15" x14ac:dyDescent="0.2">
      <c r="X379" s="202"/>
      <c r="Y379" s="202"/>
    </row>
    <row r="380" spans="24:25" ht="15" x14ac:dyDescent="0.2">
      <c r="X380" s="202"/>
      <c r="Y380" s="202"/>
    </row>
    <row r="381" spans="24:25" ht="15" x14ac:dyDescent="0.2">
      <c r="X381" s="202"/>
      <c r="Y381" s="202"/>
    </row>
    <row r="382" spans="24:25" ht="15" x14ac:dyDescent="0.2">
      <c r="X382" s="202"/>
      <c r="Y382" s="202"/>
    </row>
    <row r="383" spans="24:25" ht="15" x14ac:dyDescent="0.2">
      <c r="X383" s="202"/>
      <c r="Y383" s="202"/>
    </row>
    <row r="384" spans="24:25" ht="15" x14ac:dyDescent="0.2">
      <c r="X384" s="202"/>
      <c r="Y384" s="202"/>
    </row>
    <row r="385" spans="24:25" ht="15" x14ac:dyDescent="0.2">
      <c r="X385" s="202"/>
      <c r="Y385" s="202"/>
    </row>
    <row r="386" spans="24:25" ht="15" x14ac:dyDescent="0.2">
      <c r="X386" s="202"/>
      <c r="Y386" s="202"/>
    </row>
    <row r="387" spans="24:25" ht="15" x14ac:dyDescent="0.2">
      <c r="X387" s="202"/>
      <c r="Y387" s="202"/>
    </row>
    <row r="388" spans="24:25" ht="15" x14ac:dyDescent="0.2">
      <c r="X388" s="202"/>
      <c r="Y388" s="202"/>
    </row>
    <row r="389" spans="24:25" ht="15" x14ac:dyDescent="0.2">
      <c r="X389" s="202"/>
      <c r="Y389" s="202"/>
    </row>
    <row r="390" spans="24:25" ht="15" x14ac:dyDescent="0.2">
      <c r="X390" s="202"/>
      <c r="Y390" s="202"/>
    </row>
    <row r="391" spans="24:25" ht="15" x14ac:dyDescent="0.2">
      <c r="X391" s="202"/>
      <c r="Y391" s="202"/>
    </row>
    <row r="392" spans="24:25" ht="15" x14ac:dyDescent="0.2">
      <c r="X392" s="202"/>
      <c r="Y392" s="202"/>
    </row>
    <row r="393" spans="24:25" ht="15" x14ac:dyDescent="0.2">
      <c r="X393" s="202"/>
      <c r="Y393" s="202"/>
    </row>
    <row r="394" spans="24:25" ht="15" x14ac:dyDescent="0.2">
      <c r="X394" s="202"/>
      <c r="Y394" s="202"/>
    </row>
    <row r="395" spans="24:25" ht="15" x14ac:dyDescent="0.2">
      <c r="X395" s="202"/>
      <c r="Y395" s="202"/>
    </row>
    <row r="396" spans="24:25" ht="15" x14ac:dyDescent="0.2">
      <c r="X396" s="202"/>
      <c r="Y396" s="202"/>
    </row>
    <row r="397" spans="24:25" ht="15" x14ac:dyDescent="0.2">
      <c r="X397" s="202"/>
      <c r="Y397" s="202"/>
    </row>
    <row r="398" spans="24:25" ht="15" x14ac:dyDescent="0.2">
      <c r="X398" s="202"/>
      <c r="Y398" s="202"/>
    </row>
    <row r="399" spans="24:25" ht="15" x14ac:dyDescent="0.2">
      <c r="X399" s="202"/>
      <c r="Y399" s="202"/>
    </row>
    <row r="400" spans="24:25" ht="15" x14ac:dyDescent="0.2">
      <c r="X400" s="202"/>
      <c r="Y400" s="202"/>
    </row>
    <row r="401" spans="24:25" ht="15" x14ac:dyDescent="0.2">
      <c r="X401" s="202"/>
      <c r="Y401" s="202"/>
    </row>
    <row r="402" spans="24:25" ht="15" x14ac:dyDescent="0.2">
      <c r="X402" s="202"/>
      <c r="Y402" s="202"/>
    </row>
    <row r="403" spans="24:25" ht="15" x14ac:dyDescent="0.2">
      <c r="X403" s="202"/>
      <c r="Y403" s="202"/>
    </row>
    <row r="404" spans="24:25" ht="15" x14ac:dyDescent="0.2">
      <c r="X404" s="202"/>
      <c r="Y404" s="202"/>
    </row>
    <row r="405" spans="24:25" ht="15" x14ac:dyDescent="0.2">
      <c r="X405" s="202"/>
      <c r="Y405" s="202"/>
    </row>
    <row r="406" spans="24:25" ht="15" x14ac:dyDescent="0.2">
      <c r="X406" s="202"/>
      <c r="Y406" s="202"/>
    </row>
    <row r="407" spans="24:25" ht="15" x14ac:dyDescent="0.2">
      <c r="X407" s="202"/>
      <c r="Y407" s="202"/>
    </row>
    <row r="408" spans="24:25" ht="15" x14ac:dyDescent="0.2">
      <c r="X408" s="202"/>
      <c r="Y408" s="202"/>
    </row>
    <row r="409" spans="24:25" ht="15" x14ac:dyDescent="0.2">
      <c r="X409" s="202"/>
      <c r="Y409" s="202"/>
    </row>
    <row r="410" spans="24:25" ht="15" x14ac:dyDescent="0.2">
      <c r="X410" s="202"/>
      <c r="Y410" s="202"/>
    </row>
    <row r="411" spans="24:25" ht="15" x14ac:dyDescent="0.2">
      <c r="X411" s="202"/>
      <c r="Y411" s="202"/>
    </row>
    <row r="412" spans="24:25" ht="15" x14ac:dyDescent="0.2">
      <c r="X412" s="202"/>
      <c r="Y412" s="202"/>
    </row>
    <row r="413" spans="24:25" ht="15" x14ac:dyDescent="0.2">
      <c r="X413" s="202"/>
      <c r="Y413" s="202"/>
    </row>
    <row r="414" spans="24:25" ht="15" x14ac:dyDescent="0.2">
      <c r="X414" s="202"/>
      <c r="Y414" s="202"/>
    </row>
    <row r="415" spans="24:25" ht="15" x14ac:dyDescent="0.2">
      <c r="X415" s="202"/>
      <c r="Y415" s="202"/>
    </row>
    <row r="416" spans="24:25" ht="15" x14ac:dyDescent="0.2">
      <c r="X416" s="202"/>
      <c r="Y416" s="202"/>
    </row>
    <row r="417" spans="24:25" ht="15" x14ac:dyDescent="0.2">
      <c r="X417" s="202"/>
      <c r="Y417" s="202"/>
    </row>
    <row r="418" spans="24:25" ht="15" x14ac:dyDescent="0.2">
      <c r="X418" s="202"/>
      <c r="Y418" s="202"/>
    </row>
    <row r="419" spans="24:25" ht="15" x14ac:dyDescent="0.2">
      <c r="X419" s="202"/>
      <c r="Y419" s="202"/>
    </row>
    <row r="420" spans="24:25" ht="15" x14ac:dyDescent="0.2">
      <c r="X420" s="202"/>
      <c r="Y420" s="202"/>
    </row>
    <row r="421" spans="24:25" ht="15" x14ac:dyDescent="0.2">
      <c r="X421" s="202"/>
      <c r="Y421" s="202"/>
    </row>
    <row r="422" spans="24:25" ht="15" x14ac:dyDescent="0.2">
      <c r="X422" s="202"/>
      <c r="Y422" s="202"/>
    </row>
    <row r="423" spans="24:25" ht="15" x14ac:dyDescent="0.2">
      <c r="X423" s="202"/>
      <c r="Y423" s="202"/>
    </row>
    <row r="424" spans="24:25" ht="15" x14ac:dyDescent="0.2">
      <c r="X424" s="202"/>
      <c r="Y424" s="202"/>
    </row>
    <row r="425" spans="24:25" ht="15" x14ac:dyDescent="0.2">
      <c r="X425" s="202"/>
      <c r="Y425" s="202"/>
    </row>
    <row r="426" spans="24:25" ht="15" x14ac:dyDescent="0.2">
      <c r="X426" s="202"/>
      <c r="Y426" s="202"/>
    </row>
    <row r="427" spans="24:25" ht="15" x14ac:dyDescent="0.2">
      <c r="X427" s="202"/>
      <c r="Y427" s="202"/>
    </row>
    <row r="428" spans="24:25" ht="15" x14ac:dyDescent="0.2">
      <c r="X428" s="202"/>
      <c r="Y428" s="202"/>
    </row>
    <row r="429" spans="24:25" ht="15" x14ac:dyDescent="0.2">
      <c r="X429" s="202"/>
      <c r="Y429" s="202"/>
    </row>
    <row r="430" spans="24:25" ht="15" x14ac:dyDescent="0.2">
      <c r="X430" s="202"/>
      <c r="Y430" s="202"/>
    </row>
    <row r="431" spans="24:25" ht="15" x14ac:dyDescent="0.2">
      <c r="X431" s="202"/>
      <c r="Y431" s="202"/>
    </row>
    <row r="432" spans="24:25" ht="15" x14ac:dyDescent="0.2">
      <c r="X432" s="202"/>
      <c r="Y432" s="202"/>
    </row>
    <row r="433" spans="24:25" ht="15" x14ac:dyDescent="0.2">
      <c r="X433" s="202"/>
      <c r="Y433" s="202"/>
    </row>
    <row r="434" spans="24:25" ht="15" x14ac:dyDescent="0.2">
      <c r="X434" s="202"/>
      <c r="Y434" s="202"/>
    </row>
    <row r="435" spans="24:25" ht="15" x14ac:dyDescent="0.2">
      <c r="X435" s="202"/>
      <c r="Y435" s="202"/>
    </row>
    <row r="436" spans="24:25" ht="15" x14ac:dyDescent="0.2">
      <c r="X436" s="202"/>
      <c r="Y436" s="202"/>
    </row>
    <row r="437" spans="24:25" ht="15" x14ac:dyDescent="0.2">
      <c r="X437" s="202"/>
      <c r="Y437" s="202"/>
    </row>
    <row r="438" spans="24:25" ht="15" x14ac:dyDescent="0.2">
      <c r="X438" s="202"/>
      <c r="Y438" s="202"/>
    </row>
    <row r="439" spans="24:25" ht="15" x14ac:dyDescent="0.2">
      <c r="X439" s="202"/>
      <c r="Y439" s="202"/>
    </row>
    <row r="440" spans="24:25" ht="15" x14ac:dyDescent="0.2">
      <c r="X440" s="202"/>
      <c r="Y440" s="202"/>
    </row>
    <row r="441" spans="24:25" ht="15" x14ac:dyDescent="0.2">
      <c r="X441" s="202"/>
      <c r="Y441" s="202"/>
    </row>
    <row r="442" spans="24:25" ht="15" x14ac:dyDescent="0.2">
      <c r="X442" s="202"/>
      <c r="Y442" s="202"/>
    </row>
    <row r="443" spans="24:25" ht="15" x14ac:dyDescent="0.2">
      <c r="X443" s="202"/>
      <c r="Y443" s="202"/>
    </row>
    <row r="444" spans="24:25" ht="15" x14ac:dyDescent="0.2">
      <c r="X444" s="202"/>
      <c r="Y444" s="202"/>
    </row>
    <row r="445" spans="24:25" ht="15" x14ac:dyDescent="0.2">
      <c r="X445" s="202"/>
      <c r="Y445" s="202"/>
    </row>
    <row r="446" spans="24:25" ht="15" x14ac:dyDescent="0.2">
      <c r="X446" s="202"/>
      <c r="Y446" s="202"/>
    </row>
    <row r="447" spans="24:25" ht="15" x14ac:dyDescent="0.2">
      <c r="X447" s="202"/>
      <c r="Y447" s="202"/>
    </row>
    <row r="448" spans="24:25" ht="15" x14ac:dyDescent="0.2">
      <c r="X448" s="202"/>
      <c r="Y448" s="202"/>
    </row>
    <row r="449" spans="24:25" ht="15" x14ac:dyDescent="0.2">
      <c r="X449" s="202"/>
      <c r="Y449" s="202"/>
    </row>
    <row r="450" spans="24:25" ht="15" x14ac:dyDescent="0.2">
      <c r="X450" s="202"/>
      <c r="Y450" s="202"/>
    </row>
    <row r="451" spans="24:25" ht="15" x14ac:dyDescent="0.2">
      <c r="X451" s="202"/>
      <c r="Y451" s="202"/>
    </row>
    <row r="452" spans="24:25" ht="15" x14ac:dyDescent="0.2">
      <c r="X452" s="202"/>
      <c r="Y452" s="202"/>
    </row>
    <row r="453" spans="24:25" ht="15" x14ac:dyDescent="0.2">
      <c r="X453" s="202"/>
      <c r="Y453" s="202"/>
    </row>
    <row r="454" spans="24:25" ht="15" x14ac:dyDescent="0.2">
      <c r="X454" s="202"/>
      <c r="Y454" s="202"/>
    </row>
    <row r="455" spans="24:25" ht="15" x14ac:dyDescent="0.2">
      <c r="X455" s="202"/>
      <c r="Y455" s="202"/>
    </row>
    <row r="456" spans="24:25" ht="15" x14ac:dyDescent="0.2">
      <c r="X456" s="202"/>
      <c r="Y456" s="202"/>
    </row>
    <row r="457" spans="24:25" ht="15" x14ac:dyDescent="0.2">
      <c r="X457" s="202"/>
      <c r="Y457" s="202"/>
    </row>
    <row r="458" spans="24:25" ht="15" x14ac:dyDescent="0.2">
      <c r="X458" s="202"/>
      <c r="Y458" s="202"/>
    </row>
    <row r="459" spans="24:25" ht="15" x14ac:dyDescent="0.2">
      <c r="X459" s="202"/>
      <c r="Y459" s="202"/>
    </row>
    <row r="460" spans="24:25" ht="15" x14ac:dyDescent="0.2">
      <c r="X460" s="202"/>
      <c r="Y460" s="202"/>
    </row>
    <row r="461" spans="24:25" ht="15" x14ac:dyDescent="0.2">
      <c r="X461" s="202"/>
      <c r="Y461" s="202"/>
    </row>
    <row r="462" spans="24:25" ht="15" x14ac:dyDescent="0.2">
      <c r="X462" s="202"/>
      <c r="Y462" s="202"/>
    </row>
    <row r="463" spans="24:25" ht="15" x14ac:dyDescent="0.2">
      <c r="X463" s="202"/>
      <c r="Y463" s="202"/>
    </row>
    <row r="464" spans="24:25" ht="15" x14ac:dyDescent="0.2">
      <c r="X464" s="202"/>
      <c r="Y464" s="202"/>
    </row>
    <row r="465" spans="24:25" ht="15" x14ac:dyDescent="0.2">
      <c r="X465" s="202"/>
      <c r="Y465" s="202"/>
    </row>
    <row r="466" spans="24:25" ht="15" x14ac:dyDescent="0.2">
      <c r="X466" s="202"/>
      <c r="Y466" s="202"/>
    </row>
    <row r="467" spans="24:25" ht="15" x14ac:dyDescent="0.2">
      <c r="X467" s="202"/>
      <c r="Y467" s="202"/>
    </row>
    <row r="468" spans="24:25" ht="15" x14ac:dyDescent="0.2">
      <c r="X468" s="202"/>
      <c r="Y468" s="202"/>
    </row>
    <row r="469" spans="24:25" ht="15" x14ac:dyDescent="0.2">
      <c r="X469" s="202"/>
      <c r="Y469" s="202"/>
    </row>
    <row r="470" spans="24:25" ht="15" x14ac:dyDescent="0.2">
      <c r="X470" s="202"/>
      <c r="Y470" s="202"/>
    </row>
    <row r="471" spans="24:25" ht="15" x14ac:dyDescent="0.2">
      <c r="X471" s="202"/>
      <c r="Y471" s="202"/>
    </row>
    <row r="472" spans="24:25" ht="15" x14ac:dyDescent="0.2">
      <c r="X472" s="202"/>
      <c r="Y472" s="202"/>
    </row>
    <row r="473" spans="24:25" ht="15" x14ac:dyDescent="0.2">
      <c r="X473" s="202"/>
      <c r="Y473" s="202"/>
    </row>
    <row r="474" spans="24:25" ht="15" x14ac:dyDescent="0.2">
      <c r="X474" s="202"/>
      <c r="Y474" s="202"/>
    </row>
    <row r="475" spans="24:25" ht="15" x14ac:dyDescent="0.2">
      <c r="X475" s="202"/>
      <c r="Y475" s="202"/>
    </row>
    <row r="476" spans="24:25" ht="15" x14ac:dyDescent="0.2">
      <c r="X476" s="202"/>
      <c r="Y476" s="202"/>
    </row>
    <row r="477" spans="24:25" ht="15" x14ac:dyDescent="0.2">
      <c r="X477" s="202"/>
      <c r="Y477" s="202"/>
    </row>
    <row r="478" spans="24:25" ht="15" x14ac:dyDescent="0.2">
      <c r="X478" s="202"/>
      <c r="Y478" s="202"/>
    </row>
    <row r="479" spans="24:25" ht="15" x14ac:dyDescent="0.2">
      <c r="X479" s="202"/>
      <c r="Y479" s="202"/>
    </row>
    <row r="480" spans="24:25" ht="15" x14ac:dyDescent="0.2">
      <c r="X480" s="202"/>
      <c r="Y480" s="202"/>
    </row>
    <row r="481" spans="24:25" ht="15" x14ac:dyDescent="0.2">
      <c r="X481" s="202"/>
      <c r="Y481" s="202"/>
    </row>
    <row r="482" spans="24:25" ht="15" x14ac:dyDescent="0.2">
      <c r="X482" s="202"/>
      <c r="Y482" s="202"/>
    </row>
    <row r="483" spans="24:25" ht="15" x14ac:dyDescent="0.2">
      <c r="X483" s="202"/>
      <c r="Y483" s="202"/>
    </row>
    <row r="484" spans="24:25" ht="15" x14ac:dyDescent="0.2">
      <c r="X484" s="202"/>
      <c r="Y484" s="202"/>
    </row>
    <row r="485" spans="24:25" ht="15" x14ac:dyDescent="0.2">
      <c r="X485" s="202"/>
      <c r="Y485" s="202"/>
    </row>
    <row r="486" spans="24:25" ht="15" x14ac:dyDescent="0.2">
      <c r="X486" s="202"/>
      <c r="Y486" s="202"/>
    </row>
    <row r="487" spans="24:25" ht="15" x14ac:dyDescent="0.2">
      <c r="X487" s="202"/>
      <c r="Y487" s="202"/>
    </row>
    <row r="488" spans="24:25" ht="15" x14ac:dyDescent="0.2">
      <c r="X488" s="202"/>
      <c r="Y488" s="202"/>
    </row>
  </sheetData>
  <mergeCells count="2">
    <mergeCell ref="B5:L5"/>
    <mergeCell ref="M5:W5"/>
  </mergeCells>
  <printOptions horizontalCentered="1"/>
  <pageMargins left="0.23622047244094491" right="0.23622047244094491" top="0.74803149606299213" bottom="0.74803149606299213" header="0.31496062992125984" footer="0.31496062992125984"/>
  <pageSetup paperSize="9" scale="67"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ignoredErrors>
    <ignoredError sqref="W8:W3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B499B-9B06-42FC-B0B8-630015638788}">
  <sheetPr>
    <tabColor theme="9" tint="-0.249977111117893"/>
    <pageSetUpPr fitToPage="1"/>
  </sheetPr>
  <dimension ref="A1:V25"/>
  <sheetViews>
    <sheetView view="pageBreakPreview" zoomScale="70" zoomScaleNormal="100" zoomScaleSheetLayoutView="70" zoomScalePageLayoutView="90" workbookViewId="0">
      <selection activeCell="J40" sqref="J40"/>
    </sheetView>
  </sheetViews>
  <sheetFormatPr baseColWidth="10" defaultColWidth="11.42578125" defaultRowHeight="12" x14ac:dyDescent="0.2"/>
  <cols>
    <col min="1" max="1" width="62" style="171" customWidth="1"/>
    <col min="2" max="9" width="14.7109375" style="171" customWidth="1"/>
    <col min="10" max="16384" width="11.42578125" style="171"/>
  </cols>
  <sheetData>
    <row r="1" spans="1:22" s="224" customFormat="1" ht="15.75" x14ac:dyDescent="0.25">
      <c r="A1" s="222" t="s">
        <v>320</v>
      </c>
      <c r="B1" s="223"/>
      <c r="C1" s="223"/>
      <c r="D1" s="223"/>
      <c r="E1" s="223"/>
      <c r="F1" s="223"/>
      <c r="H1" s="201"/>
      <c r="I1" s="201"/>
    </row>
    <row r="2" spans="1:22" s="202" customFormat="1" ht="15.75" x14ac:dyDescent="0.2">
      <c r="A2" s="54" t="s">
        <v>221</v>
      </c>
      <c r="B2" s="201"/>
      <c r="C2" s="201"/>
      <c r="D2" s="201"/>
      <c r="E2" s="201"/>
      <c r="F2" s="201"/>
      <c r="G2" s="201"/>
      <c r="H2" s="201"/>
      <c r="I2" s="201"/>
      <c r="J2" s="201"/>
      <c r="K2" s="201"/>
      <c r="L2" s="201"/>
      <c r="M2" s="201"/>
      <c r="N2" s="201"/>
      <c r="O2" s="201"/>
      <c r="P2" s="201"/>
      <c r="Q2" s="201"/>
      <c r="R2" s="201"/>
      <c r="S2" s="201"/>
      <c r="T2" s="201"/>
      <c r="U2" s="201"/>
      <c r="V2" s="201"/>
    </row>
    <row r="3" spans="1:22" ht="12.75" thickBot="1" x14ac:dyDescent="0.25">
      <c r="B3" s="7"/>
      <c r="E3" s="7"/>
    </row>
    <row r="4" spans="1:22" ht="15" customHeight="1" thickBot="1" x14ac:dyDescent="0.25">
      <c r="A4" s="839" t="s">
        <v>272</v>
      </c>
      <c r="B4" s="906" t="s">
        <v>321</v>
      </c>
      <c r="C4" s="906"/>
      <c r="D4" s="907" t="s">
        <v>322</v>
      </c>
      <c r="E4" s="908"/>
      <c r="F4" s="907" t="s">
        <v>323</v>
      </c>
      <c r="G4" s="909"/>
      <c r="H4" s="907" t="s">
        <v>324</v>
      </c>
      <c r="I4" s="909"/>
    </row>
    <row r="5" spans="1:22" s="226" customFormat="1" ht="25.5" customHeight="1" thickBot="1" x14ac:dyDescent="0.25">
      <c r="A5" s="837" t="s">
        <v>275</v>
      </c>
      <c r="B5" s="102" t="s">
        <v>325</v>
      </c>
      <c r="C5" s="103" t="s">
        <v>326</v>
      </c>
      <c r="D5" s="837" t="s">
        <v>325</v>
      </c>
      <c r="E5" s="836" t="s">
        <v>326</v>
      </c>
      <c r="F5" s="837" t="s">
        <v>325</v>
      </c>
      <c r="G5" s="836" t="s">
        <v>326</v>
      </c>
      <c r="H5" s="837" t="s">
        <v>325</v>
      </c>
      <c r="I5" s="225" t="s">
        <v>326</v>
      </c>
    </row>
    <row r="6" spans="1:22" ht="16.5" customHeight="1" x14ac:dyDescent="0.2">
      <c r="A6" s="227" t="s">
        <v>327</v>
      </c>
      <c r="B6" s="228">
        <v>3150</v>
      </c>
      <c r="C6" s="229">
        <v>283503124</v>
      </c>
      <c r="D6" s="230">
        <v>3128</v>
      </c>
      <c r="E6" s="231">
        <v>257358528</v>
      </c>
      <c r="F6" s="230">
        <v>3060</v>
      </c>
      <c r="G6" s="231">
        <v>281952307</v>
      </c>
      <c r="H6" s="232">
        <f>F6-D6</f>
        <v>-68</v>
      </c>
      <c r="I6" s="232">
        <f>G6-E6</f>
        <v>24593779</v>
      </c>
    </row>
    <row r="7" spans="1:22" ht="16.5" customHeight="1" x14ac:dyDescent="0.2">
      <c r="A7" s="227" t="s">
        <v>328</v>
      </c>
      <c r="B7" s="228"/>
      <c r="C7" s="229"/>
      <c r="D7" s="230"/>
      <c r="E7" s="231"/>
      <c r="F7" s="230"/>
      <c r="G7" s="231"/>
      <c r="H7" s="233"/>
      <c r="I7" s="233"/>
    </row>
    <row r="8" spans="1:22" ht="16.5" customHeight="1" x14ac:dyDescent="0.2">
      <c r="A8" s="227" t="s">
        <v>329</v>
      </c>
      <c r="B8" s="228"/>
      <c r="C8" s="229"/>
      <c r="D8" s="230"/>
      <c r="E8" s="231"/>
      <c r="F8" s="230"/>
      <c r="G8" s="231"/>
      <c r="H8" s="233"/>
      <c r="I8" s="233"/>
    </row>
    <row r="9" spans="1:22" ht="16.5" customHeight="1" x14ac:dyDescent="0.2">
      <c r="A9" s="194" t="s">
        <v>330</v>
      </c>
      <c r="B9" s="228"/>
      <c r="C9" s="229"/>
      <c r="D9" s="230"/>
      <c r="E9" s="231"/>
      <c r="F9" s="230"/>
      <c r="G9" s="231"/>
      <c r="H9" s="233"/>
      <c r="I9" s="233"/>
    </row>
    <row r="10" spans="1:22" ht="16.5" customHeight="1" x14ac:dyDescent="0.2">
      <c r="A10" s="227" t="s">
        <v>331</v>
      </c>
      <c r="B10" s="228">
        <v>10</v>
      </c>
      <c r="C10" s="229">
        <v>1742266</v>
      </c>
      <c r="D10" s="230">
        <v>3</v>
      </c>
      <c r="E10" s="231">
        <v>1742266</v>
      </c>
      <c r="F10" s="230">
        <v>3</v>
      </c>
      <c r="G10" s="231">
        <v>144000</v>
      </c>
      <c r="H10" s="233">
        <f>F10-D10</f>
        <v>0</v>
      </c>
      <c r="I10" s="233">
        <f>G10-E10</f>
        <v>-1598266</v>
      </c>
    </row>
    <row r="11" spans="1:22" ht="16.5" customHeight="1" x14ac:dyDescent="0.2">
      <c r="A11" s="194" t="s">
        <v>332</v>
      </c>
      <c r="B11" s="228">
        <v>3150</v>
      </c>
      <c r="C11" s="229">
        <v>45398046</v>
      </c>
      <c r="D11" s="230">
        <v>3128</v>
      </c>
      <c r="E11" s="231">
        <v>47509559</v>
      </c>
      <c r="F11" s="230">
        <v>3060</v>
      </c>
      <c r="G11" s="231">
        <v>42539443</v>
      </c>
      <c r="H11" s="233">
        <f>F11-D11</f>
        <v>-68</v>
      </c>
      <c r="I11" s="233">
        <f>G11-E11</f>
        <v>-4970116</v>
      </c>
    </row>
    <row r="12" spans="1:22" ht="16.5" customHeight="1" x14ac:dyDescent="0.2">
      <c r="A12" s="227" t="s">
        <v>333</v>
      </c>
      <c r="B12" s="228"/>
      <c r="C12" s="229"/>
      <c r="D12" s="230"/>
      <c r="E12" s="231"/>
      <c r="F12" s="230"/>
      <c r="G12" s="231"/>
      <c r="H12" s="233"/>
      <c r="I12" s="233"/>
    </row>
    <row r="13" spans="1:22" ht="16.5" customHeight="1" x14ac:dyDescent="0.2">
      <c r="A13" s="227" t="s">
        <v>334</v>
      </c>
      <c r="B13" s="228">
        <v>3150</v>
      </c>
      <c r="C13" s="229">
        <v>25904792</v>
      </c>
      <c r="D13" s="230">
        <v>3128</v>
      </c>
      <c r="E13" s="231">
        <v>35028220</v>
      </c>
      <c r="F13" s="230">
        <v>3060</v>
      </c>
      <c r="G13" s="231">
        <v>28152480</v>
      </c>
      <c r="H13" s="233">
        <f>F13-D13</f>
        <v>-68</v>
      </c>
      <c r="I13" s="233">
        <f>G13-E13</f>
        <v>-6875740</v>
      </c>
    </row>
    <row r="14" spans="1:22" ht="16.5" customHeight="1" x14ac:dyDescent="0.2">
      <c r="A14" s="227" t="s">
        <v>335</v>
      </c>
      <c r="B14" s="228"/>
      <c r="C14" s="229"/>
      <c r="D14" s="230"/>
      <c r="E14" s="231"/>
      <c r="F14" s="230"/>
      <c r="G14" s="231"/>
      <c r="H14" s="233"/>
      <c r="I14" s="233"/>
    </row>
    <row r="15" spans="1:22" ht="16.5" customHeight="1" x14ac:dyDescent="0.2">
      <c r="A15" s="227" t="s">
        <v>336</v>
      </c>
      <c r="B15" s="228">
        <v>3150</v>
      </c>
      <c r="C15" s="229">
        <v>18081829</v>
      </c>
      <c r="D15" s="230">
        <v>3128</v>
      </c>
      <c r="E15" s="231">
        <v>19675752</v>
      </c>
      <c r="F15" s="230">
        <v>3060</v>
      </c>
      <c r="G15" s="231">
        <v>18690763</v>
      </c>
      <c r="H15" s="233">
        <f>F15-D15</f>
        <v>-68</v>
      </c>
      <c r="I15" s="233">
        <f>G15-E15</f>
        <v>-984989</v>
      </c>
    </row>
    <row r="16" spans="1:22" ht="16.5" customHeight="1" x14ac:dyDescent="0.2">
      <c r="A16" s="227" t="s">
        <v>337</v>
      </c>
      <c r="B16" s="228">
        <v>3150</v>
      </c>
      <c r="C16" s="229">
        <v>11424475</v>
      </c>
      <c r="D16" s="230">
        <v>3128</v>
      </c>
      <c r="E16" s="231">
        <v>24327383</v>
      </c>
      <c r="F16" s="230">
        <v>3060</v>
      </c>
      <c r="G16" s="231">
        <v>22419788</v>
      </c>
      <c r="H16" s="233">
        <f>F16-D16</f>
        <v>-68</v>
      </c>
      <c r="I16" s="233">
        <f>G16-E16</f>
        <v>-1907595</v>
      </c>
    </row>
    <row r="17" spans="1:9" ht="16.5" customHeight="1" x14ac:dyDescent="0.2">
      <c r="A17" s="227" t="s">
        <v>338</v>
      </c>
      <c r="B17" s="228"/>
      <c r="C17" s="229"/>
      <c r="D17" s="230"/>
      <c r="E17" s="231"/>
      <c r="F17" s="230"/>
      <c r="G17" s="231"/>
      <c r="H17" s="233"/>
      <c r="I17" s="233"/>
    </row>
    <row r="18" spans="1:9" ht="16.5" customHeight="1" x14ac:dyDescent="0.2">
      <c r="A18" s="227" t="s">
        <v>339</v>
      </c>
      <c r="B18" s="228"/>
      <c r="C18" s="229"/>
      <c r="D18" s="230"/>
      <c r="E18" s="231"/>
      <c r="F18" s="230"/>
      <c r="G18" s="231"/>
      <c r="H18" s="233"/>
      <c r="I18" s="233"/>
    </row>
    <row r="19" spans="1:9" ht="16.5" customHeight="1" x14ac:dyDescent="0.2">
      <c r="A19" s="227" t="s">
        <v>340</v>
      </c>
      <c r="B19" s="228"/>
      <c r="C19" s="229"/>
      <c r="D19" s="230"/>
      <c r="E19" s="231"/>
      <c r="F19" s="230"/>
      <c r="G19" s="231"/>
      <c r="H19" s="233"/>
      <c r="I19" s="233"/>
    </row>
    <row r="20" spans="1:9" ht="16.5" customHeight="1" x14ac:dyDescent="0.2">
      <c r="A20" s="227" t="s">
        <v>341</v>
      </c>
      <c r="B20" s="228">
        <v>3150</v>
      </c>
      <c r="C20" s="229">
        <v>1448266</v>
      </c>
      <c r="D20" s="230">
        <v>3128</v>
      </c>
      <c r="E20" s="231">
        <v>0</v>
      </c>
      <c r="F20" s="230">
        <v>3060</v>
      </c>
      <c r="G20" s="231">
        <v>0</v>
      </c>
      <c r="H20" s="233">
        <f>F20-D20</f>
        <v>-68</v>
      </c>
      <c r="I20" s="233">
        <f>G20-E20</f>
        <v>0</v>
      </c>
    </row>
    <row r="21" spans="1:9" ht="16.5" customHeight="1" thickBot="1" x14ac:dyDescent="0.25">
      <c r="A21" s="234" t="s">
        <v>342</v>
      </c>
      <c r="B21" s="228">
        <v>3150</v>
      </c>
      <c r="C21" s="229">
        <v>7930434</v>
      </c>
      <c r="D21" s="230">
        <v>3128</v>
      </c>
      <c r="E21" s="231">
        <v>5690890</v>
      </c>
      <c r="F21" s="230">
        <v>3060</v>
      </c>
      <c r="G21" s="231">
        <v>32740201</v>
      </c>
      <c r="H21" s="235">
        <f>F21-D21</f>
        <v>-68</v>
      </c>
      <c r="I21" s="235">
        <f>G21-E21</f>
        <v>27049311</v>
      </c>
    </row>
    <row r="22" spans="1:9" ht="18.75" customHeight="1" thickBot="1" x14ac:dyDescent="0.25">
      <c r="A22" s="19" t="s">
        <v>343</v>
      </c>
      <c r="B22" s="236">
        <f>B21</f>
        <v>3150</v>
      </c>
      <c r="C22" s="236">
        <f>SUM(C6:C21)</f>
        <v>395433232</v>
      </c>
      <c r="D22" s="236">
        <f>D21</f>
        <v>3128</v>
      </c>
      <c r="E22" s="236">
        <f>SUM(E6:E21)</f>
        <v>391332598</v>
      </c>
      <c r="F22" s="236">
        <f>F21</f>
        <v>3060</v>
      </c>
      <c r="G22" s="236">
        <f>SUM(G6:G21)</f>
        <v>426638982</v>
      </c>
      <c r="H22" s="236">
        <f>H21</f>
        <v>-68</v>
      </c>
      <c r="I22" s="236">
        <f>SUM(I6:I21)</f>
        <v>35306384</v>
      </c>
    </row>
    <row r="23" spans="1:9" x14ac:dyDescent="0.2">
      <c r="A23" s="220" t="s">
        <v>344</v>
      </c>
      <c r="B23" s="221"/>
      <c r="C23" s="221"/>
      <c r="D23" s="221"/>
      <c r="E23" s="221"/>
      <c r="F23" s="221"/>
      <c r="G23" s="221"/>
      <c r="H23" s="221"/>
      <c r="I23" s="221"/>
    </row>
    <row r="24" spans="1:9" x14ac:dyDescent="0.2">
      <c r="A24" s="220" t="s">
        <v>345</v>
      </c>
      <c r="B24" s="221"/>
      <c r="C24" s="221"/>
      <c r="D24" s="221"/>
      <c r="E24" s="221"/>
      <c r="F24" s="221"/>
      <c r="G24" s="237"/>
      <c r="H24" s="221"/>
      <c r="I24" s="221"/>
    </row>
    <row r="25" spans="1:9" x14ac:dyDescent="0.2">
      <c r="A25" s="220"/>
      <c r="B25" s="221"/>
      <c r="C25" s="221"/>
      <c r="D25" s="221"/>
      <c r="E25" s="221"/>
      <c r="F25" s="221"/>
      <c r="G25" s="221"/>
      <c r="H25" s="221"/>
      <c r="I25" s="221"/>
    </row>
  </sheetData>
  <mergeCells count="4">
    <mergeCell ref="B4:C4"/>
    <mergeCell ref="D4:E4"/>
    <mergeCell ref="F4:G4"/>
    <mergeCell ref="H4:I4"/>
  </mergeCells>
  <printOptions horizontalCentered="1"/>
  <pageMargins left="0.23622047244094491" right="0.23622047244094491" top="0.74803149606299213" bottom="0.74803149606299213" header="0.31496062992125984" footer="0.31496062992125984"/>
  <pageSetup paperSize="9" scale="81"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ignoredErrors>
    <ignoredError sqref="C22:H22 J22"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92CB-F5FF-48F2-ACEA-0BCFDBEA1721}">
  <sheetPr>
    <tabColor theme="9" tint="-0.249977111117893"/>
    <pageSetUpPr fitToPage="1"/>
  </sheetPr>
  <dimension ref="A1:AI53"/>
  <sheetViews>
    <sheetView view="pageBreakPreview" zoomScale="55" zoomScaleNormal="80" zoomScaleSheetLayoutView="55" zoomScalePageLayoutView="85" workbookViewId="0">
      <selection activeCell="T12" sqref="T12"/>
    </sheetView>
  </sheetViews>
  <sheetFormatPr baseColWidth="10" defaultColWidth="11.42578125" defaultRowHeight="12" x14ac:dyDescent="0.2"/>
  <cols>
    <col min="1" max="1" width="31.28515625" style="171" customWidth="1"/>
    <col min="2" max="2" width="8.7109375" style="171" customWidth="1"/>
    <col min="3" max="3" width="13" style="171" bestFit="1" customWidth="1"/>
    <col min="4" max="10" width="6.140625" style="171" customWidth="1"/>
    <col min="11" max="13" width="13" style="171" bestFit="1" customWidth="1"/>
    <col min="14" max="14" width="14.85546875" style="171" bestFit="1" customWidth="1"/>
    <col min="15" max="15" width="15.5703125" style="171" bestFit="1" customWidth="1"/>
    <col min="16" max="16" width="18.140625" style="171" bestFit="1" customWidth="1"/>
    <col min="17" max="17" width="8.7109375" style="171" customWidth="1"/>
    <col min="18" max="18" width="13.5703125" style="171" bestFit="1" customWidth="1"/>
    <col min="19" max="25" width="6.42578125" style="171" customWidth="1"/>
    <col min="26" max="26" width="13.140625" style="171" bestFit="1" customWidth="1"/>
    <col min="27" max="27" width="13.5703125" style="171" bestFit="1" customWidth="1"/>
    <col min="28" max="28" width="13.140625" style="171" bestFit="1" customWidth="1"/>
    <col min="29" max="29" width="14.85546875" style="171" bestFit="1" customWidth="1"/>
    <col min="30" max="30" width="15.140625" style="171" bestFit="1" customWidth="1"/>
    <col min="31" max="31" width="17.85546875" style="171" bestFit="1" customWidth="1"/>
    <col min="32" max="32" width="13.42578125" style="171" bestFit="1" customWidth="1"/>
    <col min="33" max="33" width="16.5703125" style="171" bestFit="1" customWidth="1"/>
    <col min="34" max="34" width="8.7109375" style="171" customWidth="1"/>
    <col min="35" max="35" width="18.140625" style="171" bestFit="1" customWidth="1"/>
    <col min="36" max="16384" width="11.42578125" style="171"/>
  </cols>
  <sheetData>
    <row r="1" spans="1:35" s="204" customFormat="1" x14ac:dyDescent="0.2">
      <c r="A1" s="238" t="s">
        <v>346</v>
      </c>
    </row>
    <row r="2" spans="1:35" s="204" customFormat="1" ht="18.75" customHeight="1" x14ac:dyDescent="0.2">
      <c r="A2" s="54" t="s">
        <v>221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5" s="238" customFormat="1" ht="18.75" customHeight="1" thickBot="1" x14ac:dyDescent="0.25">
      <c r="A3" s="238" t="s">
        <v>347</v>
      </c>
    </row>
    <row r="4" spans="1:35" s="239" customFormat="1" ht="30.75" customHeight="1" thickBot="1" x14ac:dyDescent="0.25">
      <c r="A4" s="910" t="s">
        <v>348</v>
      </c>
      <c r="B4" s="913" t="s">
        <v>349</v>
      </c>
      <c r="C4" s="913"/>
      <c r="D4" s="913"/>
      <c r="E4" s="913"/>
      <c r="F4" s="913"/>
      <c r="G4" s="913"/>
      <c r="H4" s="913"/>
      <c r="I4" s="913"/>
      <c r="J4" s="913"/>
      <c r="K4" s="913"/>
      <c r="L4" s="913"/>
      <c r="M4" s="913"/>
      <c r="N4" s="913"/>
      <c r="O4" s="913"/>
      <c r="P4" s="913"/>
      <c r="Q4" s="914" t="s">
        <v>350</v>
      </c>
      <c r="R4" s="913"/>
      <c r="S4" s="913"/>
      <c r="T4" s="913"/>
      <c r="U4" s="913"/>
      <c r="V4" s="913"/>
      <c r="W4" s="913"/>
      <c r="X4" s="913"/>
      <c r="Y4" s="913"/>
      <c r="Z4" s="913"/>
      <c r="AA4" s="913"/>
      <c r="AB4" s="913"/>
      <c r="AC4" s="913"/>
      <c r="AD4" s="913"/>
      <c r="AE4" s="915"/>
      <c r="AF4" s="916" t="s">
        <v>351</v>
      </c>
      <c r="AG4" s="917"/>
      <c r="AH4" s="916" t="s">
        <v>352</v>
      </c>
      <c r="AI4" s="917"/>
    </row>
    <row r="5" spans="1:35" ht="172.5" customHeight="1" x14ac:dyDescent="0.2">
      <c r="A5" s="911"/>
      <c r="B5" s="240" t="s">
        <v>353</v>
      </c>
      <c r="C5" s="241" t="s">
        <v>354</v>
      </c>
      <c r="D5" s="242" t="s">
        <v>355</v>
      </c>
      <c r="E5" s="242" t="s">
        <v>356</v>
      </c>
      <c r="F5" s="242" t="s">
        <v>357</v>
      </c>
      <c r="G5" s="242" t="s">
        <v>358</v>
      </c>
      <c r="H5" s="242" t="s">
        <v>359</v>
      </c>
      <c r="I5" s="242" t="s">
        <v>360</v>
      </c>
      <c r="J5" s="242" t="s">
        <v>361</v>
      </c>
      <c r="K5" s="242" t="s">
        <v>362</v>
      </c>
      <c r="L5" s="242" t="s">
        <v>363</v>
      </c>
      <c r="M5" s="242" t="s">
        <v>364</v>
      </c>
      <c r="N5" s="243" t="s">
        <v>365</v>
      </c>
      <c r="O5" s="244" t="s">
        <v>366</v>
      </c>
      <c r="P5" s="245" t="s">
        <v>367</v>
      </c>
      <c r="Q5" s="240" t="s">
        <v>353</v>
      </c>
      <c r="R5" s="241" t="s">
        <v>354</v>
      </c>
      <c r="S5" s="242" t="s">
        <v>368</v>
      </c>
      <c r="T5" s="242" t="s">
        <v>356</v>
      </c>
      <c r="U5" s="242" t="s">
        <v>357</v>
      </c>
      <c r="V5" s="242" t="s">
        <v>358</v>
      </c>
      <c r="W5" s="242" t="s">
        <v>359</v>
      </c>
      <c r="X5" s="242" t="s">
        <v>360</v>
      </c>
      <c r="Y5" s="242" t="s">
        <v>361</v>
      </c>
      <c r="Z5" s="242" t="s">
        <v>362</v>
      </c>
      <c r="AA5" s="242" t="s">
        <v>363</v>
      </c>
      <c r="AB5" s="242" t="s">
        <v>364</v>
      </c>
      <c r="AC5" s="243" t="s">
        <v>365</v>
      </c>
      <c r="AD5" s="244" t="s">
        <v>366</v>
      </c>
      <c r="AE5" s="245" t="s">
        <v>369</v>
      </c>
      <c r="AF5" s="246" t="s">
        <v>370</v>
      </c>
      <c r="AG5" s="246" t="s">
        <v>371</v>
      </c>
      <c r="AH5" s="246" t="s">
        <v>353</v>
      </c>
      <c r="AI5" s="245" t="s">
        <v>372</v>
      </c>
    </row>
    <row r="6" spans="1:35" ht="15.75" customHeight="1" thickBot="1" x14ac:dyDescent="0.25">
      <c r="A6" s="912"/>
      <c r="B6" s="247" t="s">
        <v>373</v>
      </c>
      <c r="C6" s="248" t="s">
        <v>374</v>
      </c>
      <c r="D6" s="249" t="s">
        <v>375</v>
      </c>
      <c r="E6" s="249" t="s">
        <v>376</v>
      </c>
      <c r="F6" s="250" t="s">
        <v>377</v>
      </c>
      <c r="G6" s="250" t="s">
        <v>378</v>
      </c>
      <c r="H6" s="250" t="s">
        <v>379</v>
      </c>
      <c r="I6" s="250" t="s">
        <v>380</v>
      </c>
      <c r="J6" s="250" t="s">
        <v>381</v>
      </c>
      <c r="K6" s="250" t="s">
        <v>382</v>
      </c>
      <c r="L6" s="250" t="s">
        <v>383</v>
      </c>
      <c r="M6" s="250" t="s">
        <v>384</v>
      </c>
      <c r="N6" s="251" t="s">
        <v>385</v>
      </c>
      <c r="O6" s="252" t="s">
        <v>386</v>
      </c>
      <c r="P6" s="253" t="s">
        <v>387</v>
      </c>
      <c r="Q6" s="247" t="s">
        <v>373</v>
      </c>
      <c r="R6" s="248" t="s">
        <v>374</v>
      </c>
      <c r="S6" s="249" t="s">
        <v>375</v>
      </c>
      <c r="T6" s="249" t="s">
        <v>376</v>
      </c>
      <c r="U6" s="250" t="s">
        <v>377</v>
      </c>
      <c r="V6" s="250" t="s">
        <v>378</v>
      </c>
      <c r="W6" s="250" t="s">
        <v>379</v>
      </c>
      <c r="X6" s="250" t="s">
        <v>380</v>
      </c>
      <c r="Y6" s="250" t="s">
        <v>381</v>
      </c>
      <c r="Z6" s="250" t="s">
        <v>382</v>
      </c>
      <c r="AA6" s="250" t="s">
        <v>383</v>
      </c>
      <c r="AB6" s="250" t="s">
        <v>384</v>
      </c>
      <c r="AC6" s="251" t="s">
        <v>385</v>
      </c>
      <c r="AD6" s="252" t="s">
        <v>386</v>
      </c>
      <c r="AE6" s="253" t="s">
        <v>387</v>
      </c>
      <c r="AF6" s="254"/>
      <c r="AG6" s="247"/>
      <c r="AH6" s="254"/>
      <c r="AI6" s="247"/>
    </row>
    <row r="7" spans="1:35" x14ac:dyDescent="0.2">
      <c r="A7" s="182"/>
      <c r="B7" s="176"/>
      <c r="C7" s="255"/>
      <c r="D7" s="256"/>
      <c r="E7" s="256"/>
      <c r="F7" s="256"/>
      <c r="G7" s="256"/>
      <c r="H7" s="256"/>
      <c r="I7" s="256"/>
      <c r="J7" s="256"/>
      <c r="K7" s="256"/>
      <c r="L7" s="256"/>
      <c r="M7" s="256"/>
      <c r="N7" s="181"/>
      <c r="O7" s="257"/>
      <c r="P7" s="175"/>
      <c r="Q7" s="176"/>
      <c r="R7" s="258"/>
      <c r="S7" s="259"/>
      <c r="T7" s="259"/>
      <c r="U7" s="259"/>
      <c r="V7" s="259"/>
      <c r="W7" s="259"/>
      <c r="X7" s="259"/>
      <c r="Y7" s="259"/>
      <c r="Z7" s="259"/>
      <c r="AA7" s="259"/>
      <c r="AB7" s="259"/>
      <c r="AC7" s="260"/>
      <c r="AD7" s="259"/>
      <c r="AE7" s="260"/>
      <c r="AF7" s="261"/>
      <c r="AG7" s="262"/>
      <c r="AH7" s="261"/>
      <c r="AI7" s="262"/>
    </row>
    <row r="8" spans="1:35" ht="14.25" customHeight="1" x14ac:dyDescent="0.2">
      <c r="A8" s="13" t="s">
        <v>288</v>
      </c>
      <c r="B8" s="263">
        <f>SUM(B9:B15)</f>
        <v>76</v>
      </c>
      <c r="C8" s="348">
        <f>SUM(C9:C15)</f>
        <v>155609.61809236743</v>
      </c>
      <c r="D8" s="265"/>
      <c r="E8" s="265"/>
      <c r="F8" s="265"/>
      <c r="G8" s="265"/>
      <c r="H8" s="265"/>
      <c r="I8" s="265"/>
      <c r="J8" s="265"/>
      <c r="K8" s="346">
        <f>SUM(K9:K15)</f>
        <v>155609.61809236743</v>
      </c>
      <c r="L8" s="346">
        <f t="shared" ref="L8:M8" si="0">SUM(L9:L15)</f>
        <v>329453.09648970427</v>
      </c>
      <c r="M8" s="346">
        <f t="shared" si="0"/>
        <v>451564.29189324885</v>
      </c>
      <c r="N8" s="347">
        <f>SUM(N9:N15)</f>
        <v>781017.38838295301</v>
      </c>
      <c r="O8" s="346">
        <f>SUM(O9:O15)</f>
        <v>2648332.8054913622</v>
      </c>
      <c r="P8" s="346">
        <f>SUM(P9:P15)</f>
        <v>20942126.780000001</v>
      </c>
      <c r="Q8" s="263">
        <f>SUM(Q9:Q15)</f>
        <v>74</v>
      </c>
      <c r="R8" s="264">
        <f t="shared" ref="R8" si="1">SUM(R9:R15)</f>
        <v>155609.61809236743</v>
      </c>
      <c r="S8" s="265"/>
      <c r="T8" s="265"/>
      <c r="U8" s="265"/>
      <c r="V8" s="265"/>
      <c r="W8" s="265"/>
      <c r="X8" s="265"/>
      <c r="Y8" s="265"/>
      <c r="Z8" s="266">
        <f t="shared" ref="Z8:AI8" si="2">SUM(Z9:Z15)</f>
        <v>155609.61809236743</v>
      </c>
      <c r="AA8" s="266">
        <f t="shared" si="2"/>
        <v>329453.09648970427</v>
      </c>
      <c r="AB8" s="266">
        <f t="shared" si="2"/>
        <v>451564.29189324885</v>
      </c>
      <c r="AC8" s="267">
        <f t="shared" si="2"/>
        <v>781017.38838295301</v>
      </c>
      <c r="AD8" s="266">
        <f t="shared" si="2"/>
        <v>2648332.8054913622</v>
      </c>
      <c r="AE8" s="267">
        <f t="shared" si="2"/>
        <v>20488890.095417731</v>
      </c>
      <c r="AF8" s="267">
        <f t="shared" si="2"/>
        <v>0</v>
      </c>
      <c r="AG8" s="267">
        <f t="shared" si="2"/>
        <v>-453236.68458227022</v>
      </c>
      <c r="AH8" s="268">
        <f t="shared" si="2"/>
        <v>74</v>
      </c>
      <c r="AI8" s="267">
        <f t="shared" si="2"/>
        <v>20488890.095417731</v>
      </c>
    </row>
    <row r="9" spans="1:35" ht="14.25" customHeight="1" x14ac:dyDescent="0.2">
      <c r="A9" s="12" t="s">
        <v>291</v>
      </c>
      <c r="B9" s="176">
        <v>1</v>
      </c>
      <c r="C9" s="269">
        <v>32593</v>
      </c>
      <c r="D9" s="270"/>
      <c r="E9" s="270"/>
      <c r="F9" s="270"/>
      <c r="G9" s="270"/>
      <c r="H9" s="270"/>
      <c r="I9" s="270"/>
      <c r="J9" s="270"/>
      <c r="K9" s="270">
        <v>32593</v>
      </c>
      <c r="L9" s="270">
        <v>69986.06</v>
      </c>
      <c r="M9" s="270">
        <v>138966.5</v>
      </c>
      <c r="N9" s="271">
        <f>L9+M9</f>
        <v>208952.56</v>
      </c>
      <c r="O9" s="270">
        <f>(K9*12)+N9</f>
        <v>600068.56000000006</v>
      </c>
      <c r="P9" s="271">
        <f>O9*B9</f>
        <v>600068.56000000006</v>
      </c>
      <c r="Q9" s="262">
        <v>1</v>
      </c>
      <c r="R9" s="269">
        <v>32593</v>
      </c>
      <c r="S9" s="270"/>
      <c r="T9" s="270"/>
      <c r="U9" s="270"/>
      <c r="V9" s="270"/>
      <c r="W9" s="270"/>
      <c r="X9" s="270"/>
      <c r="Y9" s="270"/>
      <c r="Z9" s="270">
        <v>32593</v>
      </c>
      <c r="AA9" s="270">
        <v>69986.06</v>
      </c>
      <c r="AB9" s="270">
        <v>138966.5</v>
      </c>
      <c r="AC9" s="271">
        <f t="shared" ref="AC9:AC14" si="3">+AA9+AB9</f>
        <v>208952.56</v>
      </c>
      <c r="AD9" s="270">
        <f t="shared" ref="AD9:AD14" si="4">(Z9*12)+AC9</f>
        <v>600068.56000000006</v>
      </c>
      <c r="AE9" s="271">
        <f t="shared" ref="AE9:AE14" si="5">AD9*Q9</f>
        <v>600068.56000000006</v>
      </c>
      <c r="AF9" s="271">
        <f t="shared" ref="AF9:AG14" si="6">AD9-O9</f>
        <v>0</v>
      </c>
      <c r="AG9" s="272">
        <f t="shared" si="6"/>
        <v>0</v>
      </c>
      <c r="AH9" s="261">
        <f t="shared" ref="AH9:AH14" si="7">Q9</f>
        <v>1</v>
      </c>
      <c r="AI9" s="272">
        <f t="shared" ref="AI9:AI14" si="8">AE9</f>
        <v>600068.56000000006</v>
      </c>
    </row>
    <row r="10" spans="1:35" ht="14.25" customHeight="1" x14ac:dyDescent="0.2">
      <c r="A10" s="12" t="s">
        <v>290</v>
      </c>
      <c r="B10" s="176">
        <v>1</v>
      </c>
      <c r="C10" s="269">
        <v>28593</v>
      </c>
      <c r="D10" s="270"/>
      <c r="E10" s="270"/>
      <c r="F10" s="270"/>
      <c r="G10" s="270"/>
      <c r="H10" s="270"/>
      <c r="I10" s="270"/>
      <c r="J10" s="270"/>
      <c r="K10" s="270">
        <v>28593</v>
      </c>
      <c r="L10" s="270">
        <v>61446.06</v>
      </c>
      <c r="M10" s="270">
        <v>79671.33</v>
      </c>
      <c r="N10" s="271">
        <f t="shared" ref="N10:N31" si="9">L10+M10</f>
        <v>141117.39000000001</v>
      </c>
      <c r="O10" s="270">
        <f t="shared" ref="O10:O15" si="10">(K10*12)+N10</f>
        <v>484233.39</v>
      </c>
      <c r="P10" s="271">
        <f t="shared" ref="P10:P15" si="11">O10*B10</f>
        <v>484233.39</v>
      </c>
      <c r="Q10" s="262">
        <v>1</v>
      </c>
      <c r="R10" s="269">
        <v>28593</v>
      </c>
      <c r="S10" s="270"/>
      <c r="T10" s="270"/>
      <c r="U10" s="270"/>
      <c r="V10" s="270"/>
      <c r="W10" s="270"/>
      <c r="X10" s="270"/>
      <c r="Y10" s="270"/>
      <c r="Z10" s="270">
        <v>28593</v>
      </c>
      <c r="AA10" s="270">
        <v>61446.06</v>
      </c>
      <c r="AB10" s="270">
        <v>79671.33</v>
      </c>
      <c r="AC10" s="271">
        <f>+AA10+AB10</f>
        <v>141117.39000000001</v>
      </c>
      <c r="AD10" s="270">
        <f>(Z10*12)+AC10</f>
        <v>484233.39</v>
      </c>
      <c r="AE10" s="271">
        <f>AD10*Q10</f>
        <v>484233.39</v>
      </c>
      <c r="AF10" s="271">
        <f t="shared" si="6"/>
        <v>0</v>
      </c>
      <c r="AG10" s="272">
        <f t="shared" si="6"/>
        <v>0</v>
      </c>
      <c r="AH10" s="261">
        <f>Q10</f>
        <v>1</v>
      </c>
      <c r="AI10" s="272">
        <f>AE10</f>
        <v>484233.39</v>
      </c>
    </row>
    <row r="11" spans="1:35" ht="14.25" customHeight="1" x14ac:dyDescent="0.2">
      <c r="A11" s="12" t="s">
        <v>289</v>
      </c>
      <c r="B11" s="176">
        <v>1</v>
      </c>
      <c r="C11" s="269">
        <v>24500</v>
      </c>
      <c r="D11" s="270"/>
      <c r="E11" s="270"/>
      <c r="F11" s="270"/>
      <c r="G11" s="270"/>
      <c r="H11" s="270"/>
      <c r="I11" s="270"/>
      <c r="J11" s="270"/>
      <c r="K11" s="270">
        <v>24500</v>
      </c>
      <c r="L11" s="270">
        <v>52707.5</v>
      </c>
      <c r="M11" s="270">
        <v>66510.179999999993</v>
      </c>
      <c r="N11" s="271">
        <f t="shared" si="9"/>
        <v>119217.68</v>
      </c>
      <c r="O11" s="270">
        <f t="shared" si="10"/>
        <v>413217.68</v>
      </c>
      <c r="P11" s="271">
        <f t="shared" si="11"/>
        <v>413217.68</v>
      </c>
      <c r="Q11" s="262">
        <v>1</v>
      </c>
      <c r="R11" s="269">
        <v>24500</v>
      </c>
      <c r="S11" s="270"/>
      <c r="T11" s="270"/>
      <c r="U11" s="270"/>
      <c r="V11" s="270"/>
      <c r="W11" s="270"/>
      <c r="X11" s="270"/>
      <c r="Y11" s="270"/>
      <c r="Z11" s="270">
        <v>24500</v>
      </c>
      <c r="AA11" s="270">
        <v>52707.5</v>
      </c>
      <c r="AB11" s="270">
        <v>66510.179999999993</v>
      </c>
      <c r="AC11" s="271">
        <f>+AA11+AB11</f>
        <v>119217.68</v>
      </c>
      <c r="AD11" s="270">
        <f>(Z11*12)+AC11</f>
        <v>413217.68</v>
      </c>
      <c r="AE11" s="271">
        <f>AD11*Q11</f>
        <v>413217.68</v>
      </c>
      <c r="AF11" s="271">
        <f t="shared" si="6"/>
        <v>0</v>
      </c>
      <c r="AG11" s="272">
        <f t="shared" si="6"/>
        <v>0</v>
      </c>
      <c r="AH11" s="261">
        <f>Q11</f>
        <v>1</v>
      </c>
      <c r="AI11" s="272">
        <f>AE11</f>
        <v>413217.68</v>
      </c>
    </row>
    <row r="12" spans="1:35" ht="14.25" customHeight="1" x14ac:dyDescent="0.2">
      <c r="A12" s="12" t="s">
        <v>295</v>
      </c>
      <c r="B12" s="176">
        <v>11</v>
      </c>
      <c r="C12" s="269">
        <v>20617.85606060606</v>
      </c>
      <c r="D12" s="270"/>
      <c r="E12" s="270"/>
      <c r="F12" s="270"/>
      <c r="G12" s="270"/>
      <c r="H12" s="270"/>
      <c r="I12" s="270"/>
      <c r="J12" s="270"/>
      <c r="K12" s="270">
        <v>20617.85606060606</v>
      </c>
      <c r="L12" s="270">
        <v>44028.544545454555</v>
      </c>
      <c r="M12" s="270">
        <v>57345.428181818192</v>
      </c>
      <c r="N12" s="271">
        <f t="shared" si="9"/>
        <v>101373.97272727275</v>
      </c>
      <c r="O12" s="270">
        <f t="shared" si="10"/>
        <v>348788.24545454548</v>
      </c>
      <c r="P12" s="271">
        <f t="shared" si="11"/>
        <v>3836670.7</v>
      </c>
      <c r="Q12" s="262">
        <v>12</v>
      </c>
      <c r="R12" s="269">
        <v>20617.85606060606</v>
      </c>
      <c r="S12" s="270"/>
      <c r="T12" s="270"/>
      <c r="U12" s="270"/>
      <c r="V12" s="270"/>
      <c r="W12" s="270"/>
      <c r="X12" s="270"/>
      <c r="Y12" s="270"/>
      <c r="Z12" s="270">
        <v>20617.85606060606</v>
      </c>
      <c r="AA12" s="270">
        <v>44028.544545454555</v>
      </c>
      <c r="AB12" s="270">
        <v>57345.428181818192</v>
      </c>
      <c r="AC12" s="271">
        <f>+AA12+AB12</f>
        <v>101373.97272727275</v>
      </c>
      <c r="AD12" s="270">
        <f>(Z12*12)+AC12</f>
        <v>348788.24545454548</v>
      </c>
      <c r="AE12" s="271">
        <f>AD12*Q12</f>
        <v>4185458.9454545458</v>
      </c>
      <c r="AF12" s="271">
        <f t="shared" si="6"/>
        <v>0</v>
      </c>
      <c r="AG12" s="272">
        <f t="shared" si="6"/>
        <v>348788.2454545456</v>
      </c>
      <c r="AH12" s="261">
        <f>Q12</f>
        <v>12</v>
      </c>
      <c r="AI12" s="272">
        <f>AE12</f>
        <v>4185458.9454545458</v>
      </c>
    </row>
    <row r="13" spans="1:35" ht="14.25" customHeight="1" x14ac:dyDescent="0.2">
      <c r="A13" s="12" t="s">
        <v>294</v>
      </c>
      <c r="B13" s="176">
        <v>8</v>
      </c>
      <c r="C13" s="269">
        <v>19288.538645833331</v>
      </c>
      <c r="D13" s="270"/>
      <c r="E13" s="270"/>
      <c r="F13" s="270"/>
      <c r="G13" s="270"/>
      <c r="H13" s="270"/>
      <c r="I13" s="270"/>
      <c r="J13" s="270"/>
      <c r="K13" s="270">
        <v>19288.538645833331</v>
      </c>
      <c r="L13" s="270">
        <v>39926.556250000001</v>
      </c>
      <c r="M13" s="270">
        <v>36334.606249999997</v>
      </c>
      <c r="N13" s="271">
        <f t="shared" si="9"/>
        <v>76261.162500000006</v>
      </c>
      <c r="O13" s="270">
        <f t="shared" si="10"/>
        <v>307723.62624999997</v>
      </c>
      <c r="P13" s="271">
        <f t="shared" si="11"/>
        <v>2461789.0099999998</v>
      </c>
      <c r="Q13" s="262">
        <v>7</v>
      </c>
      <c r="R13" s="269">
        <v>19288.538645833331</v>
      </c>
      <c r="S13" s="270"/>
      <c r="T13" s="270"/>
      <c r="U13" s="270"/>
      <c r="V13" s="270"/>
      <c r="W13" s="270"/>
      <c r="X13" s="270"/>
      <c r="Y13" s="270"/>
      <c r="Z13" s="270">
        <v>19288.538645833331</v>
      </c>
      <c r="AA13" s="270">
        <v>39926.556250000001</v>
      </c>
      <c r="AB13" s="270">
        <v>36334.606249999997</v>
      </c>
      <c r="AC13" s="271">
        <f>+AA13+AB13</f>
        <v>76261.162500000006</v>
      </c>
      <c r="AD13" s="270">
        <f>(Z13*12)+AC13</f>
        <v>307723.62624999997</v>
      </c>
      <c r="AE13" s="271">
        <f>AD13*Q13</f>
        <v>2154065.38375</v>
      </c>
      <c r="AF13" s="271">
        <f t="shared" si="6"/>
        <v>0</v>
      </c>
      <c r="AG13" s="272">
        <f t="shared" si="6"/>
        <v>-307723.62624999974</v>
      </c>
      <c r="AH13" s="261">
        <f>Q13</f>
        <v>7</v>
      </c>
      <c r="AI13" s="272">
        <f>AE13</f>
        <v>2154065.38375</v>
      </c>
    </row>
    <row r="14" spans="1:35" ht="14.25" customHeight="1" x14ac:dyDescent="0.2">
      <c r="A14" s="12" t="s">
        <v>293</v>
      </c>
      <c r="B14" s="176">
        <v>23</v>
      </c>
      <c r="C14" s="269">
        <v>16397.534057971017</v>
      </c>
      <c r="D14" s="270"/>
      <c r="E14" s="270"/>
      <c r="F14" s="270"/>
      <c r="G14" s="270"/>
      <c r="H14" s="270"/>
      <c r="I14" s="270"/>
      <c r="J14" s="270"/>
      <c r="K14" s="270">
        <v>16397.534057971017</v>
      </c>
      <c r="L14" s="270">
        <v>31782.61956521741</v>
      </c>
      <c r="M14" s="270">
        <v>43596.093913043478</v>
      </c>
      <c r="N14" s="271">
        <f t="shared" si="9"/>
        <v>75378.713478260892</v>
      </c>
      <c r="O14" s="270">
        <f t="shared" si="10"/>
        <v>272149.12217391311</v>
      </c>
      <c r="P14" s="271">
        <f t="shared" si="11"/>
        <v>6259429.8100000015</v>
      </c>
      <c r="Q14" s="262">
        <v>22</v>
      </c>
      <c r="R14" s="269">
        <v>16397.534057971017</v>
      </c>
      <c r="S14" s="270"/>
      <c r="T14" s="270"/>
      <c r="U14" s="270"/>
      <c r="V14" s="270"/>
      <c r="W14" s="270"/>
      <c r="X14" s="270"/>
      <c r="Y14" s="270"/>
      <c r="Z14" s="270">
        <v>16397.534057971017</v>
      </c>
      <c r="AA14" s="270">
        <v>31782.61956521741</v>
      </c>
      <c r="AB14" s="270">
        <v>43596.093913043478</v>
      </c>
      <c r="AC14" s="271">
        <f t="shared" si="3"/>
        <v>75378.713478260892</v>
      </c>
      <c r="AD14" s="270">
        <f t="shared" si="4"/>
        <v>272149.12217391311</v>
      </c>
      <c r="AE14" s="271">
        <f t="shared" si="5"/>
        <v>5987280.6878260886</v>
      </c>
      <c r="AF14" s="271">
        <f t="shared" si="6"/>
        <v>0</v>
      </c>
      <c r="AG14" s="272">
        <f t="shared" si="6"/>
        <v>-272149.12217391282</v>
      </c>
      <c r="AH14" s="261">
        <f t="shared" si="7"/>
        <v>22</v>
      </c>
      <c r="AI14" s="272">
        <f t="shared" si="8"/>
        <v>5987280.6878260886</v>
      </c>
    </row>
    <row r="15" spans="1:35" ht="14.25" customHeight="1" x14ac:dyDescent="0.2">
      <c r="A15" s="12" t="s">
        <v>292</v>
      </c>
      <c r="B15" s="176">
        <v>31</v>
      </c>
      <c r="C15" s="269">
        <v>13619.689327956989</v>
      </c>
      <c r="D15" s="270"/>
      <c r="E15" s="270"/>
      <c r="F15" s="270"/>
      <c r="G15" s="270"/>
      <c r="H15" s="270"/>
      <c r="I15" s="270"/>
      <c r="J15" s="270"/>
      <c r="K15" s="270">
        <v>13619.689327956989</v>
      </c>
      <c r="L15" s="270">
        <v>29575.756129032274</v>
      </c>
      <c r="M15" s="270">
        <v>29140.153548387094</v>
      </c>
      <c r="N15" s="271">
        <f t="shared" si="9"/>
        <v>58715.909677419368</v>
      </c>
      <c r="O15" s="270">
        <f t="shared" si="10"/>
        <v>222152.18161290322</v>
      </c>
      <c r="P15" s="271">
        <f t="shared" si="11"/>
        <v>6886717.6299999999</v>
      </c>
      <c r="Q15" s="262">
        <v>30</v>
      </c>
      <c r="R15" s="269">
        <v>13619.689327956989</v>
      </c>
      <c r="S15" s="270"/>
      <c r="T15" s="270"/>
      <c r="U15" s="270"/>
      <c r="V15" s="270"/>
      <c r="W15" s="270"/>
      <c r="X15" s="270"/>
      <c r="Y15" s="270"/>
      <c r="Z15" s="270">
        <v>13619.689327956989</v>
      </c>
      <c r="AA15" s="270">
        <v>29575.756129032274</v>
      </c>
      <c r="AB15" s="270">
        <v>29140.153548387094</v>
      </c>
      <c r="AC15" s="271">
        <f>+AA15+AB15</f>
        <v>58715.909677419368</v>
      </c>
      <c r="AD15" s="270">
        <f>(Z15*12)+AC15</f>
        <v>222152.18161290322</v>
      </c>
      <c r="AE15" s="271">
        <f>AD15*Q15</f>
        <v>6664565.4483870966</v>
      </c>
      <c r="AF15" s="271">
        <f>AD15-O15</f>
        <v>0</v>
      </c>
      <c r="AG15" s="272">
        <f>AE15-P15</f>
        <v>-222152.18161290325</v>
      </c>
      <c r="AH15" s="261">
        <f>Q15</f>
        <v>30</v>
      </c>
      <c r="AI15" s="272">
        <f>AE15</f>
        <v>6664565.4483870966</v>
      </c>
    </row>
    <row r="16" spans="1:35" ht="14.25" customHeight="1" x14ac:dyDescent="0.2">
      <c r="A16" s="13" t="s">
        <v>296</v>
      </c>
      <c r="B16" s="263">
        <f>SUM(B17:B24)</f>
        <v>2694</v>
      </c>
      <c r="C16" s="264">
        <f>SUM(C17:C24)</f>
        <v>91784.592794617041</v>
      </c>
      <c r="D16" s="265"/>
      <c r="E16" s="265"/>
      <c r="F16" s="265"/>
      <c r="G16" s="265"/>
      <c r="H16" s="265"/>
      <c r="I16" s="265"/>
      <c r="J16" s="265"/>
      <c r="K16" s="266">
        <f t="shared" ref="K16:R16" si="12">SUM(K17:K24)</f>
        <v>91784.592794617041</v>
      </c>
      <c r="L16" s="266">
        <f t="shared" si="12"/>
        <v>198484.12962590487</v>
      </c>
      <c r="M16" s="266">
        <f t="shared" si="12"/>
        <v>297687.70738333289</v>
      </c>
      <c r="N16" s="267">
        <f t="shared" si="12"/>
        <v>496171.83700923779</v>
      </c>
      <c r="O16" s="266">
        <f t="shared" si="12"/>
        <v>1597586.9505446423</v>
      </c>
      <c r="P16" s="266">
        <f t="shared" si="12"/>
        <v>334893218.45999932</v>
      </c>
      <c r="Q16" s="263">
        <f t="shared" si="12"/>
        <v>2650</v>
      </c>
      <c r="R16" s="264">
        <f t="shared" si="12"/>
        <v>91784.592794617041</v>
      </c>
      <c r="S16" s="265"/>
      <c r="T16" s="265"/>
      <c r="U16" s="265"/>
      <c r="V16" s="265"/>
      <c r="W16" s="265"/>
      <c r="X16" s="265"/>
      <c r="Y16" s="265"/>
      <c r="Z16" s="266">
        <f>SUM(Z17:Z24)</f>
        <v>91784.592794617041</v>
      </c>
      <c r="AA16" s="266">
        <f t="shared" ref="AA16:AI16" si="13">SUM(AA17:AA24)</f>
        <v>198484.12962590487</v>
      </c>
      <c r="AB16" s="266">
        <f t="shared" si="13"/>
        <v>297687.70738333289</v>
      </c>
      <c r="AC16" s="267">
        <f t="shared" si="13"/>
        <v>496171.83700923779</v>
      </c>
      <c r="AD16" s="266">
        <f t="shared" si="13"/>
        <v>1597586.9505446423</v>
      </c>
      <c r="AE16" s="267">
        <f t="shared" si="13"/>
        <v>329716839.47735155</v>
      </c>
      <c r="AF16" s="267">
        <f t="shared" si="13"/>
        <v>0</v>
      </c>
      <c r="AG16" s="267">
        <f t="shared" si="13"/>
        <v>-5176378.9826477412</v>
      </c>
      <c r="AH16" s="268">
        <f t="shared" si="13"/>
        <v>2650</v>
      </c>
      <c r="AI16" s="267">
        <f t="shared" si="13"/>
        <v>329716839.47735155</v>
      </c>
    </row>
    <row r="17" spans="1:35" ht="14.25" customHeight="1" x14ac:dyDescent="0.2">
      <c r="A17" s="12" t="s">
        <v>304</v>
      </c>
      <c r="B17" s="176">
        <v>11</v>
      </c>
      <c r="C17" s="269">
        <v>22429.860075757544</v>
      </c>
      <c r="D17" s="270"/>
      <c r="E17" s="270"/>
      <c r="F17" s="270"/>
      <c r="G17" s="270"/>
      <c r="H17" s="270"/>
      <c r="I17" s="270"/>
      <c r="J17" s="270"/>
      <c r="K17" s="270">
        <v>22429.860075757544</v>
      </c>
      <c r="L17" s="270">
        <v>47268.323636363653</v>
      </c>
      <c r="M17" s="270">
        <v>121952.06636363636</v>
      </c>
      <c r="N17" s="271">
        <f t="shared" si="9"/>
        <v>169220.39</v>
      </c>
      <c r="O17" s="270">
        <f t="shared" ref="O17:O24" si="14">(K17*12)+N17</f>
        <v>438378.71090909053</v>
      </c>
      <c r="P17" s="271">
        <f t="shared" ref="P17:P23" si="15">O17*B17</f>
        <v>4822165.8199999956</v>
      </c>
      <c r="Q17" s="262">
        <v>8</v>
      </c>
      <c r="R17" s="269">
        <v>22429.860075757544</v>
      </c>
      <c r="S17" s="270"/>
      <c r="T17" s="270"/>
      <c r="U17" s="270"/>
      <c r="V17" s="270"/>
      <c r="W17" s="270"/>
      <c r="X17" s="270"/>
      <c r="Y17" s="270"/>
      <c r="Z17" s="270">
        <v>22429.860075757544</v>
      </c>
      <c r="AA17" s="270">
        <v>47268.323636363653</v>
      </c>
      <c r="AB17" s="270">
        <v>121952.06636363636</v>
      </c>
      <c r="AC17" s="271">
        <f t="shared" ref="AC17:AC24" si="16">+AA17+AB17</f>
        <v>169220.39</v>
      </c>
      <c r="AD17" s="270">
        <f t="shared" ref="AD17:AD24" si="17">(Z17*12)+AC17</f>
        <v>438378.71090909053</v>
      </c>
      <c r="AE17" s="271">
        <f t="shared" ref="AE17:AE24" si="18">AD17*Q17</f>
        <v>3507029.6872727242</v>
      </c>
      <c r="AF17" s="271">
        <f t="shared" ref="AF17:AG23" si="19">AD17-O17</f>
        <v>0</v>
      </c>
      <c r="AG17" s="272">
        <f t="shared" si="19"/>
        <v>-1315136.1327272714</v>
      </c>
      <c r="AH17" s="261">
        <f t="shared" ref="AH17:AH24" si="20">Q17</f>
        <v>8</v>
      </c>
      <c r="AI17" s="272">
        <f t="shared" ref="AI17:AI31" si="21">AE17</f>
        <v>3507029.6872727242</v>
      </c>
    </row>
    <row r="18" spans="1:35" ht="14.25" customHeight="1" x14ac:dyDescent="0.2">
      <c r="A18" s="12" t="s">
        <v>303</v>
      </c>
      <c r="B18" s="176">
        <v>33</v>
      </c>
      <c r="C18" s="269">
        <v>15138.461969696944</v>
      </c>
      <c r="D18" s="270"/>
      <c r="E18" s="270"/>
      <c r="F18" s="270"/>
      <c r="G18" s="270"/>
      <c r="H18" s="270"/>
      <c r="I18" s="270"/>
      <c r="J18" s="270"/>
      <c r="K18" s="270">
        <v>15138.461969696944</v>
      </c>
      <c r="L18" s="270">
        <v>32742.423939393939</v>
      </c>
      <c r="M18" s="270">
        <v>42452.482727272749</v>
      </c>
      <c r="N18" s="271">
        <f t="shared" si="9"/>
        <v>75194.906666666691</v>
      </c>
      <c r="O18" s="270">
        <f t="shared" si="14"/>
        <v>256856.45030303003</v>
      </c>
      <c r="P18" s="271">
        <f t="shared" si="15"/>
        <v>8476262.8599999901</v>
      </c>
      <c r="Q18" s="262">
        <v>33</v>
      </c>
      <c r="R18" s="269">
        <v>15138.461969696944</v>
      </c>
      <c r="S18" s="270"/>
      <c r="T18" s="270"/>
      <c r="U18" s="270"/>
      <c r="V18" s="270"/>
      <c r="W18" s="270"/>
      <c r="X18" s="270"/>
      <c r="Y18" s="270"/>
      <c r="Z18" s="270">
        <v>15138.461969696944</v>
      </c>
      <c r="AA18" s="270">
        <v>32742.423939393939</v>
      </c>
      <c r="AB18" s="270">
        <v>42452.482727272749</v>
      </c>
      <c r="AC18" s="271">
        <f t="shared" si="16"/>
        <v>75194.906666666691</v>
      </c>
      <c r="AD18" s="270">
        <f t="shared" si="17"/>
        <v>256856.45030303003</v>
      </c>
      <c r="AE18" s="271">
        <f t="shared" si="18"/>
        <v>8476262.8599999901</v>
      </c>
      <c r="AF18" s="271">
        <f t="shared" si="19"/>
        <v>0</v>
      </c>
      <c r="AG18" s="272">
        <f t="shared" si="19"/>
        <v>0</v>
      </c>
      <c r="AH18" s="261">
        <f t="shared" si="20"/>
        <v>33</v>
      </c>
      <c r="AI18" s="272">
        <f t="shared" si="21"/>
        <v>8476262.8599999901</v>
      </c>
    </row>
    <row r="19" spans="1:35" ht="14.25" customHeight="1" x14ac:dyDescent="0.2">
      <c r="A19" s="12" t="s">
        <v>302</v>
      </c>
      <c r="B19" s="176">
        <v>66</v>
      </c>
      <c r="C19" s="269">
        <v>12020.337777777781</v>
      </c>
      <c r="D19" s="270"/>
      <c r="E19" s="270"/>
      <c r="F19" s="270"/>
      <c r="G19" s="270"/>
      <c r="H19" s="270"/>
      <c r="I19" s="270"/>
      <c r="J19" s="270"/>
      <c r="K19" s="270">
        <v>12020.337777777781</v>
      </c>
      <c r="L19" s="270">
        <v>26288.723636363648</v>
      </c>
      <c r="M19" s="270">
        <v>28356.76954545455</v>
      </c>
      <c r="N19" s="271">
        <f t="shared" si="9"/>
        <v>54645.493181818194</v>
      </c>
      <c r="O19" s="270">
        <f t="shared" si="14"/>
        <v>198889.54651515157</v>
      </c>
      <c r="P19" s="271">
        <f t="shared" si="15"/>
        <v>13126710.070000004</v>
      </c>
      <c r="Q19" s="262">
        <v>63</v>
      </c>
      <c r="R19" s="269">
        <v>12020.337777777781</v>
      </c>
      <c r="S19" s="270"/>
      <c r="T19" s="270"/>
      <c r="U19" s="270"/>
      <c r="V19" s="270"/>
      <c r="W19" s="270"/>
      <c r="X19" s="270"/>
      <c r="Y19" s="270"/>
      <c r="Z19" s="270">
        <v>12020.337777777781</v>
      </c>
      <c r="AA19" s="270">
        <v>26288.723636363648</v>
      </c>
      <c r="AB19" s="270">
        <v>28356.76954545455</v>
      </c>
      <c r="AC19" s="271">
        <f t="shared" si="16"/>
        <v>54645.493181818194</v>
      </c>
      <c r="AD19" s="270">
        <f t="shared" si="17"/>
        <v>198889.54651515157</v>
      </c>
      <c r="AE19" s="271">
        <f t="shared" si="18"/>
        <v>12530041.430454548</v>
      </c>
      <c r="AF19" s="271">
        <f t="shared" si="19"/>
        <v>0</v>
      </c>
      <c r="AG19" s="272">
        <f t="shared" si="19"/>
        <v>-596668.63954545557</v>
      </c>
      <c r="AH19" s="261">
        <f t="shared" si="20"/>
        <v>63</v>
      </c>
      <c r="AI19" s="272">
        <f t="shared" si="21"/>
        <v>12530041.430454548</v>
      </c>
    </row>
    <row r="20" spans="1:35" ht="14.25" customHeight="1" x14ac:dyDescent="0.2">
      <c r="A20" s="12" t="s">
        <v>301</v>
      </c>
      <c r="B20" s="176">
        <v>134</v>
      </c>
      <c r="C20" s="269">
        <v>10587.36199004976</v>
      </c>
      <c r="D20" s="270"/>
      <c r="E20" s="270"/>
      <c r="F20" s="270"/>
      <c r="G20" s="270"/>
      <c r="H20" s="270"/>
      <c r="I20" s="270"/>
      <c r="J20" s="270"/>
      <c r="K20" s="270">
        <v>10587.36199004976</v>
      </c>
      <c r="L20" s="270">
        <v>23042.498507462664</v>
      </c>
      <c r="M20" s="270">
        <v>26722.313731343183</v>
      </c>
      <c r="N20" s="271">
        <f t="shared" si="9"/>
        <v>49764.812238805847</v>
      </c>
      <c r="O20" s="270">
        <f t="shared" si="14"/>
        <v>176813.15611940296</v>
      </c>
      <c r="P20" s="271">
        <f t="shared" si="15"/>
        <v>23692962.919999998</v>
      </c>
      <c r="Q20" s="262">
        <v>130</v>
      </c>
      <c r="R20" s="269">
        <v>10587.36199004976</v>
      </c>
      <c r="S20" s="270"/>
      <c r="T20" s="270"/>
      <c r="U20" s="270"/>
      <c r="V20" s="270"/>
      <c r="W20" s="270"/>
      <c r="X20" s="270"/>
      <c r="Y20" s="270"/>
      <c r="Z20" s="270">
        <v>10587.36199004976</v>
      </c>
      <c r="AA20" s="270">
        <v>23042.498507462664</v>
      </c>
      <c r="AB20" s="270">
        <v>26722.313731343183</v>
      </c>
      <c r="AC20" s="271">
        <f t="shared" si="16"/>
        <v>49764.812238805847</v>
      </c>
      <c r="AD20" s="270">
        <f t="shared" si="17"/>
        <v>176813.15611940296</v>
      </c>
      <c r="AE20" s="271">
        <f t="shared" si="18"/>
        <v>22985710.295522384</v>
      </c>
      <c r="AF20" s="271">
        <f t="shared" si="19"/>
        <v>0</v>
      </c>
      <c r="AG20" s="272">
        <f t="shared" si="19"/>
        <v>-707252.62447761372</v>
      </c>
      <c r="AH20" s="261">
        <f t="shared" si="20"/>
        <v>130</v>
      </c>
      <c r="AI20" s="272">
        <f t="shared" si="21"/>
        <v>22985710.295522384</v>
      </c>
    </row>
    <row r="21" spans="1:35" ht="14.25" customHeight="1" x14ac:dyDescent="0.2">
      <c r="A21" s="12" t="s">
        <v>300</v>
      </c>
      <c r="B21" s="176">
        <v>306</v>
      </c>
      <c r="C21" s="269">
        <v>9707.6045533769047</v>
      </c>
      <c r="D21" s="270"/>
      <c r="E21" s="270"/>
      <c r="F21" s="270"/>
      <c r="G21" s="270"/>
      <c r="H21" s="270"/>
      <c r="I21" s="270"/>
      <c r="J21" s="270"/>
      <c r="K21" s="270">
        <v>9707.6045533769047</v>
      </c>
      <c r="L21" s="270">
        <v>21082.994084967337</v>
      </c>
      <c r="M21" s="270">
        <v>24957.891601307001</v>
      </c>
      <c r="N21" s="271">
        <f t="shared" si="9"/>
        <v>46040.885686274341</v>
      </c>
      <c r="O21" s="270">
        <f t="shared" si="14"/>
        <v>162532.14032679721</v>
      </c>
      <c r="P21" s="271">
        <f t="shared" si="15"/>
        <v>49734834.939999945</v>
      </c>
      <c r="Q21" s="262">
        <v>305</v>
      </c>
      <c r="R21" s="269">
        <v>9707.6045533769047</v>
      </c>
      <c r="S21" s="270"/>
      <c r="T21" s="270"/>
      <c r="U21" s="270"/>
      <c r="V21" s="270"/>
      <c r="W21" s="270"/>
      <c r="X21" s="270"/>
      <c r="Y21" s="270"/>
      <c r="Z21" s="270">
        <v>9707.6045533769047</v>
      </c>
      <c r="AA21" s="270">
        <v>21082.994084967337</v>
      </c>
      <c r="AB21" s="270">
        <v>24957.891601307001</v>
      </c>
      <c r="AC21" s="271">
        <f t="shared" si="16"/>
        <v>46040.885686274341</v>
      </c>
      <c r="AD21" s="270">
        <f t="shared" si="17"/>
        <v>162532.14032679721</v>
      </c>
      <c r="AE21" s="271">
        <f t="shared" si="18"/>
        <v>49572302.799673147</v>
      </c>
      <c r="AF21" s="271">
        <f t="shared" si="19"/>
        <v>0</v>
      </c>
      <c r="AG21" s="272">
        <f t="shared" si="19"/>
        <v>-162532.14032679796</v>
      </c>
      <c r="AH21" s="261">
        <f t="shared" si="20"/>
        <v>305</v>
      </c>
      <c r="AI21" s="272">
        <f t="shared" si="21"/>
        <v>49572302.799673147</v>
      </c>
    </row>
    <row r="22" spans="1:35" ht="14.25" customHeight="1" x14ac:dyDescent="0.2">
      <c r="A22" s="12" t="s">
        <v>299</v>
      </c>
      <c r="B22" s="176">
        <v>265</v>
      </c>
      <c r="C22" s="269">
        <v>8492.8374056603898</v>
      </c>
      <c r="D22" s="270"/>
      <c r="E22" s="270"/>
      <c r="F22" s="270"/>
      <c r="G22" s="270"/>
      <c r="H22" s="270"/>
      <c r="I22" s="270"/>
      <c r="J22" s="270"/>
      <c r="K22" s="270">
        <v>8492.8374056603898</v>
      </c>
      <c r="L22" s="270">
        <v>18548.869660377317</v>
      </c>
      <c r="M22" s="270">
        <v>21986.223924528251</v>
      </c>
      <c r="N22" s="271">
        <f t="shared" si="9"/>
        <v>40535.093584905568</v>
      </c>
      <c r="O22" s="270">
        <f t="shared" si="14"/>
        <v>142449.14245283025</v>
      </c>
      <c r="P22" s="271">
        <f t="shared" si="15"/>
        <v>37749022.750000015</v>
      </c>
      <c r="Q22" s="262">
        <v>270</v>
      </c>
      <c r="R22" s="269">
        <v>8492.8374056603898</v>
      </c>
      <c r="S22" s="270"/>
      <c r="T22" s="270"/>
      <c r="U22" s="270"/>
      <c r="V22" s="270"/>
      <c r="W22" s="270"/>
      <c r="X22" s="270"/>
      <c r="Y22" s="270"/>
      <c r="Z22" s="270">
        <v>8492.8374056603898</v>
      </c>
      <c r="AA22" s="270">
        <v>18548.869660377317</v>
      </c>
      <c r="AB22" s="270">
        <v>21986.223924528251</v>
      </c>
      <c r="AC22" s="271">
        <f t="shared" si="16"/>
        <v>40535.093584905568</v>
      </c>
      <c r="AD22" s="270">
        <f t="shared" si="17"/>
        <v>142449.14245283025</v>
      </c>
      <c r="AE22" s="271">
        <f t="shared" si="18"/>
        <v>38461268.462264165</v>
      </c>
      <c r="AF22" s="271">
        <f t="shared" si="19"/>
        <v>0</v>
      </c>
      <c r="AG22" s="272">
        <f t="shared" si="19"/>
        <v>712245.71226415038</v>
      </c>
      <c r="AH22" s="261">
        <f t="shared" si="20"/>
        <v>270</v>
      </c>
      <c r="AI22" s="272">
        <f t="shared" si="21"/>
        <v>38461268.462264165</v>
      </c>
    </row>
    <row r="23" spans="1:35" ht="14.25" customHeight="1" x14ac:dyDescent="0.2">
      <c r="A23" s="12" t="s">
        <v>298</v>
      </c>
      <c r="B23" s="176">
        <v>552</v>
      </c>
      <c r="C23" s="269">
        <v>7427.3151162439553</v>
      </c>
      <c r="D23" s="270"/>
      <c r="E23" s="270"/>
      <c r="F23" s="270"/>
      <c r="G23" s="270"/>
      <c r="H23" s="270"/>
      <c r="I23" s="270"/>
      <c r="J23" s="270"/>
      <c r="K23" s="270">
        <v>7427.3151162439553</v>
      </c>
      <c r="L23" s="270">
        <v>16313.628007246391</v>
      </c>
      <c r="M23" s="270">
        <v>18453.405887681001</v>
      </c>
      <c r="N23" s="271">
        <f t="shared" si="9"/>
        <v>34767.033894927394</v>
      </c>
      <c r="O23" s="270">
        <f t="shared" si="14"/>
        <v>123894.81528985486</v>
      </c>
      <c r="P23" s="271">
        <f t="shared" si="15"/>
        <v>68389938.039999887</v>
      </c>
      <c r="Q23" s="262">
        <v>543</v>
      </c>
      <c r="R23" s="269">
        <v>7427.3151162439553</v>
      </c>
      <c r="S23" s="270"/>
      <c r="T23" s="270"/>
      <c r="U23" s="270"/>
      <c r="V23" s="270"/>
      <c r="W23" s="270"/>
      <c r="X23" s="270"/>
      <c r="Y23" s="270"/>
      <c r="Z23" s="270">
        <v>7427.3151162439553</v>
      </c>
      <c r="AA23" s="270">
        <v>16313.628007246391</v>
      </c>
      <c r="AB23" s="270">
        <v>18453.405887681001</v>
      </c>
      <c r="AC23" s="271">
        <f t="shared" si="16"/>
        <v>34767.033894927394</v>
      </c>
      <c r="AD23" s="270">
        <f t="shared" si="17"/>
        <v>123894.81528985486</v>
      </c>
      <c r="AE23" s="271">
        <f t="shared" si="18"/>
        <v>67274884.702391192</v>
      </c>
      <c r="AF23" s="271">
        <f t="shared" si="19"/>
        <v>0</v>
      </c>
      <c r="AG23" s="272">
        <f t="shared" si="19"/>
        <v>-1115053.337608695</v>
      </c>
      <c r="AH23" s="261">
        <f t="shared" si="20"/>
        <v>543</v>
      </c>
      <c r="AI23" s="272">
        <f t="shared" si="21"/>
        <v>67274884.702391192</v>
      </c>
    </row>
    <row r="24" spans="1:35" ht="14.25" customHeight="1" x14ac:dyDescent="0.2">
      <c r="A24" s="12" t="s">
        <v>297</v>
      </c>
      <c r="B24" s="176">
        <v>1327</v>
      </c>
      <c r="C24" s="269">
        <v>5980.8139060537642</v>
      </c>
      <c r="D24" s="270"/>
      <c r="E24" s="270"/>
      <c r="F24" s="270"/>
      <c r="G24" s="270"/>
      <c r="H24" s="270"/>
      <c r="I24" s="270"/>
      <c r="J24" s="270"/>
      <c r="K24" s="270">
        <v>5980.8139060537642</v>
      </c>
      <c r="L24" s="270">
        <v>13196.668153729939</v>
      </c>
      <c r="M24" s="270">
        <v>12806.553602109787</v>
      </c>
      <c r="N24" s="271">
        <f t="shared" si="9"/>
        <v>26003.221755839724</v>
      </c>
      <c r="O24" s="270">
        <f t="shared" si="14"/>
        <v>97772.988628484891</v>
      </c>
      <c r="P24" s="271">
        <f>(O24*B24)-843434.85</f>
        <v>128901321.05999945</v>
      </c>
      <c r="Q24" s="262">
        <v>1298</v>
      </c>
      <c r="R24" s="269">
        <v>5980.8139060537642</v>
      </c>
      <c r="S24" s="270"/>
      <c r="T24" s="270"/>
      <c r="U24" s="270"/>
      <c r="V24" s="270"/>
      <c r="W24" s="270"/>
      <c r="X24" s="270"/>
      <c r="Y24" s="270"/>
      <c r="Z24" s="270">
        <v>5980.8139060537642</v>
      </c>
      <c r="AA24" s="270">
        <v>13196.668153729939</v>
      </c>
      <c r="AB24" s="270">
        <v>12806.553602109787</v>
      </c>
      <c r="AC24" s="271">
        <f t="shared" si="16"/>
        <v>26003.221755839724</v>
      </c>
      <c r="AD24" s="270">
        <f t="shared" si="17"/>
        <v>97772.988628484891</v>
      </c>
      <c r="AE24" s="271">
        <f t="shared" si="18"/>
        <v>126909339.23977339</v>
      </c>
      <c r="AF24" s="271">
        <f>AD24-O24</f>
        <v>0</v>
      </c>
      <c r="AG24" s="272">
        <f>AE24-P24</f>
        <v>-1991981.8202260584</v>
      </c>
      <c r="AH24" s="261">
        <f t="shared" si="20"/>
        <v>1298</v>
      </c>
      <c r="AI24" s="272">
        <f t="shared" si="21"/>
        <v>126909339.23977339</v>
      </c>
    </row>
    <row r="25" spans="1:35" ht="14.25" customHeight="1" x14ac:dyDescent="0.2">
      <c r="A25" s="13" t="s">
        <v>305</v>
      </c>
      <c r="B25" s="263">
        <f>SUM(B26:B31)</f>
        <v>338</v>
      </c>
      <c r="C25" s="264">
        <f>SUM(C26:C31)</f>
        <v>21167.080715565273</v>
      </c>
      <c r="D25" s="265"/>
      <c r="E25" s="265"/>
      <c r="F25" s="265"/>
      <c r="G25" s="265"/>
      <c r="H25" s="265"/>
      <c r="I25" s="265"/>
      <c r="J25" s="265"/>
      <c r="K25" s="266">
        <f>SUM(K26:K31)</f>
        <v>21167.080715565273</v>
      </c>
      <c r="L25" s="266">
        <f t="shared" ref="L25:N25" si="22">SUM(L26:L31)</f>
        <v>47851.759037206459</v>
      </c>
      <c r="M25" s="266">
        <f t="shared" si="22"/>
        <v>52712.158013444823</v>
      </c>
      <c r="N25" s="267">
        <f t="shared" si="22"/>
        <v>100563.91705065127</v>
      </c>
      <c r="O25" s="266">
        <f>SUM(O26:O31)</f>
        <v>354568.88563743455</v>
      </c>
      <c r="P25" s="266">
        <f>SUM(P26:P31)</f>
        <v>23688688.380000021</v>
      </c>
      <c r="Q25" s="263">
        <f>SUM(Q26:Q31)</f>
        <v>336</v>
      </c>
      <c r="R25" s="264">
        <f t="shared" ref="R25" si="23">SUM(R26:R31)</f>
        <v>21167.080715565273</v>
      </c>
      <c r="S25" s="265"/>
      <c r="T25" s="265"/>
      <c r="U25" s="265"/>
      <c r="V25" s="265"/>
      <c r="W25" s="265"/>
      <c r="X25" s="265"/>
      <c r="Y25" s="265"/>
      <c r="Z25" s="266">
        <f t="shared" ref="Z25:AI25" si="24">SUM(Z26:Z31)</f>
        <v>21167.080715565273</v>
      </c>
      <c r="AA25" s="266">
        <f t="shared" si="24"/>
        <v>47851.759037206459</v>
      </c>
      <c r="AB25" s="266">
        <f t="shared" si="24"/>
        <v>52712.158013444823</v>
      </c>
      <c r="AC25" s="267">
        <f t="shared" si="24"/>
        <v>100563.91705065127</v>
      </c>
      <c r="AD25" s="266">
        <f t="shared" si="24"/>
        <v>354568.88563743455</v>
      </c>
      <c r="AE25" s="267">
        <f t="shared" si="24"/>
        <v>23588061.61696972</v>
      </c>
      <c r="AF25" s="267">
        <f t="shared" si="24"/>
        <v>0</v>
      </c>
      <c r="AG25" s="267">
        <f t="shared" si="24"/>
        <v>-100626.76303030318</v>
      </c>
      <c r="AH25" s="268">
        <f t="shared" si="24"/>
        <v>336</v>
      </c>
      <c r="AI25" s="267">
        <f t="shared" si="24"/>
        <v>23588061.61696972</v>
      </c>
    </row>
    <row r="26" spans="1:35" ht="14.25" customHeight="1" x14ac:dyDescent="0.2">
      <c r="A26" s="12" t="s">
        <v>311</v>
      </c>
      <c r="B26" s="176">
        <v>136</v>
      </c>
      <c r="C26" s="269">
        <v>4929.4982598039333</v>
      </c>
      <c r="D26" s="270"/>
      <c r="E26" s="270"/>
      <c r="F26" s="270"/>
      <c r="G26" s="270"/>
      <c r="H26" s="270"/>
      <c r="I26" s="270"/>
      <c r="J26" s="270"/>
      <c r="K26" s="270">
        <v>4929.4982598039333</v>
      </c>
      <c r="L26" s="270">
        <v>10968.505588235317</v>
      </c>
      <c r="M26" s="270">
        <v>13271.400367647104</v>
      </c>
      <c r="N26" s="271">
        <f t="shared" si="9"/>
        <v>24239.905955882423</v>
      </c>
      <c r="O26" s="270">
        <f t="shared" ref="O26:O31" si="25">(K26*12)+N26</f>
        <v>83393.885073529615</v>
      </c>
      <c r="P26" s="271">
        <f t="shared" ref="P26:P31" si="26">O26*B26</f>
        <v>11341568.370000027</v>
      </c>
      <c r="Q26" s="262">
        <v>136</v>
      </c>
      <c r="R26" s="269">
        <v>4929.4982598039333</v>
      </c>
      <c r="S26" s="270"/>
      <c r="T26" s="270"/>
      <c r="U26" s="270"/>
      <c r="V26" s="270"/>
      <c r="W26" s="270"/>
      <c r="X26" s="270"/>
      <c r="Y26" s="270"/>
      <c r="Z26" s="270">
        <v>4929.4982598039333</v>
      </c>
      <c r="AA26" s="270">
        <v>10968.505588235317</v>
      </c>
      <c r="AB26" s="270">
        <v>13271.400367647104</v>
      </c>
      <c r="AC26" s="271">
        <f>+AA26+AB26</f>
        <v>24239.905955882423</v>
      </c>
      <c r="AD26" s="270">
        <f>(Z26*12)+AC26</f>
        <v>83393.885073529615</v>
      </c>
      <c r="AE26" s="271">
        <f>AD26*Q26</f>
        <v>11341568.370000027</v>
      </c>
      <c r="AF26" s="271">
        <f t="shared" ref="AF26:AG31" si="27">AD26-O26</f>
        <v>0</v>
      </c>
      <c r="AG26" s="272">
        <f t="shared" si="27"/>
        <v>0</v>
      </c>
      <c r="AH26" s="261">
        <f>Q26</f>
        <v>136</v>
      </c>
      <c r="AI26" s="272">
        <f>AE26</f>
        <v>11341568.370000027</v>
      </c>
    </row>
    <row r="27" spans="1:35" ht="14.25" customHeight="1" x14ac:dyDescent="0.2">
      <c r="A27" s="12" t="s">
        <v>310</v>
      </c>
      <c r="B27" s="176">
        <v>73</v>
      </c>
      <c r="C27" s="269">
        <v>4221.7837785388101</v>
      </c>
      <c r="D27" s="270"/>
      <c r="E27" s="270"/>
      <c r="F27" s="270"/>
      <c r="G27" s="270"/>
      <c r="H27" s="270"/>
      <c r="I27" s="270"/>
      <c r="J27" s="270"/>
      <c r="K27" s="270">
        <v>4221.7837785388101</v>
      </c>
      <c r="L27" s="270">
        <v>9397.9597260274058</v>
      </c>
      <c r="M27" s="270">
        <v>9593.5420547945105</v>
      </c>
      <c r="N27" s="271">
        <f t="shared" si="9"/>
        <v>18991.501780821916</v>
      </c>
      <c r="O27" s="270">
        <f t="shared" si="25"/>
        <v>69652.90712328763</v>
      </c>
      <c r="P27" s="271">
        <f t="shared" si="26"/>
        <v>5084662.2199999969</v>
      </c>
      <c r="Q27" s="262">
        <v>73</v>
      </c>
      <c r="R27" s="269">
        <v>4221.7837785388101</v>
      </c>
      <c r="S27" s="270"/>
      <c r="T27" s="270"/>
      <c r="U27" s="270"/>
      <c r="V27" s="270"/>
      <c r="W27" s="270"/>
      <c r="X27" s="270"/>
      <c r="Y27" s="270"/>
      <c r="Z27" s="270">
        <v>4221.7837785388101</v>
      </c>
      <c r="AA27" s="270">
        <v>9397.9597260274058</v>
      </c>
      <c r="AB27" s="270">
        <v>9593.5420547945105</v>
      </c>
      <c r="AC27" s="271">
        <f>+AA27+AB27</f>
        <v>18991.501780821916</v>
      </c>
      <c r="AD27" s="270">
        <f>(Z27*12)+AC27</f>
        <v>69652.90712328763</v>
      </c>
      <c r="AE27" s="271">
        <f>AD27*Q27</f>
        <v>5084662.2199999969</v>
      </c>
      <c r="AF27" s="271">
        <f t="shared" si="27"/>
        <v>0</v>
      </c>
      <c r="AG27" s="272">
        <f t="shared" si="27"/>
        <v>0</v>
      </c>
      <c r="AH27" s="261">
        <f>Q27</f>
        <v>73</v>
      </c>
      <c r="AI27" s="272">
        <f>AE27</f>
        <v>5084662.2199999969</v>
      </c>
    </row>
    <row r="28" spans="1:35" ht="14.25" customHeight="1" x14ac:dyDescent="0.2">
      <c r="A28" s="12" t="s">
        <v>309</v>
      </c>
      <c r="B28" s="176">
        <v>46</v>
      </c>
      <c r="C28" s="269">
        <v>4065.8869384057944</v>
      </c>
      <c r="D28" s="270"/>
      <c r="E28" s="270"/>
      <c r="F28" s="270"/>
      <c r="G28" s="270"/>
      <c r="H28" s="270"/>
      <c r="I28" s="270"/>
      <c r="J28" s="270"/>
      <c r="K28" s="270">
        <v>4065.8869384057944</v>
      </c>
      <c r="L28" s="270">
        <v>9094.1250000000055</v>
      </c>
      <c r="M28" s="270">
        <v>11325.191521739136</v>
      </c>
      <c r="N28" s="271">
        <f t="shared" si="9"/>
        <v>20419.316521739143</v>
      </c>
      <c r="O28" s="270">
        <f t="shared" si="25"/>
        <v>69209.959782608668</v>
      </c>
      <c r="P28" s="271">
        <f t="shared" si="26"/>
        <v>3183658.1499999985</v>
      </c>
      <c r="Q28" s="262">
        <v>46</v>
      </c>
      <c r="R28" s="269">
        <v>4065.8869384057944</v>
      </c>
      <c r="S28" s="270"/>
      <c r="T28" s="270"/>
      <c r="U28" s="270"/>
      <c r="V28" s="270"/>
      <c r="W28" s="270"/>
      <c r="X28" s="270"/>
      <c r="Y28" s="270"/>
      <c r="Z28" s="270">
        <v>4065.8869384057944</v>
      </c>
      <c r="AA28" s="270">
        <v>9094.1250000000055</v>
      </c>
      <c r="AB28" s="270">
        <v>11325.191521739136</v>
      </c>
      <c r="AC28" s="271">
        <f>+AA28+AB28</f>
        <v>20419.316521739143</v>
      </c>
      <c r="AD28" s="270">
        <f>(Z28*12)+AC28</f>
        <v>69209.959782608668</v>
      </c>
      <c r="AE28" s="271">
        <f>AD28*Q28</f>
        <v>3183658.1499999985</v>
      </c>
      <c r="AF28" s="271">
        <f t="shared" si="27"/>
        <v>0</v>
      </c>
      <c r="AG28" s="272">
        <f t="shared" si="27"/>
        <v>0</v>
      </c>
      <c r="AH28" s="261">
        <f>Q28</f>
        <v>46</v>
      </c>
      <c r="AI28" s="272">
        <f>AE28</f>
        <v>3183658.1499999985</v>
      </c>
    </row>
    <row r="29" spans="1:35" ht="14.25" customHeight="1" x14ac:dyDescent="0.2">
      <c r="A29" s="12" t="s">
        <v>308</v>
      </c>
      <c r="B29" s="176">
        <v>66</v>
      </c>
      <c r="C29" s="269">
        <v>2998.3262626262631</v>
      </c>
      <c r="D29" s="270"/>
      <c r="E29" s="270"/>
      <c r="F29" s="270"/>
      <c r="G29" s="270"/>
      <c r="H29" s="270"/>
      <c r="I29" s="270"/>
      <c r="J29" s="270"/>
      <c r="K29" s="270">
        <v>2998.3262626262631</v>
      </c>
      <c r="L29" s="270">
        <v>6865.4268181818225</v>
      </c>
      <c r="M29" s="270">
        <v>7468.0395454545469</v>
      </c>
      <c r="N29" s="271">
        <f t="shared" si="9"/>
        <v>14333.466363636369</v>
      </c>
      <c r="O29" s="270">
        <f t="shared" si="25"/>
        <v>50313.38151515153</v>
      </c>
      <c r="P29" s="271">
        <f t="shared" si="26"/>
        <v>3320683.1800000011</v>
      </c>
      <c r="Q29" s="262">
        <v>64</v>
      </c>
      <c r="R29" s="269">
        <v>2998.3262626262631</v>
      </c>
      <c r="S29" s="270"/>
      <c r="T29" s="270"/>
      <c r="U29" s="270"/>
      <c r="V29" s="270"/>
      <c r="W29" s="270"/>
      <c r="X29" s="270"/>
      <c r="Y29" s="270"/>
      <c r="Z29" s="270">
        <v>2998.3262626262631</v>
      </c>
      <c r="AA29" s="270">
        <v>6865.4268181818225</v>
      </c>
      <c r="AB29" s="270">
        <v>7468.0395454545469</v>
      </c>
      <c r="AC29" s="271">
        <f>+AA29+AB29</f>
        <v>14333.466363636369</v>
      </c>
      <c r="AD29" s="270">
        <f>(Z29*12)+AC29</f>
        <v>50313.38151515153</v>
      </c>
      <c r="AE29" s="271">
        <f>AD29*Q29</f>
        <v>3220056.4169696979</v>
      </c>
      <c r="AF29" s="271">
        <f t="shared" si="27"/>
        <v>0</v>
      </c>
      <c r="AG29" s="272">
        <f t="shared" si="27"/>
        <v>-100626.76303030318</v>
      </c>
      <c r="AH29" s="261">
        <f>Q29</f>
        <v>64</v>
      </c>
      <c r="AI29" s="272">
        <f>AE29</f>
        <v>3220056.4169696979</v>
      </c>
    </row>
    <row r="30" spans="1:35" ht="14.25" customHeight="1" x14ac:dyDescent="0.2">
      <c r="A30" s="12" t="s">
        <v>307</v>
      </c>
      <c r="B30" s="176">
        <v>14</v>
      </c>
      <c r="C30" s="269">
        <v>2820.5854761904734</v>
      </c>
      <c r="D30" s="270"/>
      <c r="E30" s="270"/>
      <c r="F30" s="270"/>
      <c r="G30" s="270"/>
      <c r="H30" s="270"/>
      <c r="I30" s="270"/>
      <c r="J30" s="270"/>
      <c r="K30" s="270">
        <v>2820.5854761904734</v>
      </c>
      <c r="L30" s="270">
        <v>6580.2085714285695</v>
      </c>
      <c r="M30" s="270">
        <v>6129.1478571428543</v>
      </c>
      <c r="N30" s="271">
        <f t="shared" si="9"/>
        <v>12709.356428571424</v>
      </c>
      <c r="O30" s="270">
        <f t="shared" si="25"/>
        <v>46556.382142857103</v>
      </c>
      <c r="P30" s="271">
        <f t="shared" si="26"/>
        <v>651789.34999999939</v>
      </c>
      <c r="Q30" s="262">
        <v>14</v>
      </c>
      <c r="R30" s="269">
        <v>2820.5854761904734</v>
      </c>
      <c r="S30" s="270"/>
      <c r="T30" s="270"/>
      <c r="U30" s="270"/>
      <c r="V30" s="270"/>
      <c r="W30" s="270"/>
      <c r="X30" s="270"/>
      <c r="Y30" s="270"/>
      <c r="Z30" s="270">
        <v>2820.5854761904734</v>
      </c>
      <c r="AA30" s="270">
        <v>6580.2085714285695</v>
      </c>
      <c r="AB30" s="270">
        <v>6129.1478571428543</v>
      </c>
      <c r="AC30" s="271">
        <f>+AA30+AB30</f>
        <v>12709.356428571424</v>
      </c>
      <c r="AD30" s="270">
        <f>(Z30*12)+AC30</f>
        <v>46556.382142857103</v>
      </c>
      <c r="AE30" s="271">
        <f>AD30*Q30</f>
        <v>651789.34999999939</v>
      </c>
      <c r="AF30" s="271">
        <f t="shared" si="27"/>
        <v>0</v>
      </c>
      <c r="AG30" s="272">
        <f t="shared" si="27"/>
        <v>0</v>
      </c>
      <c r="AH30" s="261">
        <f>Q30</f>
        <v>14</v>
      </c>
      <c r="AI30" s="272">
        <f>AE30</f>
        <v>651789.34999999939</v>
      </c>
    </row>
    <row r="31" spans="1:35" ht="14.25" customHeight="1" thickBot="1" x14ac:dyDescent="0.25">
      <c r="A31" s="12" t="s">
        <v>306</v>
      </c>
      <c r="B31" s="176">
        <v>3</v>
      </c>
      <c r="C31" s="269">
        <v>2131</v>
      </c>
      <c r="D31" s="270"/>
      <c r="E31" s="270"/>
      <c r="F31" s="270"/>
      <c r="G31" s="270"/>
      <c r="H31" s="270"/>
      <c r="I31" s="270"/>
      <c r="J31" s="270"/>
      <c r="K31" s="270">
        <v>2131</v>
      </c>
      <c r="L31" s="270">
        <v>4945.5333333333338</v>
      </c>
      <c r="M31" s="270">
        <v>4924.836666666667</v>
      </c>
      <c r="N31" s="271">
        <f t="shared" si="9"/>
        <v>9870.3700000000008</v>
      </c>
      <c r="O31" s="270">
        <f t="shared" si="25"/>
        <v>35442.370000000003</v>
      </c>
      <c r="P31" s="271">
        <f t="shared" si="26"/>
        <v>106327.11000000002</v>
      </c>
      <c r="Q31" s="262">
        <v>3</v>
      </c>
      <c r="R31" s="269">
        <v>2131</v>
      </c>
      <c r="S31" s="270"/>
      <c r="T31" s="270"/>
      <c r="U31" s="270"/>
      <c r="V31" s="270"/>
      <c r="W31" s="270"/>
      <c r="X31" s="270"/>
      <c r="Y31" s="270"/>
      <c r="Z31" s="270">
        <v>2131</v>
      </c>
      <c r="AA31" s="270">
        <v>4945.5333333333338</v>
      </c>
      <c r="AB31" s="270">
        <v>4924.836666666667</v>
      </c>
      <c r="AC31" s="271">
        <f t="shared" ref="AC31" si="28">+AA31+AB31</f>
        <v>9870.3700000000008</v>
      </c>
      <c r="AD31" s="270">
        <f t="shared" ref="AD31" si="29">(Z31*12)+AC31</f>
        <v>35442.370000000003</v>
      </c>
      <c r="AE31" s="271">
        <f t="shared" ref="AE31" si="30">AD31*Q31</f>
        <v>106327.11000000002</v>
      </c>
      <c r="AF31" s="271">
        <f t="shared" si="27"/>
        <v>0</v>
      </c>
      <c r="AG31" s="272">
        <f t="shared" si="27"/>
        <v>0</v>
      </c>
      <c r="AH31" s="261">
        <f t="shared" ref="AH31" si="31">Q31</f>
        <v>3</v>
      </c>
      <c r="AI31" s="272">
        <f t="shared" si="21"/>
        <v>106327.11000000002</v>
      </c>
    </row>
    <row r="32" spans="1:35" ht="14.25" customHeight="1" thickBot="1" x14ac:dyDescent="0.25">
      <c r="A32" s="273" t="s">
        <v>144</v>
      </c>
      <c r="B32" s="274">
        <f>+B8+B16+B25</f>
        <v>3108</v>
      </c>
      <c r="C32" s="275">
        <f>+C8+C16+C25</f>
        <v>268561.29160254973</v>
      </c>
      <c r="D32" s="276"/>
      <c r="E32" s="276"/>
      <c r="F32" s="276"/>
      <c r="G32" s="276"/>
      <c r="H32" s="276"/>
      <c r="I32" s="276"/>
      <c r="J32" s="276"/>
      <c r="K32" s="277">
        <f t="shared" ref="K32:R32" si="32">+K8+K16+K25</f>
        <v>268561.29160254973</v>
      </c>
      <c r="L32" s="277">
        <f t="shared" si="32"/>
        <v>575788.98515281559</v>
      </c>
      <c r="M32" s="277">
        <f t="shared" si="32"/>
        <v>801964.15729002655</v>
      </c>
      <c r="N32" s="278">
        <f t="shared" si="32"/>
        <v>1377753.142442842</v>
      </c>
      <c r="O32" s="279">
        <f t="shared" si="32"/>
        <v>4600488.6416734383</v>
      </c>
      <c r="P32" s="277">
        <f t="shared" si="32"/>
        <v>379524033.61999929</v>
      </c>
      <c r="Q32" s="274">
        <f t="shared" si="32"/>
        <v>3060</v>
      </c>
      <c r="R32" s="277">
        <f t="shared" si="32"/>
        <v>268561.29160254973</v>
      </c>
      <c r="S32" s="276"/>
      <c r="T32" s="276"/>
      <c r="U32" s="276"/>
      <c r="V32" s="276"/>
      <c r="W32" s="276"/>
      <c r="X32" s="276"/>
      <c r="Y32" s="276"/>
      <c r="Z32" s="277">
        <f t="shared" ref="Z32:AI32" si="33">+Z8+Z16+Z25</f>
        <v>268561.29160254973</v>
      </c>
      <c r="AA32" s="277">
        <f t="shared" si="33"/>
        <v>575788.98515281559</v>
      </c>
      <c r="AB32" s="277">
        <f t="shared" si="33"/>
        <v>801964.15729002655</v>
      </c>
      <c r="AC32" s="277">
        <f t="shared" si="33"/>
        <v>1377753.142442842</v>
      </c>
      <c r="AD32" s="277">
        <f t="shared" si="33"/>
        <v>4600488.6416734383</v>
      </c>
      <c r="AE32" s="278">
        <f t="shared" si="33"/>
        <v>373793791.18973899</v>
      </c>
      <c r="AF32" s="278">
        <f t="shared" si="33"/>
        <v>0</v>
      </c>
      <c r="AG32" s="278">
        <f t="shared" si="33"/>
        <v>-5730242.4302603155</v>
      </c>
      <c r="AH32" s="280">
        <f t="shared" si="33"/>
        <v>3060</v>
      </c>
      <c r="AI32" s="278">
        <f t="shared" si="33"/>
        <v>373793791.18973899</v>
      </c>
    </row>
    <row r="33" spans="1:16" x14ac:dyDescent="0.2">
      <c r="A33" s="171" t="s">
        <v>388</v>
      </c>
    </row>
    <row r="34" spans="1:16" x14ac:dyDescent="0.2">
      <c r="A34" s="171" t="s">
        <v>389</v>
      </c>
      <c r="B34" s="171" t="s">
        <v>390</v>
      </c>
      <c r="P34" s="281"/>
    </row>
    <row r="35" spans="1:16" x14ac:dyDescent="0.2">
      <c r="A35" s="171" t="s">
        <v>391</v>
      </c>
      <c r="B35" s="171" t="s">
        <v>392</v>
      </c>
      <c r="P35" s="281"/>
    </row>
    <row r="36" spans="1:16" x14ac:dyDescent="0.2">
      <c r="A36" s="171" t="s">
        <v>393</v>
      </c>
      <c r="B36" s="171" t="s">
        <v>394</v>
      </c>
    </row>
    <row r="37" spans="1:16" x14ac:dyDescent="0.2">
      <c r="A37" s="171" t="s">
        <v>395</v>
      </c>
      <c r="B37" s="171" t="s">
        <v>396</v>
      </c>
    </row>
    <row r="38" spans="1:16" x14ac:dyDescent="0.2">
      <c r="B38" s="171" t="s">
        <v>397</v>
      </c>
    </row>
    <row r="39" spans="1:16" x14ac:dyDescent="0.2">
      <c r="A39" s="171" t="s">
        <v>398</v>
      </c>
      <c r="B39" s="171" t="s">
        <v>399</v>
      </c>
    </row>
    <row r="40" spans="1:16" x14ac:dyDescent="0.2">
      <c r="B40" s="171" t="s">
        <v>400</v>
      </c>
    </row>
    <row r="41" spans="1:16" x14ac:dyDescent="0.2">
      <c r="B41" s="171" t="s">
        <v>401</v>
      </c>
    </row>
    <row r="42" spans="1:16" x14ac:dyDescent="0.2">
      <c r="B42" s="171" t="s">
        <v>402</v>
      </c>
    </row>
    <row r="43" spans="1:16" x14ac:dyDescent="0.2">
      <c r="A43" s="171" t="s">
        <v>403</v>
      </c>
      <c r="B43" s="171" t="s">
        <v>404</v>
      </c>
    </row>
    <row r="44" spans="1:16" x14ac:dyDescent="0.2">
      <c r="A44" s="171" t="s">
        <v>405</v>
      </c>
      <c r="B44" s="171" t="s">
        <v>406</v>
      </c>
    </row>
    <row r="45" spans="1:16" x14ac:dyDescent="0.2">
      <c r="A45" s="171" t="s">
        <v>407</v>
      </c>
      <c r="B45" s="171" t="s">
        <v>408</v>
      </c>
    </row>
    <row r="46" spans="1:16" x14ac:dyDescent="0.2">
      <c r="B46" s="171" t="s">
        <v>400</v>
      </c>
    </row>
    <row r="47" spans="1:16" x14ac:dyDescent="0.2">
      <c r="B47" s="171" t="s">
        <v>401</v>
      </c>
    </row>
    <row r="48" spans="1:16" x14ac:dyDescent="0.2">
      <c r="B48" s="171" t="s">
        <v>409</v>
      </c>
    </row>
    <row r="49" spans="1:2" x14ac:dyDescent="0.2">
      <c r="A49" s="171" t="s">
        <v>410</v>
      </c>
      <c r="B49" s="171" t="s">
        <v>411</v>
      </c>
    </row>
    <row r="50" spans="1:2" x14ac:dyDescent="0.2">
      <c r="A50" s="171" t="s">
        <v>412</v>
      </c>
      <c r="B50" s="171" t="s">
        <v>413</v>
      </c>
    </row>
    <row r="51" spans="1:2" x14ac:dyDescent="0.2">
      <c r="A51" s="171" t="s">
        <v>414</v>
      </c>
      <c r="B51" s="171" t="s">
        <v>415</v>
      </c>
    </row>
    <row r="53" spans="1:2" x14ac:dyDescent="0.2">
      <c r="A53" s="171" t="s">
        <v>416</v>
      </c>
    </row>
  </sheetData>
  <mergeCells count="5">
    <mergeCell ref="A4:A6"/>
    <mergeCell ref="B4:P4"/>
    <mergeCell ref="Q4:AE4"/>
    <mergeCell ref="AF4:AG4"/>
    <mergeCell ref="AH4:AI4"/>
  </mergeCells>
  <printOptions horizontalCentered="1"/>
  <pageMargins left="0.23622047244094491" right="0.23622047244094491" top="0.74803149606299213" bottom="0.74803149606299213" header="0.31496062992125984" footer="0.31496062992125984"/>
  <pageSetup paperSize="9" scale="36" orientation="landscape" r:id="rId1"/>
  <headerFooter alignWithMargins="0">
    <oddHeader xml:space="preserve">&amp;C&amp;"Arial,Negrita"&amp;18PROYECTO DE PRESUPUESTO 2022
</oddHeader>
  </headerFooter>
  <ignoredErrors>
    <ignoredError sqref="B6:AB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pageSetUpPr fitToPage="1"/>
  </sheetPr>
  <dimension ref="A1:U44"/>
  <sheetViews>
    <sheetView view="pageBreakPreview" zoomScale="80" zoomScaleNormal="100" zoomScaleSheetLayoutView="80" zoomScalePageLayoutView="85" workbookViewId="0">
      <selection activeCell="L17" sqref="L17"/>
    </sheetView>
  </sheetViews>
  <sheetFormatPr baseColWidth="10" defaultColWidth="11.42578125" defaultRowHeight="12" x14ac:dyDescent="0.2"/>
  <cols>
    <col min="1" max="1" width="57.140625" style="3" customWidth="1"/>
    <col min="2" max="4" width="12.7109375" style="3" customWidth="1"/>
    <col min="5" max="5" width="13.140625" style="3" customWidth="1"/>
    <col min="6" max="6" width="12.7109375" style="3" customWidth="1"/>
    <col min="7" max="7" width="14.28515625" style="3" customWidth="1"/>
    <col min="8" max="8" width="12.7109375" style="3" customWidth="1"/>
    <col min="9" max="9" width="15" style="3" customWidth="1"/>
    <col min="10" max="10" width="12.7109375" style="3" customWidth="1"/>
    <col min="11" max="16384" width="11.42578125" style="3"/>
  </cols>
  <sheetData>
    <row r="1" spans="1:21" s="42" customFormat="1" x14ac:dyDescent="0.2">
      <c r="A1" s="54" t="s">
        <v>417</v>
      </c>
      <c r="B1" s="54"/>
      <c r="C1" s="54"/>
      <c r="D1" s="54"/>
      <c r="E1" s="54"/>
      <c r="F1" s="54"/>
      <c r="G1" s="54"/>
      <c r="H1" s="54"/>
      <c r="I1" s="54"/>
    </row>
    <row r="2" spans="1:21" s="4" customFormat="1" x14ac:dyDescent="0.2">
      <c r="A2" s="54" t="s">
        <v>221</v>
      </c>
      <c r="B2" s="54"/>
      <c r="C2" s="54"/>
      <c r="D2" s="54"/>
      <c r="E2" s="54"/>
      <c r="F2" s="54"/>
      <c r="G2" s="54"/>
      <c r="H2" s="54"/>
      <c r="I2" s="54"/>
      <c r="J2" s="54"/>
      <c r="K2" s="54"/>
      <c r="L2" s="54"/>
      <c r="M2" s="54"/>
      <c r="N2" s="54"/>
      <c r="O2" s="54"/>
      <c r="P2" s="54"/>
      <c r="Q2" s="54"/>
      <c r="R2" s="54"/>
      <c r="S2" s="54"/>
      <c r="T2" s="54"/>
      <c r="U2" s="54"/>
    </row>
    <row r="3" spans="1:21" s="43" customFormat="1" ht="12.75" thickBot="1" x14ac:dyDescent="0.25">
      <c r="A3" s="6"/>
      <c r="B3" s="7"/>
      <c r="C3" s="53"/>
      <c r="D3" s="53"/>
      <c r="E3" s="7"/>
      <c r="F3" s="53"/>
      <c r="G3" s="53"/>
      <c r="H3" s="53"/>
      <c r="I3" s="53"/>
      <c r="J3" s="53"/>
      <c r="K3" s="53"/>
      <c r="L3" s="53"/>
      <c r="M3" s="53"/>
      <c r="N3" s="53"/>
      <c r="O3" s="53"/>
      <c r="P3" s="53"/>
      <c r="Q3" s="53"/>
      <c r="R3" s="53"/>
      <c r="S3" s="53"/>
      <c r="T3" s="53"/>
      <c r="U3" s="53"/>
    </row>
    <row r="4" spans="1:21" ht="12" customHeight="1" thickBot="1" x14ac:dyDescent="0.25">
      <c r="A4" s="918" t="s">
        <v>418</v>
      </c>
      <c r="B4" s="928" t="s">
        <v>419</v>
      </c>
      <c r="C4" s="924" t="s">
        <v>420</v>
      </c>
      <c r="D4" s="929" t="s">
        <v>421</v>
      </c>
      <c r="E4" s="922" t="s">
        <v>422</v>
      </c>
      <c r="F4" s="926" t="s">
        <v>423</v>
      </c>
      <c r="G4" s="920" t="s">
        <v>424</v>
      </c>
      <c r="H4" s="922" t="s">
        <v>425</v>
      </c>
      <c r="I4" s="920" t="s">
        <v>426</v>
      </c>
      <c r="J4" s="924" t="s">
        <v>425</v>
      </c>
      <c r="K4" s="53"/>
      <c r="L4" s="53"/>
      <c r="M4" s="53"/>
      <c r="N4" s="53"/>
      <c r="O4" s="53"/>
      <c r="P4" s="53"/>
      <c r="Q4" s="53"/>
      <c r="R4" s="53"/>
      <c r="S4" s="53"/>
      <c r="T4" s="53"/>
      <c r="U4" s="53"/>
    </row>
    <row r="5" spans="1:21" ht="31.5" customHeight="1" thickBot="1" x14ac:dyDescent="0.25">
      <c r="A5" s="919"/>
      <c r="B5" s="919"/>
      <c r="C5" s="925"/>
      <c r="D5" s="930"/>
      <c r="E5" s="923"/>
      <c r="F5" s="927"/>
      <c r="G5" s="921"/>
      <c r="H5" s="923"/>
      <c r="I5" s="921"/>
      <c r="J5" s="925"/>
      <c r="K5" s="53"/>
      <c r="L5" s="53"/>
      <c r="M5" s="53"/>
      <c r="N5" s="53"/>
      <c r="O5" s="53"/>
      <c r="P5" s="53"/>
      <c r="Q5" s="53"/>
      <c r="R5" s="53"/>
      <c r="S5" s="53"/>
      <c r="T5" s="53"/>
      <c r="U5" s="53"/>
    </row>
    <row r="6" spans="1:21" ht="15" customHeight="1" x14ac:dyDescent="0.2">
      <c r="A6" s="415" t="s">
        <v>427</v>
      </c>
      <c r="B6" s="416">
        <v>143131</v>
      </c>
      <c r="C6" s="417">
        <v>215887</v>
      </c>
      <c r="D6" s="418">
        <v>132372</v>
      </c>
      <c r="E6" s="416">
        <v>192743</v>
      </c>
      <c r="F6" s="419">
        <v>9600</v>
      </c>
      <c r="G6" s="420">
        <f>+B6-D6</f>
        <v>10759</v>
      </c>
      <c r="H6" s="421">
        <f>G6/B6</f>
        <v>7.5168901216368225E-2</v>
      </c>
      <c r="I6" s="422">
        <f>+D6-F6</f>
        <v>122772</v>
      </c>
      <c r="J6" s="423">
        <f>+I6/D6</f>
        <v>0.92747710996283206</v>
      </c>
      <c r="K6" s="53"/>
      <c r="L6" s="53"/>
      <c r="M6" s="53"/>
      <c r="N6" s="53"/>
      <c r="O6" s="53"/>
      <c r="P6" s="53"/>
      <c r="Q6" s="53"/>
      <c r="R6" s="53"/>
      <c r="S6" s="53"/>
      <c r="T6" s="53"/>
      <c r="U6" s="53"/>
    </row>
    <row r="7" spans="1:21" ht="15" customHeight="1" x14ac:dyDescent="0.2">
      <c r="A7" s="415" t="s">
        <v>428</v>
      </c>
      <c r="B7" s="416">
        <v>2968398</v>
      </c>
      <c r="C7" s="417">
        <v>6452390</v>
      </c>
      <c r="D7" s="418">
        <v>5700000</v>
      </c>
      <c r="E7" s="416">
        <v>6461163</v>
      </c>
      <c r="F7" s="419">
        <v>5240652</v>
      </c>
      <c r="G7" s="420">
        <f t="shared" ref="G7:G37" si="0">+B7-D7</f>
        <v>-2731602</v>
      </c>
      <c r="H7" s="421">
        <f t="shared" ref="H7:H37" si="1">G7/B7</f>
        <v>-0.92022767836388519</v>
      </c>
      <c r="I7" s="422">
        <f t="shared" ref="I7:I37" si="2">+D7-F7</f>
        <v>459348</v>
      </c>
      <c r="J7" s="423">
        <f t="shared" ref="J7:J37" si="3">+I7/D7</f>
        <v>8.058736842105263E-2</v>
      </c>
      <c r="K7" s="53"/>
      <c r="L7" s="53"/>
      <c r="M7" s="53"/>
      <c r="N7" s="53"/>
      <c r="O7" s="53"/>
      <c r="P7" s="53"/>
      <c r="Q7" s="53"/>
      <c r="R7" s="53"/>
      <c r="S7" s="53"/>
      <c r="T7" s="53"/>
      <c r="U7" s="53"/>
    </row>
    <row r="8" spans="1:21" ht="15" customHeight="1" x14ac:dyDescent="0.2">
      <c r="A8" s="415" t="s">
        <v>429</v>
      </c>
      <c r="B8" s="416">
        <v>279713</v>
      </c>
      <c r="C8" s="417">
        <v>182380</v>
      </c>
      <c r="D8" s="418">
        <v>0</v>
      </c>
      <c r="E8" s="416">
        <v>50174</v>
      </c>
      <c r="F8" s="419"/>
      <c r="G8" s="420">
        <f t="shared" si="0"/>
        <v>279713</v>
      </c>
      <c r="H8" s="421">
        <f t="shared" si="1"/>
        <v>1</v>
      </c>
      <c r="I8" s="422">
        <f>+D8-F8</f>
        <v>0</v>
      </c>
      <c r="J8" s="423">
        <v>0</v>
      </c>
      <c r="K8" s="53"/>
      <c r="L8" s="53"/>
      <c r="M8" s="53"/>
      <c r="N8" s="53"/>
      <c r="O8" s="53"/>
      <c r="P8" s="53"/>
      <c r="Q8" s="53"/>
      <c r="R8" s="53"/>
      <c r="S8" s="53"/>
      <c r="T8" s="53"/>
      <c r="U8" s="53"/>
    </row>
    <row r="9" spans="1:21" ht="15" customHeight="1" x14ac:dyDescent="0.2">
      <c r="A9" s="415" t="s">
        <v>430</v>
      </c>
      <c r="B9" s="424"/>
      <c r="C9" s="425"/>
      <c r="D9" s="418"/>
      <c r="E9" s="416"/>
      <c r="F9" s="419"/>
      <c r="G9" s="420"/>
      <c r="H9" s="421"/>
      <c r="I9" s="422"/>
      <c r="J9" s="423"/>
      <c r="K9" s="53"/>
      <c r="L9" s="53"/>
      <c r="M9" s="53"/>
      <c r="N9" s="53"/>
      <c r="O9" s="53"/>
      <c r="P9" s="53"/>
      <c r="Q9" s="53"/>
      <c r="R9" s="53"/>
      <c r="S9" s="53"/>
      <c r="T9" s="53"/>
      <c r="U9" s="53"/>
    </row>
    <row r="10" spans="1:21" ht="15" customHeight="1" x14ac:dyDescent="0.2">
      <c r="A10" s="415" t="s">
        <v>431</v>
      </c>
      <c r="B10" s="424"/>
      <c r="C10" s="425"/>
      <c r="D10" s="418"/>
      <c r="E10" s="416"/>
      <c r="F10" s="419"/>
      <c r="G10" s="420"/>
      <c r="H10" s="421"/>
      <c r="I10" s="422"/>
      <c r="J10" s="423"/>
      <c r="K10" s="53"/>
      <c r="L10" s="53"/>
      <c r="M10" s="53"/>
      <c r="N10" s="53"/>
      <c r="O10" s="53"/>
      <c r="P10" s="53"/>
      <c r="Q10" s="53"/>
      <c r="R10" s="53"/>
      <c r="S10" s="53"/>
      <c r="T10" s="53"/>
      <c r="U10" s="53"/>
    </row>
    <row r="11" spans="1:21" ht="15" customHeight="1" x14ac:dyDescent="0.2">
      <c r="A11" s="415" t="s">
        <v>432</v>
      </c>
      <c r="B11" s="416"/>
      <c r="C11" s="417"/>
      <c r="D11" s="418"/>
      <c r="E11" s="416"/>
      <c r="F11" s="419"/>
      <c r="G11" s="420"/>
      <c r="H11" s="421"/>
      <c r="I11" s="422"/>
      <c r="J11" s="423"/>
      <c r="K11" s="53"/>
      <c r="L11" s="53"/>
      <c r="M11" s="53"/>
      <c r="N11" s="53"/>
      <c r="O11" s="53"/>
      <c r="P11" s="53"/>
      <c r="Q11" s="53"/>
      <c r="R11" s="53"/>
      <c r="S11" s="53"/>
      <c r="T11" s="53"/>
      <c r="U11" s="53"/>
    </row>
    <row r="12" spans="1:21" ht="15" customHeight="1" x14ac:dyDescent="0.2">
      <c r="A12" s="415" t="s">
        <v>433</v>
      </c>
      <c r="B12" s="416">
        <v>25630</v>
      </c>
      <c r="C12" s="417">
        <v>723439</v>
      </c>
      <c r="D12" s="418">
        <v>430800</v>
      </c>
      <c r="E12" s="416">
        <v>1517830</v>
      </c>
      <c r="F12" s="419">
        <v>179785</v>
      </c>
      <c r="G12" s="420">
        <f t="shared" si="0"/>
        <v>-405170</v>
      </c>
      <c r="H12" s="421">
        <f t="shared" si="1"/>
        <v>-15.808427623878268</v>
      </c>
      <c r="I12" s="422">
        <f t="shared" si="2"/>
        <v>251015</v>
      </c>
      <c r="J12" s="423">
        <f t="shared" si="3"/>
        <v>0.58267177344475396</v>
      </c>
      <c r="K12" s="53"/>
      <c r="L12" s="53"/>
      <c r="M12" s="53"/>
      <c r="N12" s="53"/>
      <c r="O12" s="53"/>
      <c r="P12" s="53"/>
      <c r="Q12" s="53"/>
      <c r="R12" s="53"/>
      <c r="S12" s="53"/>
      <c r="T12" s="53"/>
      <c r="U12" s="53"/>
    </row>
    <row r="13" spans="1:21" ht="15" customHeight="1" x14ac:dyDescent="0.2">
      <c r="A13" s="415" t="s">
        <v>434</v>
      </c>
      <c r="B13" s="416">
        <v>864436</v>
      </c>
      <c r="C13" s="417">
        <v>427339</v>
      </c>
      <c r="D13" s="418">
        <v>15960</v>
      </c>
      <c r="E13" s="416">
        <v>414070</v>
      </c>
      <c r="F13" s="419">
        <v>19867</v>
      </c>
      <c r="G13" s="420">
        <f t="shared" si="0"/>
        <v>848476</v>
      </c>
      <c r="H13" s="421">
        <f t="shared" si="1"/>
        <v>0.9815370947068377</v>
      </c>
      <c r="I13" s="422">
        <f t="shared" si="2"/>
        <v>-3907</v>
      </c>
      <c r="J13" s="423">
        <f t="shared" si="3"/>
        <v>-0.24479949874686716</v>
      </c>
      <c r="K13" s="53"/>
      <c r="L13" s="53"/>
      <c r="M13" s="53"/>
      <c r="N13" s="53"/>
      <c r="O13" s="53"/>
      <c r="P13" s="53"/>
      <c r="Q13" s="53"/>
      <c r="R13" s="53"/>
      <c r="S13" s="53"/>
      <c r="T13" s="53"/>
      <c r="U13" s="53"/>
    </row>
    <row r="14" spans="1:21" ht="15" customHeight="1" x14ac:dyDescent="0.2">
      <c r="A14" s="415" t="s">
        <v>435</v>
      </c>
      <c r="B14" s="424"/>
      <c r="C14" s="425"/>
      <c r="D14" s="418"/>
      <c r="E14" s="416"/>
      <c r="F14" s="419"/>
      <c r="G14" s="420"/>
      <c r="H14" s="421"/>
      <c r="I14" s="422"/>
      <c r="J14" s="423"/>
      <c r="K14" s="53"/>
      <c r="L14" s="53"/>
      <c r="M14" s="53"/>
      <c r="N14" s="53"/>
      <c r="O14" s="53"/>
      <c r="P14" s="53"/>
      <c r="Q14" s="53"/>
      <c r="R14" s="53"/>
      <c r="S14" s="53"/>
      <c r="T14" s="53"/>
      <c r="U14" s="53"/>
    </row>
    <row r="15" spans="1:21" ht="15" customHeight="1" x14ac:dyDescent="0.2">
      <c r="A15" s="415" t="s">
        <v>436</v>
      </c>
      <c r="B15" s="416">
        <v>66174434</v>
      </c>
      <c r="C15" s="417">
        <v>140141084</v>
      </c>
      <c r="D15" s="418">
        <v>85331260</v>
      </c>
      <c r="E15" s="416">
        <v>143539424</v>
      </c>
      <c r="F15" s="419">
        <v>78824214</v>
      </c>
      <c r="G15" s="420">
        <f t="shared" si="0"/>
        <v>-19156826</v>
      </c>
      <c r="H15" s="421">
        <f t="shared" si="1"/>
        <v>-0.28948983530406924</v>
      </c>
      <c r="I15" s="422">
        <f t="shared" si="2"/>
        <v>6507046</v>
      </c>
      <c r="J15" s="423">
        <f t="shared" si="3"/>
        <v>7.625629810224295E-2</v>
      </c>
      <c r="K15" s="53"/>
      <c r="L15" s="53"/>
      <c r="M15" s="53"/>
      <c r="N15" s="53"/>
      <c r="O15" s="53"/>
      <c r="P15" s="53"/>
      <c r="Q15" s="53"/>
      <c r="R15" s="53"/>
      <c r="S15" s="53"/>
      <c r="T15" s="53"/>
      <c r="U15" s="53"/>
    </row>
    <row r="16" spans="1:21" ht="15" customHeight="1" x14ac:dyDescent="0.2">
      <c r="A16" s="415" t="s">
        <v>437</v>
      </c>
      <c r="B16" s="416">
        <v>96542</v>
      </c>
      <c r="C16" s="417">
        <v>13005</v>
      </c>
      <c r="D16" s="418"/>
      <c r="E16" s="416"/>
      <c r="F16" s="419"/>
      <c r="G16" s="420">
        <f t="shared" si="0"/>
        <v>96542</v>
      </c>
      <c r="H16" s="421">
        <f t="shared" si="1"/>
        <v>1</v>
      </c>
      <c r="I16" s="422">
        <f t="shared" si="2"/>
        <v>0</v>
      </c>
      <c r="J16" s="423">
        <v>0</v>
      </c>
      <c r="K16" s="53"/>
      <c r="L16" s="53"/>
      <c r="M16" s="53"/>
      <c r="N16" s="53"/>
      <c r="O16" s="53"/>
      <c r="P16" s="53"/>
      <c r="Q16" s="53"/>
      <c r="R16" s="53"/>
      <c r="S16" s="53"/>
      <c r="T16" s="53"/>
      <c r="U16" s="53"/>
    </row>
    <row r="17" spans="1:10" ht="15" customHeight="1" x14ac:dyDescent="0.2">
      <c r="A17" s="415" t="s">
        <v>438</v>
      </c>
      <c r="B17" s="416"/>
      <c r="C17" s="417"/>
      <c r="D17" s="418">
        <v>4500000</v>
      </c>
      <c r="E17" s="416">
        <v>17542321</v>
      </c>
      <c r="F17" s="419">
        <v>7447314</v>
      </c>
      <c r="G17" s="420"/>
      <c r="H17" s="421"/>
      <c r="I17" s="422">
        <f t="shared" si="2"/>
        <v>-2947314</v>
      </c>
      <c r="J17" s="423">
        <f t="shared" si="3"/>
        <v>-0.65495866666666669</v>
      </c>
    </row>
    <row r="18" spans="1:10" ht="15" customHeight="1" x14ac:dyDescent="0.2">
      <c r="A18" s="415" t="s">
        <v>439</v>
      </c>
      <c r="B18" s="416">
        <v>1357422</v>
      </c>
      <c r="C18" s="417">
        <v>3355817</v>
      </c>
      <c r="D18" s="418">
        <v>1008450</v>
      </c>
      <c r="E18" s="416">
        <v>1271527</v>
      </c>
      <c r="F18" s="419">
        <v>243823</v>
      </c>
      <c r="G18" s="420">
        <f t="shared" si="0"/>
        <v>348972</v>
      </c>
      <c r="H18" s="421">
        <f t="shared" si="1"/>
        <v>0.25708438495913577</v>
      </c>
      <c r="I18" s="422">
        <f t="shared" si="2"/>
        <v>764627</v>
      </c>
      <c r="J18" s="423">
        <f t="shared" si="3"/>
        <v>0.75822004065645299</v>
      </c>
    </row>
    <row r="19" spans="1:10" ht="15" customHeight="1" x14ac:dyDescent="0.2">
      <c r="A19" s="415" t="s">
        <v>440</v>
      </c>
      <c r="B19" s="416">
        <v>124554</v>
      </c>
      <c r="C19" s="425">
        <v>485</v>
      </c>
      <c r="D19" s="418"/>
      <c r="E19" s="416"/>
      <c r="F19" s="419"/>
      <c r="G19" s="420">
        <f t="shared" si="0"/>
        <v>124554</v>
      </c>
      <c r="H19" s="421">
        <f t="shared" si="1"/>
        <v>1</v>
      </c>
      <c r="I19" s="422">
        <f t="shared" si="2"/>
        <v>0</v>
      </c>
      <c r="J19" s="423">
        <v>0</v>
      </c>
    </row>
    <row r="20" spans="1:10" s="43" customFormat="1" ht="15" customHeight="1" x14ac:dyDescent="0.2">
      <c r="A20" s="415" t="s">
        <v>441</v>
      </c>
      <c r="B20" s="424"/>
      <c r="C20" s="425"/>
      <c r="D20" s="418"/>
      <c r="E20" s="416"/>
      <c r="F20" s="419"/>
      <c r="G20" s="420"/>
      <c r="H20" s="421"/>
      <c r="I20" s="422"/>
      <c r="J20" s="423"/>
    </row>
    <row r="21" spans="1:10" s="43" customFormat="1" ht="15" customHeight="1" x14ac:dyDescent="0.2">
      <c r="A21" s="415" t="s">
        <v>442</v>
      </c>
      <c r="B21" s="424"/>
      <c r="C21" s="425"/>
      <c r="D21" s="418"/>
      <c r="E21" s="416"/>
      <c r="F21" s="419"/>
      <c r="G21" s="420"/>
      <c r="H21" s="421"/>
      <c r="I21" s="422"/>
      <c r="J21" s="423"/>
    </row>
    <row r="22" spans="1:10" s="43" customFormat="1" ht="15" customHeight="1" x14ac:dyDescent="0.2">
      <c r="A22" s="415" t="s">
        <v>443</v>
      </c>
      <c r="B22" s="424"/>
      <c r="C22" s="425"/>
      <c r="D22" s="418"/>
      <c r="E22" s="416"/>
      <c r="F22" s="419"/>
      <c r="G22" s="420"/>
      <c r="H22" s="421"/>
      <c r="I22" s="422"/>
      <c r="J22" s="423"/>
    </row>
    <row r="23" spans="1:10" s="43" customFormat="1" ht="15" customHeight="1" x14ac:dyDescent="0.2">
      <c r="A23" s="415" t="s">
        <v>444</v>
      </c>
      <c r="B23" s="424"/>
      <c r="C23" s="425"/>
      <c r="D23" s="418"/>
      <c r="E23" s="416"/>
      <c r="F23" s="419"/>
      <c r="G23" s="420"/>
      <c r="H23" s="421"/>
      <c r="I23" s="422"/>
      <c r="J23" s="423"/>
    </row>
    <row r="24" spans="1:10" s="43" customFormat="1" ht="15" customHeight="1" x14ac:dyDescent="0.2">
      <c r="A24" s="415" t="s">
        <v>445</v>
      </c>
      <c r="B24" s="416">
        <v>151528</v>
      </c>
      <c r="C24" s="417">
        <v>195624</v>
      </c>
      <c r="D24" s="418">
        <v>100</v>
      </c>
      <c r="E24" s="416">
        <v>172824</v>
      </c>
      <c r="F24" s="419"/>
      <c r="G24" s="420">
        <f t="shared" si="0"/>
        <v>151428</v>
      </c>
      <c r="H24" s="421">
        <f t="shared" si="1"/>
        <v>0.99934005596325437</v>
      </c>
      <c r="I24" s="422">
        <f t="shared" si="2"/>
        <v>100</v>
      </c>
      <c r="J24" s="423">
        <f t="shared" si="3"/>
        <v>1</v>
      </c>
    </row>
    <row r="25" spans="1:10" s="43" customFormat="1" ht="15" customHeight="1" x14ac:dyDescent="0.2">
      <c r="A25" s="415" t="s">
        <v>446</v>
      </c>
      <c r="B25" s="424"/>
      <c r="C25" s="425"/>
      <c r="D25" s="418"/>
      <c r="E25" s="416"/>
      <c r="F25" s="419"/>
      <c r="G25" s="420"/>
      <c r="H25" s="421"/>
      <c r="I25" s="422"/>
      <c r="J25" s="423"/>
    </row>
    <row r="26" spans="1:10" s="43" customFormat="1" ht="15" customHeight="1" x14ac:dyDescent="0.2">
      <c r="A26" s="415" t="s">
        <v>447</v>
      </c>
      <c r="B26" s="424"/>
      <c r="C26" s="425"/>
      <c r="D26" s="418"/>
      <c r="E26" s="416"/>
      <c r="F26" s="419"/>
      <c r="G26" s="420"/>
      <c r="H26" s="421"/>
      <c r="I26" s="422"/>
      <c r="J26" s="423"/>
    </row>
    <row r="27" spans="1:10" s="43" customFormat="1" ht="15" customHeight="1" x14ac:dyDescent="0.2">
      <c r="A27" s="415" t="s">
        <v>448</v>
      </c>
      <c r="B27" s="416">
        <v>1620652</v>
      </c>
      <c r="C27" s="417">
        <v>1684327</v>
      </c>
      <c r="D27" s="418">
        <v>0</v>
      </c>
      <c r="E27" s="416">
        <v>1233675</v>
      </c>
      <c r="F27" s="419">
        <v>182733</v>
      </c>
      <c r="G27" s="420">
        <f t="shared" si="0"/>
        <v>1620652</v>
      </c>
      <c r="H27" s="421">
        <f t="shared" si="1"/>
        <v>1</v>
      </c>
      <c r="I27" s="422">
        <f t="shared" si="2"/>
        <v>-182733</v>
      </c>
      <c r="J27" s="423">
        <v>0</v>
      </c>
    </row>
    <row r="28" spans="1:10" s="43" customFormat="1" ht="15" customHeight="1" x14ac:dyDescent="0.2">
      <c r="A28" s="415" t="s">
        <v>449</v>
      </c>
      <c r="B28" s="416">
        <v>694400</v>
      </c>
      <c r="C28" s="417">
        <v>1787333</v>
      </c>
      <c r="D28" s="418">
        <v>1318800</v>
      </c>
      <c r="E28" s="416">
        <v>1605527</v>
      </c>
      <c r="F28" s="419">
        <v>1009600</v>
      </c>
      <c r="G28" s="420">
        <f t="shared" si="0"/>
        <v>-624400</v>
      </c>
      <c r="H28" s="421">
        <f t="shared" si="1"/>
        <v>-0.89919354838709675</v>
      </c>
      <c r="I28" s="422">
        <f t="shared" si="2"/>
        <v>309200</v>
      </c>
      <c r="J28" s="423">
        <f t="shared" si="3"/>
        <v>0.23445556566575676</v>
      </c>
    </row>
    <row r="29" spans="1:10" s="43" customFormat="1" ht="15" customHeight="1" x14ac:dyDescent="0.2">
      <c r="A29" s="415" t="s">
        <v>450</v>
      </c>
      <c r="B29" s="416">
        <v>7655900</v>
      </c>
      <c r="C29" s="417">
        <v>5655395</v>
      </c>
      <c r="D29" s="418">
        <v>5999550</v>
      </c>
      <c r="E29" s="416">
        <v>6220946</v>
      </c>
      <c r="F29" s="419">
        <v>5131792</v>
      </c>
      <c r="G29" s="420">
        <f t="shared" si="0"/>
        <v>1656350</v>
      </c>
      <c r="H29" s="421">
        <f t="shared" si="1"/>
        <v>0.2163494820987735</v>
      </c>
      <c r="I29" s="422">
        <f t="shared" si="2"/>
        <v>867758</v>
      </c>
      <c r="J29" s="423">
        <f t="shared" si="3"/>
        <v>0.14463718112191748</v>
      </c>
    </row>
    <row r="30" spans="1:10" s="43" customFormat="1" ht="15" customHeight="1" x14ac:dyDescent="0.2">
      <c r="A30" s="415" t="s">
        <v>451</v>
      </c>
      <c r="B30" s="416">
        <v>7701750</v>
      </c>
      <c r="C30" s="417">
        <v>11994406</v>
      </c>
      <c r="D30" s="418">
        <v>10347500</v>
      </c>
      <c r="E30" s="416">
        <v>16705672</v>
      </c>
      <c r="F30" s="419">
        <v>16705672</v>
      </c>
      <c r="G30" s="420">
        <f t="shared" si="0"/>
        <v>-2645750</v>
      </c>
      <c r="H30" s="421">
        <f t="shared" si="1"/>
        <v>-0.34352582205342941</v>
      </c>
      <c r="I30" s="422">
        <f t="shared" si="2"/>
        <v>-6358172</v>
      </c>
      <c r="J30" s="423">
        <f t="shared" si="3"/>
        <v>-0.61446455665619715</v>
      </c>
    </row>
    <row r="31" spans="1:10" s="43" customFormat="1" ht="15" customHeight="1" x14ac:dyDescent="0.2">
      <c r="A31" s="415" t="s">
        <v>452</v>
      </c>
      <c r="B31" s="424"/>
      <c r="C31" s="425"/>
      <c r="D31" s="418"/>
      <c r="E31" s="416"/>
      <c r="F31" s="419"/>
      <c r="G31" s="420"/>
      <c r="H31" s="421"/>
      <c r="I31" s="422"/>
      <c r="J31" s="423"/>
    </row>
    <row r="32" spans="1:10" s="43" customFormat="1" ht="15" customHeight="1" x14ac:dyDescent="0.2">
      <c r="A32" s="415" t="s">
        <v>453</v>
      </c>
      <c r="B32" s="416">
        <v>25209046</v>
      </c>
      <c r="C32" s="417">
        <v>102469851</v>
      </c>
      <c r="D32" s="418">
        <v>1385390</v>
      </c>
      <c r="E32" s="416">
        <v>74750358</v>
      </c>
      <c r="F32" s="419">
        <v>5941408</v>
      </c>
      <c r="G32" s="420">
        <f t="shared" si="0"/>
        <v>23823656</v>
      </c>
      <c r="H32" s="421">
        <f t="shared" si="1"/>
        <v>0.94504393383232355</v>
      </c>
      <c r="I32" s="422">
        <f t="shared" si="2"/>
        <v>-4556018</v>
      </c>
      <c r="J32" s="423">
        <f t="shared" si="3"/>
        <v>-3.2886176455727267</v>
      </c>
    </row>
    <row r="33" spans="1:10" s="43" customFormat="1" ht="15" customHeight="1" x14ac:dyDescent="0.2">
      <c r="A33" s="415" t="s">
        <v>454</v>
      </c>
      <c r="B33" s="416">
        <v>58369</v>
      </c>
      <c r="C33" s="417">
        <v>1972601</v>
      </c>
      <c r="D33" s="418">
        <v>0</v>
      </c>
      <c r="E33" s="416">
        <v>1205587</v>
      </c>
      <c r="F33" s="419">
        <v>600000</v>
      </c>
      <c r="G33" s="420">
        <f t="shared" si="0"/>
        <v>58369</v>
      </c>
      <c r="H33" s="421">
        <f t="shared" si="1"/>
        <v>1</v>
      </c>
      <c r="I33" s="422">
        <f t="shared" si="2"/>
        <v>-600000</v>
      </c>
      <c r="J33" s="423">
        <v>0</v>
      </c>
    </row>
    <row r="34" spans="1:10" s="43" customFormat="1" ht="15" customHeight="1" x14ac:dyDescent="0.2">
      <c r="A34" s="415" t="s">
        <v>455</v>
      </c>
      <c r="B34" s="416">
        <v>12336</v>
      </c>
      <c r="C34" s="417">
        <v>262235</v>
      </c>
      <c r="D34" s="418">
        <v>0</v>
      </c>
      <c r="E34" s="416">
        <v>105068</v>
      </c>
      <c r="F34" s="419"/>
      <c r="G34" s="420">
        <f t="shared" si="0"/>
        <v>12336</v>
      </c>
      <c r="H34" s="421">
        <f t="shared" si="1"/>
        <v>1</v>
      </c>
      <c r="I34" s="422">
        <f t="shared" si="2"/>
        <v>0</v>
      </c>
      <c r="J34" s="423">
        <v>0</v>
      </c>
    </row>
    <row r="35" spans="1:10" s="43" customFormat="1" ht="15" customHeight="1" x14ac:dyDescent="0.2">
      <c r="A35" s="415" t="s">
        <v>456</v>
      </c>
      <c r="B35" s="424"/>
      <c r="C35" s="425"/>
      <c r="D35" s="418"/>
      <c r="E35" s="416"/>
      <c r="F35" s="419"/>
      <c r="G35" s="420"/>
      <c r="H35" s="421"/>
      <c r="I35" s="422"/>
      <c r="J35" s="423"/>
    </row>
    <row r="36" spans="1:10" s="43" customFormat="1" ht="15" customHeight="1" x14ac:dyDescent="0.2">
      <c r="A36" s="415" t="s">
        <v>457</v>
      </c>
      <c r="B36" s="424"/>
      <c r="C36" s="425"/>
      <c r="D36" s="418"/>
      <c r="E36" s="416"/>
      <c r="F36" s="419"/>
      <c r="G36" s="420"/>
      <c r="H36" s="421"/>
      <c r="I36" s="422"/>
      <c r="J36" s="423"/>
    </row>
    <row r="37" spans="1:10" s="53" customFormat="1" ht="15" customHeight="1" x14ac:dyDescent="0.2">
      <c r="A37" s="415" t="s">
        <v>458</v>
      </c>
      <c r="B37" s="416">
        <v>12864401</v>
      </c>
      <c r="C37" s="417">
        <v>14101228</v>
      </c>
      <c r="D37" s="418">
        <v>5959236</v>
      </c>
      <c r="E37" s="416">
        <v>15181813</v>
      </c>
      <c r="F37" s="419">
        <v>4660969</v>
      </c>
      <c r="G37" s="420">
        <f t="shared" si="0"/>
        <v>6905165</v>
      </c>
      <c r="H37" s="421">
        <f t="shared" si="1"/>
        <v>0.53676537290776305</v>
      </c>
      <c r="I37" s="422">
        <f t="shared" si="2"/>
        <v>1298267</v>
      </c>
      <c r="J37" s="423">
        <f t="shared" si="3"/>
        <v>0.21785796031571833</v>
      </c>
    </row>
    <row r="38" spans="1:10" s="53" customFormat="1" ht="15" customHeight="1" x14ac:dyDescent="0.2">
      <c r="A38" s="415" t="s">
        <v>459</v>
      </c>
      <c r="B38" s="424"/>
      <c r="C38" s="425"/>
      <c r="D38" s="418"/>
      <c r="E38" s="416"/>
      <c r="F38" s="419"/>
      <c r="G38" s="420"/>
      <c r="H38" s="421"/>
      <c r="I38" s="422"/>
      <c r="J38" s="423"/>
    </row>
    <row r="39" spans="1:10" ht="3" customHeight="1" thickBot="1" x14ac:dyDescent="0.25">
      <c r="A39" s="24"/>
      <c r="B39" s="10"/>
      <c r="C39" s="18"/>
      <c r="D39" s="15"/>
      <c r="E39" s="10"/>
      <c r="F39" s="22"/>
      <c r="G39" s="16"/>
      <c r="H39" s="170"/>
      <c r="I39" s="14"/>
      <c r="J39" s="17"/>
    </row>
    <row r="40" spans="1:10" ht="15.75" customHeight="1" thickBot="1" x14ac:dyDescent="0.25">
      <c r="A40" s="11" t="s">
        <v>343</v>
      </c>
      <c r="B40" s="196">
        <f>SUM(B6:B39)</f>
        <v>128002642</v>
      </c>
      <c r="C40" s="196">
        <f t="shared" ref="C40:G40" si="4">SUM(C6:C39)</f>
        <v>291634826</v>
      </c>
      <c r="D40" s="196">
        <f t="shared" si="4"/>
        <v>122129418</v>
      </c>
      <c r="E40" s="196">
        <f t="shared" si="4"/>
        <v>288170722</v>
      </c>
      <c r="F40" s="196">
        <f t="shared" si="4"/>
        <v>126197429</v>
      </c>
      <c r="G40" s="196">
        <f t="shared" si="4"/>
        <v>10373224</v>
      </c>
      <c r="H40" s="197">
        <f>+G40/B40</f>
        <v>8.1039139801505039E-2</v>
      </c>
      <c r="I40" s="198">
        <f>SUM(I6:I39)</f>
        <v>-4068011</v>
      </c>
      <c r="J40" s="199">
        <f>+I40/D40</f>
        <v>-3.3309018143360021E-2</v>
      </c>
    </row>
    <row r="41" spans="1:10" x14ac:dyDescent="0.2">
      <c r="A41" s="1" t="s">
        <v>460</v>
      </c>
      <c r="B41" s="2"/>
      <c r="C41" s="2"/>
      <c r="D41" s="2"/>
      <c r="E41" s="2"/>
      <c r="F41" s="2"/>
      <c r="G41" s="2"/>
      <c r="H41" s="2"/>
      <c r="I41" s="2"/>
      <c r="J41" s="53"/>
    </row>
    <row r="42" spans="1:10" s="37" customFormat="1" x14ac:dyDescent="0.2">
      <c r="A42" s="1" t="s">
        <v>461</v>
      </c>
      <c r="B42" s="34"/>
      <c r="C42" s="34"/>
      <c r="D42" s="34"/>
      <c r="E42" s="34"/>
      <c r="F42" s="34"/>
      <c r="G42" s="34"/>
      <c r="H42" s="34"/>
      <c r="I42" s="34"/>
      <c r="J42" s="53"/>
    </row>
    <row r="43" spans="1:10" x14ac:dyDescent="0.2">
      <c r="A43" s="1" t="s">
        <v>462</v>
      </c>
      <c r="B43" s="2"/>
      <c r="C43" s="2"/>
      <c r="D43" s="2"/>
      <c r="E43" s="2"/>
      <c r="F43" s="2"/>
      <c r="G43" s="2"/>
      <c r="H43" s="2"/>
      <c r="I43" s="2"/>
      <c r="J43" s="53"/>
    </row>
    <row r="44" spans="1:10" x14ac:dyDescent="0.2">
      <c r="A44" s="1"/>
      <c r="B44" s="2"/>
      <c r="C44" s="2"/>
      <c r="D44" s="2"/>
      <c r="E44" s="2"/>
      <c r="F44" s="2"/>
      <c r="G44" s="2"/>
      <c r="H44" s="2"/>
      <c r="I44" s="2"/>
      <c r="J44" s="53"/>
    </row>
  </sheetData>
  <sortState xmlns:xlrd2="http://schemas.microsoft.com/office/spreadsheetml/2017/richdata2" ref="A8:K44">
    <sortCondition ref="A8:A44"/>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3622047244094491" right="0.23622047244094491" top="0.74803149606299213" bottom="0.74803149606299213" header="0.31496062992125984" footer="0.31496062992125984"/>
  <pageSetup paperSize="9" scale="79"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ignoredErrors>
    <ignoredError sqref="H7:H40 I4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9" tint="-0.249977111117893"/>
    <pageSetUpPr fitToPage="1"/>
  </sheetPr>
  <dimension ref="A1:Y64"/>
  <sheetViews>
    <sheetView zoomScaleNormal="100" zoomScaleSheetLayoutView="40" zoomScalePageLayoutView="85" workbookViewId="0">
      <selection activeCell="A35" sqref="A35"/>
    </sheetView>
  </sheetViews>
  <sheetFormatPr baseColWidth="10" defaultColWidth="11.42578125" defaultRowHeight="12" x14ac:dyDescent="0.2"/>
  <cols>
    <col min="1" max="1" width="31.42578125" style="3" customWidth="1"/>
    <col min="2" max="3" width="15.5703125" style="3" customWidth="1"/>
    <col min="4" max="5" width="15.5703125" style="38" customWidth="1"/>
    <col min="6" max="7" width="15.5703125" style="37" customWidth="1"/>
    <col min="8" max="8" width="15.5703125" style="38" customWidth="1"/>
    <col min="9" max="11" width="15.5703125" style="37" customWidth="1"/>
    <col min="12" max="13" width="15.5703125" style="3" customWidth="1"/>
    <col min="14" max="14" width="15.5703125" style="37" customWidth="1"/>
    <col min="15" max="16384" width="11.42578125" style="3"/>
  </cols>
  <sheetData>
    <row r="1" spans="1:25" s="4" customFormat="1" ht="15.75" customHeight="1" x14ac:dyDescent="0.2">
      <c r="A1" s="54" t="s">
        <v>463</v>
      </c>
      <c r="B1" s="54"/>
      <c r="C1" s="54"/>
      <c r="D1" s="54"/>
      <c r="E1" s="54"/>
      <c r="F1" s="54"/>
      <c r="G1" s="54"/>
      <c r="H1" s="54"/>
      <c r="I1" s="54"/>
      <c r="J1" s="54"/>
      <c r="K1" s="54"/>
      <c r="L1" s="54"/>
      <c r="M1" s="54"/>
      <c r="N1" s="54"/>
    </row>
    <row r="2" spans="1:25" s="4" customFormat="1" x14ac:dyDescent="0.2">
      <c r="A2" s="54" t="s">
        <v>221</v>
      </c>
      <c r="B2" s="54"/>
      <c r="C2" s="54"/>
      <c r="D2" s="54"/>
      <c r="E2" s="54"/>
      <c r="F2" s="54"/>
      <c r="G2" s="54"/>
      <c r="H2" s="54"/>
      <c r="I2" s="54"/>
      <c r="J2" s="54"/>
      <c r="K2" s="54"/>
      <c r="L2" s="54"/>
      <c r="M2" s="54"/>
      <c r="N2" s="54"/>
      <c r="O2" s="54"/>
      <c r="P2" s="54"/>
      <c r="Q2" s="54"/>
      <c r="R2" s="54"/>
      <c r="S2" s="54"/>
      <c r="T2" s="54"/>
      <c r="U2" s="54"/>
      <c r="V2" s="54"/>
      <c r="W2" s="54"/>
      <c r="X2" s="54"/>
      <c r="Y2" s="54"/>
    </row>
    <row r="3" spans="1:25" s="4" customFormat="1" x14ac:dyDescent="0.2">
      <c r="A3" s="54"/>
      <c r="B3" s="54"/>
      <c r="C3" s="54"/>
      <c r="D3" s="54"/>
      <c r="E3" s="54"/>
      <c r="F3" s="54"/>
      <c r="G3" s="54"/>
      <c r="H3" s="54"/>
      <c r="I3" s="54"/>
      <c r="J3" s="54"/>
      <c r="K3" s="54"/>
      <c r="L3" s="54"/>
      <c r="M3" s="54"/>
      <c r="N3" s="54"/>
      <c r="O3" s="54"/>
      <c r="P3" s="54"/>
      <c r="Q3" s="54"/>
      <c r="R3" s="54"/>
      <c r="S3" s="54"/>
      <c r="T3" s="54"/>
      <c r="U3" s="54"/>
      <c r="V3" s="54"/>
      <c r="W3" s="54"/>
      <c r="X3" s="54"/>
      <c r="Y3" s="54"/>
    </row>
    <row r="4" spans="1:25" s="4" customFormat="1" ht="12.75" thickBot="1" x14ac:dyDescent="0.25">
      <c r="A4" s="222" t="s">
        <v>464</v>
      </c>
      <c r="B4" s="7"/>
      <c r="C4" s="53"/>
      <c r="D4" s="53"/>
      <c r="E4" s="53"/>
      <c r="F4" s="53"/>
      <c r="G4" s="7"/>
      <c r="H4" s="7"/>
      <c r="I4" s="53"/>
      <c r="J4" s="53"/>
      <c r="K4" s="53"/>
      <c r="L4" s="53"/>
      <c r="M4" s="53"/>
      <c r="N4" s="53"/>
      <c r="O4" s="54"/>
      <c r="P4" s="54"/>
      <c r="Q4" s="54"/>
      <c r="R4" s="54"/>
      <c r="S4" s="54"/>
      <c r="T4" s="54"/>
      <c r="U4" s="54"/>
      <c r="V4" s="54"/>
      <c r="W4" s="54"/>
      <c r="X4" s="54"/>
      <c r="Y4" s="54"/>
    </row>
    <row r="5" spans="1:25" s="4" customFormat="1" ht="12.75" hidden="1" thickBot="1" x14ac:dyDescent="0.25">
      <c r="A5" s="426" t="s">
        <v>465</v>
      </c>
      <c r="B5" s="30"/>
      <c r="C5" s="39"/>
      <c r="D5" s="39"/>
      <c r="E5" s="39"/>
      <c r="F5" s="39"/>
      <c r="G5" s="39"/>
      <c r="H5" s="39"/>
      <c r="I5" s="39"/>
      <c r="J5" s="39"/>
      <c r="K5" s="39"/>
      <c r="L5" s="39"/>
      <c r="M5" s="39"/>
      <c r="N5" s="39"/>
      <c r="O5" s="54"/>
      <c r="P5" s="54"/>
      <c r="Q5" s="54"/>
      <c r="R5" s="54"/>
      <c r="S5" s="54"/>
      <c r="T5" s="54"/>
      <c r="U5" s="54"/>
      <c r="V5" s="54"/>
      <c r="W5" s="54"/>
      <c r="X5" s="54"/>
      <c r="Y5" s="54"/>
    </row>
    <row r="6" spans="1:25" s="4" customFormat="1" ht="36.75" thickBot="1" x14ac:dyDescent="0.25">
      <c r="A6" s="190" t="s">
        <v>466</v>
      </c>
      <c r="B6" s="838" t="s">
        <v>467</v>
      </c>
      <c r="C6" s="104" t="s">
        <v>468</v>
      </c>
      <c r="D6" s="104" t="s">
        <v>469</v>
      </c>
      <c r="E6" s="104" t="s">
        <v>470</v>
      </c>
      <c r="F6" s="104" t="s">
        <v>471</v>
      </c>
      <c r="G6" s="104" t="s">
        <v>472</v>
      </c>
      <c r="H6" s="104" t="s">
        <v>473</v>
      </c>
      <c r="I6" s="104" t="s">
        <v>474</v>
      </c>
      <c r="J6" s="104" t="s">
        <v>475</v>
      </c>
      <c r="K6" s="104" t="s">
        <v>476</v>
      </c>
      <c r="L6" s="104" t="s">
        <v>477</v>
      </c>
      <c r="M6" s="104" t="s">
        <v>478</v>
      </c>
      <c r="N6" s="104" t="s">
        <v>479</v>
      </c>
      <c r="O6" s="54"/>
      <c r="P6" s="54"/>
      <c r="Q6" s="54"/>
      <c r="R6" s="54"/>
      <c r="S6" s="54"/>
      <c r="T6" s="54"/>
      <c r="U6" s="54"/>
      <c r="V6" s="54"/>
      <c r="W6" s="54"/>
      <c r="X6" s="54"/>
      <c r="Y6" s="54"/>
    </row>
    <row r="7" spans="1:25" s="4" customFormat="1" x14ac:dyDescent="0.2">
      <c r="A7" s="28">
        <v>1</v>
      </c>
      <c r="B7" s="29"/>
      <c r="C7" s="26"/>
      <c r="D7" s="26"/>
      <c r="E7" s="26"/>
      <c r="F7" s="26"/>
      <c r="G7" s="26"/>
      <c r="H7" s="26"/>
      <c r="I7" s="26"/>
      <c r="J7" s="26"/>
      <c r="K7" s="26"/>
      <c r="L7" s="26"/>
      <c r="M7" s="25"/>
      <c r="N7" s="25"/>
      <c r="O7" s="54"/>
      <c r="P7" s="54"/>
      <c r="Q7" s="54"/>
      <c r="R7" s="54"/>
      <c r="S7" s="54"/>
      <c r="T7" s="54"/>
      <c r="U7" s="54"/>
      <c r="V7" s="54"/>
      <c r="W7" s="54"/>
      <c r="X7" s="54"/>
      <c r="Y7" s="54"/>
    </row>
    <row r="8" spans="1:25" s="4" customFormat="1" x14ac:dyDescent="0.2">
      <c r="A8" s="28">
        <v>2</v>
      </c>
      <c r="B8" s="29"/>
      <c r="C8" s="26"/>
      <c r="D8" s="26"/>
      <c r="E8" s="26"/>
      <c r="F8" s="26"/>
      <c r="G8" s="26"/>
      <c r="H8" s="26"/>
      <c r="I8" s="26"/>
      <c r="J8" s="26"/>
      <c r="K8" s="26"/>
      <c r="L8" s="26"/>
      <c r="M8" s="25"/>
      <c r="N8" s="25"/>
      <c r="O8" s="54"/>
      <c r="P8" s="54"/>
      <c r="Q8" s="54"/>
      <c r="R8" s="54"/>
      <c r="S8" s="54"/>
      <c r="T8" s="54"/>
      <c r="U8" s="54"/>
      <c r="V8" s="54"/>
      <c r="W8" s="54"/>
      <c r="X8" s="54"/>
      <c r="Y8" s="54"/>
    </row>
    <row r="9" spans="1:25" s="4" customFormat="1" x14ac:dyDescent="0.2">
      <c r="A9" s="28">
        <v>3</v>
      </c>
      <c r="B9" s="29"/>
      <c r="C9" s="26"/>
      <c r="D9" s="26"/>
      <c r="E9" s="26"/>
      <c r="F9" s="26"/>
      <c r="G9" s="26"/>
      <c r="H9" s="26"/>
      <c r="I9" s="26"/>
      <c r="J9" s="26"/>
      <c r="K9" s="26"/>
      <c r="L9" s="26"/>
      <c r="M9" s="25"/>
      <c r="N9" s="25"/>
      <c r="O9" s="54"/>
      <c r="P9" s="54"/>
      <c r="Q9" s="54"/>
      <c r="R9" s="54"/>
      <c r="S9" s="54"/>
      <c r="T9" s="54"/>
      <c r="U9" s="54"/>
      <c r="V9" s="54"/>
      <c r="W9" s="54"/>
      <c r="X9" s="54"/>
      <c r="Y9" s="54"/>
    </row>
    <row r="10" spans="1:25" s="4" customFormat="1" x14ac:dyDescent="0.2">
      <c r="A10" s="28">
        <v>4</v>
      </c>
      <c r="B10" s="29"/>
      <c r="C10" s="26"/>
      <c r="D10" s="26"/>
      <c r="E10" s="26"/>
      <c r="F10" s="26"/>
      <c r="G10" s="26"/>
      <c r="H10" s="26"/>
      <c r="I10" s="26"/>
      <c r="J10" s="26"/>
      <c r="K10" s="26"/>
      <c r="L10" s="26"/>
      <c r="M10" s="25"/>
      <c r="N10" s="25"/>
      <c r="O10" s="54"/>
      <c r="P10" s="54"/>
      <c r="Q10" s="54"/>
      <c r="R10" s="54"/>
      <c r="S10" s="54"/>
      <c r="T10" s="54"/>
      <c r="U10" s="54"/>
      <c r="V10" s="54"/>
      <c r="W10" s="54"/>
      <c r="X10" s="54"/>
      <c r="Y10" s="54"/>
    </row>
    <row r="11" spans="1:25" s="4" customFormat="1" x14ac:dyDescent="0.2">
      <c r="A11" s="28">
        <v>5</v>
      </c>
      <c r="B11" s="29"/>
      <c r="C11" s="26"/>
      <c r="D11" s="26"/>
      <c r="E11" s="26"/>
      <c r="F11" s="26"/>
      <c r="G11" s="26"/>
      <c r="H11" s="26"/>
      <c r="I11" s="26"/>
      <c r="J11" s="26"/>
      <c r="K11" s="26"/>
      <c r="L11" s="26"/>
      <c r="M11" s="25"/>
      <c r="N11" s="25"/>
      <c r="O11" s="54"/>
      <c r="P11" s="54"/>
      <c r="Q11" s="54"/>
      <c r="R11" s="54"/>
      <c r="S11" s="54"/>
      <c r="T11" s="54"/>
      <c r="U11" s="54"/>
      <c r="V11" s="54"/>
      <c r="W11" s="54"/>
      <c r="X11" s="54"/>
      <c r="Y11" s="54"/>
    </row>
    <row r="12" spans="1:25" s="4" customFormat="1" x14ac:dyDescent="0.2">
      <c r="A12" s="28">
        <v>6</v>
      </c>
      <c r="B12" s="29"/>
      <c r="C12" s="26"/>
      <c r="D12" s="26"/>
      <c r="E12" s="26"/>
      <c r="F12" s="26"/>
      <c r="G12" s="26"/>
      <c r="H12" s="26"/>
      <c r="I12" s="26"/>
      <c r="J12" s="26"/>
      <c r="K12" s="26"/>
      <c r="L12" s="26"/>
      <c r="M12" s="25"/>
      <c r="N12" s="25"/>
      <c r="O12" s="54"/>
      <c r="P12" s="54"/>
      <c r="Q12" s="54"/>
      <c r="R12" s="54"/>
      <c r="S12" s="54"/>
      <c r="T12" s="54"/>
      <c r="U12" s="54"/>
      <c r="V12" s="54"/>
      <c r="W12" s="54"/>
      <c r="X12" s="54"/>
      <c r="Y12" s="54"/>
    </row>
    <row r="13" spans="1:25" s="4" customFormat="1" x14ac:dyDescent="0.2">
      <c r="A13" s="28">
        <v>7</v>
      </c>
      <c r="B13" s="29"/>
      <c r="C13" s="26"/>
      <c r="D13" s="26"/>
      <c r="E13" s="26"/>
      <c r="F13" s="26"/>
      <c r="G13" s="26"/>
      <c r="H13" s="26"/>
      <c r="I13" s="26"/>
      <c r="J13" s="26"/>
      <c r="K13" s="26"/>
      <c r="L13" s="26"/>
      <c r="M13" s="25"/>
      <c r="N13" s="25"/>
      <c r="O13" s="54"/>
      <c r="P13" s="54"/>
      <c r="Q13" s="54"/>
      <c r="R13" s="54"/>
      <c r="S13" s="54"/>
      <c r="T13" s="54"/>
      <c r="U13" s="54"/>
      <c r="V13" s="54"/>
      <c r="W13" s="54"/>
      <c r="X13" s="54"/>
      <c r="Y13" s="54"/>
    </row>
    <row r="14" spans="1:25" s="4" customFormat="1" x14ac:dyDescent="0.2">
      <c r="A14" s="28">
        <v>8</v>
      </c>
      <c r="B14" s="29"/>
      <c r="C14" s="26"/>
      <c r="D14" s="26"/>
      <c r="E14" s="26"/>
      <c r="F14" s="26"/>
      <c r="G14" s="26"/>
      <c r="H14" s="26"/>
      <c r="I14" s="26"/>
      <c r="J14" s="26"/>
      <c r="K14" s="26"/>
      <c r="L14" s="26"/>
      <c r="M14" s="25"/>
      <c r="N14" s="25"/>
      <c r="O14" s="54"/>
      <c r="P14" s="54"/>
      <c r="Q14" s="54"/>
      <c r="R14" s="54"/>
      <c r="S14" s="54"/>
      <c r="T14" s="54"/>
      <c r="U14" s="54"/>
      <c r="V14" s="54"/>
      <c r="W14" s="54"/>
      <c r="X14" s="54"/>
      <c r="Y14" s="54"/>
    </row>
    <row r="15" spans="1:25" s="4" customFormat="1" x14ac:dyDescent="0.2">
      <c r="A15" s="28">
        <v>9</v>
      </c>
      <c r="B15" s="29"/>
      <c r="C15" s="26"/>
      <c r="D15" s="26"/>
      <c r="E15" s="26"/>
      <c r="F15" s="26"/>
      <c r="G15" s="26"/>
      <c r="H15" s="26"/>
      <c r="I15" s="26"/>
      <c r="J15" s="26"/>
      <c r="K15" s="26"/>
      <c r="L15" s="26"/>
      <c r="M15" s="25"/>
      <c r="N15" s="25"/>
      <c r="O15" s="54"/>
      <c r="P15" s="54"/>
      <c r="Q15" s="54"/>
      <c r="R15" s="54"/>
      <c r="S15" s="54"/>
      <c r="T15" s="54"/>
      <c r="U15" s="54"/>
      <c r="V15" s="54"/>
      <c r="W15" s="54"/>
      <c r="X15" s="54"/>
      <c r="Y15" s="54"/>
    </row>
    <row r="16" spans="1:25" s="4" customFormat="1" x14ac:dyDescent="0.2">
      <c r="A16" s="28">
        <v>10</v>
      </c>
      <c r="B16" s="29"/>
      <c r="C16" s="26"/>
      <c r="D16" s="26"/>
      <c r="E16" s="26"/>
      <c r="F16" s="26"/>
      <c r="G16" s="26"/>
      <c r="H16" s="26"/>
      <c r="I16" s="26"/>
      <c r="J16" s="26"/>
      <c r="K16" s="26"/>
      <c r="L16" s="26"/>
      <c r="M16" s="25"/>
      <c r="N16" s="25"/>
      <c r="O16" s="54"/>
      <c r="P16" s="54"/>
      <c r="Q16" s="54"/>
      <c r="R16" s="54"/>
      <c r="S16" s="54"/>
      <c r="T16" s="54"/>
      <c r="U16" s="54"/>
      <c r="V16" s="54"/>
      <c r="W16" s="54"/>
      <c r="X16" s="54"/>
      <c r="Y16" s="54"/>
    </row>
    <row r="17" spans="1:25" s="4" customFormat="1" x14ac:dyDescent="0.2">
      <c r="A17" s="28">
        <v>11</v>
      </c>
      <c r="B17" s="29"/>
      <c r="C17" s="26"/>
      <c r="D17" s="26"/>
      <c r="E17" s="26"/>
      <c r="F17" s="26"/>
      <c r="G17" s="26"/>
      <c r="H17" s="26"/>
      <c r="I17" s="26"/>
      <c r="J17" s="26"/>
      <c r="K17" s="26"/>
      <c r="L17" s="26"/>
      <c r="M17" s="25"/>
      <c r="N17" s="25"/>
      <c r="O17" s="54"/>
      <c r="P17" s="54"/>
      <c r="Q17" s="54"/>
      <c r="R17" s="54"/>
      <c r="S17" s="54"/>
      <c r="T17" s="54"/>
      <c r="U17" s="54"/>
      <c r="V17" s="54"/>
      <c r="W17" s="54"/>
      <c r="X17" s="54"/>
      <c r="Y17" s="54"/>
    </row>
    <row r="18" spans="1:25" s="4" customFormat="1" x14ac:dyDescent="0.2">
      <c r="A18" s="28">
        <v>12</v>
      </c>
      <c r="B18" s="29"/>
      <c r="C18" s="26"/>
      <c r="D18" s="26"/>
      <c r="E18" s="26"/>
      <c r="F18" s="26"/>
      <c r="G18" s="26"/>
      <c r="H18" s="26"/>
      <c r="I18" s="26"/>
      <c r="J18" s="26"/>
      <c r="K18" s="26"/>
      <c r="L18" s="26"/>
      <c r="M18" s="25"/>
      <c r="N18" s="25"/>
      <c r="O18" s="54"/>
      <c r="P18" s="54"/>
      <c r="Q18" s="54"/>
      <c r="R18" s="54"/>
      <c r="S18" s="54"/>
      <c r="T18" s="54"/>
      <c r="U18" s="54"/>
      <c r="V18" s="54"/>
      <c r="W18" s="54"/>
      <c r="X18" s="54"/>
      <c r="Y18" s="54"/>
    </row>
    <row r="19" spans="1:25" s="4" customFormat="1" x14ac:dyDescent="0.2">
      <c r="A19" s="28">
        <v>13</v>
      </c>
      <c r="B19" s="29"/>
      <c r="C19" s="26"/>
      <c r="D19" s="26"/>
      <c r="E19" s="26"/>
      <c r="F19" s="26"/>
      <c r="G19" s="26"/>
      <c r="H19" s="26"/>
      <c r="I19" s="26"/>
      <c r="J19" s="26"/>
      <c r="K19" s="26"/>
      <c r="L19" s="26"/>
      <c r="M19" s="25"/>
      <c r="N19" s="25"/>
      <c r="O19" s="54"/>
      <c r="P19" s="54"/>
      <c r="Q19" s="54"/>
      <c r="R19" s="54"/>
      <c r="S19" s="54"/>
      <c r="T19" s="54"/>
      <c r="U19" s="54"/>
      <c r="V19" s="54"/>
      <c r="W19" s="54"/>
      <c r="X19" s="54"/>
      <c r="Y19" s="54"/>
    </row>
    <row r="20" spans="1:25" s="4" customFormat="1" x14ac:dyDescent="0.2">
      <c r="A20" s="28">
        <v>14</v>
      </c>
      <c r="B20" s="29"/>
      <c r="C20" s="26"/>
      <c r="D20" s="26"/>
      <c r="E20" s="26"/>
      <c r="F20" s="26"/>
      <c r="G20" s="26"/>
      <c r="H20" s="26"/>
      <c r="I20" s="26"/>
      <c r="J20" s="26"/>
      <c r="K20" s="26"/>
      <c r="L20" s="26"/>
      <c r="M20" s="25"/>
      <c r="N20" s="25"/>
      <c r="O20" s="54"/>
      <c r="P20" s="54"/>
      <c r="Q20" s="54"/>
      <c r="R20" s="54"/>
      <c r="S20" s="54"/>
      <c r="T20" s="54"/>
      <c r="U20" s="54"/>
      <c r="V20" s="54"/>
      <c r="W20" s="54"/>
      <c r="X20" s="54"/>
      <c r="Y20" s="54"/>
    </row>
    <row r="21" spans="1:25" s="4" customFormat="1" x14ac:dyDescent="0.2">
      <c r="A21" s="28">
        <v>15</v>
      </c>
      <c r="B21" s="29"/>
      <c r="C21" s="26"/>
      <c r="D21" s="26"/>
      <c r="E21" s="26"/>
      <c r="F21" s="26"/>
      <c r="G21" s="26"/>
      <c r="H21" s="26"/>
      <c r="I21" s="26"/>
      <c r="J21" s="26"/>
      <c r="K21" s="26"/>
      <c r="L21" s="26"/>
      <c r="M21" s="25"/>
      <c r="N21" s="25"/>
      <c r="O21" s="54"/>
      <c r="P21" s="54"/>
      <c r="Q21" s="54"/>
      <c r="R21" s="54"/>
      <c r="S21" s="54"/>
      <c r="T21" s="54"/>
      <c r="U21" s="54"/>
      <c r="V21" s="54"/>
      <c r="W21" s="54"/>
      <c r="X21" s="54"/>
      <c r="Y21" s="54"/>
    </row>
    <row r="22" spans="1:25" s="4" customFormat="1" x14ac:dyDescent="0.2">
      <c r="A22" s="28">
        <v>16</v>
      </c>
      <c r="B22" s="29"/>
      <c r="C22" s="26"/>
      <c r="D22" s="26"/>
      <c r="E22" s="26"/>
      <c r="F22" s="26"/>
      <c r="G22" s="26"/>
      <c r="H22" s="26"/>
      <c r="I22" s="26"/>
      <c r="J22" s="26"/>
      <c r="K22" s="26"/>
      <c r="L22" s="26"/>
      <c r="M22" s="25"/>
      <c r="N22" s="25"/>
      <c r="O22" s="54"/>
      <c r="P22" s="54"/>
      <c r="Q22" s="54"/>
      <c r="R22" s="54"/>
      <c r="S22" s="54"/>
      <c r="T22" s="54"/>
      <c r="U22" s="54"/>
      <c r="V22" s="54"/>
      <c r="W22" s="54"/>
      <c r="X22" s="54"/>
      <c r="Y22" s="54"/>
    </row>
    <row r="23" spans="1:25" s="4" customFormat="1" x14ac:dyDescent="0.2">
      <c r="A23" s="28">
        <v>17</v>
      </c>
      <c r="B23" s="29"/>
      <c r="C23" s="26"/>
      <c r="D23" s="26"/>
      <c r="E23" s="26"/>
      <c r="F23" s="26"/>
      <c r="G23" s="26"/>
      <c r="H23" s="26"/>
      <c r="I23" s="26"/>
      <c r="J23" s="26"/>
      <c r="K23" s="26"/>
      <c r="L23" s="26"/>
      <c r="M23" s="25"/>
      <c r="N23" s="25"/>
      <c r="O23" s="54"/>
      <c r="P23" s="54"/>
      <c r="Q23" s="54"/>
      <c r="R23" s="54"/>
      <c r="S23" s="54"/>
      <c r="T23" s="54"/>
      <c r="U23" s="54"/>
      <c r="V23" s="54"/>
      <c r="W23" s="54"/>
      <c r="X23" s="54"/>
      <c r="Y23" s="54"/>
    </row>
    <row r="24" spans="1:25" s="4" customFormat="1" x14ac:dyDescent="0.2">
      <c r="A24" s="28">
        <v>18</v>
      </c>
      <c r="B24" s="29"/>
      <c r="C24" s="26"/>
      <c r="D24" s="26"/>
      <c r="E24" s="26"/>
      <c r="F24" s="26"/>
      <c r="G24" s="26"/>
      <c r="H24" s="26"/>
      <c r="I24" s="26"/>
      <c r="J24" s="26"/>
      <c r="K24" s="26"/>
      <c r="L24" s="26"/>
      <c r="M24" s="25"/>
      <c r="N24" s="25"/>
      <c r="O24" s="54"/>
      <c r="P24" s="54"/>
      <c r="Q24" s="54"/>
      <c r="R24" s="54"/>
      <c r="S24" s="54"/>
      <c r="T24" s="54"/>
      <c r="U24" s="54"/>
      <c r="V24" s="54"/>
      <c r="W24" s="54"/>
      <c r="X24" s="54"/>
      <c r="Y24" s="54"/>
    </row>
    <row r="25" spans="1:25" s="4" customFormat="1" x14ac:dyDescent="0.2">
      <c r="A25" s="28">
        <v>19</v>
      </c>
      <c r="B25" s="29"/>
      <c r="C25" s="26"/>
      <c r="D25" s="26"/>
      <c r="E25" s="26"/>
      <c r="F25" s="26"/>
      <c r="G25" s="26"/>
      <c r="H25" s="26"/>
      <c r="I25" s="26"/>
      <c r="J25" s="26"/>
      <c r="K25" s="26"/>
      <c r="L25" s="26"/>
      <c r="M25" s="25"/>
      <c r="N25" s="25"/>
      <c r="O25" s="54"/>
      <c r="P25" s="54"/>
      <c r="Q25" s="54"/>
      <c r="R25" s="54"/>
      <c r="S25" s="54"/>
      <c r="T25" s="54"/>
      <c r="U25" s="54"/>
      <c r="V25" s="54"/>
      <c r="W25" s="54"/>
      <c r="X25" s="54"/>
      <c r="Y25" s="54"/>
    </row>
    <row r="26" spans="1:25" s="4" customFormat="1" x14ac:dyDescent="0.2">
      <c r="A26" s="28">
        <v>20</v>
      </c>
      <c r="B26" s="29"/>
      <c r="C26" s="26"/>
      <c r="D26" s="26"/>
      <c r="E26" s="26"/>
      <c r="F26" s="26"/>
      <c r="G26" s="26"/>
      <c r="H26" s="26"/>
      <c r="I26" s="26"/>
      <c r="J26" s="26"/>
      <c r="K26" s="26"/>
      <c r="L26" s="26"/>
      <c r="M26" s="25"/>
      <c r="N26" s="25"/>
      <c r="O26" s="54"/>
      <c r="P26" s="54"/>
      <c r="Q26" s="54"/>
      <c r="R26" s="54"/>
      <c r="S26" s="54"/>
      <c r="T26" s="54"/>
      <c r="U26" s="54"/>
      <c r="V26" s="54"/>
      <c r="W26" s="54"/>
      <c r="X26" s="54"/>
      <c r="Y26" s="54"/>
    </row>
    <row r="27" spans="1:25" s="4" customFormat="1" ht="12.75" thickBot="1" x14ac:dyDescent="0.25">
      <c r="A27" s="33" t="s">
        <v>480</v>
      </c>
      <c r="B27" s="31"/>
      <c r="C27" s="17"/>
      <c r="D27" s="17"/>
      <c r="E27" s="17"/>
      <c r="F27" s="17"/>
      <c r="G27" s="17"/>
      <c r="H27" s="17"/>
      <c r="I27" s="17"/>
      <c r="J27" s="17"/>
      <c r="K27" s="17"/>
      <c r="L27" s="17"/>
      <c r="M27" s="22"/>
      <c r="N27" s="22"/>
      <c r="O27" s="54"/>
      <c r="P27" s="54"/>
      <c r="Q27" s="54"/>
      <c r="R27" s="54"/>
      <c r="S27" s="54"/>
      <c r="T27" s="54"/>
      <c r="U27" s="54"/>
      <c r="V27" s="54"/>
      <c r="W27" s="54"/>
      <c r="X27" s="54"/>
      <c r="Y27" s="54"/>
    </row>
    <row r="28" spans="1:25" s="4" customFormat="1" ht="12.75" thickBot="1" x14ac:dyDescent="0.25">
      <c r="A28" s="40" t="s">
        <v>144</v>
      </c>
      <c r="B28" s="27"/>
      <c r="C28" s="23"/>
      <c r="D28" s="21"/>
      <c r="E28" s="21"/>
      <c r="F28" s="21"/>
      <c r="G28" s="23"/>
      <c r="H28" s="23"/>
      <c r="I28" s="23"/>
      <c r="J28" s="23"/>
      <c r="K28" s="23"/>
      <c r="L28" s="23"/>
      <c r="M28" s="23"/>
      <c r="N28" s="23"/>
      <c r="O28" s="54"/>
      <c r="P28" s="54"/>
      <c r="Q28" s="54"/>
      <c r="R28" s="54"/>
      <c r="S28" s="54"/>
      <c r="T28" s="54"/>
      <c r="U28" s="54"/>
      <c r="V28" s="54"/>
      <c r="W28" s="54"/>
      <c r="X28" s="54"/>
      <c r="Y28" s="54"/>
    </row>
    <row r="29" spans="1:25" s="4" customFormat="1" x14ac:dyDescent="0.2">
      <c r="A29" s="1" t="s">
        <v>481</v>
      </c>
      <c r="B29" s="2"/>
      <c r="C29" s="2"/>
      <c r="D29" s="2"/>
      <c r="E29" s="2"/>
      <c r="F29" s="2"/>
      <c r="G29" s="2"/>
      <c r="H29" s="2"/>
      <c r="I29" s="2"/>
      <c r="J29" s="2"/>
      <c r="K29" s="2"/>
      <c r="L29" s="2"/>
      <c r="M29" s="53"/>
      <c r="N29" s="53"/>
      <c r="O29" s="54"/>
      <c r="P29" s="54"/>
      <c r="Q29" s="54"/>
      <c r="R29" s="54"/>
      <c r="S29" s="54"/>
      <c r="T29" s="54"/>
      <c r="U29" s="54"/>
      <c r="V29" s="54"/>
      <c r="W29" s="54"/>
      <c r="X29" s="54"/>
      <c r="Y29" s="54"/>
    </row>
    <row r="30" spans="1:25" s="4" customFormat="1" x14ac:dyDescent="0.2">
      <c r="A30" s="54"/>
      <c r="B30" s="54"/>
      <c r="C30" s="54"/>
      <c r="D30" s="54"/>
      <c r="E30" s="54"/>
      <c r="F30" s="54"/>
      <c r="G30" s="54"/>
      <c r="H30" s="54"/>
      <c r="I30" s="54"/>
      <c r="J30" s="54"/>
      <c r="K30" s="54"/>
      <c r="L30" s="54"/>
      <c r="M30" s="54"/>
      <c r="N30" s="54"/>
      <c r="O30" s="54"/>
      <c r="P30" s="54"/>
      <c r="Q30" s="54"/>
      <c r="R30" s="54"/>
      <c r="S30" s="54"/>
      <c r="T30" s="54"/>
      <c r="U30" s="54"/>
      <c r="V30" s="54"/>
      <c r="W30" s="54"/>
      <c r="X30" s="54"/>
      <c r="Y30" s="54"/>
    </row>
    <row r="31" spans="1:25" s="4" customForma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s="4" customFormat="1" x14ac:dyDescent="0.2">
      <c r="A32" s="54"/>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s="4" customFormat="1" x14ac:dyDescent="0.2">
      <c r="A33" s="54"/>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s="4" customFormat="1" x14ac:dyDescent="0.2">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s="37" customFormat="1" ht="12.75" thickBot="1" x14ac:dyDescent="0.25">
      <c r="A35" s="222" t="s">
        <v>482</v>
      </c>
      <c r="B35" s="7"/>
      <c r="C35" s="53"/>
      <c r="D35" s="53"/>
      <c r="E35" s="53"/>
      <c r="F35" s="53"/>
      <c r="G35" s="7"/>
      <c r="H35" s="7"/>
      <c r="I35" s="53"/>
      <c r="J35" s="53"/>
      <c r="K35" s="53"/>
      <c r="L35" s="53"/>
      <c r="M35" s="53"/>
      <c r="N35" s="53"/>
      <c r="O35" s="53"/>
      <c r="P35" s="53"/>
      <c r="Q35" s="53"/>
      <c r="R35" s="53"/>
      <c r="S35" s="53"/>
      <c r="T35" s="53"/>
      <c r="U35" s="53"/>
      <c r="V35" s="53"/>
      <c r="W35" s="53"/>
      <c r="X35" s="53"/>
      <c r="Y35" s="53"/>
    </row>
    <row r="36" spans="1:25" ht="13.5" hidden="1" customHeight="1" x14ac:dyDescent="0.2">
      <c r="A36" s="32" t="s">
        <v>465</v>
      </c>
      <c r="B36" s="30"/>
      <c r="C36" s="39"/>
      <c r="D36" s="39"/>
      <c r="E36" s="39"/>
      <c r="F36" s="39"/>
      <c r="G36" s="39"/>
      <c r="H36" s="39"/>
      <c r="I36" s="39"/>
      <c r="J36" s="39"/>
      <c r="K36" s="39"/>
      <c r="L36" s="39"/>
      <c r="M36" s="39"/>
      <c r="N36" s="39"/>
      <c r="O36" s="53"/>
      <c r="P36" s="53"/>
      <c r="Q36" s="53"/>
      <c r="R36" s="53"/>
      <c r="S36" s="53"/>
      <c r="T36" s="53"/>
      <c r="U36" s="53"/>
      <c r="V36" s="53"/>
      <c r="W36" s="53"/>
      <c r="X36" s="53"/>
      <c r="Y36" s="53"/>
    </row>
    <row r="37" spans="1:25" ht="57" customHeight="1" thickBot="1" x14ac:dyDescent="0.25">
      <c r="A37" s="190" t="s">
        <v>466</v>
      </c>
      <c r="B37" s="838" t="s">
        <v>467</v>
      </c>
      <c r="C37" s="104" t="s">
        <v>468</v>
      </c>
      <c r="D37" s="104" t="s">
        <v>469</v>
      </c>
      <c r="E37" s="104" t="s">
        <v>470</v>
      </c>
      <c r="F37" s="104" t="s">
        <v>471</v>
      </c>
      <c r="G37" s="104" t="s">
        <v>472</v>
      </c>
      <c r="H37" s="104" t="s">
        <v>473</v>
      </c>
      <c r="I37" s="104" t="s">
        <v>474</v>
      </c>
      <c r="J37" s="104" t="s">
        <v>475</v>
      </c>
      <c r="K37" s="104" t="s">
        <v>476</v>
      </c>
      <c r="L37" s="104" t="s">
        <v>477</v>
      </c>
      <c r="M37" s="104" t="s">
        <v>478</v>
      </c>
      <c r="N37" s="104" t="s">
        <v>479</v>
      </c>
      <c r="O37" s="53"/>
      <c r="P37" s="53"/>
      <c r="Q37" s="53"/>
      <c r="R37" s="53"/>
      <c r="S37" s="53"/>
      <c r="T37" s="53"/>
      <c r="U37" s="53"/>
      <c r="V37" s="53"/>
      <c r="W37" s="53"/>
      <c r="X37" s="53"/>
      <c r="Y37" s="53"/>
    </row>
    <row r="38" spans="1:25" x14ac:dyDescent="0.2">
      <c r="A38" s="28">
        <v>1</v>
      </c>
      <c r="B38" s="29"/>
      <c r="C38" s="26"/>
      <c r="D38" s="26"/>
      <c r="E38" s="26"/>
      <c r="F38" s="26"/>
      <c r="G38" s="26"/>
      <c r="H38" s="26"/>
      <c r="I38" s="26"/>
      <c r="J38" s="26"/>
      <c r="K38" s="26"/>
      <c r="L38" s="26"/>
      <c r="M38" s="25"/>
      <c r="N38" s="25"/>
      <c r="O38" s="53"/>
      <c r="P38" s="53"/>
      <c r="Q38" s="53"/>
      <c r="R38" s="53"/>
      <c r="S38" s="53"/>
      <c r="T38" s="53"/>
      <c r="U38" s="53"/>
      <c r="V38" s="53"/>
      <c r="W38" s="53"/>
      <c r="X38" s="53"/>
      <c r="Y38" s="53"/>
    </row>
    <row r="39" spans="1:25" x14ac:dyDescent="0.2">
      <c r="A39" s="28">
        <v>2</v>
      </c>
      <c r="B39" s="29"/>
      <c r="C39" s="26"/>
      <c r="D39" s="26"/>
      <c r="E39" s="26"/>
      <c r="F39" s="26"/>
      <c r="G39" s="26"/>
      <c r="H39" s="26"/>
      <c r="I39" s="26"/>
      <c r="J39" s="26"/>
      <c r="K39" s="26"/>
      <c r="L39" s="26"/>
      <c r="M39" s="25"/>
      <c r="N39" s="25"/>
      <c r="O39" s="53"/>
      <c r="P39" s="53"/>
      <c r="Q39" s="53"/>
      <c r="R39" s="53"/>
      <c r="S39" s="53"/>
      <c r="T39" s="53"/>
      <c r="U39" s="53"/>
      <c r="V39" s="53"/>
      <c r="W39" s="53"/>
      <c r="X39" s="53"/>
      <c r="Y39" s="53"/>
    </row>
    <row r="40" spans="1:25" x14ac:dyDescent="0.2">
      <c r="A40" s="28">
        <v>3</v>
      </c>
      <c r="B40" s="29"/>
      <c r="C40" s="26"/>
      <c r="D40" s="26"/>
      <c r="E40" s="26"/>
      <c r="F40" s="26"/>
      <c r="G40" s="26"/>
      <c r="H40" s="26"/>
      <c r="I40" s="26"/>
      <c r="J40" s="26"/>
      <c r="K40" s="26"/>
      <c r="L40" s="26"/>
      <c r="M40" s="25"/>
      <c r="N40" s="25"/>
      <c r="O40" s="53"/>
      <c r="P40" s="53"/>
      <c r="Q40" s="53"/>
      <c r="R40" s="53"/>
      <c r="S40" s="53"/>
      <c r="T40" s="53"/>
      <c r="U40" s="53"/>
      <c r="V40" s="53"/>
      <c r="W40" s="53"/>
      <c r="X40" s="53"/>
      <c r="Y40" s="53"/>
    </row>
    <row r="41" spans="1:25" x14ac:dyDescent="0.2">
      <c r="A41" s="28">
        <v>4</v>
      </c>
      <c r="B41" s="29"/>
      <c r="C41" s="26"/>
      <c r="D41" s="26"/>
      <c r="E41" s="26"/>
      <c r="F41" s="26"/>
      <c r="G41" s="26"/>
      <c r="H41" s="26"/>
      <c r="I41" s="26"/>
      <c r="J41" s="26"/>
      <c r="K41" s="26"/>
      <c r="L41" s="26"/>
      <c r="M41" s="25"/>
      <c r="N41" s="25"/>
      <c r="O41" s="53"/>
      <c r="P41" s="53"/>
      <c r="Q41" s="53"/>
      <c r="R41" s="53"/>
      <c r="S41" s="53"/>
      <c r="T41" s="53"/>
      <c r="U41" s="53"/>
      <c r="V41" s="53"/>
      <c r="W41" s="53"/>
      <c r="X41" s="53"/>
      <c r="Y41" s="53"/>
    </row>
    <row r="42" spans="1:25" x14ac:dyDescent="0.2">
      <c r="A42" s="28">
        <v>5</v>
      </c>
      <c r="B42" s="29"/>
      <c r="C42" s="26"/>
      <c r="D42" s="26"/>
      <c r="E42" s="26"/>
      <c r="F42" s="26"/>
      <c r="G42" s="26"/>
      <c r="H42" s="26"/>
      <c r="I42" s="26"/>
      <c r="J42" s="26"/>
      <c r="K42" s="26"/>
      <c r="L42" s="26"/>
      <c r="M42" s="25"/>
      <c r="N42" s="25"/>
      <c r="O42" s="53"/>
      <c r="P42" s="53"/>
      <c r="Q42" s="53"/>
      <c r="R42" s="53"/>
      <c r="S42" s="53"/>
      <c r="T42" s="53"/>
      <c r="U42" s="53"/>
      <c r="V42" s="53"/>
      <c r="W42" s="53"/>
      <c r="X42" s="53"/>
      <c r="Y42" s="53"/>
    </row>
    <row r="43" spans="1:25" x14ac:dyDescent="0.2">
      <c r="A43" s="28">
        <v>6</v>
      </c>
      <c r="B43" s="29"/>
      <c r="C43" s="26"/>
      <c r="D43" s="26"/>
      <c r="E43" s="26"/>
      <c r="F43" s="26"/>
      <c r="G43" s="26"/>
      <c r="H43" s="26"/>
      <c r="I43" s="26"/>
      <c r="J43" s="26"/>
      <c r="K43" s="26"/>
      <c r="L43" s="26"/>
      <c r="M43" s="25"/>
      <c r="N43" s="25"/>
      <c r="O43" s="53"/>
      <c r="P43" s="53"/>
      <c r="Q43" s="53"/>
      <c r="R43" s="53"/>
      <c r="S43" s="53"/>
      <c r="T43" s="53"/>
      <c r="U43" s="53"/>
      <c r="V43" s="53"/>
      <c r="W43" s="53"/>
      <c r="X43" s="53"/>
      <c r="Y43" s="53"/>
    </row>
    <row r="44" spans="1:25" x14ac:dyDescent="0.2">
      <c r="A44" s="28">
        <v>7</v>
      </c>
      <c r="B44" s="29"/>
      <c r="C44" s="26"/>
      <c r="D44" s="26"/>
      <c r="E44" s="26"/>
      <c r="F44" s="26"/>
      <c r="G44" s="26"/>
      <c r="H44" s="26"/>
      <c r="I44" s="26"/>
      <c r="J44" s="26"/>
      <c r="K44" s="26"/>
      <c r="L44" s="26"/>
      <c r="M44" s="25"/>
      <c r="N44" s="25"/>
      <c r="O44" s="53"/>
      <c r="P44" s="53"/>
      <c r="Q44" s="53"/>
      <c r="R44" s="53"/>
      <c r="S44" s="53"/>
      <c r="T44" s="53"/>
      <c r="U44" s="53"/>
      <c r="V44" s="53"/>
      <c r="W44" s="53"/>
      <c r="X44" s="53"/>
      <c r="Y44" s="53"/>
    </row>
    <row r="45" spans="1:25" x14ac:dyDescent="0.2">
      <c r="A45" s="28">
        <v>8</v>
      </c>
      <c r="B45" s="29"/>
      <c r="C45" s="26"/>
      <c r="D45" s="26"/>
      <c r="E45" s="26"/>
      <c r="F45" s="26"/>
      <c r="G45" s="26"/>
      <c r="H45" s="26"/>
      <c r="I45" s="26"/>
      <c r="J45" s="26"/>
      <c r="K45" s="26"/>
      <c r="L45" s="26"/>
      <c r="M45" s="25"/>
      <c r="N45" s="25"/>
      <c r="O45" s="53"/>
      <c r="P45" s="53"/>
      <c r="Q45" s="53"/>
      <c r="R45" s="53"/>
      <c r="S45" s="53"/>
      <c r="T45" s="53"/>
      <c r="U45" s="53"/>
      <c r="V45" s="53"/>
      <c r="W45" s="53"/>
      <c r="X45" s="53"/>
      <c r="Y45" s="53"/>
    </row>
    <row r="46" spans="1:25" x14ac:dyDescent="0.2">
      <c r="A46" s="28">
        <v>9</v>
      </c>
      <c r="B46" s="29"/>
      <c r="C46" s="26"/>
      <c r="D46" s="26"/>
      <c r="E46" s="26"/>
      <c r="F46" s="26"/>
      <c r="G46" s="26"/>
      <c r="H46" s="26"/>
      <c r="I46" s="26"/>
      <c r="J46" s="26"/>
      <c r="K46" s="26"/>
      <c r="L46" s="26"/>
      <c r="M46" s="25"/>
      <c r="N46" s="25"/>
      <c r="O46" s="53"/>
      <c r="P46" s="53"/>
      <c r="Q46" s="53"/>
      <c r="R46" s="53"/>
      <c r="S46" s="53"/>
      <c r="T46" s="53"/>
      <c r="U46" s="53"/>
      <c r="V46" s="53"/>
      <c r="W46" s="53"/>
      <c r="X46" s="53"/>
      <c r="Y46" s="53"/>
    </row>
    <row r="47" spans="1:25" x14ac:dyDescent="0.2">
      <c r="A47" s="28">
        <v>10</v>
      </c>
      <c r="B47" s="29"/>
      <c r="C47" s="26"/>
      <c r="D47" s="26"/>
      <c r="E47" s="26"/>
      <c r="F47" s="26"/>
      <c r="G47" s="26"/>
      <c r="H47" s="26"/>
      <c r="I47" s="26"/>
      <c r="J47" s="26"/>
      <c r="K47" s="26"/>
      <c r="L47" s="26"/>
      <c r="M47" s="25"/>
      <c r="N47" s="25"/>
      <c r="O47" s="53"/>
      <c r="P47" s="53"/>
      <c r="Q47" s="53"/>
      <c r="R47" s="53"/>
      <c r="S47" s="53"/>
      <c r="T47" s="53"/>
      <c r="U47" s="53"/>
      <c r="V47" s="53"/>
      <c r="W47" s="53"/>
      <c r="X47" s="53"/>
      <c r="Y47" s="53"/>
    </row>
    <row r="48" spans="1:25" x14ac:dyDescent="0.2">
      <c r="A48" s="28">
        <v>11</v>
      </c>
      <c r="B48" s="29"/>
      <c r="C48" s="26"/>
      <c r="D48" s="26"/>
      <c r="E48" s="26"/>
      <c r="F48" s="26"/>
      <c r="G48" s="26"/>
      <c r="H48" s="26"/>
      <c r="I48" s="26"/>
      <c r="J48" s="26"/>
      <c r="K48" s="26"/>
      <c r="L48" s="26"/>
      <c r="M48" s="25"/>
      <c r="N48" s="25"/>
      <c r="O48" s="53"/>
      <c r="P48" s="53"/>
      <c r="Q48" s="53"/>
      <c r="R48" s="53"/>
      <c r="S48" s="53"/>
      <c r="T48" s="53"/>
      <c r="U48" s="53"/>
      <c r="V48" s="53"/>
      <c r="W48" s="53"/>
      <c r="X48" s="53"/>
      <c r="Y48" s="53"/>
    </row>
    <row r="49" spans="1:14" x14ac:dyDescent="0.2">
      <c r="A49" s="28">
        <v>12</v>
      </c>
      <c r="B49" s="29"/>
      <c r="C49" s="26"/>
      <c r="D49" s="26"/>
      <c r="E49" s="26"/>
      <c r="F49" s="26"/>
      <c r="G49" s="26"/>
      <c r="H49" s="26"/>
      <c r="I49" s="26"/>
      <c r="J49" s="26"/>
      <c r="K49" s="26"/>
      <c r="L49" s="26"/>
      <c r="M49" s="25"/>
      <c r="N49" s="25"/>
    </row>
    <row r="50" spans="1:14" x14ac:dyDescent="0.2">
      <c r="A50" s="28">
        <v>13</v>
      </c>
      <c r="B50" s="29"/>
      <c r="C50" s="26"/>
      <c r="D50" s="26"/>
      <c r="E50" s="26"/>
      <c r="F50" s="26"/>
      <c r="G50" s="26"/>
      <c r="H50" s="26"/>
      <c r="I50" s="26"/>
      <c r="J50" s="26"/>
      <c r="K50" s="26"/>
      <c r="L50" s="26"/>
      <c r="M50" s="25"/>
      <c r="N50" s="25"/>
    </row>
    <row r="51" spans="1:14" x14ac:dyDescent="0.2">
      <c r="A51" s="28">
        <v>14</v>
      </c>
      <c r="B51" s="29"/>
      <c r="C51" s="26"/>
      <c r="D51" s="26"/>
      <c r="E51" s="26"/>
      <c r="F51" s="26"/>
      <c r="G51" s="26"/>
      <c r="H51" s="26"/>
      <c r="I51" s="26"/>
      <c r="J51" s="26"/>
      <c r="K51" s="26"/>
      <c r="L51" s="26"/>
      <c r="M51" s="25"/>
      <c r="N51" s="25"/>
    </row>
    <row r="52" spans="1:14" x14ac:dyDescent="0.2">
      <c r="A52" s="28">
        <v>15</v>
      </c>
      <c r="B52" s="29"/>
      <c r="C52" s="26"/>
      <c r="D52" s="26"/>
      <c r="E52" s="26"/>
      <c r="F52" s="26"/>
      <c r="G52" s="26"/>
      <c r="H52" s="26"/>
      <c r="I52" s="26"/>
      <c r="J52" s="26"/>
      <c r="K52" s="26"/>
      <c r="L52" s="26"/>
      <c r="M52" s="25"/>
      <c r="N52" s="25"/>
    </row>
    <row r="53" spans="1:14" x14ac:dyDescent="0.2">
      <c r="A53" s="28">
        <v>16</v>
      </c>
      <c r="B53" s="29"/>
      <c r="C53" s="26"/>
      <c r="D53" s="26"/>
      <c r="E53" s="26"/>
      <c r="F53" s="26"/>
      <c r="G53" s="26"/>
      <c r="H53" s="26"/>
      <c r="I53" s="26"/>
      <c r="J53" s="26"/>
      <c r="K53" s="26"/>
      <c r="L53" s="26"/>
      <c r="M53" s="25"/>
      <c r="N53" s="25"/>
    </row>
    <row r="54" spans="1:14" x14ac:dyDescent="0.2">
      <c r="A54" s="28">
        <v>17</v>
      </c>
      <c r="B54" s="29"/>
      <c r="C54" s="26"/>
      <c r="D54" s="26"/>
      <c r="E54" s="26"/>
      <c r="F54" s="26"/>
      <c r="G54" s="26"/>
      <c r="H54" s="26"/>
      <c r="I54" s="26"/>
      <c r="J54" s="26"/>
      <c r="K54" s="26"/>
      <c r="L54" s="26"/>
      <c r="M54" s="25"/>
      <c r="N54" s="25"/>
    </row>
    <row r="55" spans="1:14" x14ac:dyDescent="0.2">
      <c r="A55" s="28">
        <v>18</v>
      </c>
      <c r="B55" s="29"/>
      <c r="C55" s="26"/>
      <c r="D55" s="26"/>
      <c r="E55" s="26"/>
      <c r="F55" s="26"/>
      <c r="G55" s="26"/>
      <c r="H55" s="26"/>
      <c r="I55" s="26"/>
      <c r="J55" s="26"/>
      <c r="K55" s="26"/>
      <c r="L55" s="26"/>
      <c r="M55" s="25"/>
      <c r="N55" s="25"/>
    </row>
    <row r="56" spans="1:14" x14ac:dyDescent="0.2">
      <c r="A56" s="28">
        <v>19</v>
      </c>
      <c r="B56" s="29"/>
      <c r="C56" s="26"/>
      <c r="D56" s="26"/>
      <c r="E56" s="26"/>
      <c r="F56" s="26"/>
      <c r="G56" s="26"/>
      <c r="H56" s="26"/>
      <c r="I56" s="26"/>
      <c r="J56" s="26"/>
      <c r="K56" s="26"/>
      <c r="L56" s="26"/>
      <c r="M56" s="25"/>
      <c r="N56" s="25"/>
    </row>
    <row r="57" spans="1:14" x14ac:dyDescent="0.2">
      <c r="A57" s="28">
        <v>20</v>
      </c>
      <c r="B57" s="29"/>
      <c r="C57" s="26"/>
      <c r="D57" s="26"/>
      <c r="E57" s="26"/>
      <c r="F57" s="26"/>
      <c r="G57" s="26"/>
      <c r="H57" s="26"/>
      <c r="I57" s="26"/>
      <c r="J57" s="26"/>
      <c r="K57" s="26"/>
      <c r="L57" s="26"/>
      <c r="M57" s="25"/>
      <c r="N57" s="25"/>
    </row>
    <row r="58" spans="1:14" ht="12.75" thickBot="1" x14ac:dyDescent="0.25">
      <c r="A58" s="33" t="s">
        <v>480</v>
      </c>
      <c r="B58" s="31"/>
      <c r="C58" s="17"/>
      <c r="D58" s="17"/>
      <c r="E58" s="17"/>
      <c r="F58" s="17"/>
      <c r="G58" s="17"/>
      <c r="H58" s="17"/>
      <c r="I58" s="17"/>
      <c r="J58" s="17"/>
      <c r="K58" s="17"/>
      <c r="L58" s="17"/>
      <c r="M58" s="22"/>
      <c r="N58" s="22"/>
    </row>
    <row r="59" spans="1:14" ht="12.75" thickBot="1" x14ac:dyDescent="0.25">
      <c r="A59" s="40" t="s">
        <v>144</v>
      </c>
      <c r="B59" s="27"/>
      <c r="C59" s="23"/>
      <c r="D59" s="21"/>
      <c r="E59" s="21"/>
      <c r="F59" s="21"/>
      <c r="G59" s="23"/>
      <c r="H59" s="23"/>
      <c r="I59" s="23"/>
      <c r="J59" s="23"/>
      <c r="K59" s="23"/>
      <c r="L59" s="23"/>
      <c r="M59" s="23"/>
      <c r="N59" s="23"/>
    </row>
    <row r="60" spans="1:14" s="37" customFormat="1" x14ac:dyDescent="0.2">
      <c r="A60" s="1" t="s">
        <v>481</v>
      </c>
      <c r="B60" s="2"/>
      <c r="C60" s="2"/>
      <c r="D60" s="2"/>
      <c r="E60" s="2"/>
      <c r="F60" s="2"/>
      <c r="G60" s="2"/>
      <c r="H60" s="2"/>
      <c r="I60" s="2"/>
      <c r="J60" s="2"/>
      <c r="K60" s="2"/>
      <c r="L60" s="2"/>
      <c r="M60" s="53"/>
      <c r="N60" s="53"/>
    </row>
    <row r="61" spans="1:14" x14ac:dyDescent="0.2">
      <c r="A61" s="8"/>
      <c r="B61" s="8"/>
      <c r="C61" s="53"/>
      <c r="D61" s="53"/>
      <c r="E61" s="53"/>
      <c r="F61" s="53"/>
      <c r="G61" s="53"/>
      <c r="H61" s="53"/>
      <c r="I61" s="53"/>
      <c r="J61" s="53"/>
      <c r="K61" s="53"/>
      <c r="L61" s="53"/>
      <c r="M61" s="53"/>
      <c r="N61" s="53"/>
    </row>
    <row r="62" spans="1:14" x14ac:dyDescent="0.2">
      <c r="A62" s="8"/>
      <c r="B62" s="53"/>
      <c r="C62" s="53"/>
      <c r="D62" s="53"/>
      <c r="E62" s="53"/>
      <c r="F62" s="53"/>
      <c r="G62" s="53"/>
      <c r="H62" s="53"/>
      <c r="I62" s="53"/>
      <c r="J62" s="53"/>
      <c r="K62" s="53"/>
      <c r="L62" s="53"/>
      <c r="M62" s="53"/>
      <c r="N62" s="53"/>
    </row>
    <row r="63" spans="1:14" x14ac:dyDescent="0.2">
      <c r="A63" s="8"/>
      <c r="B63" s="53"/>
      <c r="C63" s="53"/>
      <c r="D63" s="53"/>
      <c r="E63" s="53"/>
      <c r="F63" s="53"/>
      <c r="G63" s="53"/>
      <c r="H63" s="53"/>
      <c r="I63" s="53"/>
      <c r="J63" s="53"/>
      <c r="K63" s="53"/>
      <c r="L63" s="53"/>
      <c r="M63" s="53"/>
      <c r="N63" s="53"/>
    </row>
    <row r="64" spans="1:14" x14ac:dyDescent="0.2">
      <c r="A64" s="8"/>
      <c r="B64" s="53"/>
      <c r="C64" s="53"/>
      <c r="D64" s="53"/>
      <c r="E64" s="53"/>
      <c r="F64" s="53"/>
      <c r="G64" s="53"/>
      <c r="H64" s="53"/>
      <c r="I64" s="53"/>
      <c r="J64" s="53"/>
      <c r="K64" s="53"/>
      <c r="L64" s="53"/>
      <c r="M64" s="53"/>
      <c r="N64" s="53"/>
    </row>
  </sheetData>
  <phoneticPr fontId="13" type="noConversion"/>
  <printOptions horizontalCentered="1"/>
  <pageMargins left="0.23622047244094491" right="0.23622047244094491" top="0.74803149606299213" bottom="0.74803149606299213" header="0.31496062992125984" footer="0.31496062992125984"/>
  <pageSetup paperSize="9" scale="61"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5BC81-C0E0-4B6B-B7F0-15DD3B1DCD9D}">
  <sheetPr>
    <tabColor theme="9" tint="-0.249977111117893"/>
  </sheetPr>
  <dimension ref="A1:Y111"/>
  <sheetViews>
    <sheetView zoomScale="70" zoomScaleNormal="70" zoomScaleSheetLayoutView="55" zoomScalePageLayoutView="85" workbookViewId="0">
      <selection activeCell="M13" sqref="M13"/>
    </sheetView>
  </sheetViews>
  <sheetFormatPr baseColWidth="10" defaultColWidth="11.42578125" defaultRowHeight="12" x14ac:dyDescent="0.2"/>
  <cols>
    <col min="1" max="1" width="56.42578125" style="573" customWidth="1"/>
    <col min="2" max="2" width="18.28515625" style="573" customWidth="1"/>
    <col min="3" max="3" width="18" style="573" customWidth="1"/>
    <col min="4" max="4" width="17.7109375" style="573" customWidth="1"/>
    <col min="5" max="5" width="18.42578125" style="574" bestFit="1" customWidth="1"/>
    <col min="6" max="6" width="35.140625" style="573" customWidth="1"/>
    <col min="7" max="7" width="17.7109375" style="558" customWidth="1"/>
    <col min="8" max="9" width="17.7109375" style="564" customWidth="1"/>
    <col min="10" max="10" width="23.42578125" style="558" customWidth="1"/>
    <col min="11" max="16384" width="11.42578125" style="558"/>
  </cols>
  <sheetData>
    <row r="1" spans="1:25" ht="24.75" customHeight="1" x14ac:dyDescent="0.2">
      <c r="A1" s="931" t="s">
        <v>483</v>
      </c>
      <c r="B1" s="931"/>
      <c r="C1" s="931"/>
      <c r="D1" s="931"/>
      <c r="E1" s="931"/>
      <c r="F1" s="556"/>
      <c r="G1" s="221"/>
      <c r="H1" s="557"/>
      <c r="I1" s="557"/>
      <c r="J1" s="221"/>
    </row>
    <row r="2" spans="1:25" ht="12.75" x14ac:dyDescent="0.2">
      <c r="A2" s="559" t="s">
        <v>43</v>
      </c>
      <c r="B2" s="556"/>
      <c r="C2" s="556"/>
      <c r="D2" s="556"/>
      <c r="E2" s="560"/>
      <c r="F2" s="556"/>
      <c r="G2" s="221"/>
      <c r="H2" s="557"/>
      <c r="I2" s="557"/>
      <c r="J2" s="221"/>
      <c r="K2" s="221"/>
      <c r="L2" s="221"/>
      <c r="M2" s="221"/>
      <c r="N2" s="221"/>
      <c r="O2" s="221"/>
      <c r="P2" s="221"/>
      <c r="Q2" s="221"/>
      <c r="R2" s="221"/>
      <c r="S2" s="221"/>
      <c r="T2" s="221"/>
      <c r="U2" s="221"/>
      <c r="V2" s="221"/>
      <c r="W2" s="221"/>
      <c r="X2" s="221"/>
      <c r="Y2" s="221"/>
    </row>
    <row r="3" spans="1:25" ht="14.25" customHeight="1" x14ac:dyDescent="0.2">
      <c r="A3" s="222" t="s">
        <v>484</v>
      </c>
      <c r="B3" s="561"/>
      <c r="C3" s="561"/>
      <c r="D3" s="561"/>
      <c r="E3" s="562"/>
      <c r="F3" s="561"/>
      <c r="G3" s="563"/>
    </row>
    <row r="4" spans="1:25" ht="13.5" hidden="1" customHeight="1" x14ac:dyDescent="0.2">
      <c r="A4" s="565" t="s">
        <v>465</v>
      </c>
      <c r="B4" s="565"/>
      <c r="C4" s="565"/>
      <c r="D4" s="575"/>
      <c r="E4" s="576"/>
      <c r="F4" s="575"/>
      <c r="G4" s="39" t="s">
        <v>266</v>
      </c>
      <c r="H4" s="566" t="s">
        <v>485</v>
      </c>
      <c r="I4" s="566"/>
      <c r="J4" s="39"/>
    </row>
    <row r="5" spans="1:25" ht="39" customHeight="1" x14ac:dyDescent="0.2">
      <c r="A5" s="841" t="s">
        <v>486</v>
      </c>
      <c r="B5" s="841" t="s">
        <v>468</v>
      </c>
      <c r="C5" s="841" t="s">
        <v>469</v>
      </c>
      <c r="D5" s="841" t="s">
        <v>470</v>
      </c>
      <c r="E5" s="590" t="s">
        <v>487</v>
      </c>
      <c r="F5" s="841" t="s">
        <v>473</v>
      </c>
      <c r="G5" s="841" t="s">
        <v>488</v>
      </c>
      <c r="H5" s="591" t="s">
        <v>472</v>
      </c>
      <c r="I5" s="591" t="s">
        <v>478</v>
      </c>
      <c r="J5" s="841" t="s">
        <v>489</v>
      </c>
    </row>
    <row r="6" spans="1:25" ht="36" customHeight="1" x14ac:dyDescent="0.2">
      <c r="A6" s="585" t="s">
        <v>490</v>
      </c>
      <c r="B6" s="585" t="s">
        <v>491</v>
      </c>
      <c r="C6" s="586" t="s">
        <v>492</v>
      </c>
      <c r="D6" s="586" t="s">
        <v>493</v>
      </c>
      <c r="E6" s="587">
        <v>142163.45000000001</v>
      </c>
      <c r="F6" s="585" t="s">
        <v>494</v>
      </c>
      <c r="G6" s="588" t="s">
        <v>495</v>
      </c>
      <c r="H6" s="589">
        <v>43882</v>
      </c>
      <c r="I6" s="589">
        <v>44246</v>
      </c>
      <c r="J6" s="588"/>
    </row>
    <row r="7" spans="1:25" ht="36" customHeight="1" x14ac:dyDescent="0.2">
      <c r="A7" s="577" t="s">
        <v>496</v>
      </c>
      <c r="B7" s="577" t="s">
        <v>497</v>
      </c>
      <c r="C7" s="578" t="s">
        <v>498</v>
      </c>
      <c r="D7" s="578" t="s">
        <v>499</v>
      </c>
      <c r="E7" s="579">
        <v>143039</v>
      </c>
      <c r="F7" s="577" t="s">
        <v>500</v>
      </c>
      <c r="G7" s="580" t="s">
        <v>495</v>
      </c>
      <c r="H7" s="581">
        <v>44071</v>
      </c>
      <c r="I7" s="581">
        <v>44456</v>
      </c>
      <c r="J7" s="580"/>
    </row>
    <row r="8" spans="1:25" ht="36" customHeight="1" x14ac:dyDescent="0.2">
      <c r="A8" s="577" t="s">
        <v>501</v>
      </c>
      <c r="B8" s="577" t="s">
        <v>497</v>
      </c>
      <c r="C8" s="578" t="s">
        <v>498</v>
      </c>
      <c r="D8" s="578" t="s">
        <v>502</v>
      </c>
      <c r="E8" s="579">
        <v>164842.57999999999</v>
      </c>
      <c r="F8" s="577" t="s">
        <v>503</v>
      </c>
      <c r="G8" s="580" t="s">
        <v>495</v>
      </c>
      <c r="H8" s="581">
        <v>44006</v>
      </c>
      <c r="I8" s="581">
        <v>44371</v>
      </c>
      <c r="J8" s="580"/>
    </row>
    <row r="9" spans="1:25" ht="36" customHeight="1" x14ac:dyDescent="0.2">
      <c r="A9" s="577" t="s">
        <v>504</v>
      </c>
      <c r="B9" s="577" t="s">
        <v>497</v>
      </c>
      <c r="C9" s="578" t="s">
        <v>498</v>
      </c>
      <c r="D9" s="578" t="s">
        <v>505</v>
      </c>
      <c r="E9" s="579">
        <v>243000</v>
      </c>
      <c r="F9" s="577" t="s">
        <v>506</v>
      </c>
      <c r="G9" s="580" t="s">
        <v>495</v>
      </c>
      <c r="H9" s="581">
        <v>44257</v>
      </c>
      <c r="I9" s="581">
        <v>44622</v>
      </c>
      <c r="J9" s="580"/>
    </row>
    <row r="10" spans="1:25" ht="36" customHeight="1" x14ac:dyDescent="0.2">
      <c r="A10" s="577" t="s">
        <v>507</v>
      </c>
      <c r="B10" s="582" t="s">
        <v>508</v>
      </c>
      <c r="C10" s="578" t="s">
        <v>498</v>
      </c>
      <c r="D10" s="578" t="s">
        <v>509</v>
      </c>
      <c r="E10" s="579">
        <v>509333</v>
      </c>
      <c r="F10" s="577" t="s">
        <v>510</v>
      </c>
      <c r="G10" s="580" t="s">
        <v>495</v>
      </c>
      <c r="H10" s="581">
        <v>44239</v>
      </c>
      <c r="I10" s="581">
        <v>44604</v>
      </c>
      <c r="J10" s="580"/>
    </row>
    <row r="11" spans="1:25" ht="36" customHeight="1" x14ac:dyDescent="0.2">
      <c r="A11" s="577" t="s">
        <v>511</v>
      </c>
      <c r="B11" s="577" t="s">
        <v>497</v>
      </c>
      <c r="C11" s="578" t="s">
        <v>498</v>
      </c>
      <c r="D11" s="578" t="s">
        <v>512</v>
      </c>
      <c r="E11" s="579">
        <v>328512.25</v>
      </c>
      <c r="F11" s="577" t="s">
        <v>513</v>
      </c>
      <c r="G11" s="580" t="s">
        <v>495</v>
      </c>
      <c r="H11" s="581">
        <v>44239</v>
      </c>
      <c r="I11" s="581">
        <v>44604</v>
      </c>
      <c r="J11" s="580"/>
    </row>
    <row r="12" spans="1:25" ht="36" customHeight="1" x14ac:dyDescent="0.2">
      <c r="A12" s="577" t="s">
        <v>514</v>
      </c>
      <c r="B12" s="577" t="s">
        <v>497</v>
      </c>
      <c r="C12" s="578" t="s">
        <v>498</v>
      </c>
      <c r="D12" s="578" t="s">
        <v>515</v>
      </c>
      <c r="E12" s="579">
        <v>63700</v>
      </c>
      <c r="F12" s="577" t="s">
        <v>516</v>
      </c>
      <c r="G12" s="580" t="s">
        <v>495</v>
      </c>
      <c r="H12" s="581">
        <v>44078</v>
      </c>
      <c r="I12" s="581">
        <v>44484</v>
      </c>
      <c r="J12" s="580"/>
    </row>
    <row r="13" spans="1:25" ht="36" customHeight="1" x14ac:dyDescent="0.2">
      <c r="A13" s="577" t="s">
        <v>517</v>
      </c>
      <c r="B13" s="582" t="s">
        <v>508</v>
      </c>
      <c r="C13" s="578" t="s">
        <v>498</v>
      </c>
      <c r="D13" s="578" t="s">
        <v>518</v>
      </c>
      <c r="E13" s="579">
        <v>488699</v>
      </c>
      <c r="F13" s="577" t="s">
        <v>519</v>
      </c>
      <c r="G13" s="580" t="s">
        <v>495</v>
      </c>
      <c r="H13" s="581">
        <v>44075</v>
      </c>
      <c r="I13" s="581">
        <v>45215</v>
      </c>
      <c r="J13" s="580"/>
    </row>
    <row r="14" spans="1:25" ht="36" customHeight="1" x14ac:dyDescent="0.2">
      <c r="A14" s="577" t="s">
        <v>520</v>
      </c>
      <c r="B14" s="582" t="s">
        <v>508</v>
      </c>
      <c r="C14" s="578" t="s">
        <v>498</v>
      </c>
      <c r="D14" s="578" t="s">
        <v>521</v>
      </c>
      <c r="E14" s="579">
        <v>1741000</v>
      </c>
      <c r="F14" s="577" t="s">
        <v>522</v>
      </c>
      <c r="G14" s="580" t="s">
        <v>495</v>
      </c>
      <c r="H14" s="581">
        <v>44165</v>
      </c>
      <c r="I14" s="581">
        <v>44895</v>
      </c>
      <c r="J14" s="580"/>
    </row>
    <row r="15" spans="1:25" ht="36" customHeight="1" x14ac:dyDescent="0.2">
      <c r="A15" s="577" t="s">
        <v>523</v>
      </c>
      <c r="B15" s="582" t="s">
        <v>508</v>
      </c>
      <c r="C15" s="578" t="s">
        <v>498</v>
      </c>
      <c r="D15" s="578" t="s">
        <v>524</v>
      </c>
      <c r="E15" s="579">
        <v>2435136.7200000002</v>
      </c>
      <c r="F15" s="577" t="s">
        <v>525</v>
      </c>
      <c r="G15" s="580" t="s">
        <v>495</v>
      </c>
      <c r="H15" s="581">
        <v>44056</v>
      </c>
      <c r="I15" s="581">
        <v>44456</v>
      </c>
      <c r="J15" s="580"/>
    </row>
    <row r="16" spans="1:25" ht="36" customHeight="1" x14ac:dyDescent="0.2">
      <c r="A16" s="577" t="s">
        <v>526</v>
      </c>
      <c r="B16" s="577" t="s">
        <v>497</v>
      </c>
      <c r="C16" s="578" t="s">
        <v>498</v>
      </c>
      <c r="D16" s="578" t="s">
        <v>527</v>
      </c>
      <c r="E16" s="579">
        <v>151987.68</v>
      </c>
      <c r="F16" s="577" t="s">
        <v>528</v>
      </c>
      <c r="G16" s="580" t="s">
        <v>495</v>
      </c>
      <c r="H16" s="581">
        <v>44123</v>
      </c>
      <c r="I16" s="581">
        <v>44853</v>
      </c>
      <c r="J16" s="580"/>
    </row>
    <row r="17" spans="1:10" ht="36" customHeight="1" x14ac:dyDescent="0.2">
      <c r="A17" s="577" t="s">
        <v>529</v>
      </c>
      <c r="B17" s="577" t="s">
        <v>530</v>
      </c>
      <c r="C17" s="578" t="s">
        <v>498</v>
      </c>
      <c r="D17" s="583" t="s">
        <v>531</v>
      </c>
      <c r="E17" s="579">
        <v>109067.4</v>
      </c>
      <c r="F17" s="577" t="s">
        <v>532</v>
      </c>
      <c r="G17" s="580" t="s">
        <v>495</v>
      </c>
      <c r="H17" s="581">
        <v>43889</v>
      </c>
      <c r="I17" s="581">
        <v>43908</v>
      </c>
      <c r="J17" s="580"/>
    </row>
    <row r="18" spans="1:10" ht="36" customHeight="1" x14ac:dyDescent="0.2">
      <c r="A18" s="577" t="s">
        <v>533</v>
      </c>
      <c r="B18" s="577" t="s">
        <v>497</v>
      </c>
      <c r="C18" s="578" t="s">
        <v>498</v>
      </c>
      <c r="D18" s="578" t="s">
        <v>534</v>
      </c>
      <c r="E18" s="579">
        <v>89000</v>
      </c>
      <c r="F18" s="577" t="s">
        <v>535</v>
      </c>
      <c r="G18" s="580" t="s">
        <v>495</v>
      </c>
      <c r="H18" s="581">
        <v>44221</v>
      </c>
      <c r="I18" s="581">
        <v>44377</v>
      </c>
      <c r="J18" s="580"/>
    </row>
    <row r="19" spans="1:10" ht="36" customHeight="1" x14ac:dyDescent="0.2">
      <c r="A19" s="577" t="s">
        <v>536</v>
      </c>
      <c r="B19" s="577" t="s">
        <v>491</v>
      </c>
      <c r="C19" s="578" t="s">
        <v>492</v>
      </c>
      <c r="D19" s="578" t="s">
        <v>537</v>
      </c>
      <c r="E19" s="579">
        <v>229000</v>
      </c>
      <c r="F19" s="577" t="s">
        <v>538</v>
      </c>
      <c r="G19" s="580" t="s">
        <v>495</v>
      </c>
      <c r="H19" s="581">
        <v>43950</v>
      </c>
      <c r="I19" s="581">
        <v>43964</v>
      </c>
      <c r="J19" s="580"/>
    </row>
    <row r="20" spans="1:10" ht="36" customHeight="1" x14ac:dyDescent="0.2">
      <c r="A20" s="577" t="s">
        <v>539</v>
      </c>
      <c r="B20" s="577" t="s">
        <v>497</v>
      </c>
      <c r="C20" s="578" t="s">
        <v>498</v>
      </c>
      <c r="D20" s="578" t="s">
        <v>540</v>
      </c>
      <c r="E20" s="579">
        <v>2379916.7999999998</v>
      </c>
      <c r="F20" s="577" t="s">
        <v>541</v>
      </c>
      <c r="G20" s="580" t="s">
        <v>495</v>
      </c>
      <c r="H20" s="581">
        <v>44018</v>
      </c>
      <c r="I20" s="581">
        <v>44748</v>
      </c>
      <c r="J20" s="580"/>
    </row>
    <row r="21" spans="1:10" ht="36" customHeight="1" x14ac:dyDescent="0.2">
      <c r="A21" s="577" t="s">
        <v>523</v>
      </c>
      <c r="B21" s="577" t="s">
        <v>491</v>
      </c>
      <c r="C21" s="578" t="s">
        <v>492</v>
      </c>
      <c r="D21" s="578" t="s">
        <v>542</v>
      </c>
      <c r="E21" s="579">
        <v>1087873</v>
      </c>
      <c r="F21" s="577" t="s">
        <v>543</v>
      </c>
      <c r="G21" s="580" t="s">
        <v>495</v>
      </c>
      <c r="H21" s="581">
        <v>43998</v>
      </c>
      <c r="I21" s="581">
        <v>44090</v>
      </c>
      <c r="J21" s="580"/>
    </row>
    <row r="22" spans="1:10" ht="36" customHeight="1" x14ac:dyDescent="0.2">
      <c r="A22" s="577" t="s">
        <v>544</v>
      </c>
      <c r="B22" s="577" t="s">
        <v>491</v>
      </c>
      <c r="C22" s="578" t="s">
        <v>492</v>
      </c>
      <c r="D22" s="578" t="s">
        <v>545</v>
      </c>
      <c r="E22" s="579">
        <v>405398</v>
      </c>
      <c r="F22" s="577" t="s">
        <v>546</v>
      </c>
      <c r="G22" s="580" t="s">
        <v>495</v>
      </c>
      <c r="H22" s="581">
        <v>44035</v>
      </c>
      <c r="I22" s="581">
        <v>44165</v>
      </c>
      <c r="J22" s="580"/>
    </row>
    <row r="23" spans="1:10" ht="36" customHeight="1" x14ac:dyDescent="0.2">
      <c r="A23" s="577" t="s">
        <v>547</v>
      </c>
      <c r="B23" s="577" t="s">
        <v>491</v>
      </c>
      <c r="C23" s="578" t="s">
        <v>492</v>
      </c>
      <c r="D23" s="578" t="s">
        <v>548</v>
      </c>
      <c r="E23" s="579">
        <v>478078</v>
      </c>
      <c r="F23" s="577" t="s">
        <v>549</v>
      </c>
      <c r="G23" s="580" t="s">
        <v>495</v>
      </c>
      <c r="H23" s="581">
        <v>44012</v>
      </c>
      <c r="I23" s="581">
        <v>44012</v>
      </c>
      <c r="J23" s="580"/>
    </row>
    <row r="24" spans="1:10" ht="36" customHeight="1" x14ac:dyDescent="0.2">
      <c r="A24" s="577" t="s">
        <v>550</v>
      </c>
      <c r="B24" s="577" t="s">
        <v>530</v>
      </c>
      <c r="C24" s="578" t="s">
        <v>498</v>
      </c>
      <c r="D24" s="583" t="s">
        <v>531</v>
      </c>
      <c r="E24" s="579">
        <v>1476823.64</v>
      </c>
      <c r="F24" s="577" t="s">
        <v>551</v>
      </c>
      <c r="G24" s="580" t="s">
        <v>495</v>
      </c>
      <c r="H24" s="581">
        <v>44041</v>
      </c>
      <c r="I24" s="581">
        <v>44076</v>
      </c>
      <c r="J24" s="580"/>
    </row>
    <row r="25" spans="1:10" ht="36" customHeight="1" x14ac:dyDescent="0.2">
      <c r="A25" s="577" t="s">
        <v>552</v>
      </c>
      <c r="B25" s="577" t="s">
        <v>491</v>
      </c>
      <c r="C25" s="578" t="s">
        <v>492</v>
      </c>
      <c r="D25" s="578" t="s">
        <v>553</v>
      </c>
      <c r="E25" s="579">
        <v>276000</v>
      </c>
      <c r="F25" s="577" t="s">
        <v>554</v>
      </c>
      <c r="G25" s="580" t="s">
        <v>495</v>
      </c>
      <c r="H25" s="581">
        <v>44025</v>
      </c>
      <c r="I25" s="581">
        <v>44753</v>
      </c>
      <c r="J25" s="580"/>
    </row>
    <row r="26" spans="1:10" ht="36" customHeight="1" x14ac:dyDescent="0.2">
      <c r="A26" s="577" t="s">
        <v>555</v>
      </c>
      <c r="B26" s="577" t="s">
        <v>530</v>
      </c>
      <c r="C26" s="578" t="s">
        <v>498</v>
      </c>
      <c r="D26" s="583" t="s">
        <v>531</v>
      </c>
      <c r="E26" s="579">
        <v>781145.25</v>
      </c>
      <c r="F26" s="577" t="s">
        <v>556</v>
      </c>
      <c r="G26" s="580" t="s">
        <v>495</v>
      </c>
      <c r="H26" s="581">
        <v>44015</v>
      </c>
      <c r="I26" s="581">
        <v>44053</v>
      </c>
      <c r="J26" s="580"/>
    </row>
    <row r="27" spans="1:10" ht="36" customHeight="1" x14ac:dyDescent="0.2">
      <c r="A27" s="577" t="s">
        <v>557</v>
      </c>
      <c r="B27" s="577" t="s">
        <v>491</v>
      </c>
      <c r="C27" s="578" t="s">
        <v>492</v>
      </c>
      <c r="D27" s="578" t="s">
        <v>558</v>
      </c>
      <c r="E27" s="579">
        <v>1374000</v>
      </c>
      <c r="F27" s="577" t="s">
        <v>559</v>
      </c>
      <c r="G27" s="580" t="s">
        <v>495</v>
      </c>
      <c r="H27" s="581">
        <v>44041</v>
      </c>
      <c r="I27" s="581">
        <v>44135</v>
      </c>
      <c r="J27" s="580"/>
    </row>
    <row r="28" spans="1:10" ht="36" customHeight="1" x14ac:dyDescent="0.2">
      <c r="A28" s="577" t="s">
        <v>560</v>
      </c>
      <c r="B28" s="577" t="s">
        <v>530</v>
      </c>
      <c r="C28" s="578" t="s">
        <v>498</v>
      </c>
      <c r="D28" s="583" t="s">
        <v>531</v>
      </c>
      <c r="E28" s="579">
        <v>529230</v>
      </c>
      <c r="F28" s="577" t="s">
        <v>561</v>
      </c>
      <c r="G28" s="580" t="s">
        <v>495</v>
      </c>
      <c r="H28" s="581">
        <v>44036</v>
      </c>
      <c r="I28" s="581">
        <v>44075</v>
      </c>
      <c r="J28" s="580"/>
    </row>
    <row r="29" spans="1:10" ht="36" customHeight="1" x14ac:dyDescent="0.2">
      <c r="A29" s="577" t="s">
        <v>562</v>
      </c>
      <c r="B29" s="577" t="s">
        <v>530</v>
      </c>
      <c r="C29" s="578" t="s">
        <v>498</v>
      </c>
      <c r="D29" s="583" t="s">
        <v>531</v>
      </c>
      <c r="E29" s="579">
        <v>66906</v>
      </c>
      <c r="F29" s="577" t="s">
        <v>563</v>
      </c>
      <c r="G29" s="580" t="s">
        <v>495</v>
      </c>
      <c r="H29" s="581">
        <v>44081</v>
      </c>
      <c r="I29" s="581">
        <v>44092</v>
      </c>
      <c r="J29" s="580"/>
    </row>
    <row r="30" spans="1:10" ht="51" customHeight="1" x14ac:dyDescent="0.2">
      <c r="A30" s="577" t="s">
        <v>564</v>
      </c>
      <c r="B30" s="577" t="s">
        <v>530</v>
      </c>
      <c r="C30" s="578" t="s">
        <v>498</v>
      </c>
      <c r="D30" s="583" t="s">
        <v>531</v>
      </c>
      <c r="E30" s="579">
        <v>1476823.64</v>
      </c>
      <c r="F30" s="577" t="s">
        <v>565</v>
      </c>
      <c r="G30" s="580" t="s">
        <v>495</v>
      </c>
      <c r="H30" s="581">
        <v>44041</v>
      </c>
      <c r="I30" s="581">
        <v>44076</v>
      </c>
      <c r="J30" s="580"/>
    </row>
    <row r="31" spans="1:10" ht="63.75" customHeight="1" x14ac:dyDescent="0.2">
      <c r="A31" s="577" t="s">
        <v>566</v>
      </c>
      <c r="B31" s="577" t="s">
        <v>530</v>
      </c>
      <c r="C31" s="578" t="s">
        <v>498</v>
      </c>
      <c r="D31" s="583" t="s">
        <v>531</v>
      </c>
      <c r="E31" s="579">
        <v>1114109.79</v>
      </c>
      <c r="F31" s="577" t="s">
        <v>567</v>
      </c>
      <c r="G31" s="580" t="s">
        <v>495</v>
      </c>
      <c r="H31" s="581">
        <v>44041</v>
      </c>
      <c r="I31" s="581">
        <v>44076</v>
      </c>
      <c r="J31" s="580"/>
    </row>
    <row r="32" spans="1:10" ht="66" customHeight="1" x14ac:dyDescent="0.2">
      <c r="A32" s="577" t="s">
        <v>568</v>
      </c>
      <c r="B32" s="577" t="s">
        <v>530</v>
      </c>
      <c r="C32" s="578" t="s">
        <v>498</v>
      </c>
      <c r="D32" s="583" t="s">
        <v>531</v>
      </c>
      <c r="E32" s="579">
        <v>80914.06</v>
      </c>
      <c r="F32" s="577" t="s">
        <v>569</v>
      </c>
      <c r="G32" s="580" t="s">
        <v>495</v>
      </c>
      <c r="H32" s="581">
        <v>44041</v>
      </c>
      <c r="I32" s="581">
        <v>44050</v>
      </c>
      <c r="J32" s="580"/>
    </row>
    <row r="33" spans="1:10" ht="51" customHeight="1" x14ac:dyDescent="0.2">
      <c r="A33" s="577" t="s">
        <v>570</v>
      </c>
      <c r="B33" s="577" t="s">
        <v>530</v>
      </c>
      <c r="C33" s="578" t="s">
        <v>498</v>
      </c>
      <c r="D33" s="583" t="s">
        <v>531</v>
      </c>
      <c r="E33" s="579">
        <v>55626.62</v>
      </c>
      <c r="F33" s="577" t="s">
        <v>567</v>
      </c>
      <c r="G33" s="580" t="s">
        <v>495</v>
      </c>
      <c r="H33" s="581">
        <v>44041</v>
      </c>
      <c r="I33" s="581">
        <v>44049</v>
      </c>
      <c r="J33" s="580"/>
    </row>
    <row r="34" spans="1:10" ht="51" customHeight="1" x14ac:dyDescent="0.2">
      <c r="A34" s="577" t="s">
        <v>571</v>
      </c>
      <c r="B34" s="577" t="s">
        <v>530</v>
      </c>
      <c r="C34" s="578" t="s">
        <v>498</v>
      </c>
      <c r="D34" s="583" t="s">
        <v>531</v>
      </c>
      <c r="E34" s="579">
        <v>43940.88</v>
      </c>
      <c r="F34" s="577" t="s">
        <v>572</v>
      </c>
      <c r="G34" s="580" t="s">
        <v>495</v>
      </c>
      <c r="H34" s="581">
        <v>44041</v>
      </c>
      <c r="I34" s="581">
        <v>44076</v>
      </c>
      <c r="J34" s="580"/>
    </row>
    <row r="35" spans="1:10" ht="51" customHeight="1" x14ac:dyDescent="0.2">
      <c r="A35" s="577" t="s">
        <v>573</v>
      </c>
      <c r="B35" s="577" t="s">
        <v>530</v>
      </c>
      <c r="C35" s="578" t="s">
        <v>498</v>
      </c>
      <c r="D35" s="583" t="s">
        <v>531</v>
      </c>
      <c r="E35" s="579">
        <v>47129.03</v>
      </c>
      <c r="F35" s="577" t="s">
        <v>574</v>
      </c>
      <c r="G35" s="580" t="s">
        <v>495</v>
      </c>
      <c r="H35" s="581">
        <v>44041</v>
      </c>
      <c r="I35" s="581">
        <v>44048</v>
      </c>
      <c r="J35" s="580"/>
    </row>
    <row r="36" spans="1:10" ht="36" customHeight="1" x14ac:dyDescent="0.2">
      <c r="A36" s="577" t="s">
        <v>575</v>
      </c>
      <c r="B36" s="577" t="s">
        <v>491</v>
      </c>
      <c r="C36" s="578" t="s">
        <v>492</v>
      </c>
      <c r="D36" s="583" t="s">
        <v>576</v>
      </c>
      <c r="E36" s="584">
        <v>68400</v>
      </c>
      <c r="F36" s="577" t="s">
        <v>577</v>
      </c>
      <c r="G36" s="580" t="s">
        <v>495</v>
      </c>
      <c r="H36" s="581">
        <v>44057</v>
      </c>
      <c r="I36" s="581">
        <v>44237</v>
      </c>
      <c r="J36" s="580"/>
    </row>
    <row r="37" spans="1:10" ht="36" customHeight="1" x14ac:dyDescent="0.2">
      <c r="A37" s="577" t="s">
        <v>578</v>
      </c>
      <c r="B37" s="577" t="s">
        <v>530</v>
      </c>
      <c r="C37" s="578" t="s">
        <v>498</v>
      </c>
      <c r="D37" s="583" t="s">
        <v>531</v>
      </c>
      <c r="E37" s="584">
        <v>81349.41</v>
      </c>
      <c r="F37" s="577" t="s">
        <v>579</v>
      </c>
      <c r="G37" s="580" t="s">
        <v>495</v>
      </c>
      <c r="H37" s="581">
        <v>44060</v>
      </c>
      <c r="I37" s="581">
        <v>44097</v>
      </c>
      <c r="J37" s="580"/>
    </row>
    <row r="38" spans="1:10" ht="36" customHeight="1" x14ac:dyDescent="0.2">
      <c r="A38" s="577" t="s">
        <v>580</v>
      </c>
      <c r="B38" s="577" t="s">
        <v>497</v>
      </c>
      <c r="C38" s="578" t="s">
        <v>498</v>
      </c>
      <c r="D38" s="583" t="s">
        <v>581</v>
      </c>
      <c r="E38" s="584">
        <v>63330</v>
      </c>
      <c r="F38" s="577" t="s">
        <v>582</v>
      </c>
      <c r="G38" s="580" t="s">
        <v>495</v>
      </c>
      <c r="H38" s="581">
        <v>44119</v>
      </c>
      <c r="I38" s="581">
        <v>44183</v>
      </c>
      <c r="J38" s="580"/>
    </row>
    <row r="39" spans="1:10" ht="36" customHeight="1" x14ac:dyDescent="0.2">
      <c r="A39" s="577" t="s">
        <v>583</v>
      </c>
      <c r="B39" s="582" t="s">
        <v>508</v>
      </c>
      <c r="C39" s="578" t="s">
        <v>498</v>
      </c>
      <c r="D39" s="583" t="s">
        <v>584</v>
      </c>
      <c r="E39" s="584">
        <v>444995</v>
      </c>
      <c r="F39" s="577" t="s">
        <v>506</v>
      </c>
      <c r="G39" s="580" t="s">
        <v>495</v>
      </c>
      <c r="H39" s="581">
        <v>44120</v>
      </c>
      <c r="I39" s="581">
        <v>44181</v>
      </c>
      <c r="J39" s="580"/>
    </row>
    <row r="40" spans="1:10" ht="36" customHeight="1" x14ac:dyDescent="0.2">
      <c r="A40" s="577" t="s">
        <v>585</v>
      </c>
      <c r="B40" s="577" t="s">
        <v>530</v>
      </c>
      <c r="C40" s="578" t="s">
        <v>498</v>
      </c>
      <c r="D40" s="583" t="s">
        <v>531</v>
      </c>
      <c r="E40" s="584">
        <v>63761.34</v>
      </c>
      <c r="F40" s="577" t="s">
        <v>586</v>
      </c>
      <c r="G40" s="580" t="s">
        <v>495</v>
      </c>
      <c r="H40" s="581">
        <v>44083</v>
      </c>
      <c r="I40" s="581">
        <v>44095</v>
      </c>
      <c r="J40" s="580"/>
    </row>
    <row r="41" spans="1:10" ht="36" customHeight="1" x14ac:dyDescent="0.2">
      <c r="A41" s="577" t="s">
        <v>587</v>
      </c>
      <c r="B41" s="577" t="s">
        <v>530</v>
      </c>
      <c r="C41" s="578" t="s">
        <v>498</v>
      </c>
      <c r="D41" s="583" t="s">
        <v>531</v>
      </c>
      <c r="E41" s="584">
        <v>100390.44</v>
      </c>
      <c r="F41" s="577" t="s">
        <v>588</v>
      </c>
      <c r="G41" s="580" t="s">
        <v>495</v>
      </c>
      <c r="H41" s="581">
        <v>44084</v>
      </c>
      <c r="I41" s="581">
        <v>44098</v>
      </c>
      <c r="J41" s="580"/>
    </row>
    <row r="42" spans="1:10" ht="36" customHeight="1" x14ac:dyDescent="0.2">
      <c r="A42" s="577" t="s">
        <v>589</v>
      </c>
      <c r="B42" s="577" t="s">
        <v>497</v>
      </c>
      <c r="C42" s="578" t="s">
        <v>498</v>
      </c>
      <c r="D42" s="583" t="s">
        <v>590</v>
      </c>
      <c r="E42" s="584">
        <v>428000</v>
      </c>
      <c r="F42" s="577" t="s">
        <v>591</v>
      </c>
      <c r="G42" s="580" t="s">
        <v>495</v>
      </c>
      <c r="H42" s="581">
        <v>44152</v>
      </c>
      <c r="I42" s="581">
        <v>44882</v>
      </c>
      <c r="J42" s="580"/>
    </row>
    <row r="43" spans="1:10" ht="36" customHeight="1" x14ac:dyDescent="0.2">
      <c r="A43" s="577" t="s">
        <v>592</v>
      </c>
      <c r="B43" s="577" t="s">
        <v>497</v>
      </c>
      <c r="C43" s="578" t="s">
        <v>498</v>
      </c>
      <c r="D43" s="583" t="s">
        <v>593</v>
      </c>
      <c r="E43" s="584">
        <v>68623.490000000005</v>
      </c>
      <c r="F43" s="577" t="s">
        <v>594</v>
      </c>
      <c r="G43" s="580" t="s">
        <v>495</v>
      </c>
      <c r="H43" s="581" t="s">
        <v>595</v>
      </c>
      <c r="I43" s="581" t="s">
        <v>596</v>
      </c>
      <c r="J43" s="580"/>
    </row>
    <row r="44" spans="1:10" ht="36" customHeight="1" x14ac:dyDescent="0.2">
      <c r="A44" s="577" t="s">
        <v>597</v>
      </c>
      <c r="B44" s="577" t="s">
        <v>497</v>
      </c>
      <c r="C44" s="578" t="s">
        <v>498</v>
      </c>
      <c r="D44" s="583" t="s">
        <v>598</v>
      </c>
      <c r="E44" s="584">
        <v>33000</v>
      </c>
      <c r="F44" s="577" t="s">
        <v>599</v>
      </c>
      <c r="G44" s="580" t="s">
        <v>495</v>
      </c>
      <c r="H44" s="581" t="s">
        <v>600</v>
      </c>
      <c r="I44" s="581" t="s">
        <v>601</v>
      </c>
      <c r="J44" s="580"/>
    </row>
    <row r="45" spans="1:10" ht="36" customHeight="1" x14ac:dyDescent="0.2">
      <c r="A45" s="577" t="s">
        <v>602</v>
      </c>
      <c r="B45" s="577" t="s">
        <v>497</v>
      </c>
      <c r="C45" s="578" t="s">
        <v>498</v>
      </c>
      <c r="D45" s="583" t="s">
        <v>603</v>
      </c>
      <c r="E45" s="584">
        <v>73134</v>
      </c>
      <c r="F45" s="577" t="s">
        <v>604</v>
      </c>
      <c r="G45" s="580" t="s">
        <v>495</v>
      </c>
      <c r="H45" s="581" t="s">
        <v>600</v>
      </c>
      <c r="I45" s="581" t="s">
        <v>605</v>
      </c>
      <c r="J45" s="580"/>
    </row>
    <row r="46" spans="1:10" ht="36" customHeight="1" x14ac:dyDescent="0.2">
      <c r="A46" s="577" t="s">
        <v>606</v>
      </c>
      <c r="B46" s="577" t="s">
        <v>497</v>
      </c>
      <c r="C46" s="578" t="s">
        <v>498</v>
      </c>
      <c r="D46" s="583" t="s">
        <v>607</v>
      </c>
      <c r="E46" s="584">
        <v>112000</v>
      </c>
      <c r="F46" s="577" t="s">
        <v>608</v>
      </c>
      <c r="G46" s="580" t="s">
        <v>495</v>
      </c>
      <c r="H46" s="581" t="s">
        <v>609</v>
      </c>
      <c r="I46" s="581" t="s">
        <v>610</v>
      </c>
      <c r="J46" s="580"/>
    </row>
    <row r="47" spans="1:10" ht="36" customHeight="1" x14ac:dyDescent="0.2">
      <c r="A47" s="577" t="s">
        <v>611</v>
      </c>
      <c r="B47" s="577" t="s">
        <v>497</v>
      </c>
      <c r="C47" s="578" t="s">
        <v>498</v>
      </c>
      <c r="D47" s="583" t="s">
        <v>612</v>
      </c>
      <c r="E47" s="584">
        <v>325200</v>
      </c>
      <c r="F47" s="577" t="s">
        <v>613</v>
      </c>
      <c r="G47" s="580" t="s">
        <v>495</v>
      </c>
      <c r="H47" s="581" t="s">
        <v>614</v>
      </c>
      <c r="I47" s="581" t="s">
        <v>615</v>
      </c>
      <c r="J47" s="580"/>
    </row>
    <row r="48" spans="1:10" ht="36" customHeight="1" x14ac:dyDescent="0.2">
      <c r="A48" s="577" t="s">
        <v>616</v>
      </c>
      <c r="B48" s="577" t="s">
        <v>497</v>
      </c>
      <c r="C48" s="578" t="s">
        <v>498</v>
      </c>
      <c r="D48" s="583" t="s">
        <v>617</v>
      </c>
      <c r="E48" s="584">
        <v>115785</v>
      </c>
      <c r="F48" s="577" t="s">
        <v>618</v>
      </c>
      <c r="G48" s="580" t="s">
        <v>495</v>
      </c>
      <c r="H48" s="581" t="s">
        <v>619</v>
      </c>
      <c r="I48" s="581" t="s">
        <v>620</v>
      </c>
      <c r="J48" s="580"/>
    </row>
    <row r="49" spans="1:10" ht="36" customHeight="1" x14ac:dyDescent="0.2">
      <c r="A49" s="577" t="s">
        <v>621</v>
      </c>
      <c r="B49" s="577" t="s">
        <v>497</v>
      </c>
      <c r="C49" s="578" t="s">
        <v>498</v>
      </c>
      <c r="D49" s="583" t="s">
        <v>622</v>
      </c>
      <c r="E49" s="584">
        <v>189720</v>
      </c>
      <c r="F49" s="577" t="s">
        <v>623</v>
      </c>
      <c r="G49" s="580" t="s">
        <v>495</v>
      </c>
      <c r="H49" s="581" t="s">
        <v>624</v>
      </c>
      <c r="I49" s="581" t="s">
        <v>625</v>
      </c>
      <c r="J49" s="580"/>
    </row>
    <row r="50" spans="1:10" ht="36" customHeight="1" x14ac:dyDescent="0.2">
      <c r="A50" s="577" t="s">
        <v>626</v>
      </c>
      <c r="B50" s="577" t="s">
        <v>497</v>
      </c>
      <c r="C50" s="578" t="s">
        <v>498</v>
      </c>
      <c r="D50" s="583" t="s">
        <v>627</v>
      </c>
      <c r="E50" s="584">
        <v>54289.440000000002</v>
      </c>
      <c r="F50" s="577" t="s">
        <v>628</v>
      </c>
      <c r="G50" s="580" t="s">
        <v>495</v>
      </c>
      <c r="H50" s="581" t="s">
        <v>614</v>
      </c>
      <c r="I50" s="581" t="s">
        <v>629</v>
      </c>
      <c r="J50" s="580"/>
    </row>
    <row r="51" spans="1:10" ht="36" customHeight="1" x14ac:dyDescent="0.2">
      <c r="A51" s="577" t="s">
        <v>630</v>
      </c>
      <c r="B51" s="582" t="s">
        <v>508</v>
      </c>
      <c r="C51" s="578" t="s">
        <v>498</v>
      </c>
      <c r="D51" s="583" t="s">
        <v>631</v>
      </c>
      <c r="E51" s="584">
        <v>508400</v>
      </c>
      <c r="F51" s="577" t="s">
        <v>632</v>
      </c>
      <c r="G51" s="580" t="s">
        <v>495</v>
      </c>
      <c r="H51" s="581" t="s">
        <v>633</v>
      </c>
      <c r="I51" s="581" t="s">
        <v>634</v>
      </c>
      <c r="J51" s="580"/>
    </row>
    <row r="52" spans="1:10" ht="36" customHeight="1" x14ac:dyDescent="0.2">
      <c r="A52" s="577" t="s">
        <v>635</v>
      </c>
      <c r="B52" s="577" t="s">
        <v>497</v>
      </c>
      <c r="C52" s="578" t="s">
        <v>498</v>
      </c>
      <c r="D52" s="583" t="s">
        <v>636</v>
      </c>
      <c r="E52" s="584">
        <v>66000</v>
      </c>
      <c r="F52" s="577" t="s">
        <v>516</v>
      </c>
      <c r="G52" s="580" t="s">
        <v>495</v>
      </c>
      <c r="H52" s="581" t="s">
        <v>637</v>
      </c>
      <c r="I52" s="581" t="s">
        <v>638</v>
      </c>
      <c r="J52" s="580"/>
    </row>
    <row r="53" spans="1:10" ht="36" customHeight="1" x14ac:dyDescent="0.2">
      <c r="A53" s="577" t="s">
        <v>639</v>
      </c>
      <c r="B53" s="577" t="s">
        <v>497</v>
      </c>
      <c r="C53" s="578" t="s">
        <v>498</v>
      </c>
      <c r="D53" s="583" t="s">
        <v>640</v>
      </c>
      <c r="E53" s="584">
        <v>50165</v>
      </c>
      <c r="F53" s="577" t="s">
        <v>641</v>
      </c>
      <c r="G53" s="580" t="s">
        <v>495</v>
      </c>
      <c r="H53" s="581" t="s">
        <v>642</v>
      </c>
      <c r="I53" s="581" t="s">
        <v>615</v>
      </c>
      <c r="J53" s="580"/>
    </row>
    <row r="54" spans="1:10" ht="36" customHeight="1" x14ac:dyDescent="0.2">
      <c r="A54" s="577" t="s">
        <v>643</v>
      </c>
      <c r="B54" s="577" t="s">
        <v>644</v>
      </c>
      <c r="C54" s="578" t="s">
        <v>498</v>
      </c>
      <c r="D54" s="583" t="s">
        <v>645</v>
      </c>
      <c r="E54" s="584">
        <v>390000</v>
      </c>
      <c r="F54" s="577" t="s">
        <v>646</v>
      </c>
      <c r="G54" s="580" t="s">
        <v>495</v>
      </c>
      <c r="H54" s="581" t="s">
        <v>619</v>
      </c>
      <c r="I54" s="581" t="s">
        <v>647</v>
      </c>
      <c r="J54" s="580"/>
    </row>
    <row r="55" spans="1:10" ht="36" customHeight="1" x14ac:dyDescent="0.2">
      <c r="A55" s="577" t="s">
        <v>648</v>
      </c>
      <c r="B55" s="577" t="s">
        <v>497</v>
      </c>
      <c r="C55" s="578" t="s">
        <v>498</v>
      </c>
      <c r="D55" s="583" t="s">
        <v>649</v>
      </c>
      <c r="E55" s="584">
        <v>115130</v>
      </c>
      <c r="F55" s="577" t="s">
        <v>628</v>
      </c>
      <c r="G55" s="580" t="s">
        <v>495</v>
      </c>
      <c r="H55" s="581">
        <v>44279</v>
      </c>
      <c r="I55" s="581">
        <v>44729</v>
      </c>
      <c r="J55" s="580"/>
    </row>
    <row r="56" spans="1:10" ht="36" customHeight="1" x14ac:dyDescent="0.2">
      <c r="A56" s="577" t="s">
        <v>650</v>
      </c>
      <c r="B56" s="577" t="s">
        <v>491</v>
      </c>
      <c r="C56" s="578" t="s">
        <v>492</v>
      </c>
      <c r="D56" s="583" t="s">
        <v>651</v>
      </c>
      <c r="E56" s="584">
        <v>144000</v>
      </c>
      <c r="F56" s="577" t="s">
        <v>652</v>
      </c>
      <c r="G56" s="580" t="s">
        <v>495</v>
      </c>
      <c r="H56" s="581">
        <v>44225</v>
      </c>
      <c r="I56" s="581">
        <v>44956</v>
      </c>
      <c r="J56" s="580"/>
    </row>
    <row r="57" spans="1:10" ht="36" customHeight="1" x14ac:dyDescent="0.2">
      <c r="A57" s="577" t="s">
        <v>653</v>
      </c>
      <c r="B57" s="577" t="s">
        <v>497</v>
      </c>
      <c r="C57" s="578" t="s">
        <v>498</v>
      </c>
      <c r="D57" s="583" t="s">
        <v>654</v>
      </c>
      <c r="E57" s="584">
        <v>148920</v>
      </c>
      <c r="F57" s="577" t="s">
        <v>655</v>
      </c>
      <c r="G57" s="580" t="s">
        <v>495</v>
      </c>
      <c r="H57" s="581">
        <v>44418</v>
      </c>
      <c r="I57" s="581">
        <v>44783</v>
      </c>
      <c r="J57" s="580"/>
    </row>
    <row r="58" spans="1:10" ht="36" customHeight="1" x14ac:dyDescent="0.2">
      <c r="A58" s="577" t="s">
        <v>656</v>
      </c>
      <c r="B58" s="577" t="s">
        <v>657</v>
      </c>
      <c r="C58" s="578" t="s">
        <v>657</v>
      </c>
      <c r="D58" s="583" t="s">
        <v>658</v>
      </c>
      <c r="E58" s="584">
        <v>118818</v>
      </c>
      <c r="F58" s="577" t="s">
        <v>659</v>
      </c>
      <c r="G58" s="580" t="s">
        <v>495</v>
      </c>
      <c r="H58" s="581">
        <v>44363</v>
      </c>
      <c r="I58" s="581">
        <v>44772</v>
      </c>
      <c r="J58" s="580"/>
    </row>
    <row r="59" spans="1:10" ht="36" customHeight="1" x14ac:dyDescent="0.2">
      <c r="A59" s="577" t="s">
        <v>660</v>
      </c>
      <c r="B59" s="582" t="s">
        <v>508</v>
      </c>
      <c r="C59" s="578" t="s">
        <v>498</v>
      </c>
      <c r="D59" s="583" t="s">
        <v>661</v>
      </c>
      <c r="E59" s="584">
        <v>1386392.51</v>
      </c>
      <c r="F59" s="577"/>
      <c r="G59" s="580" t="s">
        <v>662</v>
      </c>
      <c r="H59" s="581"/>
      <c r="I59" s="581"/>
      <c r="J59" s="580"/>
    </row>
    <row r="60" spans="1:10" ht="36" customHeight="1" x14ac:dyDescent="0.2">
      <c r="A60" s="577" t="s">
        <v>663</v>
      </c>
      <c r="B60" s="577" t="s">
        <v>497</v>
      </c>
      <c r="C60" s="578" t="s">
        <v>498</v>
      </c>
      <c r="D60" s="583" t="s">
        <v>664</v>
      </c>
      <c r="E60" s="584">
        <v>167813.49</v>
      </c>
      <c r="F60" s="577" t="s">
        <v>665</v>
      </c>
      <c r="G60" s="580" t="s">
        <v>495</v>
      </c>
      <c r="H60" s="581">
        <v>44399</v>
      </c>
      <c r="I60" s="581">
        <v>45535</v>
      </c>
      <c r="J60" s="580"/>
    </row>
    <row r="61" spans="1:10" ht="36" customHeight="1" x14ac:dyDescent="0.2">
      <c r="A61" s="577" t="s">
        <v>666</v>
      </c>
      <c r="B61" s="577" t="s">
        <v>497</v>
      </c>
      <c r="C61" s="578" t="s">
        <v>498</v>
      </c>
      <c r="D61" s="583" t="s">
        <v>667</v>
      </c>
      <c r="E61" s="584">
        <v>193460.81</v>
      </c>
      <c r="F61" s="577" t="s">
        <v>668</v>
      </c>
      <c r="G61" s="580" t="s">
        <v>495</v>
      </c>
      <c r="H61" s="581">
        <v>44369</v>
      </c>
      <c r="I61" s="581">
        <v>44369</v>
      </c>
      <c r="J61" s="580"/>
    </row>
    <row r="62" spans="1:10" ht="36" customHeight="1" x14ac:dyDescent="0.2">
      <c r="A62" s="577" t="s">
        <v>669</v>
      </c>
      <c r="B62" s="582" t="s">
        <v>508</v>
      </c>
      <c r="C62" s="578" t="s">
        <v>498</v>
      </c>
      <c r="D62" s="583" t="s">
        <v>670</v>
      </c>
      <c r="E62" s="584">
        <v>3072419.94</v>
      </c>
      <c r="F62" s="577"/>
      <c r="G62" s="580" t="s">
        <v>662</v>
      </c>
      <c r="H62" s="581"/>
      <c r="I62" s="581"/>
      <c r="J62" s="580"/>
    </row>
    <row r="63" spans="1:10" ht="36" customHeight="1" x14ac:dyDescent="0.2">
      <c r="A63" s="577" t="s">
        <v>671</v>
      </c>
      <c r="B63" s="577" t="s">
        <v>491</v>
      </c>
      <c r="C63" s="578" t="s">
        <v>492</v>
      </c>
      <c r="D63" s="583" t="s">
        <v>672</v>
      </c>
      <c r="E63" s="584">
        <v>147849.99</v>
      </c>
      <c r="F63" s="577" t="s">
        <v>673</v>
      </c>
      <c r="G63" s="580" t="s">
        <v>495</v>
      </c>
      <c r="H63" s="581">
        <v>44245</v>
      </c>
      <c r="I63" s="581">
        <v>44610</v>
      </c>
      <c r="J63" s="580"/>
    </row>
    <row r="64" spans="1:10" ht="36" customHeight="1" x14ac:dyDescent="0.2">
      <c r="A64" s="577" t="s">
        <v>674</v>
      </c>
      <c r="B64" s="577" t="s">
        <v>491</v>
      </c>
      <c r="C64" s="578" t="s">
        <v>492</v>
      </c>
      <c r="D64" s="583" t="s">
        <v>675</v>
      </c>
      <c r="E64" s="584">
        <v>151001.54</v>
      </c>
      <c r="F64" s="577" t="s">
        <v>676</v>
      </c>
      <c r="G64" s="580" t="s">
        <v>495</v>
      </c>
      <c r="H64" s="581">
        <v>44246</v>
      </c>
      <c r="I64" s="581">
        <v>44292</v>
      </c>
      <c r="J64" s="580"/>
    </row>
    <row r="65" spans="1:10" ht="36" customHeight="1" x14ac:dyDescent="0.2">
      <c r="A65" s="577" t="s">
        <v>677</v>
      </c>
      <c r="B65" s="577" t="s">
        <v>657</v>
      </c>
      <c r="C65" s="578" t="s">
        <v>657</v>
      </c>
      <c r="D65" s="583" t="s">
        <v>678</v>
      </c>
      <c r="E65" s="584">
        <v>39270</v>
      </c>
      <c r="F65" s="577" t="s">
        <v>679</v>
      </c>
      <c r="G65" s="580" t="s">
        <v>495</v>
      </c>
      <c r="H65" s="581">
        <v>44371</v>
      </c>
      <c r="I65" s="581">
        <v>44736</v>
      </c>
      <c r="J65" s="580"/>
    </row>
    <row r="66" spans="1:10" ht="36" customHeight="1" x14ac:dyDescent="0.2">
      <c r="A66" s="577" t="s">
        <v>680</v>
      </c>
      <c r="B66" s="577" t="s">
        <v>530</v>
      </c>
      <c r="C66" s="578" t="s">
        <v>498</v>
      </c>
      <c r="D66" s="583" t="s">
        <v>531</v>
      </c>
      <c r="E66" s="584">
        <v>211643.44</v>
      </c>
      <c r="F66" s="577" t="s">
        <v>681</v>
      </c>
      <c r="G66" s="580" t="s">
        <v>495</v>
      </c>
      <c r="H66" s="581">
        <v>44284</v>
      </c>
      <c r="I66" s="581">
        <v>44375</v>
      </c>
      <c r="J66" s="580"/>
    </row>
    <row r="67" spans="1:10" ht="36" customHeight="1" x14ac:dyDescent="0.2">
      <c r="A67" s="577" t="s">
        <v>682</v>
      </c>
      <c r="B67" s="577" t="s">
        <v>497</v>
      </c>
      <c r="C67" s="578" t="s">
        <v>498</v>
      </c>
      <c r="D67" s="583" t="s">
        <v>683</v>
      </c>
      <c r="E67" s="584">
        <v>750435</v>
      </c>
      <c r="F67" s="577" t="s">
        <v>632</v>
      </c>
      <c r="G67" s="580" t="s">
        <v>495</v>
      </c>
      <c r="H67" s="581" t="s">
        <v>684</v>
      </c>
      <c r="I67" s="581" t="s">
        <v>685</v>
      </c>
      <c r="J67" s="580"/>
    </row>
    <row r="68" spans="1:10" ht="36" customHeight="1" x14ac:dyDescent="0.2">
      <c r="A68" s="577" t="s">
        <v>686</v>
      </c>
      <c r="B68" s="577" t="s">
        <v>657</v>
      </c>
      <c r="C68" s="578" t="s">
        <v>657</v>
      </c>
      <c r="D68" s="583" t="s">
        <v>687</v>
      </c>
      <c r="E68" s="584">
        <v>52032</v>
      </c>
      <c r="F68" s="577" t="s">
        <v>688</v>
      </c>
      <c r="G68" s="580" t="s">
        <v>495</v>
      </c>
      <c r="H68" s="581" t="s">
        <v>689</v>
      </c>
      <c r="I68" s="581">
        <v>44762</v>
      </c>
      <c r="J68" s="580"/>
    </row>
    <row r="69" spans="1:10" ht="36" customHeight="1" x14ac:dyDescent="0.2">
      <c r="A69" s="577" t="s">
        <v>690</v>
      </c>
      <c r="B69" s="577" t="s">
        <v>657</v>
      </c>
      <c r="C69" s="578" t="s">
        <v>657</v>
      </c>
      <c r="D69" s="583" t="s">
        <v>691</v>
      </c>
      <c r="E69" s="584">
        <v>74000</v>
      </c>
      <c r="F69" s="577" t="s">
        <v>692</v>
      </c>
      <c r="G69" s="580" t="s">
        <v>495</v>
      </c>
      <c r="H69" s="581" t="s">
        <v>647</v>
      </c>
      <c r="I69" s="581" t="s">
        <v>693</v>
      </c>
      <c r="J69" s="580"/>
    </row>
    <row r="70" spans="1:10" ht="36" customHeight="1" x14ac:dyDescent="0.2">
      <c r="A70" s="577" t="s">
        <v>694</v>
      </c>
      <c r="B70" s="577" t="s">
        <v>530</v>
      </c>
      <c r="C70" s="578" t="s">
        <v>498</v>
      </c>
      <c r="D70" s="583" t="s">
        <v>531</v>
      </c>
      <c r="E70" s="584">
        <v>428246.54</v>
      </c>
      <c r="F70" s="577" t="s">
        <v>695</v>
      </c>
      <c r="G70" s="580" t="s">
        <v>495</v>
      </c>
      <c r="H70" s="581">
        <v>44342</v>
      </c>
      <c r="I70" s="581">
        <v>44377</v>
      </c>
      <c r="J70" s="580"/>
    </row>
    <row r="71" spans="1:10" ht="36" customHeight="1" x14ac:dyDescent="0.2">
      <c r="A71" s="577" t="s">
        <v>696</v>
      </c>
      <c r="B71" s="577" t="s">
        <v>497</v>
      </c>
      <c r="C71" s="578" t="s">
        <v>498</v>
      </c>
      <c r="D71" s="583" t="s">
        <v>697</v>
      </c>
      <c r="E71" s="584">
        <v>185378</v>
      </c>
      <c r="F71" s="577" t="s">
        <v>698</v>
      </c>
      <c r="G71" s="580" t="s">
        <v>699</v>
      </c>
      <c r="H71" s="581"/>
      <c r="I71" s="581"/>
      <c r="J71" s="580"/>
    </row>
    <row r="72" spans="1:10" ht="36" customHeight="1" x14ac:dyDescent="0.2">
      <c r="A72" s="577" t="s">
        <v>700</v>
      </c>
      <c r="B72" s="577" t="s">
        <v>530</v>
      </c>
      <c r="C72" s="578" t="s">
        <v>498</v>
      </c>
      <c r="D72" s="583" t="s">
        <v>531</v>
      </c>
      <c r="E72" s="584">
        <v>883858.49</v>
      </c>
      <c r="F72" s="577" t="s">
        <v>701</v>
      </c>
      <c r="G72" s="580" t="s">
        <v>495</v>
      </c>
      <c r="H72" s="581">
        <v>44356</v>
      </c>
      <c r="I72" s="581">
        <v>44377</v>
      </c>
      <c r="J72" s="580"/>
    </row>
    <row r="73" spans="1:10" ht="36" customHeight="1" x14ac:dyDescent="0.2">
      <c r="A73" s="577" t="s">
        <v>702</v>
      </c>
      <c r="B73" s="577" t="s">
        <v>530</v>
      </c>
      <c r="C73" s="578" t="s">
        <v>498</v>
      </c>
      <c r="D73" s="583" t="s">
        <v>531</v>
      </c>
      <c r="E73" s="584">
        <v>606840.72</v>
      </c>
      <c r="F73" s="577" t="s">
        <v>703</v>
      </c>
      <c r="G73" s="580" t="s">
        <v>495</v>
      </c>
      <c r="H73" s="581">
        <v>44363</v>
      </c>
      <c r="I73" s="581">
        <v>44399</v>
      </c>
      <c r="J73" s="580"/>
    </row>
    <row r="74" spans="1:10" ht="36" customHeight="1" x14ac:dyDescent="0.2">
      <c r="A74" s="577" t="s">
        <v>704</v>
      </c>
      <c r="B74" s="577" t="s">
        <v>530</v>
      </c>
      <c r="C74" s="578" t="s">
        <v>498</v>
      </c>
      <c r="D74" s="583" t="s">
        <v>531</v>
      </c>
      <c r="E74" s="584">
        <v>3102654.24</v>
      </c>
      <c r="F74" s="577" t="s">
        <v>705</v>
      </c>
      <c r="G74" s="580" t="s">
        <v>495</v>
      </c>
      <c r="H74" s="581">
        <v>44363</v>
      </c>
      <c r="I74" s="581">
        <v>44384</v>
      </c>
      <c r="J74" s="580"/>
    </row>
    <row r="75" spans="1:10" ht="36" customHeight="1" x14ac:dyDescent="0.2">
      <c r="A75" s="577" t="s">
        <v>706</v>
      </c>
      <c r="B75" s="577" t="s">
        <v>497</v>
      </c>
      <c r="C75" s="578" t="s">
        <v>498</v>
      </c>
      <c r="D75" s="583" t="s">
        <v>707</v>
      </c>
      <c r="E75" s="584">
        <v>70378.5</v>
      </c>
      <c r="F75" s="577" t="s">
        <v>708</v>
      </c>
      <c r="G75" s="580" t="s">
        <v>709</v>
      </c>
      <c r="H75" s="581"/>
      <c r="I75" s="581"/>
      <c r="J75" s="580"/>
    </row>
    <row r="76" spans="1:10" ht="36" customHeight="1" x14ac:dyDescent="0.2">
      <c r="A76" s="577" t="s">
        <v>710</v>
      </c>
      <c r="B76" s="577" t="s">
        <v>497</v>
      </c>
      <c r="C76" s="578" t="s">
        <v>498</v>
      </c>
      <c r="D76" s="583" t="s">
        <v>711</v>
      </c>
      <c r="E76" s="584">
        <v>129800</v>
      </c>
      <c r="F76" s="577"/>
      <c r="G76" s="580" t="s">
        <v>662</v>
      </c>
      <c r="H76" s="581"/>
      <c r="I76" s="581"/>
      <c r="J76" s="580"/>
    </row>
    <row r="77" spans="1:10" ht="36" customHeight="1" x14ac:dyDescent="0.2">
      <c r="A77" s="577" t="s">
        <v>712</v>
      </c>
      <c r="B77" s="577" t="s">
        <v>530</v>
      </c>
      <c r="C77" s="578" t="s">
        <v>498</v>
      </c>
      <c r="D77" s="583" t="s">
        <v>531</v>
      </c>
      <c r="E77" s="584">
        <v>875542.3</v>
      </c>
      <c r="F77" s="577" t="s">
        <v>713</v>
      </c>
      <c r="G77" s="580" t="s">
        <v>495</v>
      </c>
      <c r="H77" s="581" t="s">
        <v>714</v>
      </c>
      <c r="I77" s="581">
        <v>44411</v>
      </c>
      <c r="J77" s="580"/>
    </row>
    <row r="78" spans="1:10" ht="36" customHeight="1" x14ac:dyDescent="0.2">
      <c r="A78" s="577" t="s">
        <v>715</v>
      </c>
      <c r="B78" s="577" t="s">
        <v>497</v>
      </c>
      <c r="C78" s="578" t="s">
        <v>498</v>
      </c>
      <c r="D78" s="583" t="s">
        <v>716</v>
      </c>
      <c r="E78" s="584">
        <v>154423.07</v>
      </c>
      <c r="F78" s="577" t="s">
        <v>717</v>
      </c>
      <c r="G78" s="580" t="s">
        <v>709</v>
      </c>
      <c r="H78" s="581"/>
      <c r="I78" s="581"/>
      <c r="J78" s="580"/>
    </row>
    <row r="79" spans="1:10" ht="36" customHeight="1" x14ac:dyDescent="0.2">
      <c r="A79" s="577" t="s">
        <v>718</v>
      </c>
      <c r="B79" s="577" t="s">
        <v>644</v>
      </c>
      <c r="C79" s="578" t="s">
        <v>498</v>
      </c>
      <c r="D79" s="583" t="s">
        <v>719</v>
      </c>
      <c r="E79" s="584">
        <v>520214.33</v>
      </c>
      <c r="F79" s="577" t="s">
        <v>720</v>
      </c>
      <c r="G79" s="580" t="s">
        <v>709</v>
      </c>
      <c r="H79" s="581"/>
      <c r="I79" s="581"/>
      <c r="J79" s="580"/>
    </row>
    <row r="80" spans="1:10" ht="36" customHeight="1" x14ac:dyDescent="0.2">
      <c r="A80" s="577" t="s">
        <v>721</v>
      </c>
      <c r="B80" s="577" t="s">
        <v>497</v>
      </c>
      <c r="C80" s="578" t="s">
        <v>498</v>
      </c>
      <c r="D80" s="583" t="s">
        <v>722</v>
      </c>
      <c r="E80" s="584">
        <v>120400</v>
      </c>
      <c r="F80" s="577"/>
      <c r="G80" s="580" t="s">
        <v>662</v>
      </c>
      <c r="H80" s="581"/>
      <c r="I80" s="581"/>
      <c r="J80" s="580"/>
    </row>
    <row r="81" spans="1:10" ht="36" customHeight="1" x14ac:dyDescent="0.2">
      <c r="A81" s="577" t="s">
        <v>723</v>
      </c>
      <c r="B81" s="577" t="s">
        <v>497</v>
      </c>
      <c r="C81" s="578" t="s">
        <v>498</v>
      </c>
      <c r="D81" s="583" t="s">
        <v>724</v>
      </c>
      <c r="E81" s="584">
        <v>193102.28</v>
      </c>
      <c r="F81" s="577" t="s">
        <v>725</v>
      </c>
      <c r="G81" s="580" t="s">
        <v>699</v>
      </c>
      <c r="H81" s="581"/>
      <c r="I81" s="581"/>
      <c r="J81" s="580"/>
    </row>
    <row r="82" spans="1:10" ht="36" customHeight="1" x14ac:dyDescent="0.2">
      <c r="A82" s="577" t="s">
        <v>726</v>
      </c>
      <c r="B82" s="582" t="s">
        <v>508</v>
      </c>
      <c r="C82" s="578" t="s">
        <v>498</v>
      </c>
      <c r="D82" s="578" t="s">
        <v>727</v>
      </c>
      <c r="E82" s="579">
        <v>692808.2</v>
      </c>
      <c r="F82" s="577"/>
      <c r="G82" s="580" t="s">
        <v>662</v>
      </c>
      <c r="H82" s="581"/>
      <c r="I82" s="581"/>
      <c r="J82" s="580"/>
    </row>
    <row r="83" spans="1:10" ht="36" customHeight="1" x14ac:dyDescent="0.2">
      <c r="A83" s="577" t="s">
        <v>728</v>
      </c>
      <c r="B83" s="577" t="s">
        <v>497</v>
      </c>
      <c r="C83" s="578" t="s">
        <v>498</v>
      </c>
      <c r="D83" s="578" t="s">
        <v>729</v>
      </c>
      <c r="E83" s="579">
        <v>45852.57</v>
      </c>
      <c r="F83" s="577"/>
      <c r="G83" s="580" t="s">
        <v>662</v>
      </c>
      <c r="H83" s="581"/>
      <c r="I83" s="581"/>
      <c r="J83" s="580"/>
    </row>
    <row r="84" spans="1:10" ht="36" customHeight="1" x14ac:dyDescent="0.2">
      <c r="A84" s="577" t="s">
        <v>730</v>
      </c>
      <c r="B84" s="577" t="s">
        <v>497</v>
      </c>
      <c r="C84" s="578" t="s">
        <v>498</v>
      </c>
      <c r="D84" s="578" t="s">
        <v>731</v>
      </c>
      <c r="E84" s="579">
        <v>99285.93</v>
      </c>
      <c r="F84" s="577"/>
      <c r="G84" s="580" t="s">
        <v>662</v>
      </c>
      <c r="H84" s="581"/>
      <c r="I84" s="581"/>
      <c r="J84" s="580"/>
    </row>
    <row r="85" spans="1:10" ht="36" customHeight="1" x14ac:dyDescent="0.2">
      <c r="A85" s="577" t="s">
        <v>732</v>
      </c>
      <c r="B85" s="577" t="s">
        <v>497</v>
      </c>
      <c r="C85" s="578" t="s">
        <v>498</v>
      </c>
      <c r="D85" s="578"/>
      <c r="E85" s="579">
        <v>122253.3</v>
      </c>
      <c r="F85" s="577"/>
      <c r="G85" s="580"/>
      <c r="H85" s="581"/>
      <c r="I85" s="581"/>
      <c r="J85" s="580"/>
    </row>
    <row r="86" spans="1:10" ht="36" customHeight="1" x14ac:dyDescent="0.2">
      <c r="A86" s="577" t="s">
        <v>733</v>
      </c>
      <c r="B86" s="577" t="s">
        <v>497</v>
      </c>
      <c r="C86" s="578" t="s">
        <v>498</v>
      </c>
      <c r="D86" s="578"/>
      <c r="E86" s="579">
        <v>36000</v>
      </c>
      <c r="F86" s="577"/>
      <c r="G86" s="580"/>
      <c r="H86" s="581"/>
      <c r="I86" s="581"/>
      <c r="J86" s="580"/>
    </row>
    <row r="87" spans="1:10" ht="36" customHeight="1" x14ac:dyDescent="0.2">
      <c r="A87" s="577" t="s">
        <v>734</v>
      </c>
      <c r="B87" s="577" t="s">
        <v>657</v>
      </c>
      <c r="C87" s="578" t="s">
        <v>657</v>
      </c>
      <c r="D87" s="578"/>
      <c r="E87" s="579">
        <v>214800</v>
      </c>
      <c r="F87" s="577"/>
      <c r="G87" s="580"/>
      <c r="H87" s="581"/>
      <c r="I87" s="581"/>
      <c r="J87" s="580"/>
    </row>
    <row r="88" spans="1:10" ht="36" customHeight="1" x14ac:dyDescent="0.2">
      <c r="A88" s="577" t="s">
        <v>735</v>
      </c>
      <c r="B88" s="577" t="s">
        <v>508</v>
      </c>
      <c r="C88" s="578" t="s">
        <v>498</v>
      </c>
      <c r="D88" s="578"/>
      <c r="E88" s="579">
        <v>1783541.05</v>
      </c>
      <c r="F88" s="577"/>
      <c r="G88" s="580"/>
      <c r="H88" s="581"/>
      <c r="I88" s="581"/>
      <c r="J88" s="580"/>
    </row>
    <row r="89" spans="1:10" ht="36" customHeight="1" x14ac:dyDescent="0.2">
      <c r="A89" s="577" t="s">
        <v>736</v>
      </c>
      <c r="B89" s="577" t="s">
        <v>508</v>
      </c>
      <c r="C89" s="578" t="s">
        <v>498</v>
      </c>
      <c r="D89" s="578"/>
      <c r="E89" s="579">
        <v>2450793.2000000002</v>
      </c>
      <c r="F89" s="577"/>
      <c r="G89" s="580"/>
      <c r="H89" s="581"/>
      <c r="I89" s="581"/>
      <c r="J89" s="580"/>
    </row>
    <row r="90" spans="1:10" ht="36" customHeight="1" x14ac:dyDescent="0.2">
      <c r="A90" s="577" t="s">
        <v>737</v>
      </c>
      <c r="B90" s="577" t="s">
        <v>508</v>
      </c>
      <c r="C90" s="578" t="s">
        <v>498</v>
      </c>
      <c r="D90" s="578"/>
      <c r="E90" s="579">
        <v>5263537.8899999997</v>
      </c>
      <c r="F90" s="577"/>
      <c r="G90" s="580"/>
      <c r="H90" s="581"/>
      <c r="I90" s="581"/>
      <c r="J90" s="580"/>
    </row>
    <row r="91" spans="1:10" ht="36" customHeight="1" x14ac:dyDescent="0.2">
      <c r="A91" s="577" t="s">
        <v>738</v>
      </c>
      <c r="B91" s="577" t="s">
        <v>508</v>
      </c>
      <c r="C91" s="578" t="s">
        <v>498</v>
      </c>
      <c r="D91" s="578"/>
      <c r="E91" s="579">
        <v>2471727.12</v>
      </c>
      <c r="F91" s="577"/>
      <c r="G91" s="580"/>
      <c r="H91" s="581"/>
      <c r="I91" s="581"/>
      <c r="J91" s="580"/>
    </row>
    <row r="92" spans="1:10" ht="36" customHeight="1" x14ac:dyDescent="0.2">
      <c r="A92" s="577" t="s">
        <v>739</v>
      </c>
      <c r="B92" s="577" t="s">
        <v>508</v>
      </c>
      <c r="C92" s="578" t="s">
        <v>498</v>
      </c>
      <c r="D92" s="578"/>
      <c r="E92" s="579">
        <v>1836187.52</v>
      </c>
      <c r="F92" s="577"/>
      <c r="G92" s="580"/>
      <c r="H92" s="581"/>
      <c r="I92" s="581"/>
      <c r="J92" s="580"/>
    </row>
    <row r="93" spans="1:10" ht="36" customHeight="1" x14ac:dyDescent="0.2">
      <c r="A93" s="577" t="s">
        <v>740</v>
      </c>
      <c r="B93" s="577" t="s">
        <v>508</v>
      </c>
      <c r="C93" s="578" t="s">
        <v>498</v>
      </c>
      <c r="D93" s="578"/>
      <c r="E93" s="579">
        <v>2435136.7200000002</v>
      </c>
      <c r="F93" s="577"/>
      <c r="G93" s="580"/>
      <c r="H93" s="581"/>
      <c r="I93" s="581"/>
      <c r="J93" s="580"/>
    </row>
    <row r="94" spans="1:10" ht="36" customHeight="1" x14ac:dyDescent="0.2">
      <c r="A94" s="577" t="s">
        <v>723</v>
      </c>
      <c r="B94" s="577" t="s">
        <v>497</v>
      </c>
      <c r="C94" s="578" t="s">
        <v>498</v>
      </c>
      <c r="D94" s="578"/>
      <c r="E94" s="579">
        <v>143039</v>
      </c>
      <c r="F94" s="577"/>
      <c r="G94" s="580"/>
      <c r="H94" s="581"/>
      <c r="I94" s="581"/>
      <c r="J94" s="580"/>
    </row>
    <row r="95" spans="1:10" ht="36" customHeight="1" x14ac:dyDescent="0.2">
      <c r="A95" s="577" t="s">
        <v>741</v>
      </c>
      <c r="B95" s="577" t="s">
        <v>497</v>
      </c>
      <c r="C95" s="578" t="s">
        <v>498</v>
      </c>
      <c r="D95" s="578"/>
      <c r="E95" s="579">
        <v>63700</v>
      </c>
      <c r="F95" s="577"/>
      <c r="G95" s="580"/>
      <c r="H95" s="581"/>
      <c r="I95" s="581"/>
      <c r="J95" s="580"/>
    </row>
    <row r="96" spans="1:10" ht="36" customHeight="1" x14ac:dyDescent="0.2">
      <c r="A96" s="577" t="s">
        <v>726</v>
      </c>
      <c r="B96" s="577" t="s">
        <v>497</v>
      </c>
      <c r="C96" s="578" t="s">
        <v>498</v>
      </c>
      <c r="D96" s="578"/>
      <c r="E96" s="579">
        <v>151987.68</v>
      </c>
      <c r="F96" s="577"/>
      <c r="G96" s="580"/>
      <c r="H96" s="581"/>
      <c r="I96" s="581"/>
      <c r="J96" s="580"/>
    </row>
    <row r="97" spans="1:25" ht="36" customHeight="1" x14ac:dyDescent="0.2">
      <c r="A97" s="577" t="s">
        <v>742</v>
      </c>
      <c r="B97" s="577" t="s">
        <v>508</v>
      </c>
      <c r="C97" s="578" t="s">
        <v>498</v>
      </c>
      <c r="D97" s="578"/>
      <c r="E97" s="579">
        <v>950000</v>
      </c>
      <c r="F97" s="577"/>
      <c r="G97" s="580"/>
      <c r="H97" s="581"/>
      <c r="I97" s="581"/>
      <c r="J97" s="580"/>
    </row>
    <row r="98" spans="1:25" ht="36" customHeight="1" x14ac:dyDescent="0.2">
      <c r="A98" s="577" t="s">
        <v>743</v>
      </c>
      <c r="B98" s="577" t="s">
        <v>508</v>
      </c>
      <c r="C98" s="578" t="s">
        <v>498</v>
      </c>
      <c r="D98" s="578"/>
      <c r="E98" s="579">
        <v>791000</v>
      </c>
      <c r="F98" s="577"/>
      <c r="G98" s="580"/>
      <c r="H98" s="581"/>
      <c r="I98" s="581"/>
      <c r="J98" s="580"/>
    </row>
    <row r="99" spans="1:25" ht="36" customHeight="1" x14ac:dyDescent="0.2">
      <c r="A99" s="577" t="s">
        <v>744</v>
      </c>
      <c r="B99" s="577" t="s">
        <v>497</v>
      </c>
      <c r="C99" s="578" t="s">
        <v>498</v>
      </c>
      <c r="D99" s="578"/>
      <c r="E99" s="579">
        <v>328512.25</v>
      </c>
      <c r="F99" s="577"/>
      <c r="G99" s="580"/>
      <c r="H99" s="581"/>
      <c r="I99" s="581"/>
      <c r="J99" s="580"/>
    </row>
    <row r="100" spans="1:25" ht="36" customHeight="1" x14ac:dyDescent="0.2">
      <c r="A100" s="577" t="s">
        <v>745</v>
      </c>
      <c r="B100" s="577" t="s">
        <v>508</v>
      </c>
      <c r="C100" s="578" t="s">
        <v>498</v>
      </c>
      <c r="D100" s="578"/>
      <c r="E100" s="579">
        <v>509333</v>
      </c>
      <c r="F100" s="577"/>
      <c r="G100" s="580"/>
      <c r="H100" s="581"/>
      <c r="I100" s="581"/>
      <c r="J100" s="580"/>
    </row>
    <row r="101" spans="1:25" ht="36" customHeight="1" x14ac:dyDescent="0.2">
      <c r="A101" s="577" t="s">
        <v>746</v>
      </c>
      <c r="B101" s="577" t="s">
        <v>508</v>
      </c>
      <c r="C101" s="578" t="s">
        <v>498</v>
      </c>
      <c r="D101" s="578"/>
      <c r="E101" s="579">
        <v>508400</v>
      </c>
      <c r="F101" s="577"/>
      <c r="G101" s="580"/>
      <c r="H101" s="581"/>
      <c r="I101" s="581"/>
      <c r="J101" s="580"/>
    </row>
    <row r="102" spans="1:25" ht="36" customHeight="1" x14ac:dyDescent="0.2">
      <c r="A102" s="577" t="s">
        <v>671</v>
      </c>
      <c r="B102" s="577" t="s">
        <v>497</v>
      </c>
      <c r="C102" s="578" t="s">
        <v>498</v>
      </c>
      <c r="D102" s="578"/>
      <c r="E102" s="579">
        <v>147849.99</v>
      </c>
      <c r="F102" s="577"/>
      <c r="G102" s="580"/>
      <c r="H102" s="581"/>
      <c r="I102" s="581"/>
      <c r="J102" s="580"/>
    </row>
    <row r="103" spans="1:25" ht="36" customHeight="1" x14ac:dyDescent="0.2">
      <c r="A103" s="577" t="s">
        <v>747</v>
      </c>
      <c r="B103" s="577" t="s">
        <v>497</v>
      </c>
      <c r="C103" s="578" t="s">
        <v>498</v>
      </c>
      <c r="D103" s="578"/>
      <c r="E103" s="579">
        <v>243000</v>
      </c>
      <c r="F103" s="577"/>
      <c r="G103" s="580"/>
      <c r="H103" s="581"/>
      <c r="I103" s="581"/>
      <c r="J103" s="580"/>
    </row>
    <row r="104" spans="1:25" ht="43.5" customHeight="1" x14ac:dyDescent="0.2">
      <c r="A104" s="577" t="s">
        <v>748</v>
      </c>
      <c r="B104" s="577" t="s">
        <v>508</v>
      </c>
      <c r="C104" s="578" t="s">
        <v>498</v>
      </c>
      <c r="D104" s="578"/>
      <c r="E104" s="579">
        <v>1242384</v>
      </c>
      <c r="F104" s="577"/>
      <c r="G104" s="580"/>
      <c r="H104" s="581"/>
      <c r="I104" s="581"/>
      <c r="J104" s="580"/>
    </row>
    <row r="105" spans="1:25" ht="36" customHeight="1" x14ac:dyDescent="0.2">
      <c r="A105" s="592" t="s">
        <v>749</v>
      </c>
      <c r="B105" s="592" t="s">
        <v>497</v>
      </c>
      <c r="C105" s="593" t="s">
        <v>498</v>
      </c>
      <c r="D105" s="593"/>
      <c r="E105" s="594">
        <v>195390.9</v>
      </c>
      <c r="F105" s="592"/>
      <c r="G105" s="595"/>
      <c r="H105" s="596"/>
      <c r="I105" s="596"/>
      <c r="J105" s="595"/>
    </row>
    <row r="106" spans="1:25" x14ac:dyDescent="0.2">
      <c r="A106" s="597" t="s">
        <v>144</v>
      </c>
      <c r="B106" s="597"/>
      <c r="C106" s="597"/>
      <c r="D106" s="597"/>
      <c r="E106" s="598"/>
      <c r="F106" s="597"/>
      <c r="G106" s="446"/>
      <c r="H106" s="599"/>
      <c r="I106" s="599"/>
      <c r="J106" s="446"/>
    </row>
    <row r="107" spans="1:25" x14ac:dyDescent="0.2">
      <c r="A107" s="569"/>
      <c r="B107" s="569"/>
      <c r="C107" s="569"/>
      <c r="D107" s="569"/>
      <c r="E107" s="570"/>
      <c r="F107" s="569"/>
      <c r="G107" s="221"/>
    </row>
    <row r="108" spans="1:25" s="564" customFormat="1" x14ac:dyDescent="0.2">
      <c r="A108" s="571"/>
      <c r="B108" s="571"/>
      <c r="C108" s="571"/>
      <c r="D108" s="571"/>
      <c r="E108" s="572"/>
      <c r="F108" s="571"/>
      <c r="G108" s="221"/>
      <c r="J108" s="558"/>
      <c r="K108" s="558"/>
      <c r="L108" s="558"/>
      <c r="M108" s="558"/>
      <c r="N108" s="558"/>
      <c r="O108" s="558"/>
      <c r="P108" s="558"/>
      <c r="Q108" s="558"/>
      <c r="R108" s="558"/>
      <c r="S108" s="558"/>
      <c r="T108" s="558"/>
      <c r="U108" s="558"/>
      <c r="V108" s="558"/>
      <c r="W108" s="558"/>
      <c r="X108" s="558"/>
      <c r="Y108" s="558"/>
    </row>
    <row r="109" spans="1:25" s="564" customFormat="1" x14ac:dyDescent="0.2">
      <c r="A109" s="571"/>
      <c r="B109" s="573"/>
      <c r="C109" s="573"/>
      <c r="D109" s="573"/>
      <c r="E109" s="574"/>
      <c r="F109" s="573"/>
      <c r="G109" s="558"/>
      <c r="J109" s="558"/>
      <c r="K109" s="558"/>
      <c r="L109" s="558"/>
      <c r="M109" s="558"/>
      <c r="N109" s="558"/>
      <c r="O109" s="558"/>
      <c r="P109" s="558"/>
      <c r="Q109" s="558"/>
      <c r="R109" s="558"/>
      <c r="S109" s="558"/>
      <c r="T109" s="558"/>
      <c r="U109" s="558"/>
      <c r="V109" s="558"/>
      <c r="W109" s="558"/>
      <c r="X109" s="558"/>
      <c r="Y109" s="558"/>
    </row>
    <row r="110" spans="1:25" s="564" customFormat="1" x14ac:dyDescent="0.2">
      <c r="A110" s="571"/>
      <c r="B110" s="573"/>
      <c r="C110" s="573"/>
      <c r="D110" s="573"/>
      <c r="E110" s="574"/>
      <c r="F110" s="573"/>
      <c r="G110" s="558"/>
      <c r="J110" s="558"/>
      <c r="K110" s="558"/>
      <c r="L110" s="558"/>
      <c r="M110" s="558"/>
      <c r="N110" s="558"/>
      <c r="O110" s="558"/>
      <c r="P110" s="558"/>
      <c r="Q110" s="558"/>
      <c r="R110" s="558"/>
      <c r="S110" s="558"/>
      <c r="T110" s="558"/>
      <c r="U110" s="558"/>
      <c r="V110" s="558"/>
      <c r="W110" s="558"/>
      <c r="X110" s="558"/>
      <c r="Y110" s="558"/>
    </row>
    <row r="111" spans="1:25" s="564" customFormat="1" x14ac:dyDescent="0.2">
      <c r="A111" s="571"/>
      <c r="B111" s="573"/>
      <c r="C111" s="573"/>
      <c r="D111" s="573"/>
      <c r="E111" s="574"/>
      <c r="F111" s="573"/>
      <c r="G111" s="558"/>
      <c r="J111" s="558"/>
      <c r="K111" s="558"/>
      <c r="L111" s="558"/>
      <c r="M111" s="558"/>
      <c r="N111" s="558"/>
      <c r="O111" s="558"/>
      <c r="P111" s="558"/>
      <c r="Q111" s="558"/>
      <c r="R111" s="558"/>
      <c r="S111" s="558"/>
      <c r="T111" s="558"/>
      <c r="U111" s="558"/>
      <c r="V111" s="558"/>
      <c r="W111" s="558"/>
      <c r="X111" s="558"/>
      <c r="Y111" s="558"/>
    </row>
  </sheetData>
  <mergeCells count="1">
    <mergeCell ref="A1:E1"/>
  </mergeCells>
  <printOptions horizontalCentered="1"/>
  <pageMargins left="0.23622047244094491" right="0.23622047244094491" top="0.74803149606299213" bottom="0.74803149606299213" header="0.31496062992125984" footer="0.31496062992125984"/>
  <pageSetup paperSize="9" scale="56"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rowBreaks count="1" manualBreakCount="1">
    <brk id="86"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15A3E-327E-4CD7-BD5D-AB74A2FA1BDD}">
  <sheetPr>
    <tabColor theme="9" tint="-0.249977111117893"/>
  </sheetPr>
  <dimension ref="A1:Y60"/>
  <sheetViews>
    <sheetView zoomScale="70" zoomScaleNormal="70" zoomScaleSheetLayoutView="40" zoomScalePageLayoutView="85" workbookViewId="0">
      <selection activeCell="B41" sqref="B41"/>
    </sheetView>
  </sheetViews>
  <sheetFormatPr baseColWidth="10" defaultColWidth="11.42578125" defaultRowHeight="12" x14ac:dyDescent="0.2"/>
  <cols>
    <col min="1" max="1" width="43" style="204" customWidth="1"/>
    <col min="2" max="3" width="20.28515625" style="204" customWidth="1"/>
    <col min="4" max="9" width="17.7109375" style="204" customWidth="1"/>
    <col min="10" max="10" width="22.140625" style="204" customWidth="1"/>
    <col min="11" max="16384" width="11.42578125" style="204"/>
  </cols>
  <sheetData>
    <row r="1" spans="1:25" ht="15.75" customHeight="1" x14ac:dyDescent="0.2">
      <c r="A1" s="44" t="s">
        <v>483</v>
      </c>
      <c r="B1" s="44"/>
      <c r="C1" s="44"/>
      <c r="D1" s="44"/>
      <c r="E1" s="44"/>
      <c r="F1" s="44"/>
      <c r="G1" s="44"/>
      <c r="H1" s="44"/>
      <c r="I1" s="44"/>
      <c r="J1" s="44"/>
    </row>
    <row r="2" spans="1:25" x14ac:dyDescent="0.2">
      <c r="A2" s="44" t="s">
        <v>221</v>
      </c>
      <c r="B2" s="44"/>
      <c r="C2" s="44"/>
      <c r="D2" s="44"/>
      <c r="E2" s="44"/>
      <c r="F2" s="44"/>
      <c r="G2" s="44"/>
      <c r="H2" s="44"/>
      <c r="I2" s="44"/>
      <c r="J2" s="44"/>
      <c r="K2" s="44"/>
      <c r="L2" s="44"/>
      <c r="M2" s="44"/>
      <c r="N2" s="44"/>
      <c r="O2" s="44"/>
      <c r="P2" s="44"/>
      <c r="Q2" s="44"/>
      <c r="R2" s="44"/>
      <c r="S2" s="44"/>
      <c r="T2" s="44"/>
      <c r="U2" s="44"/>
      <c r="V2" s="44"/>
      <c r="W2" s="44"/>
      <c r="X2" s="44"/>
      <c r="Y2" s="44"/>
    </row>
    <row r="3" spans="1:25" x14ac:dyDescent="0.2">
      <c r="A3" s="44"/>
      <c r="B3" s="44"/>
      <c r="C3" s="44"/>
      <c r="D3" s="44"/>
      <c r="E3" s="44"/>
      <c r="F3" s="44"/>
      <c r="G3" s="44"/>
      <c r="H3" s="44"/>
      <c r="I3" s="44"/>
      <c r="J3" s="44"/>
      <c r="K3" s="44"/>
      <c r="L3" s="44"/>
      <c r="M3" s="44"/>
      <c r="N3" s="44"/>
      <c r="O3" s="44"/>
      <c r="P3" s="44"/>
      <c r="Q3" s="44"/>
      <c r="R3" s="44"/>
      <c r="S3" s="44"/>
      <c r="T3" s="44"/>
      <c r="U3" s="44"/>
      <c r="V3" s="44"/>
      <c r="W3" s="44"/>
      <c r="X3" s="44"/>
      <c r="Y3" s="44"/>
    </row>
    <row r="4" spans="1:25" x14ac:dyDescent="0.2">
      <c r="A4" s="222" t="s">
        <v>482</v>
      </c>
      <c r="B4" s="44"/>
      <c r="C4" s="44"/>
      <c r="D4" s="44"/>
      <c r="E4" s="44"/>
      <c r="F4" s="44"/>
      <c r="G4" s="44"/>
      <c r="H4" s="44"/>
      <c r="I4" s="44"/>
      <c r="J4" s="44"/>
      <c r="K4" s="44"/>
      <c r="L4" s="44"/>
      <c r="M4" s="44"/>
      <c r="N4" s="44"/>
      <c r="O4" s="44"/>
      <c r="P4" s="44"/>
      <c r="Q4" s="44"/>
      <c r="R4" s="44"/>
      <c r="S4" s="44"/>
      <c r="T4" s="44"/>
      <c r="U4" s="44"/>
      <c r="V4" s="44"/>
      <c r="W4" s="44"/>
      <c r="X4" s="44"/>
      <c r="Y4" s="44"/>
    </row>
    <row r="5" spans="1:25" ht="36" x14ac:dyDescent="0.2">
      <c r="A5" s="840" t="s">
        <v>486</v>
      </c>
      <c r="B5" s="841" t="s">
        <v>468</v>
      </c>
      <c r="C5" s="841" t="s">
        <v>469</v>
      </c>
      <c r="D5" s="841" t="s">
        <v>470</v>
      </c>
      <c r="E5" s="841" t="s">
        <v>487</v>
      </c>
      <c r="F5" s="841" t="s">
        <v>473</v>
      </c>
      <c r="G5" s="841" t="s">
        <v>488</v>
      </c>
      <c r="H5" s="841" t="s">
        <v>472</v>
      </c>
      <c r="I5" s="841" t="s">
        <v>478</v>
      </c>
      <c r="J5" s="841" t="s">
        <v>489</v>
      </c>
    </row>
    <row r="6" spans="1:25" ht="33.75" x14ac:dyDescent="0.2">
      <c r="A6" s="349" t="s">
        <v>750</v>
      </c>
      <c r="B6" s="433" t="s">
        <v>751</v>
      </c>
      <c r="C6" s="433" t="s">
        <v>752</v>
      </c>
      <c r="D6" s="433" t="s">
        <v>753</v>
      </c>
      <c r="E6" s="433">
        <v>5969592.0499999998</v>
      </c>
      <c r="F6" s="433" t="s">
        <v>754</v>
      </c>
      <c r="G6" s="433" t="s">
        <v>755</v>
      </c>
      <c r="H6" s="434">
        <v>44365</v>
      </c>
      <c r="I6" s="434">
        <v>44566</v>
      </c>
      <c r="J6" s="433"/>
    </row>
    <row r="7" spans="1:25" ht="47.25" customHeight="1" x14ac:dyDescent="0.2">
      <c r="A7" s="350" t="s">
        <v>756</v>
      </c>
      <c r="B7" s="437" t="s">
        <v>751</v>
      </c>
      <c r="C7" s="437" t="s">
        <v>752</v>
      </c>
      <c r="D7" s="437" t="s">
        <v>757</v>
      </c>
      <c r="E7" s="437">
        <v>4915279.45</v>
      </c>
      <c r="F7" s="437" t="s">
        <v>754</v>
      </c>
      <c r="G7" s="437" t="s">
        <v>755</v>
      </c>
      <c r="H7" s="438">
        <v>44195</v>
      </c>
      <c r="I7" s="438"/>
      <c r="J7" s="437"/>
    </row>
    <row r="8" spans="1:25" ht="33.75" x14ac:dyDescent="0.2">
      <c r="A8" s="350" t="s">
        <v>758</v>
      </c>
      <c r="B8" s="437" t="s">
        <v>751</v>
      </c>
      <c r="C8" s="437" t="s">
        <v>752</v>
      </c>
      <c r="D8" s="437" t="s">
        <v>759</v>
      </c>
      <c r="E8" s="437">
        <v>15380725.720000001</v>
      </c>
      <c r="F8" s="437" t="s">
        <v>760</v>
      </c>
      <c r="G8" s="437" t="s">
        <v>755</v>
      </c>
      <c r="H8" s="438">
        <v>44188</v>
      </c>
      <c r="I8" s="438"/>
      <c r="J8" s="437"/>
    </row>
    <row r="9" spans="1:25" ht="45" x14ac:dyDescent="0.2">
      <c r="A9" s="350" t="s">
        <v>761</v>
      </c>
      <c r="B9" s="437" t="s">
        <v>762</v>
      </c>
      <c r="C9" s="437" t="s">
        <v>752</v>
      </c>
      <c r="D9" s="437" t="s">
        <v>763</v>
      </c>
      <c r="E9" s="437">
        <v>125000</v>
      </c>
      <c r="F9" s="437" t="s">
        <v>764</v>
      </c>
      <c r="G9" s="437" t="s">
        <v>765</v>
      </c>
      <c r="H9" s="438">
        <v>44025</v>
      </c>
      <c r="I9" s="438">
        <v>44085</v>
      </c>
      <c r="J9" s="437"/>
    </row>
    <row r="10" spans="1:25" ht="33.75" x14ac:dyDescent="0.2">
      <c r="A10" s="350" t="s">
        <v>766</v>
      </c>
      <c r="B10" s="437" t="s">
        <v>762</v>
      </c>
      <c r="C10" s="437" t="s">
        <v>752</v>
      </c>
      <c r="D10" s="437" t="s">
        <v>767</v>
      </c>
      <c r="E10" s="437">
        <v>64800</v>
      </c>
      <c r="F10" s="437" t="s">
        <v>768</v>
      </c>
      <c r="G10" s="437" t="s">
        <v>765</v>
      </c>
      <c r="H10" s="438">
        <v>44136</v>
      </c>
      <c r="I10" s="438">
        <v>44161</v>
      </c>
      <c r="J10" s="437"/>
    </row>
    <row r="11" spans="1:25" ht="67.5" x14ac:dyDescent="0.2">
      <c r="A11" s="350" t="s">
        <v>769</v>
      </c>
      <c r="B11" s="437" t="s">
        <v>770</v>
      </c>
      <c r="C11" s="437" t="s">
        <v>752</v>
      </c>
      <c r="D11" s="437" t="s">
        <v>771</v>
      </c>
      <c r="E11" s="437">
        <v>681556</v>
      </c>
      <c r="F11" s="437" t="s">
        <v>772</v>
      </c>
      <c r="G11" s="437" t="s">
        <v>773</v>
      </c>
      <c r="H11" s="438">
        <v>44185</v>
      </c>
      <c r="I11" s="438"/>
      <c r="J11" s="437"/>
    </row>
    <row r="12" spans="1:25" ht="33.75" x14ac:dyDescent="0.2">
      <c r="A12" s="350" t="s">
        <v>774</v>
      </c>
      <c r="B12" s="437" t="s">
        <v>775</v>
      </c>
      <c r="C12" s="437" t="s">
        <v>776</v>
      </c>
      <c r="D12" s="437" t="s">
        <v>777</v>
      </c>
      <c r="E12" s="437">
        <v>15960</v>
      </c>
      <c r="F12" s="437" t="s">
        <v>778</v>
      </c>
      <c r="G12" s="437" t="s">
        <v>765</v>
      </c>
      <c r="H12" s="438">
        <v>44267</v>
      </c>
      <c r="I12" s="438"/>
      <c r="J12" s="437"/>
    </row>
    <row r="13" spans="1:25" ht="33.75" x14ac:dyDescent="0.2">
      <c r="A13" s="350" t="s">
        <v>779</v>
      </c>
      <c r="B13" s="437" t="s">
        <v>775</v>
      </c>
      <c r="C13" s="437" t="s">
        <v>776</v>
      </c>
      <c r="D13" s="437" t="s">
        <v>780</v>
      </c>
      <c r="E13" s="437">
        <v>5269</v>
      </c>
      <c r="F13" s="437" t="s">
        <v>778</v>
      </c>
      <c r="G13" s="437" t="s">
        <v>765</v>
      </c>
      <c r="H13" s="438">
        <v>44295</v>
      </c>
      <c r="I13" s="438"/>
      <c r="J13" s="437"/>
    </row>
    <row r="14" spans="1:25" ht="22.5" x14ac:dyDescent="0.2">
      <c r="A14" s="350" t="s">
        <v>781</v>
      </c>
      <c r="B14" s="437" t="s">
        <v>775</v>
      </c>
      <c r="C14" s="437" t="s">
        <v>776</v>
      </c>
      <c r="D14" s="437" t="s">
        <v>782</v>
      </c>
      <c r="E14" s="437">
        <v>3102</v>
      </c>
      <c r="F14" s="437" t="s">
        <v>783</v>
      </c>
      <c r="G14" s="437" t="s">
        <v>765</v>
      </c>
      <c r="H14" s="438">
        <v>44302</v>
      </c>
      <c r="I14" s="438"/>
      <c r="J14" s="437"/>
    </row>
    <row r="15" spans="1:25" ht="22.5" x14ac:dyDescent="0.2">
      <c r="A15" s="350" t="s">
        <v>779</v>
      </c>
      <c r="B15" s="437" t="s">
        <v>775</v>
      </c>
      <c r="C15" s="437" t="s">
        <v>776</v>
      </c>
      <c r="D15" s="437" t="s">
        <v>784</v>
      </c>
      <c r="E15" s="437">
        <v>3721</v>
      </c>
      <c r="F15" s="437" t="s">
        <v>783</v>
      </c>
      <c r="G15" s="437" t="s">
        <v>765</v>
      </c>
      <c r="H15" s="438">
        <v>44421</v>
      </c>
      <c r="I15" s="438"/>
      <c r="J15" s="437"/>
    </row>
    <row r="16" spans="1:25" ht="22.5" x14ac:dyDescent="0.2">
      <c r="A16" s="350" t="s">
        <v>785</v>
      </c>
      <c r="B16" s="437" t="s">
        <v>775</v>
      </c>
      <c r="C16" s="437" t="s">
        <v>776</v>
      </c>
      <c r="D16" s="437" t="s">
        <v>786</v>
      </c>
      <c r="E16" s="437">
        <v>4436.79</v>
      </c>
      <c r="F16" s="437" t="s">
        <v>783</v>
      </c>
      <c r="G16" s="437" t="s">
        <v>765</v>
      </c>
      <c r="H16" s="438">
        <v>44383</v>
      </c>
      <c r="I16" s="438"/>
      <c r="J16" s="437"/>
    </row>
    <row r="17" spans="1:10" ht="22.5" x14ac:dyDescent="0.2">
      <c r="A17" s="350" t="s">
        <v>787</v>
      </c>
      <c r="B17" s="437" t="s">
        <v>788</v>
      </c>
      <c r="C17" s="437" t="s">
        <v>788</v>
      </c>
      <c r="D17" s="437" t="s">
        <v>789</v>
      </c>
      <c r="E17" s="437">
        <v>7500</v>
      </c>
      <c r="F17" s="437" t="s">
        <v>790</v>
      </c>
      <c r="G17" s="437" t="s">
        <v>765</v>
      </c>
      <c r="H17" s="438">
        <v>43991</v>
      </c>
      <c r="I17" s="438"/>
      <c r="J17" s="437"/>
    </row>
    <row r="18" spans="1:10" ht="22.5" x14ac:dyDescent="0.2">
      <c r="A18" s="350" t="s">
        <v>791</v>
      </c>
      <c r="B18" s="437" t="s">
        <v>762</v>
      </c>
      <c r="C18" s="437" t="s">
        <v>752</v>
      </c>
      <c r="D18" s="437" t="s">
        <v>792</v>
      </c>
      <c r="E18" s="437">
        <v>89208</v>
      </c>
      <c r="F18" s="437" t="s">
        <v>793</v>
      </c>
      <c r="G18" s="437" t="s">
        <v>765</v>
      </c>
      <c r="H18" s="438">
        <v>44000</v>
      </c>
      <c r="I18" s="438">
        <v>44008</v>
      </c>
      <c r="J18" s="437"/>
    </row>
    <row r="19" spans="1:10" ht="33.75" x14ac:dyDescent="0.2">
      <c r="A19" s="350" t="s">
        <v>794</v>
      </c>
      <c r="B19" s="437" t="s">
        <v>530</v>
      </c>
      <c r="C19" s="437" t="s">
        <v>531</v>
      </c>
      <c r="D19" s="437" t="s">
        <v>795</v>
      </c>
      <c r="E19" s="437">
        <v>1308.44</v>
      </c>
      <c r="F19" s="437" t="s">
        <v>796</v>
      </c>
      <c r="G19" s="437" t="s">
        <v>765</v>
      </c>
      <c r="H19" s="438">
        <v>43853</v>
      </c>
      <c r="I19" s="438">
        <v>43853</v>
      </c>
      <c r="J19" s="437"/>
    </row>
    <row r="20" spans="1:10" ht="33.75" x14ac:dyDescent="0.2">
      <c r="A20" s="350" t="s">
        <v>797</v>
      </c>
      <c r="B20" s="437" t="s">
        <v>530</v>
      </c>
      <c r="C20" s="437" t="s">
        <v>531</v>
      </c>
      <c r="D20" s="437" t="s">
        <v>798</v>
      </c>
      <c r="E20" s="437">
        <v>4493.91</v>
      </c>
      <c r="F20" s="437" t="s">
        <v>796</v>
      </c>
      <c r="G20" s="437" t="s">
        <v>765</v>
      </c>
      <c r="H20" s="438">
        <v>43889</v>
      </c>
      <c r="I20" s="438">
        <v>43889</v>
      </c>
      <c r="J20" s="437"/>
    </row>
    <row r="21" spans="1:10" ht="33.75" x14ac:dyDescent="0.2">
      <c r="A21" s="350" t="s">
        <v>797</v>
      </c>
      <c r="B21" s="437" t="s">
        <v>530</v>
      </c>
      <c r="C21" s="437" t="s">
        <v>531</v>
      </c>
      <c r="D21" s="437" t="s">
        <v>799</v>
      </c>
      <c r="E21" s="437">
        <v>721.54</v>
      </c>
      <c r="F21" s="437" t="s">
        <v>800</v>
      </c>
      <c r="G21" s="437" t="s">
        <v>765</v>
      </c>
      <c r="H21" s="438">
        <v>43894</v>
      </c>
      <c r="I21" s="438">
        <v>43894</v>
      </c>
      <c r="J21" s="437"/>
    </row>
    <row r="22" spans="1:10" ht="33.75" x14ac:dyDescent="0.2">
      <c r="A22" s="350" t="s">
        <v>797</v>
      </c>
      <c r="B22" s="437" t="s">
        <v>530</v>
      </c>
      <c r="C22" s="437" t="s">
        <v>531</v>
      </c>
      <c r="D22" s="437" t="s">
        <v>801</v>
      </c>
      <c r="E22" s="437">
        <v>4895.75</v>
      </c>
      <c r="F22" s="437" t="s">
        <v>796</v>
      </c>
      <c r="G22" s="437" t="s">
        <v>765</v>
      </c>
      <c r="H22" s="438">
        <v>43894</v>
      </c>
      <c r="I22" s="438">
        <v>43894</v>
      </c>
      <c r="J22" s="437"/>
    </row>
    <row r="23" spans="1:10" ht="33.75" x14ac:dyDescent="0.2">
      <c r="A23" s="350" t="s">
        <v>797</v>
      </c>
      <c r="B23" s="437" t="s">
        <v>530</v>
      </c>
      <c r="C23" s="437" t="s">
        <v>531</v>
      </c>
      <c r="D23" s="437" t="s">
        <v>802</v>
      </c>
      <c r="E23" s="437">
        <v>1234.47</v>
      </c>
      <c r="F23" s="437" t="s">
        <v>800</v>
      </c>
      <c r="G23" s="437" t="s">
        <v>765</v>
      </c>
      <c r="H23" s="438">
        <v>43959</v>
      </c>
      <c r="I23" s="438">
        <v>43959</v>
      </c>
      <c r="J23" s="437"/>
    </row>
    <row r="24" spans="1:10" ht="33.75" x14ac:dyDescent="0.2">
      <c r="A24" s="350" t="s">
        <v>797</v>
      </c>
      <c r="B24" s="437" t="s">
        <v>530</v>
      </c>
      <c r="C24" s="437" t="s">
        <v>531</v>
      </c>
      <c r="D24" s="437" t="s">
        <v>803</v>
      </c>
      <c r="E24" s="437">
        <v>2219.86</v>
      </c>
      <c r="F24" s="437" t="s">
        <v>796</v>
      </c>
      <c r="G24" s="437" t="s">
        <v>765</v>
      </c>
      <c r="H24" s="438">
        <v>43959</v>
      </c>
      <c r="I24" s="438">
        <v>43959</v>
      </c>
      <c r="J24" s="437"/>
    </row>
    <row r="25" spans="1:10" ht="33.75" x14ac:dyDescent="0.2">
      <c r="A25" s="350" t="s">
        <v>797</v>
      </c>
      <c r="B25" s="437" t="s">
        <v>530</v>
      </c>
      <c r="C25" s="437" t="s">
        <v>531</v>
      </c>
      <c r="D25" s="437" t="s">
        <v>804</v>
      </c>
      <c r="E25" s="437">
        <v>1226.73</v>
      </c>
      <c r="F25" s="437" t="s">
        <v>805</v>
      </c>
      <c r="G25" s="437" t="s">
        <v>765</v>
      </c>
      <c r="H25" s="438">
        <v>43959</v>
      </c>
      <c r="I25" s="438">
        <v>43959</v>
      </c>
      <c r="J25" s="437"/>
    </row>
    <row r="26" spans="1:10" ht="33.75" x14ac:dyDescent="0.2">
      <c r="A26" s="350" t="s">
        <v>806</v>
      </c>
      <c r="B26" s="437" t="s">
        <v>530</v>
      </c>
      <c r="C26" s="437" t="s">
        <v>531</v>
      </c>
      <c r="D26" s="437" t="s">
        <v>807</v>
      </c>
      <c r="E26" s="437">
        <v>1289.5</v>
      </c>
      <c r="F26" s="437" t="s">
        <v>808</v>
      </c>
      <c r="G26" s="437" t="s">
        <v>765</v>
      </c>
      <c r="H26" s="438">
        <v>44075</v>
      </c>
      <c r="I26" s="438">
        <v>44078</v>
      </c>
      <c r="J26" s="437"/>
    </row>
    <row r="27" spans="1:10" ht="67.5" x14ac:dyDescent="0.2">
      <c r="A27" s="350" t="s">
        <v>809</v>
      </c>
      <c r="B27" s="437" t="s">
        <v>530</v>
      </c>
      <c r="C27" s="437" t="s">
        <v>531</v>
      </c>
      <c r="D27" s="437" t="s">
        <v>810</v>
      </c>
      <c r="E27" s="437">
        <v>5557.8</v>
      </c>
      <c r="F27" s="437" t="s">
        <v>811</v>
      </c>
      <c r="G27" s="437" t="s">
        <v>765</v>
      </c>
      <c r="H27" s="438">
        <v>44075</v>
      </c>
      <c r="I27" s="438">
        <v>44082</v>
      </c>
      <c r="J27" s="437"/>
    </row>
    <row r="28" spans="1:10" ht="33.75" x14ac:dyDescent="0.2">
      <c r="A28" s="350" t="s">
        <v>812</v>
      </c>
      <c r="B28" s="437" t="s">
        <v>530</v>
      </c>
      <c r="C28" s="437" t="s">
        <v>531</v>
      </c>
      <c r="D28" s="437" t="s">
        <v>813</v>
      </c>
      <c r="E28" s="437">
        <v>249.22</v>
      </c>
      <c r="F28" s="437" t="s">
        <v>808</v>
      </c>
      <c r="G28" s="437" t="s">
        <v>765</v>
      </c>
      <c r="H28" s="438">
        <v>44075</v>
      </c>
      <c r="I28" s="438">
        <v>44078</v>
      </c>
      <c r="J28" s="437"/>
    </row>
    <row r="29" spans="1:10" ht="33.75" x14ac:dyDescent="0.2">
      <c r="A29" s="350" t="s">
        <v>814</v>
      </c>
      <c r="B29" s="437" t="s">
        <v>530</v>
      </c>
      <c r="C29" s="437" t="s">
        <v>531</v>
      </c>
      <c r="D29" s="437" t="s">
        <v>815</v>
      </c>
      <c r="E29" s="437">
        <v>233.64</v>
      </c>
      <c r="F29" s="437" t="s">
        <v>808</v>
      </c>
      <c r="G29" s="437" t="s">
        <v>765</v>
      </c>
      <c r="H29" s="438">
        <v>44075</v>
      </c>
      <c r="I29" s="438">
        <v>44078</v>
      </c>
      <c r="J29" s="437"/>
    </row>
    <row r="30" spans="1:10" ht="33.75" x14ac:dyDescent="0.2">
      <c r="A30" s="350" t="s">
        <v>816</v>
      </c>
      <c r="B30" s="437" t="s">
        <v>530</v>
      </c>
      <c r="C30" s="437" t="s">
        <v>531</v>
      </c>
      <c r="D30" s="437" t="s">
        <v>817</v>
      </c>
      <c r="E30" s="437">
        <v>6500.16</v>
      </c>
      <c r="F30" s="437" t="s">
        <v>818</v>
      </c>
      <c r="G30" s="437" t="s">
        <v>765</v>
      </c>
      <c r="H30" s="438">
        <v>44078</v>
      </c>
      <c r="I30" s="438">
        <v>44083</v>
      </c>
      <c r="J30" s="437"/>
    </row>
    <row r="31" spans="1:10" ht="33.75" x14ac:dyDescent="0.2">
      <c r="A31" s="350" t="s">
        <v>819</v>
      </c>
      <c r="B31" s="437" t="s">
        <v>530</v>
      </c>
      <c r="C31" s="437" t="s">
        <v>531</v>
      </c>
      <c r="D31" s="437" t="s">
        <v>820</v>
      </c>
      <c r="E31" s="437">
        <v>505.98</v>
      </c>
      <c r="F31" s="437" t="s">
        <v>808</v>
      </c>
      <c r="G31" s="437" t="s">
        <v>765</v>
      </c>
      <c r="H31" s="438">
        <v>44153</v>
      </c>
      <c r="I31" s="438">
        <v>44160</v>
      </c>
      <c r="J31" s="437"/>
    </row>
    <row r="32" spans="1:10" ht="33.75" x14ac:dyDescent="0.2">
      <c r="A32" s="350" t="s">
        <v>819</v>
      </c>
      <c r="B32" s="437" t="s">
        <v>530</v>
      </c>
      <c r="C32" s="437" t="s">
        <v>531</v>
      </c>
      <c r="D32" s="437" t="s">
        <v>821</v>
      </c>
      <c r="E32" s="437">
        <v>772.96</v>
      </c>
      <c r="F32" s="437" t="s">
        <v>822</v>
      </c>
      <c r="G32" s="437" t="s">
        <v>765</v>
      </c>
      <c r="H32" s="438">
        <v>44153</v>
      </c>
      <c r="I32" s="438">
        <v>44165</v>
      </c>
      <c r="J32" s="437"/>
    </row>
    <row r="33" spans="1:10" ht="33.75" x14ac:dyDescent="0.2">
      <c r="A33" s="350" t="s">
        <v>819</v>
      </c>
      <c r="B33" s="437" t="s">
        <v>530</v>
      </c>
      <c r="C33" s="437" t="s">
        <v>531</v>
      </c>
      <c r="D33" s="437" t="s">
        <v>823</v>
      </c>
      <c r="E33" s="437">
        <v>1060.54</v>
      </c>
      <c r="F33" s="437" t="s">
        <v>824</v>
      </c>
      <c r="G33" s="437" t="s">
        <v>765</v>
      </c>
      <c r="H33" s="438">
        <v>44153</v>
      </c>
      <c r="I33" s="438">
        <v>44187</v>
      </c>
      <c r="J33" s="437"/>
    </row>
    <row r="34" spans="1:10" ht="33.75" x14ac:dyDescent="0.2">
      <c r="A34" s="350" t="s">
        <v>819</v>
      </c>
      <c r="B34" s="437" t="s">
        <v>530</v>
      </c>
      <c r="C34" s="437" t="s">
        <v>531</v>
      </c>
      <c r="D34" s="437" t="s">
        <v>825</v>
      </c>
      <c r="E34" s="437">
        <v>1128.96</v>
      </c>
      <c r="F34" s="437" t="s">
        <v>826</v>
      </c>
      <c r="G34" s="437" t="s">
        <v>765</v>
      </c>
      <c r="H34" s="438">
        <v>44153</v>
      </c>
      <c r="I34" s="438">
        <v>44159</v>
      </c>
      <c r="J34" s="437"/>
    </row>
    <row r="35" spans="1:10" ht="33.75" x14ac:dyDescent="0.2">
      <c r="A35" s="350" t="s">
        <v>819</v>
      </c>
      <c r="B35" s="437" t="s">
        <v>530</v>
      </c>
      <c r="C35" s="437" t="s">
        <v>531</v>
      </c>
      <c r="D35" s="437" t="s">
        <v>827</v>
      </c>
      <c r="E35" s="437">
        <v>1479.6</v>
      </c>
      <c r="F35" s="437" t="s">
        <v>828</v>
      </c>
      <c r="G35" s="437" t="s">
        <v>765</v>
      </c>
      <c r="H35" s="438">
        <v>44153</v>
      </c>
      <c r="I35" s="438">
        <v>44159</v>
      </c>
      <c r="J35" s="437"/>
    </row>
    <row r="36" spans="1:10" ht="33.75" x14ac:dyDescent="0.2">
      <c r="A36" s="350" t="s">
        <v>819</v>
      </c>
      <c r="B36" s="437" t="s">
        <v>530</v>
      </c>
      <c r="C36" s="437" t="s">
        <v>531</v>
      </c>
      <c r="D36" s="437" t="s">
        <v>829</v>
      </c>
      <c r="E36" s="437">
        <v>2009.41</v>
      </c>
      <c r="F36" s="437" t="s">
        <v>830</v>
      </c>
      <c r="G36" s="437" t="s">
        <v>765</v>
      </c>
      <c r="H36" s="438">
        <v>44153</v>
      </c>
      <c r="I36" s="438">
        <v>44167</v>
      </c>
      <c r="J36" s="437"/>
    </row>
    <row r="37" spans="1:10" ht="78.75" x14ac:dyDescent="0.2">
      <c r="A37" s="350" t="s">
        <v>819</v>
      </c>
      <c r="B37" s="437" t="s">
        <v>530</v>
      </c>
      <c r="C37" s="437" t="s">
        <v>531</v>
      </c>
      <c r="D37" s="437" t="s">
        <v>831</v>
      </c>
      <c r="E37" s="437">
        <v>2309.21</v>
      </c>
      <c r="F37" s="437" t="s">
        <v>832</v>
      </c>
      <c r="G37" s="437" t="s">
        <v>765</v>
      </c>
      <c r="H37" s="438">
        <v>44153</v>
      </c>
      <c r="I37" s="438">
        <v>44165</v>
      </c>
      <c r="J37" s="437"/>
    </row>
    <row r="38" spans="1:10" ht="33.75" x14ac:dyDescent="0.2">
      <c r="A38" s="350" t="s">
        <v>819</v>
      </c>
      <c r="B38" s="437" t="s">
        <v>530</v>
      </c>
      <c r="C38" s="437" t="s">
        <v>531</v>
      </c>
      <c r="D38" s="437" t="s">
        <v>833</v>
      </c>
      <c r="E38" s="437">
        <v>2822.37</v>
      </c>
      <c r="F38" s="437" t="s">
        <v>834</v>
      </c>
      <c r="G38" s="437" t="s">
        <v>765</v>
      </c>
      <c r="H38" s="438">
        <v>44153</v>
      </c>
      <c r="I38" s="438">
        <v>44166</v>
      </c>
      <c r="J38" s="437"/>
    </row>
    <row r="39" spans="1:10" ht="33.75" x14ac:dyDescent="0.2">
      <c r="A39" s="350" t="s">
        <v>819</v>
      </c>
      <c r="B39" s="437" t="s">
        <v>530</v>
      </c>
      <c r="C39" s="437" t="s">
        <v>531</v>
      </c>
      <c r="D39" s="437" t="s">
        <v>835</v>
      </c>
      <c r="E39" s="437">
        <v>3271.38</v>
      </c>
      <c r="F39" s="437" t="s">
        <v>836</v>
      </c>
      <c r="G39" s="437" t="s">
        <v>765</v>
      </c>
      <c r="H39" s="438">
        <v>44153</v>
      </c>
      <c r="I39" s="438">
        <v>44167</v>
      </c>
      <c r="J39" s="437"/>
    </row>
    <row r="40" spans="1:10" ht="33.75" x14ac:dyDescent="0.2">
      <c r="A40" s="350" t="s">
        <v>819</v>
      </c>
      <c r="B40" s="437" t="s">
        <v>530</v>
      </c>
      <c r="C40" s="437" t="s">
        <v>531</v>
      </c>
      <c r="D40" s="437" t="s">
        <v>837</v>
      </c>
      <c r="E40" s="437">
        <v>3669.08</v>
      </c>
      <c r="F40" s="437" t="s">
        <v>838</v>
      </c>
      <c r="G40" s="437" t="s">
        <v>765</v>
      </c>
      <c r="H40" s="438">
        <v>44153</v>
      </c>
      <c r="I40" s="438">
        <v>44159</v>
      </c>
      <c r="J40" s="437"/>
    </row>
    <row r="41" spans="1:10" ht="78.75" x14ac:dyDescent="0.2">
      <c r="A41" s="350" t="s">
        <v>819</v>
      </c>
      <c r="B41" s="437" t="s">
        <v>530</v>
      </c>
      <c r="C41" s="437" t="s">
        <v>531</v>
      </c>
      <c r="D41" s="437" t="s">
        <v>839</v>
      </c>
      <c r="E41" s="437">
        <v>4190.79</v>
      </c>
      <c r="F41" s="437" t="s">
        <v>840</v>
      </c>
      <c r="G41" s="437" t="s">
        <v>765</v>
      </c>
      <c r="H41" s="438">
        <v>44153</v>
      </c>
      <c r="I41" s="438">
        <v>44160</v>
      </c>
      <c r="J41" s="437"/>
    </row>
    <row r="42" spans="1:10" ht="33.75" x14ac:dyDescent="0.2">
      <c r="A42" s="350" t="s">
        <v>819</v>
      </c>
      <c r="B42" s="437" t="s">
        <v>530</v>
      </c>
      <c r="C42" s="437" t="s">
        <v>531</v>
      </c>
      <c r="D42" s="437" t="s">
        <v>841</v>
      </c>
      <c r="E42" s="437">
        <v>6072.37</v>
      </c>
      <c r="F42" s="437" t="s">
        <v>842</v>
      </c>
      <c r="G42" s="437" t="s">
        <v>765</v>
      </c>
      <c r="H42" s="438">
        <v>44153</v>
      </c>
      <c r="I42" s="438">
        <v>44161</v>
      </c>
      <c r="J42" s="437"/>
    </row>
    <row r="43" spans="1:10" ht="33.75" x14ac:dyDescent="0.2">
      <c r="A43" s="350" t="s">
        <v>843</v>
      </c>
      <c r="B43" s="437" t="s">
        <v>530</v>
      </c>
      <c r="C43" s="437" t="s">
        <v>531</v>
      </c>
      <c r="D43" s="437" t="s">
        <v>844</v>
      </c>
      <c r="E43" s="437">
        <v>33706.92</v>
      </c>
      <c r="F43" s="437" t="s">
        <v>845</v>
      </c>
      <c r="G43" s="437" t="s">
        <v>765</v>
      </c>
      <c r="H43" s="438">
        <v>44169</v>
      </c>
      <c r="I43" s="438">
        <v>44187</v>
      </c>
      <c r="J43" s="437"/>
    </row>
    <row r="44" spans="1:10" ht="56.25" x14ac:dyDescent="0.2">
      <c r="A44" s="350" t="s">
        <v>846</v>
      </c>
      <c r="B44" s="437" t="s">
        <v>530</v>
      </c>
      <c r="C44" s="437" t="s">
        <v>531</v>
      </c>
      <c r="D44" s="437" t="s">
        <v>847</v>
      </c>
      <c r="E44" s="437">
        <v>1176.2</v>
      </c>
      <c r="F44" s="437" t="s">
        <v>848</v>
      </c>
      <c r="G44" s="437" t="s">
        <v>765</v>
      </c>
      <c r="H44" s="438">
        <v>44175</v>
      </c>
      <c r="I44" s="438">
        <v>44181</v>
      </c>
      <c r="J44" s="437"/>
    </row>
    <row r="45" spans="1:10" ht="33.75" x14ac:dyDescent="0.2">
      <c r="A45" s="350" t="s">
        <v>846</v>
      </c>
      <c r="B45" s="437" t="s">
        <v>530</v>
      </c>
      <c r="C45" s="437" t="s">
        <v>531</v>
      </c>
      <c r="D45" s="437" t="s">
        <v>849</v>
      </c>
      <c r="E45" s="437">
        <v>2489.2199999999998</v>
      </c>
      <c r="F45" s="437" t="s">
        <v>808</v>
      </c>
      <c r="G45" s="437" t="s">
        <v>765</v>
      </c>
      <c r="H45" s="438">
        <v>44175</v>
      </c>
      <c r="I45" s="438">
        <v>44180</v>
      </c>
      <c r="J45" s="437"/>
    </row>
    <row r="46" spans="1:10" ht="33.75" x14ac:dyDescent="0.2">
      <c r="A46" s="350" t="s">
        <v>850</v>
      </c>
      <c r="B46" s="437" t="s">
        <v>530</v>
      </c>
      <c r="C46" s="437" t="s">
        <v>531</v>
      </c>
      <c r="D46" s="437" t="s">
        <v>851</v>
      </c>
      <c r="E46" s="437">
        <v>15743.8</v>
      </c>
      <c r="F46" s="437" t="s">
        <v>852</v>
      </c>
      <c r="G46" s="437" t="s">
        <v>765</v>
      </c>
      <c r="H46" s="438">
        <v>44182</v>
      </c>
      <c r="I46" s="438">
        <v>44187</v>
      </c>
      <c r="J46" s="437"/>
    </row>
    <row r="47" spans="1:10" ht="33.75" x14ac:dyDescent="0.2">
      <c r="A47" s="350" t="s">
        <v>853</v>
      </c>
      <c r="B47" s="437" t="s">
        <v>530</v>
      </c>
      <c r="C47" s="437" t="s">
        <v>531</v>
      </c>
      <c r="D47" s="437" t="s">
        <v>854</v>
      </c>
      <c r="E47" s="437">
        <v>494.9</v>
      </c>
      <c r="F47" s="437" t="s">
        <v>834</v>
      </c>
      <c r="G47" s="437" t="s">
        <v>765</v>
      </c>
      <c r="H47" s="438">
        <v>44250</v>
      </c>
      <c r="I47" s="438">
        <v>44258</v>
      </c>
      <c r="J47" s="437"/>
    </row>
    <row r="48" spans="1:10" ht="33.75" x14ac:dyDescent="0.2">
      <c r="A48" s="350" t="s">
        <v>853</v>
      </c>
      <c r="B48" s="437" t="s">
        <v>530</v>
      </c>
      <c r="C48" s="437" t="s">
        <v>531</v>
      </c>
      <c r="D48" s="437" t="s">
        <v>855</v>
      </c>
      <c r="E48" s="437">
        <v>12634.97</v>
      </c>
      <c r="F48" s="437" t="s">
        <v>856</v>
      </c>
      <c r="G48" s="437" t="s">
        <v>765</v>
      </c>
      <c r="H48" s="438">
        <v>44250</v>
      </c>
      <c r="I48" s="438">
        <v>44293</v>
      </c>
      <c r="J48" s="437"/>
    </row>
    <row r="49" spans="1:10" ht="33.75" x14ac:dyDescent="0.2">
      <c r="A49" s="350" t="s">
        <v>853</v>
      </c>
      <c r="B49" s="437" t="s">
        <v>530</v>
      </c>
      <c r="C49" s="437" t="s">
        <v>531</v>
      </c>
      <c r="D49" s="437" t="s">
        <v>857</v>
      </c>
      <c r="E49" s="437">
        <v>14150.77</v>
      </c>
      <c r="F49" s="437" t="s">
        <v>858</v>
      </c>
      <c r="G49" s="437" t="s">
        <v>765</v>
      </c>
      <c r="H49" s="438">
        <v>44250</v>
      </c>
      <c r="I49" s="438">
        <v>44258</v>
      </c>
      <c r="J49" s="437"/>
    </row>
    <row r="50" spans="1:10" ht="33.75" x14ac:dyDescent="0.2">
      <c r="A50" s="350" t="s">
        <v>859</v>
      </c>
      <c r="B50" s="437" t="s">
        <v>530</v>
      </c>
      <c r="C50" s="437" t="s">
        <v>531</v>
      </c>
      <c r="D50" s="437" t="s">
        <v>860</v>
      </c>
      <c r="E50" s="437">
        <v>7483.56</v>
      </c>
      <c r="F50" s="437" t="s">
        <v>861</v>
      </c>
      <c r="G50" s="437" t="s">
        <v>765</v>
      </c>
      <c r="H50" s="438">
        <v>44305</v>
      </c>
      <c r="I50" s="438">
        <v>44308</v>
      </c>
      <c r="J50" s="437"/>
    </row>
    <row r="51" spans="1:10" ht="33.75" x14ac:dyDescent="0.2">
      <c r="A51" s="350" t="s">
        <v>862</v>
      </c>
      <c r="B51" s="437" t="s">
        <v>530</v>
      </c>
      <c r="C51" s="437" t="s">
        <v>531</v>
      </c>
      <c r="D51" s="437" t="s">
        <v>863</v>
      </c>
      <c r="E51" s="437">
        <v>11547.65</v>
      </c>
      <c r="F51" s="437" t="s">
        <v>864</v>
      </c>
      <c r="G51" s="437" t="s">
        <v>765</v>
      </c>
      <c r="H51" s="438">
        <v>44306</v>
      </c>
      <c r="I51" s="438">
        <v>44314</v>
      </c>
      <c r="J51" s="437"/>
    </row>
    <row r="52" spans="1:10" ht="45" x14ac:dyDescent="0.2">
      <c r="A52" s="350" t="s">
        <v>865</v>
      </c>
      <c r="B52" s="437" t="s">
        <v>530</v>
      </c>
      <c r="C52" s="437" t="s">
        <v>531</v>
      </c>
      <c r="D52" s="437" t="s">
        <v>820</v>
      </c>
      <c r="E52" s="437">
        <v>3756.24</v>
      </c>
      <c r="F52" s="437" t="s">
        <v>866</v>
      </c>
      <c r="G52" s="437" t="s">
        <v>765</v>
      </c>
      <c r="H52" s="438">
        <v>44347</v>
      </c>
      <c r="I52" s="438">
        <v>44349</v>
      </c>
      <c r="J52" s="437"/>
    </row>
    <row r="53" spans="1:10" ht="45" x14ac:dyDescent="0.2">
      <c r="A53" s="350" t="s">
        <v>867</v>
      </c>
      <c r="B53" s="437" t="s">
        <v>530</v>
      </c>
      <c r="C53" s="437" t="s">
        <v>531</v>
      </c>
      <c r="D53" s="437" t="s">
        <v>868</v>
      </c>
      <c r="E53" s="437">
        <v>34718.46</v>
      </c>
      <c r="F53" s="437" t="s">
        <v>869</v>
      </c>
      <c r="G53" s="437" t="s">
        <v>765</v>
      </c>
      <c r="H53" s="438">
        <v>44420</v>
      </c>
      <c r="I53" s="438">
        <v>44434</v>
      </c>
      <c r="J53" s="437"/>
    </row>
    <row r="54" spans="1:10" ht="33.75" x14ac:dyDescent="0.2">
      <c r="A54" s="351" t="s">
        <v>870</v>
      </c>
      <c r="B54" s="491" t="s">
        <v>530</v>
      </c>
      <c r="C54" s="435" t="s">
        <v>531</v>
      </c>
      <c r="D54" s="435" t="s">
        <v>871</v>
      </c>
      <c r="E54" s="435">
        <v>11403.76</v>
      </c>
      <c r="F54" s="435" t="s">
        <v>872</v>
      </c>
      <c r="G54" s="435" t="s">
        <v>773</v>
      </c>
      <c r="H54" s="436">
        <v>44441</v>
      </c>
      <c r="I54" s="436">
        <v>44487</v>
      </c>
      <c r="J54" s="435"/>
    </row>
    <row r="55" spans="1:10" ht="22.9" customHeight="1" x14ac:dyDescent="0.2">
      <c r="A55" s="445" t="s">
        <v>144</v>
      </c>
      <c r="B55" s="446"/>
      <c r="C55" s="446"/>
      <c r="D55" s="446"/>
      <c r="E55" s="446"/>
      <c r="F55" s="446"/>
      <c r="G55" s="446"/>
      <c r="H55" s="446"/>
      <c r="I55" s="446"/>
      <c r="J55" s="446"/>
    </row>
    <row r="56" spans="1:10" x14ac:dyDescent="0.2">
      <c r="A56" s="439"/>
      <c r="B56" s="439"/>
      <c r="C56" s="439"/>
      <c r="D56" s="439"/>
      <c r="E56" s="439"/>
      <c r="F56" s="439"/>
      <c r="G56" s="44"/>
    </row>
    <row r="57" spans="1:10" x14ac:dyDescent="0.2">
      <c r="A57" s="440"/>
      <c r="B57" s="440"/>
      <c r="C57" s="440"/>
      <c r="D57" s="440"/>
      <c r="E57" s="440"/>
      <c r="F57" s="440"/>
      <c r="G57" s="44"/>
    </row>
    <row r="60" spans="1:10" x14ac:dyDescent="0.2">
      <c r="A60" s="440"/>
    </row>
  </sheetData>
  <printOptions horizontalCentered="1"/>
  <pageMargins left="0.23622047244094491" right="0.23622047244094491" top="0.74803149606299213" bottom="0.74803149606299213" header="0.31496062992125984" footer="0.31496062992125984"/>
  <pageSetup paperSize="9" scale="64"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A9B83-AD55-4F55-8FDC-575047E0F4BD}">
  <sheetPr>
    <tabColor theme="9" tint="-0.249977111117893"/>
  </sheetPr>
  <dimension ref="A1:W21"/>
  <sheetViews>
    <sheetView view="pageBreakPreview" zoomScale="55" zoomScaleNormal="70" zoomScaleSheetLayoutView="55" zoomScalePageLayoutView="85" workbookViewId="0">
      <selection activeCell="A17" sqref="A17"/>
    </sheetView>
  </sheetViews>
  <sheetFormatPr baseColWidth="10" defaultColWidth="11.42578125" defaultRowHeight="12" x14ac:dyDescent="0.2"/>
  <cols>
    <col min="1" max="1" width="65.7109375" style="226" customWidth="1"/>
    <col min="2" max="2" width="15.5703125" style="606" customWidth="1"/>
    <col min="3" max="3" width="15" style="171" customWidth="1"/>
    <col min="4" max="4" width="20.42578125" style="615" customWidth="1"/>
    <col min="5" max="5" width="20.28515625" style="615" customWidth="1"/>
    <col min="6" max="6" width="14.85546875" style="171" customWidth="1"/>
    <col min="7" max="7" width="13.42578125" style="171" customWidth="1"/>
    <col min="8" max="8" width="18.28515625" style="171" customWidth="1"/>
    <col min="9" max="16384" width="11.42578125" style="171"/>
  </cols>
  <sheetData>
    <row r="1" spans="1:23" ht="23.25" customHeight="1" x14ac:dyDescent="0.2">
      <c r="A1" s="931" t="s">
        <v>873</v>
      </c>
      <c r="B1" s="931"/>
      <c r="C1" s="931"/>
      <c r="D1" s="931"/>
      <c r="E1" s="600"/>
      <c r="F1" s="221"/>
      <c r="G1" s="221"/>
    </row>
    <row r="2" spans="1:23" ht="12.75" x14ac:dyDescent="0.2">
      <c r="A2" s="601" t="s">
        <v>43</v>
      </c>
      <c r="B2" s="203"/>
      <c r="C2" s="221"/>
      <c r="D2" s="600"/>
      <c r="E2" s="600"/>
      <c r="F2" s="221"/>
      <c r="G2" s="221"/>
      <c r="H2" s="221"/>
      <c r="I2" s="221"/>
      <c r="J2" s="221"/>
      <c r="K2" s="221"/>
      <c r="L2" s="221"/>
      <c r="M2" s="221"/>
      <c r="N2" s="221"/>
      <c r="O2" s="221"/>
      <c r="P2" s="221"/>
      <c r="Q2" s="221"/>
      <c r="R2" s="221"/>
      <c r="S2" s="221"/>
      <c r="T2" s="221"/>
      <c r="U2" s="221"/>
      <c r="V2" s="221"/>
      <c r="W2" s="221"/>
    </row>
    <row r="3" spans="1:23" ht="12.75" x14ac:dyDescent="0.2">
      <c r="A3" s="601"/>
      <c r="B3" s="203"/>
      <c r="C3" s="221"/>
      <c r="D3" s="600"/>
      <c r="E3" s="600"/>
      <c r="F3" s="221"/>
      <c r="G3" s="221"/>
      <c r="H3" s="221"/>
      <c r="I3" s="221"/>
      <c r="J3" s="221"/>
      <c r="K3" s="221"/>
      <c r="L3" s="221"/>
      <c r="M3" s="221"/>
      <c r="N3" s="221"/>
      <c r="O3" s="221"/>
      <c r="P3" s="221"/>
      <c r="Q3" s="221"/>
      <c r="R3" s="221"/>
      <c r="S3" s="221"/>
      <c r="T3" s="221"/>
      <c r="U3" s="221"/>
      <c r="V3" s="221"/>
      <c r="W3" s="221"/>
    </row>
    <row r="4" spans="1:23" ht="12.75" thickBot="1" x14ac:dyDescent="0.25">
      <c r="A4" s="222" t="s">
        <v>484</v>
      </c>
      <c r="B4" s="352"/>
      <c r="C4" s="222"/>
      <c r="D4" s="602"/>
      <c r="E4" s="602"/>
      <c r="F4" s="563"/>
    </row>
    <row r="5" spans="1:23" ht="12.75" thickBot="1" x14ac:dyDescent="0.25">
      <c r="A5" s="932" t="s">
        <v>874</v>
      </c>
      <c r="B5" s="932" t="s">
        <v>875</v>
      </c>
      <c r="C5" s="932" t="s">
        <v>876</v>
      </c>
      <c r="D5" s="603" t="s">
        <v>877</v>
      </c>
      <c r="E5" s="603" t="s">
        <v>878</v>
      </c>
      <c r="F5" s="839" t="s">
        <v>879</v>
      </c>
      <c r="G5" s="935" t="s">
        <v>880</v>
      </c>
      <c r="H5" s="932" t="s">
        <v>881</v>
      </c>
    </row>
    <row r="6" spans="1:23" ht="21" customHeight="1" thickBot="1" x14ac:dyDescent="0.25">
      <c r="A6" s="934"/>
      <c r="B6" s="934"/>
      <c r="C6" s="934"/>
      <c r="D6" s="604" t="s">
        <v>882</v>
      </c>
      <c r="E6" s="604" t="s">
        <v>882</v>
      </c>
      <c r="F6" s="605" t="s">
        <v>882</v>
      </c>
      <c r="G6" s="936"/>
      <c r="H6" s="933"/>
    </row>
    <row r="7" spans="1:23" ht="48" x14ac:dyDescent="0.2">
      <c r="A7" s="777" t="s">
        <v>883</v>
      </c>
      <c r="B7" s="778" t="s">
        <v>884</v>
      </c>
      <c r="C7" s="778"/>
      <c r="D7" s="779">
        <v>17700</v>
      </c>
      <c r="E7" s="779"/>
      <c r="F7" s="780"/>
      <c r="G7" s="781" t="s">
        <v>885</v>
      </c>
      <c r="H7" s="792" t="s">
        <v>886</v>
      </c>
    </row>
    <row r="8" spans="1:23" ht="81.75" customHeight="1" x14ac:dyDescent="0.2">
      <c r="A8" s="782" t="s">
        <v>887</v>
      </c>
      <c r="B8" s="783" t="s">
        <v>884</v>
      </c>
      <c r="C8" s="783"/>
      <c r="D8" s="784">
        <v>33000</v>
      </c>
      <c r="E8" s="784"/>
      <c r="F8" s="785"/>
      <c r="G8" s="580" t="s">
        <v>885</v>
      </c>
      <c r="H8" s="793" t="s">
        <v>886</v>
      </c>
    </row>
    <row r="9" spans="1:23" ht="39" customHeight="1" x14ac:dyDescent="0.2">
      <c r="A9" s="782" t="s">
        <v>888</v>
      </c>
      <c r="B9" s="786"/>
      <c r="C9" s="783">
        <v>23983523</v>
      </c>
      <c r="D9" s="784">
        <v>32000</v>
      </c>
      <c r="E9" s="784"/>
      <c r="F9" s="785"/>
      <c r="G9" s="580" t="s">
        <v>885</v>
      </c>
      <c r="H9" s="793" t="s">
        <v>886</v>
      </c>
    </row>
    <row r="10" spans="1:23" ht="60" x14ac:dyDescent="0.2">
      <c r="A10" s="782" t="s">
        <v>889</v>
      </c>
      <c r="B10" s="783" t="s">
        <v>890</v>
      </c>
      <c r="C10" s="783"/>
      <c r="D10" s="784">
        <v>30000</v>
      </c>
      <c r="E10" s="784"/>
      <c r="F10" s="785"/>
      <c r="G10" s="580" t="s">
        <v>885</v>
      </c>
      <c r="H10" s="793" t="s">
        <v>886</v>
      </c>
    </row>
    <row r="11" spans="1:23" ht="31.5" customHeight="1" x14ac:dyDescent="0.2">
      <c r="A11" s="782" t="s">
        <v>891</v>
      </c>
      <c r="B11" s="783" t="s">
        <v>892</v>
      </c>
      <c r="C11" s="783"/>
      <c r="D11" s="784">
        <v>31815.8</v>
      </c>
      <c r="E11" s="784"/>
      <c r="F11" s="785"/>
      <c r="G11" s="580" t="s">
        <v>885</v>
      </c>
      <c r="H11" s="793" t="s">
        <v>886</v>
      </c>
    </row>
    <row r="12" spans="1:23" ht="55.5" customHeight="1" x14ac:dyDescent="0.2">
      <c r="A12" s="782" t="s">
        <v>893</v>
      </c>
      <c r="B12" s="783" t="s">
        <v>894</v>
      </c>
      <c r="C12" s="783"/>
      <c r="D12" s="784"/>
      <c r="E12" s="784">
        <v>53772</v>
      </c>
      <c r="F12" s="785"/>
      <c r="G12" s="580" t="s">
        <v>895</v>
      </c>
      <c r="H12" s="793" t="s">
        <v>886</v>
      </c>
    </row>
    <row r="13" spans="1:23" ht="30.75" customHeight="1" x14ac:dyDescent="0.2">
      <c r="A13" s="782" t="s">
        <v>896</v>
      </c>
      <c r="B13" s="783" t="s">
        <v>897</v>
      </c>
      <c r="C13" s="783"/>
      <c r="D13" s="784"/>
      <c r="E13" s="784">
        <v>25000</v>
      </c>
      <c r="F13" s="785"/>
      <c r="G13" s="580" t="s">
        <v>885</v>
      </c>
      <c r="H13" s="793" t="s">
        <v>886</v>
      </c>
    </row>
    <row r="14" spans="1:23" ht="36" customHeight="1" x14ac:dyDescent="0.2">
      <c r="A14" s="782" t="s">
        <v>898</v>
      </c>
      <c r="B14" s="783" t="s">
        <v>899</v>
      </c>
      <c r="C14" s="783"/>
      <c r="D14" s="784"/>
      <c r="E14" s="784">
        <v>35164</v>
      </c>
      <c r="F14" s="785"/>
      <c r="G14" s="580" t="s">
        <v>885</v>
      </c>
      <c r="H14" s="793" t="s">
        <v>886</v>
      </c>
    </row>
    <row r="15" spans="1:23" ht="60" x14ac:dyDescent="0.2">
      <c r="A15" s="782" t="s">
        <v>900</v>
      </c>
      <c r="B15" s="783" t="s">
        <v>901</v>
      </c>
      <c r="C15" s="783"/>
      <c r="D15" s="784"/>
      <c r="E15" s="784">
        <v>25000</v>
      </c>
      <c r="F15" s="785"/>
      <c r="G15" s="580" t="s">
        <v>885</v>
      </c>
      <c r="H15" s="793" t="s">
        <v>886</v>
      </c>
    </row>
    <row r="16" spans="1:23" ht="60" x14ac:dyDescent="0.2">
      <c r="A16" s="782" t="s">
        <v>902</v>
      </c>
      <c r="B16" s="783" t="s">
        <v>903</v>
      </c>
      <c r="C16" s="783"/>
      <c r="D16" s="784"/>
      <c r="E16" s="784">
        <v>34900</v>
      </c>
      <c r="F16" s="785"/>
      <c r="G16" s="580" t="s">
        <v>885</v>
      </c>
      <c r="H16" s="793" t="s">
        <v>886</v>
      </c>
    </row>
    <row r="17" spans="1:8" ht="84.75" thickBot="1" x14ac:dyDescent="0.25">
      <c r="A17" s="787" t="s">
        <v>904</v>
      </c>
      <c r="B17" s="788"/>
      <c r="C17" s="788">
        <v>10135926</v>
      </c>
      <c r="D17" s="789"/>
      <c r="E17" s="789">
        <v>18000</v>
      </c>
      <c r="F17" s="790"/>
      <c r="G17" s="791" t="s">
        <v>885</v>
      </c>
      <c r="H17" s="794" t="s">
        <v>886</v>
      </c>
    </row>
    <row r="18" spans="1:8" ht="12.75" thickBot="1" x14ac:dyDescent="0.25">
      <c r="A18" s="568" t="s">
        <v>905</v>
      </c>
      <c r="B18" s="11"/>
      <c r="C18" s="11"/>
      <c r="D18" s="607"/>
      <c r="E18" s="608"/>
      <c r="F18" s="609"/>
      <c r="G18" s="610"/>
      <c r="H18" s="610"/>
    </row>
    <row r="19" spans="1:8" x14ac:dyDescent="0.2">
      <c r="A19" s="569"/>
      <c r="B19" s="203"/>
      <c r="C19" s="203"/>
      <c r="D19" s="611"/>
      <c r="E19" s="611"/>
      <c r="F19" s="221"/>
    </row>
    <row r="20" spans="1:8" x14ac:dyDescent="0.2">
      <c r="A20" s="571" t="s">
        <v>906</v>
      </c>
      <c r="B20" s="612"/>
      <c r="C20" s="613"/>
      <c r="D20" s="611"/>
      <c r="E20" s="611"/>
      <c r="F20" s="221"/>
    </row>
    <row r="21" spans="1:8" ht="30.75" customHeight="1" x14ac:dyDescent="0.2">
      <c r="A21" s="567" t="s">
        <v>907</v>
      </c>
      <c r="B21" s="614"/>
      <c r="C21" s="220"/>
      <c r="D21" s="611"/>
      <c r="E21" s="611"/>
      <c r="F21" s="221"/>
    </row>
  </sheetData>
  <mergeCells count="6">
    <mergeCell ref="H5:H6"/>
    <mergeCell ref="A1:D1"/>
    <mergeCell ref="A5:A6"/>
    <mergeCell ref="B5:B6"/>
    <mergeCell ref="C5:C6"/>
    <mergeCell ref="G5:G6"/>
  </mergeCells>
  <printOptions horizontalCentered="1"/>
  <pageMargins left="0.23622047244094491" right="0.31496062992125984" top="0.74803149606299213" bottom="0.74803149606299213" header="0.31496062992125984" footer="0.31496062992125984"/>
  <pageSetup paperSize="9" scale="64"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A798-B1DD-4E39-B24E-0524F5675E4B}">
  <sheetPr>
    <tabColor theme="9" tint="-0.249977111117893"/>
  </sheetPr>
  <dimension ref="A1:W147"/>
  <sheetViews>
    <sheetView zoomScale="80" zoomScaleNormal="80" zoomScaleSheetLayoutView="55" zoomScalePageLayoutView="85" workbookViewId="0">
      <selection activeCell="C22" sqref="C22"/>
    </sheetView>
  </sheetViews>
  <sheetFormatPr baseColWidth="10" defaultColWidth="11.42578125" defaultRowHeight="12" x14ac:dyDescent="0.2"/>
  <cols>
    <col min="1" max="1" width="66.5703125" style="204" customWidth="1"/>
    <col min="2" max="2" width="22.140625" style="204" customWidth="1"/>
    <col min="3" max="3" width="31.140625" style="443" customWidth="1"/>
    <col min="4" max="5" width="15.28515625" style="204" customWidth="1"/>
    <col min="6" max="6" width="15.140625" style="204" customWidth="1"/>
    <col min="7" max="7" width="38" style="204" customWidth="1"/>
    <col min="8" max="8" width="33.5703125" style="795" customWidth="1"/>
    <col min="9" max="16384" width="11.42578125" style="204"/>
  </cols>
  <sheetData>
    <row r="1" spans="1:23" ht="15.75" customHeight="1" x14ac:dyDescent="0.2">
      <c r="A1" s="44" t="s">
        <v>873</v>
      </c>
      <c r="B1" s="44"/>
      <c r="C1" s="441"/>
      <c r="D1" s="44"/>
      <c r="E1" s="44"/>
      <c r="F1" s="44"/>
      <c r="G1" s="44"/>
    </row>
    <row r="2" spans="1:23" ht="15.75" customHeight="1" x14ac:dyDescent="0.2">
      <c r="A2" s="44" t="s">
        <v>221</v>
      </c>
      <c r="B2" s="44"/>
      <c r="C2" s="441"/>
      <c r="D2" s="44"/>
      <c r="E2" s="44"/>
      <c r="F2" s="44"/>
      <c r="G2" s="44"/>
      <c r="H2" s="756"/>
      <c r="I2" s="44"/>
      <c r="J2" s="44"/>
      <c r="K2" s="44"/>
      <c r="L2" s="44"/>
      <c r="M2" s="44"/>
      <c r="N2" s="44"/>
      <c r="O2" s="44"/>
      <c r="P2" s="44"/>
      <c r="Q2" s="44"/>
      <c r="R2" s="44"/>
      <c r="S2" s="44"/>
      <c r="T2" s="44"/>
      <c r="U2" s="44"/>
      <c r="V2" s="44"/>
      <c r="W2" s="44"/>
    </row>
    <row r="3" spans="1:23" ht="15.75" customHeight="1" x14ac:dyDescent="0.2">
      <c r="A3" s="44"/>
      <c r="B3" s="44"/>
      <c r="C3" s="441"/>
      <c r="D3" s="44"/>
      <c r="E3" s="44"/>
      <c r="F3" s="44"/>
      <c r="G3" s="44"/>
      <c r="H3" s="756"/>
      <c r="I3" s="44"/>
      <c r="J3" s="44"/>
      <c r="K3" s="44"/>
      <c r="L3" s="44"/>
      <c r="M3" s="44"/>
      <c r="N3" s="44"/>
      <c r="O3" s="44"/>
      <c r="P3" s="44"/>
      <c r="Q3" s="44"/>
      <c r="R3" s="44"/>
      <c r="S3" s="44"/>
      <c r="T3" s="44"/>
      <c r="U3" s="44"/>
      <c r="V3" s="44"/>
      <c r="W3" s="44"/>
    </row>
    <row r="4" spans="1:23" ht="15.75" customHeight="1" x14ac:dyDescent="0.2">
      <c r="A4" s="44"/>
      <c r="B4" s="44"/>
      <c r="C4" s="441"/>
      <c r="D4" s="44"/>
      <c r="E4" s="44"/>
      <c r="F4" s="44"/>
      <c r="G4" s="44"/>
      <c r="H4" s="756"/>
      <c r="I4" s="44"/>
      <c r="J4" s="44"/>
      <c r="K4" s="44"/>
      <c r="L4" s="44"/>
      <c r="M4" s="44"/>
      <c r="N4" s="44"/>
      <c r="O4" s="44"/>
      <c r="P4" s="44"/>
      <c r="Q4" s="44"/>
      <c r="R4" s="44"/>
      <c r="S4" s="44"/>
      <c r="T4" s="44"/>
      <c r="U4" s="44"/>
      <c r="V4" s="44"/>
      <c r="W4" s="44"/>
    </row>
    <row r="5" spans="1:23" x14ac:dyDescent="0.2">
      <c r="A5" s="222" t="s">
        <v>908</v>
      </c>
      <c r="B5" s="238"/>
      <c r="C5" s="458"/>
      <c r="D5" s="459"/>
      <c r="E5" s="459"/>
      <c r="F5" s="459"/>
    </row>
    <row r="6" spans="1:23" ht="39.75" customHeight="1" x14ac:dyDescent="0.2">
      <c r="A6" s="937" t="s">
        <v>874</v>
      </c>
      <c r="B6" s="937" t="s">
        <v>875</v>
      </c>
      <c r="C6" s="937" t="s">
        <v>876</v>
      </c>
      <c r="D6" s="798" t="s">
        <v>877</v>
      </c>
      <c r="E6" s="798" t="s">
        <v>878</v>
      </c>
      <c r="F6" s="841" t="s">
        <v>879</v>
      </c>
      <c r="G6" s="937" t="s">
        <v>880</v>
      </c>
      <c r="H6" s="938" t="s">
        <v>881</v>
      </c>
    </row>
    <row r="7" spans="1:23" ht="24.75" customHeight="1" x14ac:dyDescent="0.2">
      <c r="A7" s="937"/>
      <c r="B7" s="937"/>
      <c r="C7" s="937"/>
      <c r="D7" s="840" t="s">
        <v>882</v>
      </c>
      <c r="E7" s="840" t="s">
        <v>882</v>
      </c>
      <c r="F7" s="840" t="s">
        <v>882</v>
      </c>
      <c r="G7" s="937"/>
      <c r="H7" s="938"/>
    </row>
    <row r="8" spans="1:23" ht="22.5" x14ac:dyDescent="0.2">
      <c r="A8" s="799" t="s">
        <v>909</v>
      </c>
      <c r="B8" s="460" t="s">
        <v>480</v>
      </c>
      <c r="C8" s="447" t="s">
        <v>910</v>
      </c>
      <c r="D8" s="461">
        <v>6600</v>
      </c>
      <c r="E8" s="462"/>
      <c r="F8" s="463"/>
      <c r="G8" s="464" t="s">
        <v>911</v>
      </c>
      <c r="H8" s="464" t="s">
        <v>886</v>
      </c>
    </row>
    <row r="9" spans="1:23" ht="22.5" x14ac:dyDescent="0.2">
      <c r="A9" s="800" t="s">
        <v>912</v>
      </c>
      <c r="B9" s="465" t="s">
        <v>480</v>
      </c>
      <c r="C9" s="448" t="s">
        <v>913</v>
      </c>
      <c r="D9" s="466">
        <v>6600</v>
      </c>
      <c r="E9" s="467"/>
      <c r="F9" s="468"/>
      <c r="G9" s="469" t="s">
        <v>911</v>
      </c>
      <c r="H9" s="469" t="s">
        <v>886</v>
      </c>
    </row>
    <row r="10" spans="1:23" ht="22.5" x14ac:dyDescent="0.2">
      <c r="A10" s="800" t="s">
        <v>914</v>
      </c>
      <c r="B10" s="465" t="s">
        <v>480</v>
      </c>
      <c r="C10" s="449" t="s">
        <v>915</v>
      </c>
      <c r="D10" s="466">
        <v>10600</v>
      </c>
      <c r="E10" s="467"/>
      <c r="F10" s="468"/>
      <c r="G10" s="469" t="s">
        <v>911</v>
      </c>
      <c r="H10" s="469" t="s">
        <v>886</v>
      </c>
    </row>
    <row r="11" spans="1:23" ht="56.25" x14ac:dyDescent="0.2">
      <c r="A11" s="800" t="s">
        <v>916</v>
      </c>
      <c r="B11" s="449" t="s">
        <v>917</v>
      </c>
      <c r="C11" s="468"/>
      <c r="D11" s="466">
        <v>50000</v>
      </c>
      <c r="E11" s="467"/>
      <c r="F11" s="465"/>
      <c r="G11" s="469" t="s">
        <v>918</v>
      </c>
      <c r="H11" s="469" t="s">
        <v>886</v>
      </c>
    </row>
    <row r="12" spans="1:23" ht="33.75" x14ac:dyDescent="0.2">
      <c r="A12" s="800" t="s">
        <v>919</v>
      </c>
      <c r="B12" s="465"/>
      <c r="C12" s="449" t="s">
        <v>920</v>
      </c>
      <c r="D12" s="471"/>
      <c r="E12" s="466">
        <v>22000</v>
      </c>
      <c r="F12" s="465"/>
      <c r="G12" s="469" t="s">
        <v>921</v>
      </c>
      <c r="H12" s="469" t="s">
        <v>886</v>
      </c>
    </row>
    <row r="13" spans="1:23" ht="33.75" x14ac:dyDescent="0.2">
      <c r="A13" s="800" t="s">
        <v>922</v>
      </c>
      <c r="B13" s="465"/>
      <c r="C13" s="449" t="s">
        <v>923</v>
      </c>
      <c r="D13" s="471"/>
      <c r="E13" s="466">
        <v>15000</v>
      </c>
      <c r="F13" s="465"/>
      <c r="G13" s="469" t="s">
        <v>921</v>
      </c>
      <c r="H13" s="469" t="s">
        <v>886</v>
      </c>
    </row>
    <row r="14" spans="1:23" ht="33.75" x14ac:dyDescent="0.2">
      <c r="A14" s="800" t="s">
        <v>924</v>
      </c>
      <c r="B14" s="465"/>
      <c r="C14" s="449" t="s">
        <v>925</v>
      </c>
      <c r="D14" s="471"/>
      <c r="E14" s="466">
        <v>18000</v>
      </c>
      <c r="F14" s="465"/>
      <c r="G14" s="469" t="s">
        <v>921</v>
      </c>
      <c r="H14" s="469" t="s">
        <v>886</v>
      </c>
    </row>
    <row r="15" spans="1:23" ht="22.5" x14ac:dyDescent="0.2">
      <c r="A15" s="800" t="s">
        <v>926</v>
      </c>
      <c r="B15" s="465"/>
      <c r="C15" s="449" t="s">
        <v>927</v>
      </c>
      <c r="D15" s="466">
        <v>42000</v>
      </c>
      <c r="E15" s="467"/>
      <c r="F15" s="465"/>
      <c r="G15" s="469" t="s">
        <v>928</v>
      </c>
      <c r="H15" s="469" t="s">
        <v>886</v>
      </c>
    </row>
    <row r="16" spans="1:23" ht="22.5" x14ac:dyDescent="0.2">
      <c r="A16" s="800" t="s">
        <v>929</v>
      </c>
      <c r="B16" s="465"/>
      <c r="C16" s="450" t="s">
        <v>930</v>
      </c>
      <c r="D16" s="471"/>
      <c r="E16" s="466">
        <v>3300</v>
      </c>
      <c r="F16" s="465"/>
      <c r="G16" s="469" t="s">
        <v>911</v>
      </c>
      <c r="H16" s="469" t="s">
        <v>886</v>
      </c>
    </row>
    <row r="17" spans="1:8" ht="22.5" x14ac:dyDescent="0.2">
      <c r="A17" s="800" t="s">
        <v>931</v>
      </c>
      <c r="B17" s="465"/>
      <c r="C17" s="450" t="s">
        <v>932</v>
      </c>
      <c r="D17" s="471"/>
      <c r="E17" s="466">
        <v>6600</v>
      </c>
      <c r="F17" s="465"/>
      <c r="G17" s="469" t="s">
        <v>911</v>
      </c>
      <c r="H17" s="469" t="s">
        <v>886</v>
      </c>
    </row>
    <row r="18" spans="1:8" ht="56.25" x14ac:dyDescent="0.2">
      <c r="A18" s="800" t="s">
        <v>933</v>
      </c>
      <c r="B18" s="465"/>
      <c r="C18" s="449" t="s">
        <v>934</v>
      </c>
      <c r="D18" s="466">
        <v>30000</v>
      </c>
      <c r="E18" s="467"/>
      <c r="F18" s="465"/>
      <c r="G18" s="469" t="s">
        <v>935</v>
      </c>
      <c r="H18" s="469" t="s">
        <v>886</v>
      </c>
    </row>
    <row r="19" spans="1:8" ht="22.5" x14ac:dyDescent="0.2">
      <c r="A19" s="800" t="s">
        <v>936</v>
      </c>
      <c r="B19" s="465"/>
      <c r="C19" s="449" t="s">
        <v>937</v>
      </c>
      <c r="D19" s="466"/>
      <c r="E19" s="466">
        <v>22000</v>
      </c>
      <c r="F19" s="465"/>
      <c r="G19" s="470" t="s">
        <v>938</v>
      </c>
      <c r="H19" s="469" t="s">
        <v>886</v>
      </c>
    </row>
    <row r="20" spans="1:8" ht="22.5" x14ac:dyDescent="0.2">
      <c r="A20" s="801" t="s">
        <v>939</v>
      </c>
      <c r="B20" s="465"/>
      <c r="C20" s="472" t="s">
        <v>940</v>
      </c>
      <c r="D20" s="466">
        <v>126500</v>
      </c>
      <c r="E20" s="466">
        <v>138000</v>
      </c>
      <c r="F20" s="465"/>
      <c r="G20" s="470" t="s">
        <v>938</v>
      </c>
      <c r="H20" s="469" t="s">
        <v>886</v>
      </c>
    </row>
    <row r="21" spans="1:8" ht="22.5" x14ac:dyDescent="0.2">
      <c r="A21" s="801" t="s">
        <v>941</v>
      </c>
      <c r="B21" s="465"/>
      <c r="C21" s="472" t="s">
        <v>942</v>
      </c>
      <c r="D21" s="466">
        <v>103500</v>
      </c>
      <c r="E21" s="467"/>
      <c r="F21" s="465"/>
      <c r="G21" s="470" t="s">
        <v>938</v>
      </c>
      <c r="H21" s="469" t="s">
        <v>886</v>
      </c>
    </row>
    <row r="22" spans="1:8" ht="22.5" x14ac:dyDescent="0.2">
      <c r="A22" s="801" t="s">
        <v>943</v>
      </c>
      <c r="B22" s="465"/>
      <c r="C22" s="472" t="s">
        <v>944</v>
      </c>
      <c r="D22" s="466">
        <v>115000</v>
      </c>
      <c r="E22" s="467"/>
      <c r="F22" s="465"/>
      <c r="G22" s="470" t="s">
        <v>938</v>
      </c>
      <c r="H22" s="469" t="s">
        <v>886</v>
      </c>
    </row>
    <row r="23" spans="1:8" ht="22.5" x14ac:dyDescent="0.2">
      <c r="A23" s="801" t="s">
        <v>945</v>
      </c>
      <c r="B23" s="465"/>
      <c r="C23" s="472" t="s">
        <v>946</v>
      </c>
      <c r="D23" s="466">
        <v>95000</v>
      </c>
      <c r="E23" s="467"/>
      <c r="F23" s="465"/>
      <c r="G23" s="469" t="s">
        <v>938</v>
      </c>
      <c r="H23" s="469" t="s">
        <v>886</v>
      </c>
    </row>
    <row r="24" spans="1:8" ht="22.5" x14ac:dyDescent="0.2">
      <c r="A24" s="801" t="s">
        <v>947</v>
      </c>
      <c r="B24" s="465"/>
      <c r="C24" s="472" t="s">
        <v>948</v>
      </c>
      <c r="D24" s="466">
        <v>120000</v>
      </c>
      <c r="E24" s="467"/>
      <c r="F24" s="465"/>
      <c r="G24" s="469" t="s">
        <v>938</v>
      </c>
      <c r="H24" s="469" t="s">
        <v>886</v>
      </c>
    </row>
    <row r="25" spans="1:8" ht="22.5" x14ac:dyDescent="0.2">
      <c r="A25" s="801" t="s">
        <v>949</v>
      </c>
      <c r="B25" s="465"/>
      <c r="C25" s="472" t="s">
        <v>950</v>
      </c>
      <c r="D25" s="466">
        <v>34500</v>
      </c>
      <c r="E25" s="467"/>
      <c r="F25" s="465"/>
      <c r="G25" s="469" t="s">
        <v>938</v>
      </c>
      <c r="H25" s="469" t="s">
        <v>886</v>
      </c>
    </row>
    <row r="26" spans="1:8" ht="22.5" x14ac:dyDescent="0.2">
      <c r="A26" s="802" t="s">
        <v>951</v>
      </c>
      <c r="B26" s="465"/>
      <c r="C26" s="472" t="s">
        <v>952</v>
      </c>
      <c r="D26" s="466">
        <v>46000</v>
      </c>
      <c r="E26" s="467"/>
      <c r="F26" s="465"/>
      <c r="G26" s="469" t="s">
        <v>938</v>
      </c>
      <c r="H26" s="469" t="s">
        <v>886</v>
      </c>
    </row>
    <row r="27" spans="1:8" ht="22.5" x14ac:dyDescent="0.2">
      <c r="A27" s="802" t="s">
        <v>953</v>
      </c>
      <c r="B27" s="465"/>
      <c r="C27" s="472" t="s">
        <v>927</v>
      </c>
      <c r="D27" s="466">
        <v>21000</v>
      </c>
      <c r="E27" s="467"/>
      <c r="F27" s="465"/>
      <c r="G27" s="469" t="s">
        <v>938</v>
      </c>
      <c r="H27" s="469" t="s">
        <v>886</v>
      </c>
    </row>
    <row r="28" spans="1:8" ht="22.5" x14ac:dyDescent="0.2">
      <c r="A28" s="802" t="s">
        <v>954</v>
      </c>
      <c r="B28" s="465"/>
      <c r="C28" s="472" t="s">
        <v>955</v>
      </c>
      <c r="D28" s="466">
        <v>8500</v>
      </c>
      <c r="E28" s="467"/>
      <c r="F28" s="465"/>
      <c r="G28" s="470" t="s">
        <v>956</v>
      </c>
      <c r="H28" s="469" t="s">
        <v>886</v>
      </c>
    </row>
    <row r="29" spans="1:8" ht="22.5" x14ac:dyDescent="0.2">
      <c r="A29" s="802" t="s">
        <v>957</v>
      </c>
      <c r="B29" s="465"/>
      <c r="C29" s="472" t="s">
        <v>958</v>
      </c>
      <c r="D29" s="466"/>
      <c r="E29" s="466">
        <v>17000</v>
      </c>
      <c r="F29" s="465"/>
      <c r="G29" s="470" t="s">
        <v>956</v>
      </c>
      <c r="H29" s="469" t="s">
        <v>886</v>
      </c>
    </row>
    <row r="30" spans="1:8" ht="22.5" x14ac:dyDescent="0.2">
      <c r="A30" s="802" t="s">
        <v>959</v>
      </c>
      <c r="B30" s="465"/>
      <c r="C30" s="472" t="s">
        <v>960</v>
      </c>
      <c r="D30" s="466">
        <v>8500</v>
      </c>
      <c r="E30" s="467"/>
      <c r="F30" s="465"/>
      <c r="G30" s="470" t="s">
        <v>956</v>
      </c>
      <c r="H30" s="469" t="s">
        <v>886</v>
      </c>
    </row>
    <row r="31" spans="1:8" ht="22.5" x14ac:dyDescent="0.2">
      <c r="A31" s="802" t="s">
        <v>961</v>
      </c>
      <c r="B31" s="465"/>
      <c r="C31" s="472" t="s">
        <v>962</v>
      </c>
      <c r="D31" s="466">
        <v>8500</v>
      </c>
      <c r="E31" s="467"/>
      <c r="F31" s="465"/>
      <c r="G31" s="470" t="s">
        <v>956</v>
      </c>
      <c r="H31" s="469" t="s">
        <v>886</v>
      </c>
    </row>
    <row r="32" spans="1:8" ht="22.5" x14ac:dyDescent="0.2">
      <c r="A32" s="802" t="s">
        <v>963</v>
      </c>
      <c r="B32" s="465"/>
      <c r="C32" s="472" t="s">
        <v>942</v>
      </c>
      <c r="D32" s="466">
        <v>50000</v>
      </c>
      <c r="E32" s="467"/>
      <c r="F32" s="465"/>
      <c r="G32" s="470" t="s">
        <v>938</v>
      </c>
      <c r="H32" s="469" t="s">
        <v>886</v>
      </c>
    </row>
    <row r="33" spans="1:8" ht="22.5" x14ac:dyDescent="0.2">
      <c r="A33" s="802" t="s">
        <v>964</v>
      </c>
      <c r="B33" s="465"/>
      <c r="C33" s="472" t="s">
        <v>965</v>
      </c>
      <c r="D33" s="466">
        <v>19000</v>
      </c>
      <c r="E33" s="467"/>
      <c r="F33" s="465"/>
      <c r="G33" s="470" t="s">
        <v>938</v>
      </c>
      <c r="H33" s="469" t="s">
        <v>886</v>
      </c>
    </row>
    <row r="34" spans="1:8" ht="56.25" x14ac:dyDescent="0.2">
      <c r="A34" s="802" t="s">
        <v>966</v>
      </c>
      <c r="B34" s="465"/>
      <c r="C34" s="472" t="s">
        <v>967</v>
      </c>
      <c r="D34" s="466">
        <v>30000</v>
      </c>
      <c r="E34" s="467"/>
      <c r="F34" s="465"/>
      <c r="G34" s="469" t="s">
        <v>968</v>
      </c>
      <c r="H34" s="469" t="s">
        <v>886</v>
      </c>
    </row>
    <row r="35" spans="1:8" ht="22.5" x14ac:dyDescent="0.2">
      <c r="A35" s="802" t="s">
        <v>969</v>
      </c>
      <c r="B35" s="465"/>
      <c r="C35" s="472" t="s">
        <v>970</v>
      </c>
      <c r="D35" s="466">
        <v>4263</v>
      </c>
      <c r="E35" s="467"/>
      <c r="F35" s="465"/>
      <c r="G35" s="469" t="s">
        <v>928</v>
      </c>
      <c r="H35" s="469" t="s">
        <v>886</v>
      </c>
    </row>
    <row r="36" spans="1:8" ht="22.5" x14ac:dyDescent="0.2">
      <c r="A36" s="802" t="s">
        <v>971</v>
      </c>
      <c r="B36" s="465"/>
      <c r="C36" s="472" t="s">
        <v>972</v>
      </c>
      <c r="D36" s="466">
        <v>10700</v>
      </c>
      <c r="E36" s="467"/>
      <c r="F36" s="465"/>
      <c r="G36" s="469" t="s">
        <v>928</v>
      </c>
      <c r="H36" s="469" t="s">
        <v>886</v>
      </c>
    </row>
    <row r="37" spans="1:8" ht="22.5" x14ac:dyDescent="0.2">
      <c r="A37" s="802" t="s">
        <v>973</v>
      </c>
      <c r="B37" s="465"/>
      <c r="C37" s="472" t="s">
        <v>974</v>
      </c>
      <c r="D37" s="466">
        <v>14605.5</v>
      </c>
      <c r="E37" s="467"/>
      <c r="F37" s="465"/>
      <c r="G37" s="469" t="s">
        <v>928</v>
      </c>
      <c r="H37" s="469" t="s">
        <v>886</v>
      </c>
    </row>
    <row r="38" spans="1:8" ht="22.5" x14ac:dyDescent="0.2">
      <c r="A38" s="802" t="s">
        <v>975</v>
      </c>
      <c r="B38" s="465"/>
      <c r="C38" s="472" t="s">
        <v>976</v>
      </c>
      <c r="D38" s="466">
        <v>6480</v>
      </c>
      <c r="E38" s="467"/>
      <c r="F38" s="465"/>
      <c r="G38" s="469" t="s">
        <v>928</v>
      </c>
      <c r="H38" s="469" t="s">
        <v>886</v>
      </c>
    </row>
    <row r="39" spans="1:8" ht="22.5" x14ac:dyDescent="0.2">
      <c r="A39" s="802" t="s">
        <v>977</v>
      </c>
      <c r="B39" s="465"/>
      <c r="C39" s="472" t="s">
        <v>978</v>
      </c>
      <c r="D39" s="466">
        <v>7305</v>
      </c>
      <c r="E39" s="467"/>
      <c r="F39" s="465"/>
      <c r="G39" s="469" t="s">
        <v>928</v>
      </c>
      <c r="H39" s="469" t="s">
        <v>886</v>
      </c>
    </row>
    <row r="40" spans="1:8" ht="56.25" x14ac:dyDescent="0.2">
      <c r="A40" s="802" t="s">
        <v>979</v>
      </c>
      <c r="B40" s="465"/>
      <c r="C40" s="472" t="s">
        <v>980</v>
      </c>
      <c r="D40" s="451"/>
      <c r="E40" s="466">
        <v>30000</v>
      </c>
      <c r="F40" s="465"/>
      <c r="G40" s="469" t="s">
        <v>928</v>
      </c>
      <c r="H40" s="469" t="s">
        <v>886</v>
      </c>
    </row>
    <row r="41" spans="1:8" ht="22.5" x14ac:dyDescent="0.2">
      <c r="A41" s="802" t="s">
        <v>981</v>
      </c>
      <c r="B41" s="465"/>
      <c r="C41" s="472" t="s">
        <v>982</v>
      </c>
      <c r="D41" s="466">
        <v>22500</v>
      </c>
      <c r="E41" s="466">
        <v>37500</v>
      </c>
      <c r="F41" s="465"/>
      <c r="G41" s="469" t="s">
        <v>983</v>
      </c>
      <c r="H41" s="469" t="s">
        <v>886</v>
      </c>
    </row>
    <row r="42" spans="1:8" ht="22.5" x14ac:dyDescent="0.2">
      <c r="A42" s="802" t="s">
        <v>984</v>
      </c>
      <c r="B42" s="465"/>
      <c r="C42" s="472" t="s">
        <v>985</v>
      </c>
      <c r="D42" s="466">
        <v>22500</v>
      </c>
      <c r="E42" s="466">
        <v>37500</v>
      </c>
      <c r="F42" s="465"/>
      <c r="G42" s="469" t="s">
        <v>983</v>
      </c>
      <c r="H42" s="469" t="s">
        <v>886</v>
      </c>
    </row>
    <row r="43" spans="1:8" ht="22.5" x14ac:dyDescent="0.2">
      <c r="A43" s="802" t="s">
        <v>986</v>
      </c>
      <c r="B43" s="465"/>
      <c r="C43" s="472" t="s">
        <v>987</v>
      </c>
      <c r="D43" s="466">
        <v>22500</v>
      </c>
      <c r="E43" s="466">
        <v>37500</v>
      </c>
      <c r="F43" s="465"/>
      <c r="G43" s="469" t="s">
        <v>983</v>
      </c>
      <c r="H43" s="469" t="s">
        <v>886</v>
      </c>
    </row>
    <row r="44" spans="1:8" ht="22.5" x14ac:dyDescent="0.2">
      <c r="A44" s="802" t="s">
        <v>988</v>
      </c>
      <c r="B44" s="465"/>
      <c r="C44" s="472" t="s">
        <v>989</v>
      </c>
      <c r="D44" s="466">
        <v>22500</v>
      </c>
      <c r="E44" s="466">
        <v>37500</v>
      </c>
      <c r="F44" s="465"/>
      <c r="G44" s="469" t="s">
        <v>983</v>
      </c>
      <c r="H44" s="469" t="s">
        <v>886</v>
      </c>
    </row>
    <row r="45" spans="1:8" ht="22.5" x14ac:dyDescent="0.2">
      <c r="A45" s="802" t="s">
        <v>990</v>
      </c>
      <c r="B45" s="465"/>
      <c r="C45" s="472" t="s">
        <v>991</v>
      </c>
      <c r="D45" s="466">
        <v>22500</v>
      </c>
      <c r="E45" s="466">
        <v>37500</v>
      </c>
      <c r="F45" s="465"/>
      <c r="G45" s="469" t="s">
        <v>983</v>
      </c>
      <c r="H45" s="469" t="s">
        <v>886</v>
      </c>
    </row>
    <row r="46" spans="1:8" ht="22.5" x14ac:dyDescent="0.2">
      <c r="A46" s="802" t="s">
        <v>992</v>
      </c>
      <c r="B46" s="465"/>
      <c r="C46" s="472" t="s">
        <v>993</v>
      </c>
      <c r="D46" s="466">
        <v>22500</v>
      </c>
      <c r="E46" s="466">
        <v>37500</v>
      </c>
      <c r="F46" s="465"/>
      <c r="G46" s="469" t="s">
        <v>983</v>
      </c>
      <c r="H46" s="469" t="s">
        <v>886</v>
      </c>
    </row>
    <row r="47" spans="1:8" ht="22.5" x14ac:dyDescent="0.2">
      <c r="A47" s="802" t="s">
        <v>994</v>
      </c>
      <c r="B47" s="465"/>
      <c r="C47" s="472" t="s">
        <v>995</v>
      </c>
      <c r="D47" s="466">
        <v>22500</v>
      </c>
      <c r="E47" s="466">
        <v>37500</v>
      </c>
      <c r="F47" s="465"/>
      <c r="G47" s="469" t="s">
        <v>983</v>
      </c>
      <c r="H47" s="469" t="s">
        <v>886</v>
      </c>
    </row>
    <row r="48" spans="1:8" ht="33.75" x14ac:dyDescent="0.2">
      <c r="A48" s="803" t="s">
        <v>996</v>
      </c>
      <c r="B48" s="465"/>
      <c r="C48" s="472" t="s">
        <v>997</v>
      </c>
      <c r="D48" s="466">
        <v>22500</v>
      </c>
      <c r="E48" s="466">
        <v>37500</v>
      </c>
      <c r="F48" s="465"/>
      <c r="G48" s="469" t="s">
        <v>983</v>
      </c>
      <c r="H48" s="469" t="s">
        <v>886</v>
      </c>
    </row>
    <row r="49" spans="1:8" ht="33.75" x14ac:dyDescent="0.2">
      <c r="A49" s="803" t="s">
        <v>998</v>
      </c>
      <c r="B49" s="465"/>
      <c r="C49" s="472" t="s">
        <v>999</v>
      </c>
      <c r="D49" s="466">
        <v>22500</v>
      </c>
      <c r="E49" s="466">
        <v>37500</v>
      </c>
      <c r="F49" s="465"/>
      <c r="G49" s="469" t="s">
        <v>983</v>
      </c>
      <c r="H49" s="469" t="s">
        <v>886</v>
      </c>
    </row>
    <row r="50" spans="1:8" ht="33.75" x14ac:dyDescent="0.2">
      <c r="A50" s="803" t="s">
        <v>1000</v>
      </c>
      <c r="B50" s="465"/>
      <c r="C50" s="472" t="s">
        <v>1001</v>
      </c>
      <c r="D50" s="466">
        <v>22500</v>
      </c>
      <c r="E50" s="466">
        <v>37500</v>
      </c>
      <c r="F50" s="465"/>
      <c r="G50" s="469" t="s">
        <v>983</v>
      </c>
      <c r="H50" s="469" t="s">
        <v>886</v>
      </c>
    </row>
    <row r="51" spans="1:8" ht="22.5" x14ac:dyDescent="0.2">
      <c r="A51" s="803" t="s">
        <v>1002</v>
      </c>
      <c r="B51" s="465"/>
      <c r="C51" s="472" t="s">
        <v>1003</v>
      </c>
      <c r="D51" s="466">
        <v>34500</v>
      </c>
      <c r="E51" s="466"/>
      <c r="F51" s="465"/>
      <c r="G51" s="473" t="s">
        <v>938</v>
      </c>
      <c r="H51" s="469" t="s">
        <v>886</v>
      </c>
    </row>
    <row r="52" spans="1:8" ht="22.5" x14ac:dyDescent="0.2">
      <c r="A52" s="802" t="s">
        <v>1004</v>
      </c>
      <c r="B52" s="465"/>
      <c r="C52" s="474" t="s">
        <v>1005</v>
      </c>
      <c r="D52" s="466">
        <v>4145</v>
      </c>
      <c r="E52" s="466"/>
      <c r="F52" s="465"/>
      <c r="G52" s="475" t="s">
        <v>928</v>
      </c>
      <c r="H52" s="469" t="s">
        <v>886</v>
      </c>
    </row>
    <row r="53" spans="1:8" ht="22.5" x14ac:dyDescent="0.2">
      <c r="A53" s="802" t="s">
        <v>1006</v>
      </c>
      <c r="B53" s="465"/>
      <c r="C53" s="472" t="s">
        <v>1007</v>
      </c>
      <c r="D53" s="466">
        <v>6591</v>
      </c>
      <c r="E53" s="466"/>
      <c r="F53" s="465"/>
      <c r="G53" s="475" t="s">
        <v>928</v>
      </c>
      <c r="H53" s="469" t="s">
        <v>886</v>
      </c>
    </row>
    <row r="54" spans="1:8" ht="22.5" x14ac:dyDescent="0.2">
      <c r="A54" s="802" t="s">
        <v>1008</v>
      </c>
      <c r="B54" s="465"/>
      <c r="C54" s="472" t="s">
        <v>1009</v>
      </c>
      <c r="D54" s="466">
        <v>8540</v>
      </c>
      <c r="E54" s="466"/>
      <c r="F54" s="465"/>
      <c r="G54" s="475" t="s">
        <v>928</v>
      </c>
      <c r="H54" s="469" t="s">
        <v>886</v>
      </c>
    </row>
    <row r="55" spans="1:8" ht="22.5" x14ac:dyDescent="0.2">
      <c r="A55" s="802" t="s">
        <v>1010</v>
      </c>
      <c r="B55" s="465"/>
      <c r="C55" s="472" t="s">
        <v>1011</v>
      </c>
      <c r="D55" s="466">
        <v>4170</v>
      </c>
      <c r="E55" s="466"/>
      <c r="F55" s="465"/>
      <c r="G55" s="475" t="s">
        <v>928</v>
      </c>
      <c r="H55" s="469" t="s">
        <v>886</v>
      </c>
    </row>
    <row r="56" spans="1:8" ht="22.5" x14ac:dyDescent="0.2">
      <c r="A56" s="802" t="s">
        <v>1012</v>
      </c>
      <c r="B56" s="465"/>
      <c r="C56" s="472" t="s">
        <v>1013</v>
      </c>
      <c r="D56" s="466">
        <v>2315</v>
      </c>
      <c r="E56" s="466"/>
      <c r="F56" s="465"/>
      <c r="G56" s="475" t="s">
        <v>928</v>
      </c>
      <c r="H56" s="469" t="s">
        <v>886</v>
      </c>
    </row>
    <row r="57" spans="1:8" ht="22.5" x14ac:dyDescent="0.2">
      <c r="A57" s="802" t="s">
        <v>1014</v>
      </c>
      <c r="B57" s="465"/>
      <c r="C57" s="472" t="s">
        <v>1015</v>
      </c>
      <c r="D57" s="466">
        <v>4280</v>
      </c>
      <c r="E57" s="466"/>
      <c r="F57" s="465"/>
      <c r="G57" s="475" t="s">
        <v>928</v>
      </c>
      <c r="H57" s="469" t="s">
        <v>886</v>
      </c>
    </row>
    <row r="58" spans="1:8" ht="22.5" x14ac:dyDescent="0.2">
      <c r="A58" s="802" t="s">
        <v>1016</v>
      </c>
      <c r="B58" s="465"/>
      <c r="C58" s="472" t="s">
        <v>1017</v>
      </c>
      <c r="D58" s="466">
        <v>34500</v>
      </c>
      <c r="E58" s="466"/>
      <c r="F58" s="465"/>
      <c r="G58" s="470" t="s">
        <v>938</v>
      </c>
      <c r="H58" s="469" t="s">
        <v>886</v>
      </c>
    </row>
    <row r="59" spans="1:8" ht="22.5" x14ac:dyDescent="0.2">
      <c r="A59" s="802" t="s">
        <v>1018</v>
      </c>
      <c r="B59" s="465"/>
      <c r="C59" s="472" t="s">
        <v>1019</v>
      </c>
      <c r="D59" s="466"/>
      <c r="E59" s="466">
        <v>86633</v>
      </c>
      <c r="F59" s="465"/>
      <c r="G59" s="470" t="s">
        <v>938</v>
      </c>
      <c r="H59" s="469" t="s">
        <v>886</v>
      </c>
    </row>
    <row r="60" spans="1:8" ht="22.5" x14ac:dyDescent="0.2">
      <c r="A60" s="802" t="s">
        <v>1020</v>
      </c>
      <c r="B60" s="465"/>
      <c r="C60" s="472" t="s">
        <v>1021</v>
      </c>
      <c r="D60" s="466">
        <v>18000</v>
      </c>
      <c r="E60" s="466"/>
      <c r="F60" s="465"/>
      <c r="G60" s="470" t="s">
        <v>938</v>
      </c>
      <c r="H60" s="469" t="s">
        <v>886</v>
      </c>
    </row>
    <row r="61" spans="1:8" ht="33.75" x14ac:dyDescent="0.2">
      <c r="A61" s="802" t="s">
        <v>1022</v>
      </c>
      <c r="B61" s="465"/>
      <c r="C61" s="472" t="s">
        <v>1023</v>
      </c>
      <c r="D61" s="466">
        <v>10000</v>
      </c>
      <c r="E61" s="466"/>
      <c r="F61" s="465"/>
      <c r="G61" s="469" t="s">
        <v>1024</v>
      </c>
      <c r="H61" s="469" t="s">
        <v>886</v>
      </c>
    </row>
    <row r="62" spans="1:8" ht="22.5" x14ac:dyDescent="0.2">
      <c r="A62" s="802" t="s">
        <v>1025</v>
      </c>
      <c r="B62" s="465"/>
      <c r="C62" s="472" t="s">
        <v>1026</v>
      </c>
      <c r="D62" s="466">
        <v>11500</v>
      </c>
      <c r="E62" s="466"/>
      <c r="F62" s="465"/>
      <c r="G62" s="470" t="s">
        <v>938</v>
      </c>
      <c r="H62" s="469" t="s">
        <v>886</v>
      </c>
    </row>
    <row r="63" spans="1:8" ht="22.5" x14ac:dyDescent="0.2">
      <c r="A63" s="802" t="s">
        <v>1027</v>
      </c>
      <c r="B63" s="465"/>
      <c r="C63" s="472" t="s">
        <v>1028</v>
      </c>
      <c r="D63" s="466"/>
      <c r="E63" s="466">
        <v>34500</v>
      </c>
      <c r="F63" s="465"/>
      <c r="G63" s="470" t="s">
        <v>938</v>
      </c>
      <c r="H63" s="469" t="s">
        <v>886</v>
      </c>
    </row>
    <row r="64" spans="1:8" ht="22.5" x14ac:dyDescent="0.2">
      <c r="A64" s="804" t="s">
        <v>1029</v>
      </c>
      <c r="B64" s="468"/>
      <c r="C64" s="452" t="s">
        <v>1030</v>
      </c>
      <c r="D64" s="471"/>
      <c r="E64" s="466">
        <v>69000</v>
      </c>
      <c r="F64" s="465"/>
      <c r="G64" s="470" t="s">
        <v>938</v>
      </c>
      <c r="H64" s="469" t="s">
        <v>886</v>
      </c>
    </row>
    <row r="65" spans="1:8" ht="45" x14ac:dyDescent="0.2">
      <c r="A65" s="804" t="s">
        <v>1031</v>
      </c>
      <c r="B65" s="468"/>
      <c r="C65" s="453" t="s">
        <v>1032</v>
      </c>
      <c r="D65" s="471"/>
      <c r="E65" s="466">
        <v>2140</v>
      </c>
      <c r="F65" s="465"/>
      <c r="G65" s="469" t="s">
        <v>1033</v>
      </c>
      <c r="H65" s="469" t="s">
        <v>886</v>
      </c>
    </row>
    <row r="66" spans="1:8" ht="33.75" x14ac:dyDescent="0.2">
      <c r="A66" s="805" t="s">
        <v>1034</v>
      </c>
      <c r="B66" s="468"/>
      <c r="C66" s="476" t="s">
        <v>927</v>
      </c>
      <c r="D66" s="471"/>
      <c r="E66" s="466">
        <v>19500</v>
      </c>
      <c r="F66" s="465"/>
      <c r="G66" s="469" t="s">
        <v>1033</v>
      </c>
      <c r="H66" s="469" t="s">
        <v>886</v>
      </c>
    </row>
    <row r="67" spans="1:8" ht="22.5" x14ac:dyDescent="0.2">
      <c r="A67" s="804" t="s">
        <v>1035</v>
      </c>
      <c r="B67" s="468"/>
      <c r="C67" s="453" t="s">
        <v>1036</v>
      </c>
      <c r="D67" s="471"/>
      <c r="E67" s="466">
        <v>34000</v>
      </c>
      <c r="F67" s="465"/>
      <c r="G67" s="470" t="s">
        <v>1037</v>
      </c>
      <c r="H67" s="469" t="s">
        <v>886</v>
      </c>
    </row>
    <row r="68" spans="1:8" ht="33.75" x14ac:dyDescent="0.2">
      <c r="A68" s="804" t="s">
        <v>1038</v>
      </c>
      <c r="B68" s="468"/>
      <c r="C68" s="453" t="s">
        <v>1039</v>
      </c>
      <c r="D68" s="471"/>
      <c r="E68" s="466">
        <v>33000</v>
      </c>
      <c r="F68" s="465"/>
      <c r="G68" s="469" t="s">
        <v>1040</v>
      </c>
      <c r="H68" s="469" t="s">
        <v>886</v>
      </c>
    </row>
    <row r="69" spans="1:8" ht="22.5" x14ac:dyDescent="0.2">
      <c r="A69" s="804" t="s">
        <v>1041</v>
      </c>
      <c r="B69" s="468"/>
      <c r="C69" s="453" t="s">
        <v>1042</v>
      </c>
      <c r="D69" s="471"/>
      <c r="E69" s="466">
        <v>30000</v>
      </c>
      <c r="F69" s="465"/>
      <c r="G69" s="470" t="s">
        <v>938</v>
      </c>
      <c r="H69" s="469" t="s">
        <v>886</v>
      </c>
    </row>
    <row r="70" spans="1:8" ht="45" x14ac:dyDescent="0.2">
      <c r="A70" s="804" t="s">
        <v>1043</v>
      </c>
      <c r="B70" s="468"/>
      <c r="C70" s="453" t="s">
        <v>1044</v>
      </c>
      <c r="D70" s="466"/>
      <c r="E70" s="466">
        <v>9500</v>
      </c>
      <c r="F70" s="465"/>
      <c r="G70" s="469" t="s">
        <v>1045</v>
      </c>
      <c r="H70" s="469" t="s">
        <v>886</v>
      </c>
    </row>
    <row r="71" spans="1:8" ht="67.5" x14ac:dyDescent="0.2">
      <c r="A71" s="804" t="s">
        <v>1046</v>
      </c>
      <c r="B71" s="468"/>
      <c r="C71" s="453" t="s">
        <v>1047</v>
      </c>
      <c r="D71" s="466"/>
      <c r="E71" s="466">
        <v>25000</v>
      </c>
      <c r="F71" s="465"/>
      <c r="G71" s="469" t="s">
        <v>1048</v>
      </c>
      <c r="H71" s="469" t="s">
        <v>886</v>
      </c>
    </row>
    <row r="72" spans="1:8" ht="22.5" x14ac:dyDescent="0.2">
      <c r="A72" s="804" t="s">
        <v>1049</v>
      </c>
      <c r="B72" s="468"/>
      <c r="C72" s="453" t="s">
        <v>1050</v>
      </c>
      <c r="D72" s="466"/>
      <c r="E72" s="466">
        <v>30000</v>
      </c>
      <c r="F72" s="465"/>
      <c r="G72" s="469" t="s">
        <v>1051</v>
      </c>
      <c r="H72" s="469" t="s">
        <v>886</v>
      </c>
    </row>
    <row r="73" spans="1:8" ht="22.5" x14ac:dyDescent="0.2">
      <c r="A73" s="804" t="s">
        <v>1052</v>
      </c>
      <c r="B73" s="468"/>
      <c r="C73" s="453" t="s">
        <v>1053</v>
      </c>
      <c r="D73" s="466"/>
      <c r="E73" s="466">
        <v>45000</v>
      </c>
      <c r="F73" s="465"/>
      <c r="G73" s="469" t="s">
        <v>1051</v>
      </c>
      <c r="H73" s="469" t="s">
        <v>886</v>
      </c>
    </row>
    <row r="74" spans="1:8" ht="22.5" x14ac:dyDescent="0.2">
      <c r="A74" s="804" t="s">
        <v>1054</v>
      </c>
      <c r="B74" s="468"/>
      <c r="C74" s="453" t="s">
        <v>1055</v>
      </c>
      <c r="D74" s="466"/>
      <c r="E74" s="466">
        <v>45000</v>
      </c>
      <c r="F74" s="465"/>
      <c r="G74" s="469" t="s">
        <v>1051</v>
      </c>
      <c r="H74" s="469" t="s">
        <v>886</v>
      </c>
    </row>
    <row r="75" spans="1:8" ht="22.5" x14ac:dyDescent="0.2">
      <c r="A75" s="804" t="s">
        <v>1056</v>
      </c>
      <c r="B75" s="468"/>
      <c r="C75" s="453" t="s">
        <v>1057</v>
      </c>
      <c r="D75" s="455"/>
      <c r="E75" s="466">
        <v>45000</v>
      </c>
      <c r="F75" s="465"/>
      <c r="G75" s="469" t="s">
        <v>1051</v>
      </c>
      <c r="H75" s="469" t="s">
        <v>886</v>
      </c>
    </row>
    <row r="76" spans="1:8" ht="22.5" x14ac:dyDescent="0.2">
      <c r="A76" s="804" t="s">
        <v>1058</v>
      </c>
      <c r="B76" s="468"/>
      <c r="C76" s="453" t="s">
        <v>1059</v>
      </c>
      <c r="D76" s="455"/>
      <c r="E76" s="466">
        <v>32000</v>
      </c>
      <c r="F76" s="465"/>
      <c r="G76" s="469" t="s">
        <v>1051</v>
      </c>
      <c r="H76" s="469" t="s">
        <v>886</v>
      </c>
    </row>
    <row r="77" spans="1:8" ht="22.5" x14ac:dyDescent="0.2">
      <c r="A77" s="804" t="s">
        <v>1060</v>
      </c>
      <c r="B77" s="468"/>
      <c r="C77" s="453" t="s">
        <v>1061</v>
      </c>
      <c r="D77" s="455"/>
      <c r="E77" s="466">
        <v>33000</v>
      </c>
      <c r="F77" s="465"/>
      <c r="G77" s="470" t="s">
        <v>938</v>
      </c>
      <c r="H77" s="469" t="s">
        <v>886</v>
      </c>
    </row>
    <row r="78" spans="1:8" ht="56.25" x14ac:dyDescent="0.2">
      <c r="A78" s="804" t="s">
        <v>1062</v>
      </c>
      <c r="B78" s="468"/>
      <c r="C78" s="453" t="s">
        <v>1063</v>
      </c>
      <c r="D78" s="455"/>
      <c r="E78" s="466">
        <v>30000</v>
      </c>
      <c r="F78" s="465"/>
      <c r="G78" s="469" t="s">
        <v>1064</v>
      </c>
      <c r="H78" s="469" t="s">
        <v>886</v>
      </c>
    </row>
    <row r="79" spans="1:8" ht="22.5" x14ac:dyDescent="0.2">
      <c r="A79" s="804" t="s">
        <v>1065</v>
      </c>
      <c r="B79" s="468"/>
      <c r="C79" s="453" t="s">
        <v>1066</v>
      </c>
      <c r="D79" s="455"/>
      <c r="E79" s="466">
        <v>18000</v>
      </c>
      <c r="F79" s="465"/>
      <c r="G79" s="470" t="s">
        <v>938</v>
      </c>
      <c r="H79" s="469" t="s">
        <v>886</v>
      </c>
    </row>
    <row r="80" spans="1:8" ht="33.75" x14ac:dyDescent="0.2">
      <c r="A80" s="804" t="s">
        <v>1067</v>
      </c>
      <c r="B80" s="468"/>
      <c r="C80" s="453" t="s">
        <v>1068</v>
      </c>
      <c r="D80" s="455"/>
      <c r="E80" s="466">
        <v>6480</v>
      </c>
      <c r="F80" s="465"/>
      <c r="G80" s="469" t="s">
        <v>1033</v>
      </c>
      <c r="H80" s="469" t="s">
        <v>886</v>
      </c>
    </row>
    <row r="81" spans="1:8" ht="33.75" x14ac:dyDescent="0.2">
      <c r="A81" s="804" t="s">
        <v>1069</v>
      </c>
      <c r="B81" s="468"/>
      <c r="C81" s="453" t="s">
        <v>1005</v>
      </c>
      <c r="D81" s="455"/>
      <c r="E81" s="466">
        <v>4145</v>
      </c>
      <c r="F81" s="465"/>
      <c r="G81" s="469" t="s">
        <v>1033</v>
      </c>
      <c r="H81" s="469" t="s">
        <v>886</v>
      </c>
    </row>
    <row r="82" spans="1:8" ht="33.75" x14ac:dyDescent="0.2">
      <c r="A82" s="804" t="s">
        <v>1070</v>
      </c>
      <c r="B82" s="468"/>
      <c r="C82" s="453" t="s">
        <v>1071</v>
      </c>
      <c r="D82" s="455"/>
      <c r="E82" s="466">
        <v>6591</v>
      </c>
      <c r="F82" s="465"/>
      <c r="G82" s="469" t="s">
        <v>1033</v>
      </c>
      <c r="H82" s="469" t="s">
        <v>886</v>
      </c>
    </row>
    <row r="83" spans="1:8" ht="22.5" x14ac:dyDescent="0.2">
      <c r="A83" s="804" t="s">
        <v>1072</v>
      </c>
      <c r="B83" s="468"/>
      <c r="C83" s="454" t="s">
        <v>1073</v>
      </c>
      <c r="D83" s="455"/>
      <c r="E83" s="466">
        <v>26950</v>
      </c>
      <c r="F83" s="465"/>
      <c r="G83" s="469" t="s">
        <v>911</v>
      </c>
      <c r="H83" s="469" t="s">
        <v>886</v>
      </c>
    </row>
    <row r="84" spans="1:8" ht="45" x14ac:dyDescent="0.2">
      <c r="A84" s="804" t="s">
        <v>1074</v>
      </c>
      <c r="B84" s="468"/>
      <c r="C84" s="454" t="s">
        <v>1075</v>
      </c>
      <c r="D84" s="455"/>
      <c r="E84" s="466">
        <v>19000</v>
      </c>
      <c r="F84" s="465"/>
      <c r="G84" s="469" t="s">
        <v>1033</v>
      </c>
      <c r="H84" s="469" t="s">
        <v>886</v>
      </c>
    </row>
    <row r="85" spans="1:8" ht="33.75" x14ac:dyDescent="0.2">
      <c r="A85" s="804" t="s">
        <v>1076</v>
      </c>
      <c r="B85" s="468"/>
      <c r="C85" s="454" t="s">
        <v>1077</v>
      </c>
      <c r="D85" s="455"/>
      <c r="E85" s="466">
        <v>19000</v>
      </c>
      <c r="F85" s="465"/>
      <c r="G85" s="469" t="s">
        <v>1033</v>
      </c>
      <c r="H85" s="469" t="s">
        <v>886</v>
      </c>
    </row>
    <row r="86" spans="1:8" ht="45" x14ac:dyDescent="0.2">
      <c r="A86" s="804" t="s">
        <v>1078</v>
      </c>
      <c r="B86" s="468"/>
      <c r="C86" s="454" t="s">
        <v>1079</v>
      </c>
      <c r="D86" s="455"/>
      <c r="E86" s="466">
        <v>19000</v>
      </c>
      <c r="F86" s="465"/>
      <c r="G86" s="469" t="s">
        <v>1033</v>
      </c>
      <c r="H86" s="469" t="s">
        <v>886</v>
      </c>
    </row>
    <row r="87" spans="1:8" ht="33.75" x14ac:dyDescent="0.2">
      <c r="A87" s="804" t="s">
        <v>1080</v>
      </c>
      <c r="B87" s="468"/>
      <c r="C87" s="454" t="s">
        <v>1081</v>
      </c>
      <c r="D87" s="455"/>
      <c r="E87" s="466">
        <v>19000</v>
      </c>
      <c r="F87" s="465"/>
      <c r="G87" s="469" t="s">
        <v>1033</v>
      </c>
      <c r="H87" s="469" t="s">
        <v>886</v>
      </c>
    </row>
    <row r="88" spans="1:8" ht="33.75" x14ac:dyDescent="0.2">
      <c r="A88" s="804" t="s">
        <v>1082</v>
      </c>
      <c r="B88" s="468"/>
      <c r="C88" s="454" t="s">
        <v>1083</v>
      </c>
      <c r="D88" s="455"/>
      <c r="E88" s="466">
        <v>19000</v>
      </c>
      <c r="F88" s="465"/>
      <c r="G88" s="469" t="s">
        <v>1033</v>
      </c>
      <c r="H88" s="469" t="s">
        <v>886</v>
      </c>
    </row>
    <row r="89" spans="1:8" ht="33.75" x14ac:dyDescent="0.2">
      <c r="A89" s="804" t="s">
        <v>1084</v>
      </c>
      <c r="B89" s="468"/>
      <c r="C89" s="454" t="s">
        <v>1085</v>
      </c>
      <c r="D89" s="455"/>
      <c r="E89" s="466">
        <v>19000</v>
      </c>
      <c r="F89" s="465"/>
      <c r="G89" s="469" t="s">
        <v>1033</v>
      </c>
      <c r="H89" s="469" t="s">
        <v>886</v>
      </c>
    </row>
    <row r="90" spans="1:8" ht="45" x14ac:dyDescent="0.2">
      <c r="A90" s="804" t="s">
        <v>1086</v>
      </c>
      <c r="B90" s="468"/>
      <c r="C90" s="454" t="s">
        <v>1087</v>
      </c>
      <c r="D90" s="455"/>
      <c r="E90" s="466">
        <v>19000</v>
      </c>
      <c r="F90" s="465"/>
      <c r="G90" s="469" t="s">
        <v>1033</v>
      </c>
      <c r="H90" s="469" t="s">
        <v>886</v>
      </c>
    </row>
    <row r="91" spans="1:8" ht="67.5" x14ac:dyDescent="0.2">
      <c r="A91" s="804" t="s">
        <v>1088</v>
      </c>
      <c r="B91" s="468"/>
      <c r="C91" s="454" t="s">
        <v>1089</v>
      </c>
      <c r="D91" s="455"/>
      <c r="E91" s="466">
        <v>30000</v>
      </c>
      <c r="F91" s="465"/>
      <c r="G91" s="469" t="s">
        <v>1090</v>
      </c>
      <c r="H91" s="469" t="s">
        <v>886</v>
      </c>
    </row>
    <row r="92" spans="1:8" ht="45" x14ac:dyDescent="0.2">
      <c r="A92" s="804" t="s">
        <v>1091</v>
      </c>
      <c r="B92" s="468"/>
      <c r="C92" s="454" t="s">
        <v>1092</v>
      </c>
      <c r="D92" s="455"/>
      <c r="E92" s="466">
        <v>22000</v>
      </c>
      <c r="F92" s="465"/>
      <c r="G92" s="469" t="s">
        <v>1093</v>
      </c>
      <c r="H92" s="469" t="s">
        <v>886</v>
      </c>
    </row>
    <row r="93" spans="1:8" ht="22.5" x14ac:dyDescent="0.2">
      <c r="A93" s="804" t="s">
        <v>1094</v>
      </c>
      <c r="B93" s="468"/>
      <c r="C93" s="454" t="s">
        <v>1095</v>
      </c>
      <c r="D93" s="455"/>
      <c r="E93" s="466">
        <v>35000</v>
      </c>
      <c r="F93" s="465"/>
      <c r="G93" s="469" t="s">
        <v>1096</v>
      </c>
      <c r="H93" s="469" t="s">
        <v>886</v>
      </c>
    </row>
    <row r="94" spans="1:8" ht="22.5" x14ac:dyDescent="0.2">
      <c r="A94" s="804" t="s">
        <v>1097</v>
      </c>
      <c r="B94" s="468"/>
      <c r="C94" s="454" t="s">
        <v>1098</v>
      </c>
      <c r="D94" s="455"/>
      <c r="E94" s="466">
        <v>33750</v>
      </c>
      <c r="F94" s="465"/>
      <c r="G94" s="469" t="s">
        <v>1099</v>
      </c>
      <c r="H94" s="469" t="s">
        <v>886</v>
      </c>
    </row>
    <row r="95" spans="1:8" ht="67.5" x14ac:dyDescent="0.2">
      <c r="A95" s="804" t="s">
        <v>1100</v>
      </c>
      <c r="B95" s="468"/>
      <c r="C95" s="454" t="s">
        <v>1101</v>
      </c>
      <c r="D95" s="455"/>
      <c r="E95" s="466">
        <v>20000</v>
      </c>
      <c r="F95" s="465"/>
      <c r="G95" s="469" t="s">
        <v>1102</v>
      </c>
      <c r="H95" s="469" t="s">
        <v>886</v>
      </c>
    </row>
    <row r="96" spans="1:8" ht="22.5" x14ac:dyDescent="0.2">
      <c r="A96" s="804" t="s">
        <v>1103</v>
      </c>
      <c r="B96" s="468"/>
      <c r="C96" s="454" t="s">
        <v>1104</v>
      </c>
      <c r="D96" s="471"/>
      <c r="E96" s="466">
        <v>3300</v>
      </c>
      <c r="F96" s="465"/>
      <c r="G96" s="469" t="s">
        <v>911</v>
      </c>
      <c r="H96" s="469" t="s">
        <v>886</v>
      </c>
    </row>
    <row r="97" spans="1:8" ht="22.5" x14ac:dyDescent="0.2">
      <c r="A97" s="804" t="s">
        <v>1105</v>
      </c>
      <c r="B97" s="468"/>
      <c r="C97" s="454" t="s">
        <v>1106</v>
      </c>
      <c r="D97" s="471"/>
      <c r="E97" s="466">
        <v>3300</v>
      </c>
      <c r="F97" s="465"/>
      <c r="G97" s="469" t="s">
        <v>911</v>
      </c>
      <c r="H97" s="469" t="s">
        <v>886</v>
      </c>
    </row>
    <row r="98" spans="1:8" ht="22.5" x14ac:dyDescent="0.2">
      <c r="A98" s="806" t="s">
        <v>1107</v>
      </c>
      <c r="B98" s="468"/>
      <c r="C98" s="454" t="s">
        <v>1108</v>
      </c>
      <c r="D98" s="455"/>
      <c r="E98" s="466">
        <f>45000-30000</f>
        <v>15000</v>
      </c>
      <c r="F98" s="465"/>
      <c r="G98" s="469" t="s">
        <v>1109</v>
      </c>
      <c r="H98" s="469" t="s">
        <v>886</v>
      </c>
    </row>
    <row r="99" spans="1:8" ht="22.5" x14ac:dyDescent="0.2">
      <c r="A99" s="806" t="s">
        <v>1110</v>
      </c>
      <c r="B99" s="468"/>
      <c r="C99" s="454" t="s">
        <v>1111</v>
      </c>
      <c r="D99" s="455"/>
      <c r="E99" s="466">
        <v>15000</v>
      </c>
      <c r="F99" s="465"/>
      <c r="G99" s="469" t="s">
        <v>1109</v>
      </c>
      <c r="H99" s="469" t="s">
        <v>886</v>
      </c>
    </row>
    <row r="100" spans="1:8" ht="22.5" x14ac:dyDescent="0.2">
      <c r="A100" s="806" t="s">
        <v>1112</v>
      </c>
      <c r="B100" s="468"/>
      <c r="C100" s="454" t="s">
        <v>1113</v>
      </c>
      <c r="D100" s="455"/>
      <c r="E100" s="466">
        <v>15000</v>
      </c>
      <c r="F100" s="465"/>
      <c r="G100" s="469" t="s">
        <v>1109</v>
      </c>
      <c r="H100" s="469" t="s">
        <v>886</v>
      </c>
    </row>
    <row r="101" spans="1:8" ht="22.5" x14ac:dyDescent="0.2">
      <c r="A101" s="806" t="s">
        <v>1114</v>
      </c>
      <c r="B101" s="468"/>
      <c r="C101" s="456" t="s">
        <v>989</v>
      </c>
      <c r="D101" s="455"/>
      <c r="E101" s="466">
        <v>15000</v>
      </c>
      <c r="F101" s="465"/>
      <c r="G101" s="469" t="s">
        <v>1109</v>
      </c>
      <c r="H101" s="469" t="s">
        <v>886</v>
      </c>
    </row>
    <row r="102" spans="1:8" ht="22.5" x14ac:dyDescent="0.2">
      <c r="A102" s="806" t="s">
        <v>1115</v>
      </c>
      <c r="B102" s="468"/>
      <c r="C102" s="456" t="s">
        <v>1116</v>
      </c>
      <c r="D102" s="455"/>
      <c r="E102" s="466">
        <v>15000</v>
      </c>
      <c r="F102" s="465"/>
      <c r="G102" s="469" t="s">
        <v>1109</v>
      </c>
      <c r="H102" s="469" t="s">
        <v>886</v>
      </c>
    </row>
    <row r="103" spans="1:8" ht="22.5" x14ac:dyDescent="0.2">
      <c r="A103" s="806" t="s">
        <v>1117</v>
      </c>
      <c r="B103" s="468"/>
      <c r="C103" s="456" t="s">
        <v>995</v>
      </c>
      <c r="D103" s="455"/>
      <c r="E103" s="466">
        <v>15000</v>
      </c>
      <c r="F103" s="465"/>
      <c r="G103" s="469" t="s">
        <v>1109</v>
      </c>
      <c r="H103" s="469" t="s">
        <v>886</v>
      </c>
    </row>
    <row r="104" spans="1:8" ht="22.5" x14ac:dyDescent="0.2">
      <c r="A104" s="806" t="s">
        <v>1118</v>
      </c>
      <c r="B104" s="468"/>
      <c r="C104" s="456" t="s">
        <v>1119</v>
      </c>
      <c r="D104" s="455"/>
      <c r="E104" s="466">
        <v>15000</v>
      </c>
      <c r="F104" s="465"/>
      <c r="G104" s="469" t="s">
        <v>1120</v>
      </c>
      <c r="H104" s="469" t="s">
        <v>886</v>
      </c>
    </row>
    <row r="105" spans="1:8" ht="22.5" x14ac:dyDescent="0.2">
      <c r="A105" s="806" t="s">
        <v>1121</v>
      </c>
      <c r="B105" s="468"/>
      <c r="C105" s="456" t="s">
        <v>999</v>
      </c>
      <c r="D105" s="455"/>
      <c r="E105" s="466">
        <v>15000</v>
      </c>
      <c r="F105" s="465"/>
      <c r="G105" s="469" t="s">
        <v>1120</v>
      </c>
      <c r="H105" s="469" t="s">
        <v>886</v>
      </c>
    </row>
    <row r="106" spans="1:8" ht="22.5" x14ac:dyDescent="0.2">
      <c r="A106" s="806" t="s">
        <v>1122</v>
      </c>
      <c r="B106" s="468"/>
      <c r="C106" s="456" t="s">
        <v>1123</v>
      </c>
      <c r="D106" s="455"/>
      <c r="E106" s="466">
        <v>15000</v>
      </c>
      <c r="F106" s="465"/>
      <c r="G106" s="469" t="s">
        <v>1120</v>
      </c>
      <c r="H106" s="469" t="s">
        <v>886</v>
      </c>
    </row>
    <row r="107" spans="1:8" ht="56.25" x14ac:dyDescent="0.2">
      <c r="A107" s="804" t="s">
        <v>1124</v>
      </c>
      <c r="B107" s="468"/>
      <c r="C107" s="454" t="s">
        <v>1063</v>
      </c>
      <c r="D107" s="455"/>
      <c r="E107" s="466">
        <v>30000</v>
      </c>
      <c r="F107" s="465"/>
      <c r="G107" s="469" t="s">
        <v>1102</v>
      </c>
      <c r="H107" s="469" t="s">
        <v>886</v>
      </c>
    </row>
    <row r="108" spans="1:8" ht="45" x14ac:dyDescent="0.2">
      <c r="A108" s="804" t="s">
        <v>1125</v>
      </c>
      <c r="B108" s="468"/>
      <c r="C108" s="454" t="s">
        <v>1126</v>
      </c>
      <c r="D108" s="455"/>
      <c r="E108" s="466">
        <v>35000</v>
      </c>
      <c r="F108" s="465"/>
      <c r="G108" s="469" t="s">
        <v>1127</v>
      </c>
      <c r="H108" s="469" t="s">
        <v>886</v>
      </c>
    </row>
    <row r="109" spans="1:8" ht="45" x14ac:dyDescent="0.2">
      <c r="A109" s="804" t="s">
        <v>1128</v>
      </c>
      <c r="B109" s="468"/>
      <c r="C109" s="454" t="s">
        <v>1129</v>
      </c>
      <c r="D109" s="455"/>
      <c r="E109" s="466">
        <v>25000</v>
      </c>
      <c r="F109" s="465"/>
      <c r="G109" s="469" t="s">
        <v>1127</v>
      </c>
      <c r="H109" s="469" t="s">
        <v>886</v>
      </c>
    </row>
    <row r="110" spans="1:8" ht="33.75" x14ac:dyDescent="0.2">
      <c r="A110" s="804" t="s">
        <v>1130</v>
      </c>
      <c r="B110" s="468"/>
      <c r="C110" s="454" t="s">
        <v>1131</v>
      </c>
      <c r="D110" s="455"/>
      <c r="E110" s="466">
        <v>9155.8799999999992</v>
      </c>
      <c r="F110" s="465"/>
      <c r="G110" s="469" t="s">
        <v>1099</v>
      </c>
      <c r="H110" s="469" t="s">
        <v>886</v>
      </c>
    </row>
    <row r="111" spans="1:8" ht="45" x14ac:dyDescent="0.2">
      <c r="A111" s="804" t="s">
        <v>1132</v>
      </c>
      <c r="B111" s="468"/>
      <c r="C111" s="454" t="s">
        <v>1133</v>
      </c>
      <c r="D111" s="455"/>
      <c r="E111" s="466">
        <v>18000</v>
      </c>
      <c r="F111" s="465"/>
      <c r="G111" s="469" t="s">
        <v>1033</v>
      </c>
      <c r="H111" s="469" t="s">
        <v>886</v>
      </c>
    </row>
    <row r="112" spans="1:8" ht="33.75" x14ac:dyDescent="0.2">
      <c r="A112" s="804" t="s">
        <v>1134</v>
      </c>
      <c r="B112" s="468"/>
      <c r="C112" s="454" t="s">
        <v>1135</v>
      </c>
      <c r="D112" s="455"/>
      <c r="E112" s="466">
        <v>14000</v>
      </c>
      <c r="F112" s="465"/>
      <c r="G112" s="469" t="s">
        <v>1136</v>
      </c>
      <c r="H112" s="469" t="s">
        <v>886</v>
      </c>
    </row>
    <row r="113" spans="1:8" ht="33.75" x14ac:dyDescent="0.2">
      <c r="A113" s="804" t="s">
        <v>1137</v>
      </c>
      <c r="B113" s="468"/>
      <c r="C113" s="454" t="s">
        <v>1138</v>
      </c>
      <c r="D113" s="455"/>
      <c r="E113" s="466">
        <v>7200</v>
      </c>
      <c r="F113" s="465"/>
      <c r="G113" s="469" t="s">
        <v>1139</v>
      </c>
      <c r="H113" s="469" t="s">
        <v>886</v>
      </c>
    </row>
    <row r="114" spans="1:8" ht="22.5" x14ac:dyDescent="0.2">
      <c r="A114" s="804" t="s">
        <v>1140</v>
      </c>
      <c r="B114" s="453"/>
      <c r="C114" s="452" t="s">
        <v>1141</v>
      </c>
      <c r="D114" s="471"/>
      <c r="E114" s="466">
        <v>70417</v>
      </c>
      <c r="F114" s="454"/>
      <c r="G114" s="469" t="s">
        <v>938</v>
      </c>
      <c r="H114" s="469" t="s">
        <v>886</v>
      </c>
    </row>
    <row r="115" spans="1:8" ht="33.75" x14ac:dyDescent="0.2">
      <c r="A115" s="804" t="s">
        <v>1142</v>
      </c>
      <c r="B115" s="453"/>
      <c r="C115" s="453" t="s">
        <v>1143</v>
      </c>
      <c r="D115" s="471"/>
      <c r="E115" s="466">
        <v>30000</v>
      </c>
      <c r="F115" s="454"/>
      <c r="G115" s="469" t="s">
        <v>938</v>
      </c>
      <c r="H115" s="469" t="s">
        <v>886</v>
      </c>
    </row>
    <row r="116" spans="1:8" ht="22.5" x14ac:dyDescent="0.2">
      <c r="A116" s="804" t="s">
        <v>1144</v>
      </c>
      <c r="B116" s="477"/>
      <c r="C116" s="454" t="s">
        <v>1145</v>
      </c>
      <c r="D116" s="478"/>
      <c r="E116" s="466">
        <v>118333</v>
      </c>
      <c r="F116" s="454"/>
      <c r="G116" s="469" t="s">
        <v>938</v>
      </c>
      <c r="H116" s="469" t="s">
        <v>886</v>
      </c>
    </row>
    <row r="117" spans="1:8" ht="22.5" x14ac:dyDescent="0.2">
      <c r="A117" s="804" t="s">
        <v>1146</v>
      </c>
      <c r="B117" s="453"/>
      <c r="C117" s="454" t="s">
        <v>1147</v>
      </c>
      <c r="D117" s="466"/>
      <c r="E117" s="466">
        <v>34500</v>
      </c>
      <c r="F117" s="454"/>
      <c r="G117" s="469" t="s">
        <v>938</v>
      </c>
      <c r="H117" s="469" t="s">
        <v>886</v>
      </c>
    </row>
    <row r="118" spans="1:8" ht="22.5" x14ac:dyDescent="0.2">
      <c r="A118" s="804" t="s">
        <v>1148</v>
      </c>
      <c r="B118" s="477"/>
      <c r="C118" s="454" t="s">
        <v>1149</v>
      </c>
      <c r="D118" s="455"/>
      <c r="E118" s="466">
        <v>34500</v>
      </c>
      <c r="F118" s="454"/>
      <c r="G118" s="469" t="s">
        <v>938</v>
      </c>
      <c r="H118" s="469" t="s">
        <v>886</v>
      </c>
    </row>
    <row r="119" spans="1:8" ht="22.5" x14ac:dyDescent="0.2">
      <c r="A119" s="804" t="s">
        <v>1150</v>
      </c>
      <c r="B119" s="453"/>
      <c r="C119" s="454" t="s">
        <v>1036</v>
      </c>
      <c r="D119" s="455"/>
      <c r="E119" s="466">
        <v>24000</v>
      </c>
      <c r="F119" s="454"/>
      <c r="G119" s="468" t="s">
        <v>1151</v>
      </c>
      <c r="H119" s="469" t="s">
        <v>886</v>
      </c>
    </row>
    <row r="120" spans="1:8" ht="33.75" x14ac:dyDescent="0.2">
      <c r="A120" s="802" t="s">
        <v>1152</v>
      </c>
      <c r="B120" s="453"/>
      <c r="C120" s="454" t="s">
        <v>1153</v>
      </c>
      <c r="D120" s="455"/>
      <c r="E120" s="466">
        <v>33300</v>
      </c>
      <c r="F120" s="454"/>
      <c r="G120" s="479" t="s">
        <v>1099</v>
      </c>
      <c r="H120" s="469" t="s">
        <v>886</v>
      </c>
    </row>
    <row r="121" spans="1:8" ht="22.5" x14ac:dyDescent="0.2">
      <c r="A121" s="802" t="s">
        <v>1154</v>
      </c>
      <c r="B121" s="453"/>
      <c r="C121" s="454" t="s">
        <v>1155</v>
      </c>
      <c r="D121" s="455"/>
      <c r="E121" s="466">
        <v>51000</v>
      </c>
      <c r="F121" s="480"/>
      <c r="G121" s="479" t="s">
        <v>1151</v>
      </c>
      <c r="H121" s="469" t="s">
        <v>886</v>
      </c>
    </row>
    <row r="122" spans="1:8" ht="22.5" x14ac:dyDescent="0.2">
      <c r="A122" s="802" t="s">
        <v>1156</v>
      </c>
      <c r="B122" s="453"/>
      <c r="C122" s="454" t="s">
        <v>1042</v>
      </c>
      <c r="D122" s="455"/>
      <c r="E122" s="466">
        <v>48000</v>
      </c>
      <c r="F122" s="481"/>
      <c r="G122" s="479" t="s">
        <v>1151</v>
      </c>
      <c r="H122" s="469" t="s">
        <v>886</v>
      </c>
    </row>
    <row r="123" spans="1:8" ht="45" x14ac:dyDescent="0.2">
      <c r="A123" s="802" t="s">
        <v>1157</v>
      </c>
      <c r="B123" s="453"/>
      <c r="C123" s="454" t="s">
        <v>1158</v>
      </c>
      <c r="D123" s="455"/>
      <c r="E123" s="466">
        <v>40000</v>
      </c>
      <c r="F123" s="454"/>
      <c r="G123" s="479" t="s">
        <v>1159</v>
      </c>
      <c r="H123" s="469" t="s">
        <v>886</v>
      </c>
    </row>
    <row r="124" spans="1:8" ht="56.25" x14ac:dyDescent="0.2">
      <c r="A124" s="802" t="s">
        <v>1160</v>
      </c>
      <c r="B124" s="477"/>
      <c r="C124" s="454" t="s">
        <v>1161</v>
      </c>
      <c r="D124" s="478"/>
      <c r="E124" s="466">
        <v>37500</v>
      </c>
      <c r="F124" s="454"/>
      <c r="G124" s="479" t="s">
        <v>1162</v>
      </c>
      <c r="H124" s="469" t="s">
        <v>886</v>
      </c>
    </row>
    <row r="125" spans="1:8" ht="56.25" x14ac:dyDescent="0.2">
      <c r="A125" s="802" t="s">
        <v>1163</v>
      </c>
      <c r="B125" s="468"/>
      <c r="C125" s="452" t="s">
        <v>772</v>
      </c>
      <c r="D125" s="455"/>
      <c r="E125" s="466">
        <v>681556</v>
      </c>
      <c r="F125" s="481"/>
      <c r="G125" s="479" t="s">
        <v>1164</v>
      </c>
      <c r="H125" s="469" t="s">
        <v>886</v>
      </c>
    </row>
    <row r="126" spans="1:8" ht="22.5" x14ac:dyDescent="0.2">
      <c r="A126" s="802" t="s">
        <v>1165</v>
      </c>
      <c r="B126" s="453"/>
      <c r="C126" s="479" t="s">
        <v>1166</v>
      </c>
      <c r="D126" s="466">
        <v>34500</v>
      </c>
      <c r="E126" s="471"/>
      <c r="F126" s="481"/>
      <c r="G126" s="469" t="s">
        <v>938</v>
      </c>
      <c r="H126" s="469" t="s">
        <v>886</v>
      </c>
    </row>
    <row r="127" spans="1:8" ht="22.5" x14ac:dyDescent="0.2">
      <c r="A127" s="802" t="s">
        <v>1167</v>
      </c>
      <c r="B127" s="453"/>
      <c r="C127" s="479" t="s">
        <v>1168</v>
      </c>
      <c r="D127" s="466">
        <v>57500</v>
      </c>
      <c r="E127" s="471"/>
      <c r="F127" s="481"/>
      <c r="G127" s="469" t="s">
        <v>938</v>
      </c>
      <c r="H127" s="469" t="s">
        <v>886</v>
      </c>
    </row>
    <row r="128" spans="1:8" ht="22.5" x14ac:dyDescent="0.2">
      <c r="A128" s="802" t="s">
        <v>1169</v>
      </c>
      <c r="B128" s="482"/>
      <c r="C128" s="483" t="s">
        <v>1170</v>
      </c>
      <c r="D128" s="466">
        <v>30000</v>
      </c>
      <c r="E128" s="466"/>
      <c r="F128" s="481"/>
      <c r="G128" s="469" t="s">
        <v>1171</v>
      </c>
      <c r="H128" s="469" t="s">
        <v>886</v>
      </c>
    </row>
    <row r="129" spans="1:8" ht="22.5" x14ac:dyDescent="0.2">
      <c r="A129" s="802" t="s">
        <v>1172</v>
      </c>
      <c r="B129" s="482"/>
      <c r="C129" s="483" t="s">
        <v>1173</v>
      </c>
      <c r="D129" s="466">
        <v>30000</v>
      </c>
      <c r="E129" s="466"/>
      <c r="F129" s="481"/>
      <c r="G129" s="469" t="s">
        <v>1174</v>
      </c>
      <c r="H129" s="469" t="s">
        <v>886</v>
      </c>
    </row>
    <row r="130" spans="1:8" ht="22.5" x14ac:dyDescent="0.2">
      <c r="A130" s="802" t="s">
        <v>1175</v>
      </c>
      <c r="B130" s="482"/>
      <c r="C130" s="483" t="s">
        <v>1176</v>
      </c>
      <c r="D130" s="466">
        <v>30000</v>
      </c>
      <c r="E130" s="466"/>
      <c r="F130" s="481"/>
      <c r="G130" s="469" t="s">
        <v>1174</v>
      </c>
      <c r="H130" s="469" t="s">
        <v>886</v>
      </c>
    </row>
    <row r="131" spans="1:8" ht="22.5" x14ac:dyDescent="0.2">
      <c r="A131" s="802" t="s">
        <v>1177</v>
      </c>
      <c r="B131" s="482"/>
      <c r="C131" s="483" t="s">
        <v>1178</v>
      </c>
      <c r="D131" s="466">
        <v>37500</v>
      </c>
      <c r="E131" s="466"/>
      <c r="F131" s="481"/>
      <c r="G131" s="469" t="s">
        <v>1179</v>
      </c>
      <c r="H131" s="469" t="s">
        <v>886</v>
      </c>
    </row>
    <row r="132" spans="1:8" ht="22.5" x14ac:dyDescent="0.2">
      <c r="A132" s="802" t="s">
        <v>1180</v>
      </c>
      <c r="B132" s="482"/>
      <c r="C132" s="483" t="s">
        <v>1181</v>
      </c>
      <c r="D132" s="466">
        <v>22500</v>
      </c>
      <c r="E132" s="466"/>
      <c r="F132" s="481"/>
      <c r="G132" s="469" t="s">
        <v>1171</v>
      </c>
      <c r="H132" s="469" t="s">
        <v>886</v>
      </c>
    </row>
    <row r="133" spans="1:8" ht="22.5" x14ac:dyDescent="0.2">
      <c r="A133" s="802" t="s">
        <v>1182</v>
      </c>
      <c r="B133" s="482"/>
      <c r="C133" s="483" t="s">
        <v>1183</v>
      </c>
      <c r="D133" s="466">
        <v>22500</v>
      </c>
      <c r="E133" s="466"/>
      <c r="F133" s="481"/>
      <c r="G133" s="469" t="s">
        <v>1171</v>
      </c>
      <c r="H133" s="469" t="s">
        <v>886</v>
      </c>
    </row>
    <row r="134" spans="1:8" ht="22.5" x14ac:dyDescent="0.2">
      <c r="A134" s="802" t="s">
        <v>1184</v>
      </c>
      <c r="B134" s="482"/>
      <c r="C134" s="483" t="s">
        <v>1170</v>
      </c>
      <c r="D134" s="466">
        <v>7500</v>
      </c>
      <c r="E134" s="466"/>
      <c r="F134" s="481"/>
      <c r="G134" s="469" t="s">
        <v>1171</v>
      </c>
      <c r="H134" s="469" t="s">
        <v>886</v>
      </c>
    </row>
    <row r="135" spans="1:8" ht="33.75" x14ac:dyDescent="0.2">
      <c r="A135" s="802" t="s">
        <v>1185</v>
      </c>
      <c r="B135" s="484"/>
      <c r="C135" s="485" t="s">
        <v>1186</v>
      </c>
      <c r="D135" s="455"/>
      <c r="E135" s="466">
        <v>70000</v>
      </c>
      <c r="F135" s="481"/>
      <c r="G135" s="469" t="s">
        <v>938</v>
      </c>
      <c r="H135" s="469" t="s">
        <v>886</v>
      </c>
    </row>
    <row r="136" spans="1:8" ht="22.5" x14ac:dyDescent="0.2">
      <c r="A136" s="802" t="s">
        <v>1187</v>
      </c>
      <c r="B136" s="468"/>
      <c r="C136" s="453" t="s">
        <v>1188</v>
      </c>
      <c r="D136" s="455"/>
      <c r="E136" s="466">
        <v>10000</v>
      </c>
      <c r="F136" s="481"/>
      <c r="G136" s="479" t="s">
        <v>1189</v>
      </c>
      <c r="H136" s="469" t="s">
        <v>886</v>
      </c>
    </row>
    <row r="137" spans="1:8" ht="22.5" x14ac:dyDescent="0.2">
      <c r="A137" s="802" t="s">
        <v>1190</v>
      </c>
      <c r="B137" s="468"/>
      <c r="C137" s="454" t="s">
        <v>1191</v>
      </c>
      <c r="D137" s="455"/>
      <c r="E137" s="466">
        <v>9500</v>
      </c>
      <c r="F137" s="481"/>
      <c r="G137" s="479" t="s">
        <v>1192</v>
      </c>
      <c r="H137" s="469" t="s">
        <v>886</v>
      </c>
    </row>
    <row r="138" spans="1:8" ht="33.75" x14ac:dyDescent="0.2">
      <c r="A138" s="802" t="s">
        <v>1193</v>
      </c>
      <c r="B138" s="468"/>
      <c r="C138" s="454" t="s">
        <v>1194</v>
      </c>
      <c r="D138" s="455"/>
      <c r="E138" s="466">
        <v>9500</v>
      </c>
      <c r="F138" s="481"/>
      <c r="G138" s="479" t="s">
        <v>1195</v>
      </c>
      <c r="H138" s="469" t="s">
        <v>886</v>
      </c>
    </row>
    <row r="139" spans="1:8" ht="33.75" x14ac:dyDescent="0.2">
      <c r="A139" s="802" t="s">
        <v>1196</v>
      </c>
      <c r="B139" s="468"/>
      <c r="C139" s="454" t="s">
        <v>1197</v>
      </c>
      <c r="D139" s="455"/>
      <c r="E139" s="466">
        <v>9500</v>
      </c>
      <c r="F139" s="481"/>
      <c r="G139" s="479" t="s">
        <v>1195</v>
      </c>
      <c r="H139" s="469" t="s">
        <v>886</v>
      </c>
    </row>
    <row r="140" spans="1:8" ht="33.75" x14ac:dyDescent="0.2">
      <c r="A140" s="802" t="s">
        <v>1198</v>
      </c>
      <c r="B140" s="468"/>
      <c r="C140" s="454" t="s">
        <v>1199</v>
      </c>
      <c r="D140" s="455"/>
      <c r="E140" s="466">
        <v>9500</v>
      </c>
      <c r="F140" s="481"/>
      <c r="G140" s="479" t="s">
        <v>1195</v>
      </c>
      <c r="H140" s="469" t="s">
        <v>886</v>
      </c>
    </row>
    <row r="141" spans="1:8" ht="33.75" x14ac:dyDescent="0.2">
      <c r="A141" s="802" t="s">
        <v>1200</v>
      </c>
      <c r="B141" s="468"/>
      <c r="C141" s="454" t="s">
        <v>1201</v>
      </c>
      <c r="D141" s="455"/>
      <c r="E141" s="466">
        <v>4750</v>
      </c>
      <c r="F141" s="481"/>
      <c r="G141" s="479" t="s">
        <v>1195</v>
      </c>
      <c r="H141" s="469" t="s">
        <v>886</v>
      </c>
    </row>
    <row r="142" spans="1:8" ht="22.5" x14ac:dyDescent="0.2">
      <c r="A142" s="802" t="s">
        <v>1202</v>
      </c>
      <c r="B142" s="468"/>
      <c r="C142" s="454" t="s">
        <v>1191</v>
      </c>
      <c r="D142" s="455"/>
      <c r="E142" s="466">
        <v>9500</v>
      </c>
      <c r="F142" s="481"/>
      <c r="G142" s="479" t="s">
        <v>1203</v>
      </c>
      <c r="H142" s="469" t="s">
        <v>886</v>
      </c>
    </row>
    <row r="143" spans="1:8" ht="33.75" x14ac:dyDescent="0.2">
      <c r="A143" s="807" t="s">
        <v>1204</v>
      </c>
      <c r="B143" s="486"/>
      <c r="C143" s="457" t="s">
        <v>1188</v>
      </c>
      <c r="D143" s="487"/>
      <c r="E143" s="488">
        <v>10000</v>
      </c>
      <c r="F143" s="489"/>
      <c r="G143" s="490" t="s">
        <v>1205</v>
      </c>
      <c r="H143" s="796" t="s">
        <v>886</v>
      </c>
    </row>
    <row r="144" spans="1:8" ht="27.75" customHeight="1" x14ac:dyDescent="0.2">
      <c r="A144" s="444" t="s">
        <v>905</v>
      </c>
      <c r="B144" s="446"/>
      <c r="C144" s="446"/>
      <c r="D144" s="492">
        <f>SUM(D8:D143)</f>
        <v>1610694.5</v>
      </c>
      <c r="E144" s="492">
        <f>SUM(E8:E143)</f>
        <v>3211400.88</v>
      </c>
      <c r="F144" s="446"/>
      <c r="G144" s="446"/>
      <c r="H144" s="797"/>
    </row>
    <row r="145" spans="1:6" x14ac:dyDescent="0.2">
      <c r="A145" s="439"/>
      <c r="B145" s="439"/>
      <c r="C145" s="441"/>
      <c r="D145" s="44"/>
      <c r="E145" s="44"/>
      <c r="F145" s="44"/>
    </row>
    <row r="146" spans="1:6" x14ac:dyDescent="0.2">
      <c r="A146" s="440" t="s">
        <v>906</v>
      </c>
      <c r="B146" s="440"/>
      <c r="C146" s="440"/>
      <c r="D146" s="44"/>
      <c r="E146" s="44"/>
      <c r="F146" s="44"/>
    </row>
    <row r="147" spans="1:6" x14ac:dyDescent="0.2">
      <c r="A147" s="442" t="s">
        <v>907</v>
      </c>
      <c r="B147" s="442"/>
      <c r="C147" s="442"/>
      <c r="D147" s="44"/>
      <c r="E147" s="44"/>
      <c r="F147" s="44"/>
    </row>
  </sheetData>
  <mergeCells count="5">
    <mergeCell ref="A6:A7"/>
    <mergeCell ref="B6:B7"/>
    <mergeCell ref="C6:C7"/>
    <mergeCell ref="G6:G7"/>
    <mergeCell ref="H6:H7"/>
  </mergeCells>
  <printOptions horizontalCentered="1"/>
  <pageMargins left="0.23622047244094491" right="0.31496062992125984" top="0.74803149606299213" bottom="0.74803149606299213" header="0.31496062992125984" footer="0.31496062992125984"/>
  <pageSetup paperSize="9" scale="55"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32971-6AC8-41AA-9C7B-68089A217C87}">
  <sheetPr>
    <tabColor theme="9" tint="-0.249977111117893"/>
  </sheetPr>
  <dimension ref="A1:V65"/>
  <sheetViews>
    <sheetView view="pageBreakPreview" zoomScaleNormal="85" zoomScaleSheetLayoutView="100" zoomScalePageLayoutView="85" workbookViewId="0">
      <selection activeCell="I18" sqref="I18"/>
    </sheetView>
  </sheetViews>
  <sheetFormatPr baseColWidth="10" defaultColWidth="11.42578125" defaultRowHeight="12" x14ac:dyDescent="0.2"/>
  <cols>
    <col min="1" max="1" width="42" style="171" bestFit="1" customWidth="1"/>
    <col min="2" max="2" width="11" style="171" customWidth="1"/>
    <col min="3" max="3" width="29.28515625" style="171" customWidth="1"/>
    <col min="4" max="4" width="17" style="171" customWidth="1"/>
    <col min="5" max="5" width="12.5703125" style="171" customWidth="1"/>
    <col min="6" max="6" width="15.5703125" style="171" customWidth="1"/>
    <col min="7" max="8" width="12.140625" style="171" customWidth="1"/>
    <col min="9" max="16384" width="11.42578125" style="171"/>
  </cols>
  <sheetData>
    <row r="1" spans="1:22" s="224" customFormat="1" ht="15.75" x14ac:dyDescent="0.25">
      <c r="A1" s="222" t="s">
        <v>1206</v>
      </c>
    </row>
    <row r="2" spans="1:22" s="202" customFormat="1" ht="15.75" x14ac:dyDescent="0.2">
      <c r="A2" s="54" t="s">
        <v>221</v>
      </c>
      <c r="B2" s="201"/>
      <c r="C2" s="201"/>
      <c r="D2" s="201"/>
      <c r="E2" s="201"/>
      <c r="F2" s="201"/>
      <c r="G2" s="201"/>
      <c r="H2" s="201"/>
      <c r="I2" s="201"/>
      <c r="J2" s="201"/>
      <c r="K2" s="201"/>
      <c r="L2" s="201"/>
      <c r="M2" s="201"/>
      <c r="N2" s="201"/>
      <c r="O2" s="201"/>
      <c r="P2" s="201"/>
      <c r="Q2" s="201"/>
      <c r="R2" s="201"/>
      <c r="S2" s="201"/>
      <c r="T2" s="201"/>
      <c r="U2" s="201"/>
      <c r="V2" s="201"/>
    </row>
    <row r="4" spans="1:22" ht="12.75" thickBot="1" x14ac:dyDescent="0.25">
      <c r="A4" s="222" t="s">
        <v>464</v>
      </c>
    </row>
    <row r="5" spans="1:22" ht="17.25" customHeight="1" thickBot="1" x14ac:dyDescent="0.25">
      <c r="A5" s="939" t="s">
        <v>1207</v>
      </c>
      <c r="B5" s="941" t="s">
        <v>1208</v>
      </c>
      <c r="C5" s="943" t="s">
        <v>1209</v>
      </c>
      <c r="D5" s="944"/>
      <c r="E5" s="944"/>
      <c r="F5" s="944"/>
      <c r="G5" s="944"/>
      <c r="H5" s="944"/>
    </row>
    <row r="6" spans="1:22" ht="25.5" customHeight="1" thickBot="1" x14ac:dyDescent="0.25">
      <c r="A6" s="940"/>
      <c r="B6" s="942"/>
      <c r="C6" s="842" t="s">
        <v>1210</v>
      </c>
      <c r="D6" s="360" t="s">
        <v>1211</v>
      </c>
      <c r="E6" s="842" t="s">
        <v>1212</v>
      </c>
      <c r="F6" s="361" t="s">
        <v>1213</v>
      </c>
      <c r="G6" s="361" t="s">
        <v>1214</v>
      </c>
      <c r="H6" s="361" t="s">
        <v>1215</v>
      </c>
    </row>
    <row r="7" spans="1:22" x14ac:dyDescent="0.2">
      <c r="A7" s="182"/>
      <c r="B7" s="181"/>
      <c r="C7" s="179"/>
      <c r="D7" s="353"/>
      <c r="E7" s="180"/>
      <c r="F7" s="179"/>
      <c r="G7" s="179"/>
      <c r="H7" s="179"/>
    </row>
    <row r="8" spans="1:22" x14ac:dyDescent="0.2">
      <c r="A8" s="176" t="s">
        <v>241</v>
      </c>
      <c r="B8" s="354">
        <v>196</v>
      </c>
      <c r="C8" s="179" t="s">
        <v>1216</v>
      </c>
      <c r="D8" s="616" t="s">
        <v>1217</v>
      </c>
      <c r="E8" s="180"/>
      <c r="F8" s="179" t="s">
        <v>1218</v>
      </c>
      <c r="G8" s="358">
        <v>0</v>
      </c>
      <c r="H8" s="358">
        <v>0</v>
      </c>
    </row>
    <row r="9" spans="1:22" x14ac:dyDescent="0.2">
      <c r="A9" s="176"/>
      <c r="B9" s="354">
        <v>196</v>
      </c>
      <c r="C9" s="179" t="s">
        <v>1216</v>
      </c>
      <c r="D9" s="616" t="s">
        <v>1219</v>
      </c>
      <c r="E9" s="617">
        <v>43876</v>
      </c>
      <c r="F9" s="179" t="s">
        <v>1218</v>
      </c>
      <c r="G9" s="358">
        <v>2303424.25</v>
      </c>
      <c r="H9" s="358">
        <v>0</v>
      </c>
    </row>
    <row r="10" spans="1:22" x14ac:dyDescent="0.2">
      <c r="A10" s="176"/>
      <c r="B10" s="354">
        <v>196</v>
      </c>
      <c r="C10" s="179" t="s">
        <v>1216</v>
      </c>
      <c r="D10" s="616" t="s">
        <v>1220</v>
      </c>
      <c r="E10" s="617">
        <v>43571</v>
      </c>
      <c r="F10" s="179" t="s">
        <v>1218</v>
      </c>
      <c r="G10" s="358">
        <v>9569.31</v>
      </c>
      <c r="H10" s="358">
        <v>74404.929999999993</v>
      </c>
    </row>
    <row r="11" spans="1:22" x14ac:dyDescent="0.2">
      <c r="A11" s="176"/>
      <c r="B11" s="354"/>
      <c r="C11" s="179"/>
      <c r="D11" s="616"/>
      <c r="E11" s="617"/>
      <c r="F11" s="179"/>
      <c r="G11" s="179"/>
      <c r="H11" s="358"/>
    </row>
    <row r="12" spans="1:22" x14ac:dyDescent="0.2">
      <c r="A12" s="176" t="s">
        <v>242</v>
      </c>
      <c r="B12" s="354">
        <v>196</v>
      </c>
      <c r="C12" s="179" t="s">
        <v>1221</v>
      </c>
      <c r="D12" s="616" t="s">
        <v>1222</v>
      </c>
      <c r="E12" s="617">
        <v>37156</v>
      </c>
      <c r="F12" s="179" t="s">
        <v>1218</v>
      </c>
      <c r="G12" s="358">
        <v>630332.98</v>
      </c>
      <c r="H12" s="358">
        <v>118024.47</v>
      </c>
    </row>
    <row r="13" spans="1:22" x14ac:dyDescent="0.2">
      <c r="A13" s="176"/>
      <c r="B13" s="354">
        <v>196</v>
      </c>
      <c r="C13" s="179" t="s">
        <v>1216</v>
      </c>
      <c r="D13" s="616" t="s">
        <v>1223</v>
      </c>
      <c r="E13" s="617">
        <v>41365</v>
      </c>
      <c r="F13" s="179" t="s">
        <v>1218</v>
      </c>
      <c r="G13" s="358">
        <v>3027224.23</v>
      </c>
      <c r="H13" s="358">
        <v>3676474.9</v>
      </c>
    </row>
    <row r="14" spans="1:22" x14ac:dyDescent="0.2">
      <c r="A14" s="176"/>
      <c r="B14" s="354"/>
      <c r="C14" s="179"/>
      <c r="D14" s="618"/>
      <c r="E14" s="180"/>
      <c r="F14" s="179"/>
      <c r="G14" s="179"/>
      <c r="H14" s="358"/>
    </row>
    <row r="15" spans="1:22" x14ac:dyDescent="0.2">
      <c r="A15" s="176" t="s">
        <v>243</v>
      </c>
      <c r="B15" s="354">
        <v>196</v>
      </c>
      <c r="C15" s="179"/>
      <c r="D15" s="618"/>
      <c r="E15" s="180"/>
      <c r="F15" s="179"/>
      <c r="G15" s="179"/>
      <c r="H15" s="358"/>
    </row>
    <row r="16" spans="1:22" x14ac:dyDescent="0.2">
      <c r="A16" s="176" t="s">
        <v>1224</v>
      </c>
      <c r="B16" s="354"/>
      <c r="C16" s="179"/>
      <c r="D16" s="618"/>
      <c r="E16" s="180"/>
      <c r="F16" s="179"/>
      <c r="G16" s="179"/>
      <c r="H16" s="358"/>
    </row>
    <row r="17" spans="1:8" x14ac:dyDescent="0.2">
      <c r="A17" s="176"/>
      <c r="B17" s="354"/>
      <c r="C17" s="179"/>
      <c r="D17" s="618"/>
      <c r="E17" s="180"/>
      <c r="F17" s="179"/>
      <c r="G17" s="358"/>
      <c r="H17" s="358"/>
    </row>
    <row r="18" spans="1:8" x14ac:dyDescent="0.2">
      <c r="A18" s="176" t="s">
        <v>245</v>
      </c>
      <c r="B18" s="354">
        <v>196</v>
      </c>
      <c r="C18" s="179" t="s">
        <v>1216</v>
      </c>
      <c r="D18" s="616" t="s">
        <v>1225</v>
      </c>
      <c r="E18" s="617">
        <v>42736</v>
      </c>
      <c r="F18" s="179" t="s">
        <v>1218</v>
      </c>
      <c r="G18" s="358">
        <v>51846159.109999999</v>
      </c>
      <c r="H18" s="358">
        <v>40877132.289999999</v>
      </c>
    </row>
    <row r="19" spans="1:8" x14ac:dyDescent="0.2">
      <c r="A19" s="176"/>
      <c r="B19" s="354">
        <v>196</v>
      </c>
      <c r="C19" s="179" t="s">
        <v>1216</v>
      </c>
      <c r="D19" s="616" t="s">
        <v>1226</v>
      </c>
      <c r="E19" s="617">
        <v>43101</v>
      </c>
      <c r="F19" s="179" t="s">
        <v>1218</v>
      </c>
      <c r="G19" s="358">
        <v>3738667.33</v>
      </c>
      <c r="H19" s="358">
        <v>4705039.62</v>
      </c>
    </row>
    <row r="20" spans="1:8" x14ac:dyDescent="0.2">
      <c r="A20" s="176"/>
      <c r="B20" s="354">
        <v>196</v>
      </c>
      <c r="C20" s="179" t="s">
        <v>1221</v>
      </c>
      <c r="D20" s="616" t="s">
        <v>1227</v>
      </c>
      <c r="E20" s="617">
        <v>43390</v>
      </c>
      <c r="F20" s="179" t="s">
        <v>1218</v>
      </c>
      <c r="G20" s="358">
        <v>1947686.39</v>
      </c>
      <c r="H20" s="358">
        <v>5980563.7699999996</v>
      </c>
    </row>
    <row r="21" spans="1:8" x14ac:dyDescent="0.2">
      <c r="A21" s="176"/>
      <c r="B21" s="354">
        <v>196</v>
      </c>
      <c r="C21" s="179" t="s">
        <v>1228</v>
      </c>
      <c r="D21" s="616" t="s">
        <v>1229</v>
      </c>
      <c r="E21" s="617">
        <v>44136</v>
      </c>
      <c r="F21" s="179" t="s">
        <v>1218</v>
      </c>
      <c r="G21" s="358">
        <v>0</v>
      </c>
      <c r="H21" s="358">
        <v>21840.1</v>
      </c>
    </row>
    <row r="22" spans="1:8" x14ac:dyDescent="0.2">
      <c r="A22" s="176"/>
      <c r="B22" s="354">
        <v>196</v>
      </c>
      <c r="C22" s="179" t="s">
        <v>1230</v>
      </c>
      <c r="D22" s="616" t="s">
        <v>1231</v>
      </c>
      <c r="E22" s="617">
        <v>44136</v>
      </c>
      <c r="F22" s="179" t="s">
        <v>1218</v>
      </c>
      <c r="G22" s="358">
        <v>0</v>
      </c>
      <c r="H22" s="358">
        <v>0</v>
      </c>
    </row>
    <row r="23" spans="1:8" x14ac:dyDescent="0.2">
      <c r="A23" s="176"/>
      <c r="B23" s="354"/>
      <c r="C23" s="179"/>
      <c r="D23" s="618"/>
      <c r="E23" s="617"/>
      <c r="F23" s="179"/>
      <c r="G23" s="358"/>
      <c r="H23" s="358"/>
    </row>
    <row r="24" spans="1:8" x14ac:dyDescent="0.2">
      <c r="A24" s="176" t="s">
        <v>246</v>
      </c>
      <c r="B24" s="354">
        <v>196</v>
      </c>
      <c r="C24" s="179" t="s">
        <v>1216</v>
      </c>
      <c r="D24" s="616" t="s">
        <v>1232</v>
      </c>
      <c r="E24" s="617">
        <v>43084</v>
      </c>
      <c r="F24" s="179" t="s">
        <v>1218</v>
      </c>
      <c r="G24" s="358">
        <v>9653456.5700000003</v>
      </c>
      <c r="H24" s="358">
        <v>8941596.8699999992</v>
      </c>
    </row>
    <row r="25" spans="1:8" x14ac:dyDescent="0.2">
      <c r="A25" s="176"/>
      <c r="B25" s="175"/>
      <c r="C25" s="179"/>
      <c r="D25" s="353"/>
      <c r="E25" s="617"/>
      <c r="F25" s="179"/>
      <c r="G25" s="358"/>
      <c r="H25" s="179"/>
    </row>
    <row r="26" spans="1:8" x14ac:dyDescent="0.2">
      <c r="A26" s="176" t="s">
        <v>247</v>
      </c>
      <c r="B26" s="175"/>
      <c r="C26" s="179"/>
      <c r="D26" s="353"/>
      <c r="E26" s="617"/>
      <c r="F26" s="179"/>
      <c r="G26" s="179"/>
      <c r="H26" s="179"/>
    </row>
    <row r="27" spans="1:8" x14ac:dyDescent="0.2">
      <c r="A27" s="176" t="s">
        <v>248</v>
      </c>
      <c r="B27" s="175"/>
      <c r="C27" s="179"/>
      <c r="D27" s="353"/>
      <c r="E27" s="617"/>
      <c r="F27" s="179"/>
      <c r="G27" s="179"/>
      <c r="H27" s="179"/>
    </row>
    <row r="28" spans="1:8" x14ac:dyDescent="0.2">
      <c r="A28" s="176" t="s">
        <v>249</v>
      </c>
      <c r="B28" s="175"/>
      <c r="C28" s="179"/>
      <c r="D28" s="353"/>
      <c r="E28" s="180"/>
      <c r="F28" s="179"/>
      <c r="G28" s="179"/>
      <c r="H28" s="179"/>
    </row>
    <row r="29" spans="1:8" x14ac:dyDescent="0.2">
      <c r="A29" s="176" t="s">
        <v>250</v>
      </c>
      <c r="B29" s="175"/>
      <c r="C29" s="179"/>
      <c r="D29" s="353"/>
      <c r="E29" s="180"/>
      <c r="F29" s="179"/>
      <c r="G29" s="179"/>
      <c r="H29" s="179"/>
    </row>
    <row r="30" spans="1:8" x14ac:dyDescent="0.2">
      <c r="A30" s="176" t="s">
        <v>251</v>
      </c>
      <c r="B30" s="175"/>
      <c r="C30" s="179"/>
      <c r="D30" s="353"/>
      <c r="E30" s="180"/>
      <c r="F30" s="179"/>
      <c r="G30" s="179"/>
      <c r="H30" s="179"/>
    </row>
    <row r="31" spans="1:8" x14ac:dyDescent="0.2">
      <c r="A31" s="176" t="s">
        <v>1233</v>
      </c>
      <c r="B31" s="175"/>
      <c r="C31" s="179"/>
      <c r="D31" s="353"/>
      <c r="E31" s="180"/>
      <c r="F31" s="179"/>
      <c r="G31" s="179"/>
      <c r="H31" s="179"/>
    </row>
    <row r="32" spans="1:8" ht="12.75" thickBot="1" x14ac:dyDescent="0.25">
      <c r="A32" s="178"/>
      <c r="B32" s="177"/>
      <c r="C32" s="175"/>
      <c r="E32" s="176"/>
      <c r="F32" s="175"/>
      <c r="G32" s="175"/>
      <c r="H32" s="175"/>
    </row>
    <row r="33" spans="1:8" ht="12.75" thickBot="1" x14ac:dyDescent="0.25">
      <c r="A33" s="174" t="s">
        <v>144</v>
      </c>
      <c r="B33" s="173"/>
      <c r="C33" s="172"/>
      <c r="D33" s="172"/>
      <c r="E33" s="172"/>
      <c r="F33" s="172"/>
      <c r="G33" s="359">
        <f>SUM(G7:G32)</f>
        <v>73156520.169999987</v>
      </c>
      <c r="H33" s="359">
        <f>SUM(H7:H32)</f>
        <v>64395076.949999988</v>
      </c>
    </row>
    <row r="34" spans="1:8" x14ac:dyDescent="0.2">
      <c r="A34" s="171" t="s">
        <v>1234</v>
      </c>
    </row>
    <row r="35" spans="1:8" x14ac:dyDescent="0.2">
      <c r="A35" s="171" t="s">
        <v>1235</v>
      </c>
    </row>
    <row r="40" spans="1:8" ht="12.75" thickBot="1" x14ac:dyDescent="0.25">
      <c r="A40" s="222" t="s">
        <v>908</v>
      </c>
    </row>
    <row r="41" spans="1:8" ht="17.25" customHeight="1" thickBot="1" x14ac:dyDescent="0.25">
      <c r="A41" s="939" t="s">
        <v>1207</v>
      </c>
      <c r="B41" s="941" t="s">
        <v>1208</v>
      </c>
      <c r="C41" s="943" t="s">
        <v>1209</v>
      </c>
      <c r="D41" s="944"/>
      <c r="E41" s="944"/>
      <c r="F41" s="944"/>
      <c r="G41" s="944"/>
      <c r="H41" s="944"/>
    </row>
    <row r="42" spans="1:8" s="352" customFormat="1" ht="28.5" customHeight="1" thickBot="1" x14ac:dyDescent="0.25">
      <c r="A42" s="940"/>
      <c r="B42" s="942"/>
      <c r="C42" s="842" t="s">
        <v>1210</v>
      </c>
      <c r="D42" s="360" t="s">
        <v>1211</v>
      </c>
      <c r="E42" s="842" t="s">
        <v>1212</v>
      </c>
      <c r="F42" s="361" t="s">
        <v>1213</v>
      </c>
      <c r="G42" s="361" t="s">
        <v>1214</v>
      </c>
      <c r="H42" s="361" t="s">
        <v>1215</v>
      </c>
    </row>
    <row r="43" spans="1:8" x14ac:dyDescent="0.2">
      <c r="A43" s="182"/>
      <c r="B43" s="181"/>
      <c r="C43" s="179"/>
      <c r="D43" s="353"/>
      <c r="E43" s="180"/>
      <c r="F43" s="179"/>
      <c r="G43" s="179"/>
      <c r="H43" s="179"/>
    </row>
    <row r="44" spans="1:8" x14ac:dyDescent="0.2">
      <c r="A44" s="176" t="s">
        <v>241</v>
      </c>
      <c r="B44" s="354" t="s">
        <v>1236</v>
      </c>
      <c r="C44" s="355" t="s">
        <v>1221</v>
      </c>
      <c r="D44" s="356" t="s">
        <v>1237</v>
      </c>
      <c r="E44" s="357">
        <v>43650</v>
      </c>
      <c r="F44" s="355" t="s">
        <v>1238</v>
      </c>
      <c r="G44" s="179">
        <v>0</v>
      </c>
      <c r="H44" s="179">
        <v>0</v>
      </c>
    </row>
    <row r="45" spans="1:8" x14ac:dyDescent="0.2">
      <c r="A45" s="176"/>
      <c r="B45" s="354"/>
      <c r="C45" s="355"/>
      <c r="D45" s="353"/>
      <c r="E45" s="180"/>
      <c r="F45" s="355"/>
      <c r="G45" s="179"/>
      <c r="H45" s="179"/>
    </row>
    <row r="46" spans="1:8" x14ac:dyDescent="0.2">
      <c r="A46" s="176" t="s">
        <v>242</v>
      </c>
      <c r="B46" s="354" t="s">
        <v>1236</v>
      </c>
      <c r="C46" s="355" t="s">
        <v>1221</v>
      </c>
      <c r="D46" s="356" t="s">
        <v>1239</v>
      </c>
      <c r="E46" s="357">
        <v>43650</v>
      </c>
      <c r="F46" s="355" t="s">
        <v>1238</v>
      </c>
      <c r="G46" s="358">
        <v>159537.66</v>
      </c>
      <c r="H46" s="179">
        <v>414933.44</v>
      </c>
    </row>
    <row r="47" spans="1:8" x14ac:dyDescent="0.2">
      <c r="A47" s="176"/>
      <c r="B47" s="354"/>
      <c r="C47" s="355"/>
      <c r="D47" s="353"/>
      <c r="E47" s="180"/>
      <c r="F47" s="355"/>
      <c r="G47" s="179"/>
      <c r="H47" s="179"/>
    </row>
    <row r="48" spans="1:8" x14ac:dyDescent="0.2">
      <c r="A48" s="176" t="s">
        <v>243</v>
      </c>
      <c r="B48" s="354" t="s">
        <v>1236</v>
      </c>
      <c r="C48" s="355" t="s">
        <v>1221</v>
      </c>
      <c r="D48" s="356" t="s">
        <v>1240</v>
      </c>
      <c r="E48" s="357">
        <v>43652</v>
      </c>
      <c r="F48" s="355" t="s">
        <v>1241</v>
      </c>
      <c r="G48" s="179">
        <v>103532.2</v>
      </c>
      <c r="H48" s="179">
        <v>12720.54</v>
      </c>
    </row>
    <row r="49" spans="1:8" x14ac:dyDescent="0.2">
      <c r="A49" s="176" t="s">
        <v>1224</v>
      </c>
      <c r="B49" s="354"/>
      <c r="C49" s="179"/>
      <c r="D49" s="356" t="s">
        <v>1242</v>
      </c>
      <c r="E49" s="357">
        <v>43652</v>
      </c>
      <c r="F49" s="355" t="s">
        <v>1238</v>
      </c>
      <c r="G49" s="179">
        <v>3434.37</v>
      </c>
      <c r="H49" s="179">
        <v>0</v>
      </c>
    </row>
    <row r="50" spans="1:8" x14ac:dyDescent="0.2">
      <c r="A50" s="176"/>
      <c r="B50" s="175"/>
      <c r="C50" s="179"/>
      <c r="D50" s="356" t="s">
        <v>1243</v>
      </c>
      <c r="E50" s="357">
        <v>43577</v>
      </c>
      <c r="F50" s="355" t="s">
        <v>1241</v>
      </c>
      <c r="G50" s="179">
        <v>7209834.2199999997</v>
      </c>
      <c r="H50" s="179">
        <v>3469171.04</v>
      </c>
    </row>
    <row r="51" spans="1:8" x14ac:dyDescent="0.2">
      <c r="A51" s="176"/>
      <c r="B51" s="175"/>
      <c r="C51" s="179"/>
      <c r="D51" s="356" t="s">
        <v>1244</v>
      </c>
      <c r="E51" s="357">
        <v>43577</v>
      </c>
      <c r="F51" s="355" t="s">
        <v>1238</v>
      </c>
      <c r="G51" s="179">
        <v>1926470.55</v>
      </c>
      <c r="H51" s="179">
        <v>975693.8</v>
      </c>
    </row>
    <row r="52" spans="1:8" x14ac:dyDescent="0.2">
      <c r="A52" s="176" t="s">
        <v>245</v>
      </c>
      <c r="B52" s="175"/>
      <c r="C52" s="179"/>
      <c r="E52" s="180"/>
      <c r="F52" s="179"/>
      <c r="G52" s="179"/>
      <c r="H52" s="179"/>
    </row>
    <row r="53" spans="1:8" x14ac:dyDescent="0.2">
      <c r="A53" s="176"/>
      <c r="B53" s="175"/>
      <c r="C53" s="179"/>
      <c r="D53" s="353"/>
      <c r="E53" s="180"/>
      <c r="F53" s="179"/>
      <c r="G53" s="179"/>
      <c r="H53" s="179"/>
    </row>
    <row r="54" spans="1:8" x14ac:dyDescent="0.2">
      <c r="A54" s="176" t="s">
        <v>246</v>
      </c>
      <c r="B54" s="175"/>
      <c r="C54" s="179"/>
      <c r="D54" s="353"/>
      <c r="E54" s="180"/>
      <c r="F54" s="179"/>
      <c r="G54" s="179"/>
      <c r="H54" s="179"/>
    </row>
    <row r="55" spans="1:8" x14ac:dyDescent="0.2">
      <c r="A55" s="176"/>
      <c r="B55" s="175"/>
      <c r="C55" s="179"/>
      <c r="D55" s="353"/>
      <c r="E55" s="180"/>
      <c r="F55" s="179"/>
      <c r="G55" s="179"/>
      <c r="H55" s="179"/>
    </row>
    <row r="56" spans="1:8" x14ac:dyDescent="0.2">
      <c r="A56" s="176" t="s">
        <v>247</v>
      </c>
      <c r="B56" s="175"/>
      <c r="C56" s="179"/>
      <c r="D56" s="353"/>
      <c r="E56" s="180"/>
      <c r="F56" s="179"/>
      <c r="G56" s="179"/>
      <c r="H56" s="179"/>
    </row>
    <row r="57" spans="1:8" x14ac:dyDescent="0.2">
      <c r="A57" s="176" t="s">
        <v>248</v>
      </c>
      <c r="B57" s="175"/>
      <c r="C57" s="179"/>
      <c r="D57" s="353"/>
      <c r="E57" s="180"/>
      <c r="F57" s="179"/>
      <c r="G57" s="179"/>
      <c r="H57" s="179"/>
    </row>
    <row r="58" spans="1:8" x14ac:dyDescent="0.2">
      <c r="A58" s="176" t="s">
        <v>249</v>
      </c>
      <c r="B58" s="175"/>
      <c r="C58" s="179"/>
      <c r="D58" s="353"/>
      <c r="E58" s="180"/>
      <c r="F58" s="179"/>
      <c r="G58" s="179"/>
      <c r="H58" s="179"/>
    </row>
    <row r="59" spans="1:8" x14ac:dyDescent="0.2">
      <c r="A59" s="176" t="s">
        <v>250</v>
      </c>
      <c r="B59" s="175"/>
      <c r="C59" s="179"/>
      <c r="D59" s="353"/>
      <c r="E59" s="180"/>
      <c r="F59" s="179"/>
      <c r="G59" s="179"/>
      <c r="H59" s="179"/>
    </row>
    <row r="60" spans="1:8" x14ac:dyDescent="0.2">
      <c r="A60" s="176" t="s">
        <v>251</v>
      </c>
      <c r="B60" s="175"/>
      <c r="C60" s="179"/>
      <c r="D60" s="353"/>
      <c r="E60" s="180"/>
      <c r="F60" s="179"/>
      <c r="G60" s="179"/>
      <c r="H60" s="179"/>
    </row>
    <row r="61" spans="1:8" x14ac:dyDescent="0.2">
      <c r="A61" s="176" t="s">
        <v>1233</v>
      </c>
      <c r="B61" s="175"/>
      <c r="C61" s="179"/>
      <c r="D61" s="353"/>
      <c r="E61" s="180"/>
      <c r="F61" s="179"/>
      <c r="G61" s="179"/>
      <c r="H61" s="179"/>
    </row>
    <row r="62" spans="1:8" ht="12.75" thickBot="1" x14ac:dyDescent="0.25">
      <c r="A62" s="178"/>
      <c r="B62" s="177"/>
      <c r="C62" s="175"/>
      <c r="E62" s="176"/>
      <c r="F62" s="175"/>
      <c r="G62" s="175"/>
      <c r="H62" s="175"/>
    </row>
    <row r="63" spans="1:8" ht="12.75" thickBot="1" x14ac:dyDescent="0.25">
      <c r="A63" s="174" t="s">
        <v>144</v>
      </c>
      <c r="B63" s="173"/>
      <c r="C63" s="172"/>
      <c r="D63" s="172"/>
      <c r="E63" s="172"/>
      <c r="F63" s="172"/>
      <c r="G63" s="359">
        <f>SUM(G43:G62)</f>
        <v>9402809</v>
      </c>
      <c r="H63" s="359">
        <f>SUM(H43:H62)</f>
        <v>4872518.82</v>
      </c>
    </row>
    <row r="64" spans="1:8" x14ac:dyDescent="0.2">
      <c r="A64" s="171" t="s">
        <v>1234</v>
      </c>
    </row>
    <row r="65" spans="1:1" x14ac:dyDescent="0.2">
      <c r="A65" s="171" t="s">
        <v>1235</v>
      </c>
    </row>
  </sheetData>
  <mergeCells count="6">
    <mergeCell ref="A41:A42"/>
    <mergeCell ref="B41:B42"/>
    <mergeCell ref="C41:H41"/>
    <mergeCell ref="A5:A6"/>
    <mergeCell ref="B5:B6"/>
    <mergeCell ref="C5:H5"/>
  </mergeCells>
  <printOptions horizontalCentered="1"/>
  <pageMargins left="0.23622047244094491" right="0.23622047244094491" top="0.74803149606299213" bottom="0.74803149606299213" header="0.31496062992125984" footer="0.31496062992125984"/>
  <pageSetup paperSize="9" scale="85"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rowBreaks count="1" manualBreakCount="1">
    <brk id="38" max="7" man="1"/>
  </rowBreaks>
  <colBreaks count="1" manualBreakCount="1">
    <brk id="8" max="1048575" man="1"/>
  </colBreaks>
  <ignoredErrors>
    <ignoredError sqref="D44:D51 D12:D22"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39BB2-6D44-4519-9C07-C247222F4CEC}">
  <sheetPr>
    <tabColor theme="9" tint="-0.249977111117893"/>
  </sheetPr>
  <dimension ref="A1:O28"/>
  <sheetViews>
    <sheetView showGridLines="0" zoomScale="85" zoomScaleNormal="85" zoomScaleSheetLayoutView="55" workbookViewId="0">
      <selection activeCell="D35" sqref="D35"/>
    </sheetView>
  </sheetViews>
  <sheetFormatPr baseColWidth="10" defaultColWidth="2" defaultRowHeight="11.25" x14ac:dyDescent="0.2"/>
  <cols>
    <col min="1" max="1" width="30.140625" style="36" customWidth="1"/>
    <col min="2" max="3" width="33.140625" style="36" customWidth="1"/>
    <col min="4" max="4" width="34" style="36" customWidth="1"/>
    <col min="5" max="5" width="9" style="36" customWidth="1"/>
    <col min="6" max="6" width="9.28515625" style="36" customWidth="1"/>
    <col min="7" max="7" width="16.28515625" style="36" customWidth="1"/>
    <col min="8" max="8" width="16.7109375" style="36" customWidth="1"/>
    <col min="9" max="9" width="7.140625" style="36" customWidth="1"/>
    <col min="10" max="10" width="11.140625" style="36" customWidth="1"/>
    <col min="11" max="11" width="7.140625" style="36" customWidth="1"/>
    <col min="12" max="12" width="10.7109375" style="36" customWidth="1"/>
    <col min="13" max="13" width="7.140625" style="36" customWidth="1"/>
    <col min="14" max="14" width="12.7109375" style="36" customWidth="1"/>
    <col min="15" max="15" width="12.28515625" style="36" customWidth="1"/>
    <col min="16" max="16" width="8.7109375" style="36" customWidth="1"/>
    <col min="17" max="16384" width="2" style="36"/>
  </cols>
  <sheetData>
    <row r="1" spans="1:15" s="496" customFormat="1" ht="15" x14ac:dyDescent="0.25">
      <c r="A1" s="493" t="s">
        <v>42</v>
      </c>
      <c r="B1" s="494"/>
      <c r="C1" s="495"/>
    </row>
    <row r="2" spans="1:15" s="496" customFormat="1" ht="15" x14ac:dyDescent="0.25">
      <c r="A2" s="493" t="s">
        <v>43</v>
      </c>
      <c r="B2" s="494"/>
      <c r="C2" s="495"/>
    </row>
    <row r="3" spans="1:15" s="496" customFormat="1" ht="15" x14ac:dyDescent="0.25">
      <c r="A3" s="493" t="s">
        <v>44</v>
      </c>
      <c r="B3" s="494"/>
      <c r="C3" s="495"/>
    </row>
    <row r="4" spans="1:15" s="496" customFormat="1" ht="15.75" customHeight="1" thickBot="1" x14ac:dyDescent="0.25">
      <c r="A4" s="200"/>
      <c r="B4" s="286"/>
      <c r="C4" s="286"/>
    </row>
    <row r="5" spans="1:15" s="35" customFormat="1" ht="22.5" hidden="1" customHeight="1" x14ac:dyDescent="0.2">
      <c r="A5" s="867" t="s">
        <v>45</v>
      </c>
      <c r="B5" s="867" t="s">
        <v>46</v>
      </c>
      <c r="C5" s="869" t="s">
        <v>47</v>
      </c>
      <c r="D5" s="861" t="s">
        <v>48</v>
      </c>
      <c r="E5" s="861" t="s">
        <v>49</v>
      </c>
      <c r="F5" s="861" t="s">
        <v>50</v>
      </c>
      <c r="G5" s="861" t="s">
        <v>51</v>
      </c>
      <c r="H5" s="861" t="s">
        <v>52</v>
      </c>
      <c r="I5" s="863">
        <v>2021</v>
      </c>
      <c r="J5" s="864"/>
      <c r="K5" s="863">
        <v>2022</v>
      </c>
      <c r="L5" s="864"/>
      <c r="M5" s="85">
        <v>2021</v>
      </c>
      <c r="N5" s="85"/>
      <c r="O5" s="85">
        <v>2022</v>
      </c>
    </row>
    <row r="6" spans="1:15" s="35" customFormat="1" ht="27.95" hidden="1" customHeight="1" x14ac:dyDescent="0.2">
      <c r="A6" s="868"/>
      <c r="B6" s="868"/>
      <c r="C6" s="870"/>
      <c r="D6" s="862"/>
      <c r="E6" s="862"/>
      <c r="F6" s="862"/>
      <c r="G6" s="862"/>
      <c r="H6" s="862"/>
      <c r="I6" s="833" t="s">
        <v>53</v>
      </c>
      <c r="J6" s="833" t="s">
        <v>54</v>
      </c>
      <c r="K6" s="833" t="s">
        <v>53</v>
      </c>
      <c r="L6" s="833" t="s">
        <v>55</v>
      </c>
      <c r="M6" s="833" t="s">
        <v>53</v>
      </c>
      <c r="N6" s="833"/>
      <c r="O6" s="833" t="s">
        <v>53</v>
      </c>
    </row>
    <row r="7" spans="1:15" s="59" customFormat="1" ht="36" hidden="1" customHeight="1" x14ac:dyDescent="0.2">
      <c r="A7" s="57" t="s">
        <v>56</v>
      </c>
      <c r="B7" s="105" t="s">
        <v>57</v>
      </c>
      <c r="C7" s="57" t="s">
        <v>58</v>
      </c>
      <c r="D7" s="58" t="s">
        <v>59</v>
      </c>
      <c r="E7" s="58" t="s">
        <v>60</v>
      </c>
      <c r="F7" s="58" t="s">
        <v>61</v>
      </c>
      <c r="G7" s="58" t="s">
        <v>62</v>
      </c>
      <c r="H7" s="58" t="s">
        <v>62</v>
      </c>
      <c r="I7" s="58" t="s">
        <v>63</v>
      </c>
      <c r="J7" s="58"/>
      <c r="K7" s="58"/>
      <c r="L7" s="58"/>
      <c r="M7" s="58"/>
      <c r="N7" s="58"/>
      <c r="O7" s="58">
        <v>172.54</v>
      </c>
    </row>
    <row r="8" spans="1:15" s="59" customFormat="1" ht="15" hidden="1" customHeight="1" thickBot="1" x14ac:dyDescent="0.25">
      <c r="B8" s="497"/>
      <c r="I8" s="865">
        <v>2019</v>
      </c>
      <c r="J8" s="865"/>
      <c r="K8" s="866">
        <v>2020</v>
      </c>
      <c r="L8" s="866"/>
      <c r="M8" s="498">
        <v>2021</v>
      </c>
      <c r="N8" s="498"/>
      <c r="O8" s="498">
        <v>2022</v>
      </c>
    </row>
    <row r="9" spans="1:15" s="496" customFormat="1" ht="12" hidden="1" thickBot="1" x14ac:dyDescent="0.25">
      <c r="A9" s="286"/>
      <c r="B9" s="286"/>
      <c r="C9" s="286"/>
      <c r="I9" s="856">
        <v>2020</v>
      </c>
      <c r="J9" s="856"/>
      <c r="K9" s="857">
        <v>2021</v>
      </c>
      <c r="L9" s="857"/>
      <c r="M9" s="495">
        <v>2022</v>
      </c>
      <c r="N9" s="495"/>
      <c r="O9" s="495">
        <v>2023</v>
      </c>
    </row>
    <row r="10" spans="1:15" s="35" customFormat="1" ht="22.5" customHeight="1" x14ac:dyDescent="0.2">
      <c r="A10" s="858" t="s">
        <v>45</v>
      </c>
      <c r="B10" s="849" t="s">
        <v>46</v>
      </c>
      <c r="C10" s="849" t="s">
        <v>47</v>
      </c>
      <c r="D10" s="849" t="s">
        <v>48</v>
      </c>
      <c r="E10" s="849" t="s">
        <v>49</v>
      </c>
      <c r="F10" s="849" t="s">
        <v>64</v>
      </c>
      <c r="G10" s="849" t="s">
        <v>51</v>
      </c>
      <c r="H10" s="849" t="s">
        <v>52</v>
      </c>
      <c r="I10" s="849">
        <v>2019</v>
      </c>
      <c r="J10" s="849"/>
      <c r="K10" s="849">
        <v>2020</v>
      </c>
      <c r="L10" s="849"/>
      <c r="M10" s="849">
        <v>2021</v>
      </c>
      <c r="N10" s="849"/>
      <c r="O10" s="499">
        <v>2022</v>
      </c>
    </row>
    <row r="11" spans="1:15" s="35" customFormat="1" ht="26.25" customHeight="1" x14ac:dyDescent="0.2">
      <c r="A11" s="859"/>
      <c r="B11" s="860"/>
      <c r="C11" s="860"/>
      <c r="D11" s="860"/>
      <c r="E11" s="860"/>
      <c r="F11" s="860"/>
      <c r="G11" s="860"/>
      <c r="H11" s="860"/>
      <c r="I11" s="832" t="s">
        <v>53</v>
      </c>
      <c r="J11" s="832" t="s">
        <v>54</v>
      </c>
      <c r="K11" s="832" t="s">
        <v>53</v>
      </c>
      <c r="L11" s="832" t="s">
        <v>54</v>
      </c>
      <c r="M11" s="832" t="s">
        <v>53</v>
      </c>
      <c r="N11" s="832" t="s">
        <v>55</v>
      </c>
      <c r="O11" s="500" t="s">
        <v>53</v>
      </c>
    </row>
    <row r="12" spans="1:15" s="59" customFormat="1" ht="39" customHeight="1" x14ac:dyDescent="0.2">
      <c r="A12" s="850" t="s">
        <v>65</v>
      </c>
      <c r="B12" s="850" t="s">
        <v>66</v>
      </c>
      <c r="C12" s="853" t="s">
        <v>67</v>
      </c>
      <c r="D12" s="501" t="s">
        <v>68</v>
      </c>
      <c r="E12" s="502">
        <v>0.36</v>
      </c>
      <c r="F12" s="503">
        <v>0.65</v>
      </c>
      <c r="G12" s="504" t="s">
        <v>69</v>
      </c>
      <c r="H12" s="504" t="s">
        <v>70</v>
      </c>
      <c r="I12" s="503">
        <v>0.5</v>
      </c>
      <c r="J12" s="505">
        <v>0.48699999999999999</v>
      </c>
      <c r="K12" s="503">
        <v>0.55000000000000004</v>
      </c>
      <c r="L12" s="503" t="s">
        <v>71</v>
      </c>
      <c r="M12" s="503">
        <v>0.6</v>
      </c>
      <c r="N12" s="503">
        <v>0.05</v>
      </c>
      <c r="O12" s="503">
        <v>0.65</v>
      </c>
    </row>
    <row r="13" spans="1:15" s="59" customFormat="1" ht="39" customHeight="1" x14ac:dyDescent="0.2">
      <c r="A13" s="851"/>
      <c r="B13" s="851"/>
      <c r="C13" s="854"/>
      <c r="D13" s="501" t="s">
        <v>72</v>
      </c>
      <c r="E13" s="502">
        <v>0.75</v>
      </c>
      <c r="F13" s="506">
        <v>0.84</v>
      </c>
      <c r="G13" s="504" t="s">
        <v>69</v>
      </c>
      <c r="H13" s="504" t="s">
        <v>70</v>
      </c>
      <c r="I13" s="506">
        <v>0.81</v>
      </c>
      <c r="J13" s="505">
        <v>0.47899999999999998</v>
      </c>
      <c r="K13" s="506">
        <v>0.82</v>
      </c>
      <c r="L13" s="506" t="s">
        <v>71</v>
      </c>
      <c r="M13" s="506">
        <v>0.83</v>
      </c>
      <c r="N13" s="506">
        <v>0.32</v>
      </c>
      <c r="O13" s="506">
        <v>0.84</v>
      </c>
    </row>
    <row r="14" spans="1:15" s="59" customFormat="1" ht="39" customHeight="1" x14ac:dyDescent="0.2">
      <c r="A14" s="851"/>
      <c r="B14" s="852"/>
      <c r="C14" s="855"/>
      <c r="D14" s="501" t="s">
        <v>73</v>
      </c>
      <c r="E14" s="502">
        <v>0.75</v>
      </c>
      <c r="F14" s="506">
        <v>0.79</v>
      </c>
      <c r="G14" s="504" t="s">
        <v>74</v>
      </c>
      <c r="H14" s="504" t="s">
        <v>70</v>
      </c>
      <c r="I14" s="506">
        <v>0.76</v>
      </c>
      <c r="J14" s="505">
        <v>0.68899999999999995</v>
      </c>
      <c r="K14" s="506">
        <v>0.77</v>
      </c>
      <c r="L14" s="507" t="s">
        <v>71</v>
      </c>
      <c r="M14" s="508">
        <v>0.78</v>
      </c>
      <c r="N14" s="509" t="s">
        <v>71</v>
      </c>
      <c r="O14" s="506">
        <v>0.79</v>
      </c>
    </row>
    <row r="15" spans="1:15" s="59" customFormat="1" ht="51" customHeight="1" x14ac:dyDescent="0.2">
      <c r="A15" s="851"/>
      <c r="B15" s="850" t="s">
        <v>75</v>
      </c>
      <c r="C15" s="853" t="s">
        <v>76</v>
      </c>
      <c r="D15" s="501" t="s">
        <v>77</v>
      </c>
      <c r="E15" s="510" t="s">
        <v>78</v>
      </c>
      <c r="F15" s="511">
        <v>0.84</v>
      </c>
      <c r="G15" s="504" t="s">
        <v>79</v>
      </c>
      <c r="H15" s="504" t="s">
        <v>80</v>
      </c>
      <c r="I15" s="511">
        <v>0.78</v>
      </c>
      <c r="J15" s="505">
        <v>0.51700000000000002</v>
      </c>
      <c r="K15" s="511">
        <v>0.8</v>
      </c>
      <c r="L15" s="512">
        <v>0.52800000000000002</v>
      </c>
      <c r="M15" s="502">
        <v>0.82</v>
      </c>
      <c r="N15" s="502">
        <v>0.54800000000000004</v>
      </c>
      <c r="O15" s="511">
        <v>0.84</v>
      </c>
    </row>
    <row r="16" spans="1:15" s="59" customFormat="1" ht="47.25" customHeight="1" x14ac:dyDescent="0.2">
      <c r="A16" s="851"/>
      <c r="B16" s="851"/>
      <c r="C16" s="854"/>
      <c r="D16" s="501" t="s">
        <v>81</v>
      </c>
      <c r="E16" s="510" t="s">
        <v>78</v>
      </c>
      <c r="F16" s="511">
        <v>0.7</v>
      </c>
      <c r="G16" s="504" t="s">
        <v>82</v>
      </c>
      <c r="H16" s="504" t="s">
        <v>83</v>
      </c>
      <c r="I16" s="511">
        <v>0.4</v>
      </c>
      <c r="J16" s="505">
        <v>0.36</v>
      </c>
      <c r="K16" s="511">
        <v>0.5</v>
      </c>
      <c r="L16" s="512">
        <v>0.33</v>
      </c>
      <c r="M16" s="502">
        <v>0.6</v>
      </c>
      <c r="N16" s="502">
        <v>0.28000000000000003</v>
      </c>
      <c r="O16" s="511">
        <v>0.7</v>
      </c>
    </row>
    <row r="17" spans="1:15" s="59" customFormat="1" ht="54" customHeight="1" x14ac:dyDescent="0.2">
      <c r="A17" s="851"/>
      <c r="B17" s="513" t="s">
        <v>84</v>
      </c>
      <c r="C17" s="514" t="s">
        <v>85</v>
      </c>
      <c r="D17" s="501" t="s">
        <v>86</v>
      </c>
      <c r="E17" s="510" t="s">
        <v>78</v>
      </c>
      <c r="F17" s="506">
        <v>0.25</v>
      </c>
      <c r="G17" s="504" t="s">
        <v>87</v>
      </c>
      <c r="H17" s="504" t="s">
        <v>88</v>
      </c>
      <c r="I17" s="506">
        <v>0.1</v>
      </c>
      <c r="J17" s="515">
        <v>0.02</v>
      </c>
      <c r="K17" s="506">
        <v>0.15</v>
      </c>
      <c r="L17" s="512">
        <v>0.17599999999999999</v>
      </c>
      <c r="M17" s="508">
        <v>0.2</v>
      </c>
      <c r="N17" s="502">
        <v>0.24199999999999999</v>
      </c>
      <c r="O17" s="506">
        <v>0.25</v>
      </c>
    </row>
    <row r="18" spans="1:15" s="59" customFormat="1" ht="50.25" customHeight="1" x14ac:dyDescent="0.2">
      <c r="A18" s="852"/>
      <c r="B18" s="513" t="s">
        <v>89</v>
      </c>
      <c r="C18" s="514" t="s">
        <v>90</v>
      </c>
      <c r="D18" s="501" t="s">
        <v>91</v>
      </c>
      <c r="E18" s="510" t="s">
        <v>78</v>
      </c>
      <c r="F18" s="511">
        <v>0.77</v>
      </c>
      <c r="G18" s="504" t="s">
        <v>92</v>
      </c>
      <c r="H18" s="504" t="s">
        <v>93</v>
      </c>
      <c r="I18" s="511">
        <v>0.31</v>
      </c>
      <c r="J18" s="515">
        <v>0.35</v>
      </c>
      <c r="K18" s="511">
        <v>0.46</v>
      </c>
      <c r="L18" s="505">
        <v>0.57599999999999996</v>
      </c>
      <c r="M18" s="502">
        <v>0.62</v>
      </c>
      <c r="N18" s="502">
        <v>0.64600000000000002</v>
      </c>
      <c r="O18" s="511">
        <v>0.77</v>
      </c>
    </row>
    <row r="20" spans="1:15" ht="12" x14ac:dyDescent="0.2">
      <c r="A20" s="53" t="s">
        <v>94</v>
      </c>
    </row>
    <row r="21" spans="1:15" ht="12" x14ac:dyDescent="0.2">
      <c r="A21" s="53" t="s">
        <v>95</v>
      </c>
    </row>
    <row r="22" spans="1:15" ht="12" x14ac:dyDescent="0.2">
      <c r="A22" s="53" t="s">
        <v>96</v>
      </c>
    </row>
    <row r="23" spans="1:15" ht="12" x14ac:dyDescent="0.2">
      <c r="A23" s="53" t="s">
        <v>97</v>
      </c>
    </row>
    <row r="24" spans="1:15" ht="12" x14ac:dyDescent="0.2">
      <c r="A24" s="53" t="s">
        <v>98</v>
      </c>
    </row>
    <row r="25" spans="1:15" ht="12" x14ac:dyDescent="0.2">
      <c r="A25" s="53" t="s">
        <v>99</v>
      </c>
    </row>
    <row r="28" spans="1:15" ht="12" x14ac:dyDescent="0.2">
      <c r="C28" s="53"/>
    </row>
  </sheetData>
  <mergeCells count="30">
    <mergeCell ref="F5:F6"/>
    <mergeCell ref="A5:A6"/>
    <mergeCell ref="B5:B6"/>
    <mergeCell ref="C5:C6"/>
    <mergeCell ref="D5:D6"/>
    <mergeCell ref="E5:E6"/>
    <mergeCell ref="G5:G6"/>
    <mergeCell ref="H5:H6"/>
    <mergeCell ref="I5:J5"/>
    <mergeCell ref="K5:L5"/>
    <mergeCell ref="I8:J8"/>
    <mergeCell ref="K8:L8"/>
    <mergeCell ref="I9:J9"/>
    <mergeCell ref="K9:L9"/>
    <mergeCell ref="A10:A11"/>
    <mergeCell ref="B10:B11"/>
    <mergeCell ref="C10:C11"/>
    <mergeCell ref="D10:D11"/>
    <mergeCell ref="E10:E11"/>
    <mergeCell ref="F10:F11"/>
    <mergeCell ref="G10:G11"/>
    <mergeCell ref="H10:H11"/>
    <mergeCell ref="I10:J10"/>
    <mergeCell ref="K10:L10"/>
    <mergeCell ref="M10:N10"/>
    <mergeCell ref="A12:A18"/>
    <mergeCell ref="B12:B14"/>
    <mergeCell ref="C12:C14"/>
    <mergeCell ref="B15:B16"/>
    <mergeCell ref="C15:C16"/>
  </mergeCell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BC2B6-F9D4-4CDB-A205-52E64F5F6233}">
  <sheetPr>
    <tabColor theme="9" tint="-0.249977111117893"/>
  </sheetPr>
  <dimension ref="A1:V1189"/>
  <sheetViews>
    <sheetView view="pageBreakPreview" zoomScaleNormal="85" zoomScaleSheetLayoutView="100" zoomScalePageLayoutView="75" workbookViewId="0">
      <selection activeCell="R8" sqref="R8"/>
    </sheetView>
  </sheetViews>
  <sheetFormatPr baseColWidth="10" defaultColWidth="11.42578125" defaultRowHeight="12" x14ac:dyDescent="0.2"/>
  <cols>
    <col min="1" max="3" width="18.7109375" style="171" customWidth="1"/>
    <col min="4" max="4" width="56.85546875" style="171" customWidth="1"/>
    <col min="5" max="5" width="11.85546875" style="171" customWidth="1"/>
    <col min="6" max="6" width="11.85546875" style="623" customWidth="1"/>
    <col min="7" max="7" width="34.5703125" style="171" customWidth="1"/>
    <col min="8" max="9" width="18.7109375" style="171" customWidth="1"/>
    <col min="10" max="10" width="15.28515625" style="606" customWidth="1"/>
    <col min="11" max="12" width="7.140625" style="624" customWidth="1"/>
    <col min="13" max="13" width="10.7109375" style="171" customWidth="1"/>
    <col min="14" max="14" width="7.140625" style="623" customWidth="1"/>
    <col min="15" max="15" width="7.140625" style="171" customWidth="1"/>
    <col min="16" max="16" width="10.7109375" style="625" customWidth="1"/>
    <col min="17" max="16384" width="11.42578125" style="171"/>
  </cols>
  <sheetData>
    <row r="1" spans="1:22" s="222" customFormat="1" x14ac:dyDescent="0.2">
      <c r="A1" s="222" t="s">
        <v>1245</v>
      </c>
      <c r="F1" s="619"/>
      <c r="J1" s="352"/>
      <c r="N1" s="619"/>
      <c r="P1" s="620"/>
    </row>
    <row r="2" spans="1:22" ht="12.75" x14ac:dyDescent="0.2">
      <c r="A2" s="601" t="s">
        <v>43</v>
      </c>
      <c r="B2" s="221"/>
      <c r="C2" s="221"/>
      <c r="D2" s="221"/>
      <c r="E2" s="221"/>
      <c r="F2" s="621"/>
      <c r="G2" s="221"/>
      <c r="H2" s="221"/>
      <c r="I2" s="221"/>
      <c r="J2" s="203"/>
      <c r="K2" s="221"/>
      <c r="L2" s="221"/>
      <c r="M2" s="221"/>
      <c r="N2" s="621"/>
      <c r="O2" s="221"/>
      <c r="P2" s="622"/>
      <c r="Q2" s="221"/>
      <c r="R2" s="221"/>
      <c r="S2" s="221"/>
      <c r="T2" s="221"/>
      <c r="U2" s="221"/>
      <c r="V2" s="221"/>
    </row>
    <row r="3" spans="1:22" ht="12.75" x14ac:dyDescent="0.2">
      <c r="A3" s="601"/>
      <c r="B3" s="221"/>
      <c r="C3" s="221"/>
      <c r="D3" s="221"/>
      <c r="E3" s="221"/>
      <c r="F3" s="621"/>
      <c r="G3" s="221"/>
      <c r="H3" s="221"/>
      <c r="I3" s="221"/>
      <c r="J3" s="203"/>
      <c r="K3" s="221"/>
      <c r="L3" s="221"/>
      <c r="M3" s="221"/>
      <c r="N3" s="621"/>
      <c r="O3" s="221"/>
      <c r="P3" s="622"/>
      <c r="Q3" s="221"/>
      <c r="R3" s="221"/>
      <c r="S3" s="221"/>
      <c r="T3" s="221"/>
      <c r="U3" s="221"/>
      <c r="V3" s="221"/>
    </row>
    <row r="4" spans="1:22" ht="12.75" thickBot="1" x14ac:dyDescent="0.25">
      <c r="A4" s="222" t="s">
        <v>484</v>
      </c>
    </row>
    <row r="5" spans="1:22" s="626" customFormat="1" ht="12.75" customHeight="1" thickBot="1" x14ac:dyDescent="0.25">
      <c r="A5" s="916" t="s">
        <v>1246</v>
      </c>
      <c r="B5" s="945"/>
      <c r="C5" s="945"/>
      <c r="D5" s="945"/>
      <c r="E5" s="917"/>
      <c r="F5" s="946" t="s">
        <v>495</v>
      </c>
      <c r="G5" s="947"/>
      <c r="H5" s="948"/>
      <c r="I5" s="948"/>
      <c r="J5" s="948"/>
      <c r="K5" s="949" t="s">
        <v>1247</v>
      </c>
      <c r="L5" s="950"/>
      <c r="M5" s="951"/>
      <c r="N5" s="950" t="s">
        <v>1248</v>
      </c>
      <c r="O5" s="950"/>
      <c r="P5" s="951"/>
    </row>
    <row r="6" spans="1:22" s="639" customFormat="1" ht="80.099999999999994" customHeight="1" x14ac:dyDescent="0.2">
      <c r="A6" s="627" t="s">
        <v>1208</v>
      </c>
      <c r="B6" s="628" t="s">
        <v>1249</v>
      </c>
      <c r="C6" s="628" t="s">
        <v>1250</v>
      </c>
      <c r="D6" s="629" t="s">
        <v>1251</v>
      </c>
      <c r="E6" s="630" t="s">
        <v>1252</v>
      </c>
      <c r="F6" s="631" t="s">
        <v>1253</v>
      </c>
      <c r="G6" s="632" t="s">
        <v>1254</v>
      </c>
      <c r="H6" s="632" t="s">
        <v>1255</v>
      </c>
      <c r="I6" s="628" t="s">
        <v>1256</v>
      </c>
      <c r="J6" s="633" t="s">
        <v>1257</v>
      </c>
      <c r="K6" s="634" t="s">
        <v>1258</v>
      </c>
      <c r="L6" s="635" t="s">
        <v>1259</v>
      </c>
      <c r="M6" s="636" t="s">
        <v>1260</v>
      </c>
      <c r="N6" s="637" t="s">
        <v>1258</v>
      </c>
      <c r="O6" s="635" t="s">
        <v>1259</v>
      </c>
      <c r="P6" s="638" t="s">
        <v>1260</v>
      </c>
    </row>
    <row r="7" spans="1:22" ht="36" x14ac:dyDescent="0.2">
      <c r="A7" s="808" t="s">
        <v>1261</v>
      </c>
      <c r="B7" s="809" t="s">
        <v>1262</v>
      </c>
      <c r="C7" s="809" t="s">
        <v>1263</v>
      </c>
      <c r="D7" s="810" t="s">
        <v>1264</v>
      </c>
      <c r="E7" s="813">
        <v>2500</v>
      </c>
      <c r="F7" s="814" t="s">
        <v>1265</v>
      </c>
      <c r="G7" s="815" t="s">
        <v>1266</v>
      </c>
      <c r="H7" s="640" t="s">
        <v>1267</v>
      </c>
      <c r="I7" s="640" t="s">
        <v>1267</v>
      </c>
      <c r="J7" s="816" t="s">
        <v>1268</v>
      </c>
      <c r="K7" s="817"/>
      <c r="L7" s="818"/>
      <c r="M7" s="813"/>
      <c r="N7" s="819">
        <v>3</v>
      </c>
      <c r="O7" s="820">
        <v>6</v>
      </c>
      <c r="P7" s="821">
        <v>15000</v>
      </c>
    </row>
    <row r="8" spans="1:22" ht="168" x14ac:dyDescent="0.2">
      <c r="A8" s="808" t="s">
        <v>1261</v>
      </c>
      <c r="B8" s="809" t="s">
        <v>1262</v>
      </c>
      <c r="C8" s="809" t="s">
        <v>1263</v>
      </c>
      <c r="D8" s="810" t="s">
        <v>1269</v>
      </c>
      <c r="E8" s="813">
        <v>6500</v>
      </c>
      <c r="F8" s="814" t="s">
        <v>1270</v>
      </c>
      <c r="G8" s="815" t="s">
        <v>1271</v>
      </c>
      <c r="H8" s="640" t="s">
        <v>1272</v>
      </c>
      <c r="I8" s="640" t="s">
        <v>1273</v>
      </c>
      <c r="J8" s="816" t="s">
        <v>1274</v>
      </c>
      <c r="K8" s="817">
        <v>1</v>
      </c>
      <c r="L8" s="818">
        <v>4</v>
      </c>
      <c r="M8" s="813">
        <v>26000</v>
      </c>
      <c r="N8" s="819"/>
      <c r="O8" s="820"/>
      <c r="P8" s="821"/>
    </row>
    <row r="9" spans="1:22" ht="60" x14ac:dyDescent="0.2">
      <c r="A9" s="808" t="s">
        <v>1261</v>
      </c>
      <c r="B9" s="809" t="s">
        <v>1262</v>
      </c>
      <c r="C9" s="809" t="s">
        <v>1263</v>
      </c>
      <c r="D9" s="810" t="s">
        <v>1275</v>
      </c>
      <c r="E9" s="813">
        <v>6500</v>
      </c>
      <c r="F9" s="814" t="s">
        <v>1276</v>
      </c>
      <c r="G9" s="815" t="s">
        <v>1277</v>
      </c>
      <c r="H9" s="640" t="s">
        <v>1272</v>
      </c>
      <c r="I9" s="640" t="s">
        <v>1278</v>
      </c>
      <c r="J9" s="816" t="s">
        <v>1274</v>
      </c>
      <c r="K9" s="817">
        <v>1</v>
      </c>
      <c r="L9" s="818">
        <v>5</v>
      </c>
      <c r="M9" s="813">
        <v>32500</v>
      </c>
      <c r="N9" s="819"/>
      <c r="O9" s="820"/>
      <c r="P9" s="821"/>
    </row>
    <row r="10" spans="1:22" ht="84" x14ac:dyDescent="0.2">
      <c r="A10" s="808" t="s">
        <v>1261</v>
      </c>
      <c r="B10" s="809" t="s">
        <v>1262</v>
      </c>
      <c r="C10" s="809" t="s">
        <v>1263</v>
      </c>
      <c r="D10" s="810" t="s">
        <v>1279</v>
      </c>
      <c r="E10" s="813">
        <v>6435</v>
      </c>
      <c r="F10" s="814" t="s">
        <v>1280</v>
      </c>
      <c r="G10" s="815" t="s">
        <v>1281</v>
      </c>
      <c r="H10" s="640" t="s">
        <v>1282</v>
      </c>
      <c r="I10" s="640" t="s">
        <v>1283</v>
      </c>
      <c r="J10" s="816" t="s">
        <v>1274</v>
      </c>
      <c r="K10" s="817">
        <v>2</v>
      </c>
      <c r="L10" s="818">
        <v>7</v>
      </c>
      <c r="M10" s="813">
        <v>42250</v>
      </c>
      <c r="N10" s="819"/>
      <c r="O10" s="820"/>
      <c r="P10" s="821"/>
    </row>
    <row r="11" spans="1:22" ht="96" x14ac:dyDescent="0.2">
      <c r="A11" s="808" t="s">
        <v>1261</v>
      </c>
      <c r="B11" s="809" t="s">
        <v>1262</v>
      </c>
      <c r="C11" s="809" t="s">
        <v>1263</v>
      </c>
      <c r="D11" s="810" t="s">
        <v>1284</v>
      </c>
      <c r="E11" s="813">
        <v>5500</v>
      </c>
      <c r="F11" s="814" t="s">
        <v>1285</v>
      </c>
      <c r="G11" s="815" t="s">
        <v>1286</v>
      </c>
      <c r="H11" s="640" t="s">
        <v>1287</v>
      </c>
      <c r="I11" s="640" t="s">
        <v>1288</v>
      </c>
      <c r="J11" s="816" t="s">
        <v>1274</v>
      </c>
      <c r="K11" s="817">
        <v>1</v>
      </c>
      <c r="L11" s="818">
        <v>7</v>
      </c>
      <c r="M11" s="813">
        <v>33000</v>
      </c>
      <c r="N11" s="819"/>
      <c r="O11" s="820"/>
      <c r="P11" s="821"/>
    </row>
    <row r="12" spans="1:22" ht="48" x14ac:dyDescent="0.2">
      <c r="A12" s="808" t="s">
        <v>1261</v>
      </c>
      <c r="B12" s="809" t="s">
        <v>1262</v>
      </c>
      <c r="C12" s="809" t="s">
        <v>1263</v>
      </c>
      <c r="D12" s="810" t="s">
        <v>1289</v>
      </c>
      <c r="E12" s="813">
        <v>8500</v>
      </c>
      <c r="F12" s="814" t="s">
        <v>1290</v>
      </c>
      <c r="G12" s="815" t="s">
        <v>1291</v>
      </c>
      <c r="H12" s="640" t="s">
        <v>1292</v>
      </c>
      <c r="I12" s="640" t="s">
        <v>1273</v>
      </c>
      <c r="J12" s="816" t="s">
        <v>1274</v>
      </c>
      <c r="K12" s="817">
        <v>1</v>
      </c>
      <c r="L12" s="818">
        <v>4</v>
      </c>
      <c r="M12" s="813">
        <v>34000</v>
      </c>
      <c r="N12" s="819"/>
      <c r="O12" s="820"/>
      <c r="P12" s="821"/>
    </row>
    <row r="13" spans="1:22" ht="48" x14ac:dyDescent="0.2">
      <c r="A13" s="808" t="s">
        <v>1261</v>
      </c>
      <c r="B13" s="809" t="s">
        <v>1262</v>
      </c>
      <c r="C13" s="809" t="s">
        <v>1263</v>
      </c>
      <c r="D13" s="810" t="s">
        <v>1293</v>
      </c>
      <c r="E13" s="813">
        <v>8000</v>
      </c>
      <c r="F13" s="814" t="s">
        <v>1294</v>
      </c>
      <c r="G13" s="815" t="s">
        <v>1295</v>
      </c>
      <c r="H13" s="640" t="s">
        <v>1296</v>
      </c>
      <c r="I13" s="640" t="s">
        <v>1273</v>
      </c>
      <c r="J13" s="816" t="s">
        <v>1274</v>
      </c>
      <c r="K13" s="817"/>
      <c r="L13" s="818"/>
      <c r="M13" s="813"/>
      <c r="N13" s="819">
        <v>1</v>
      </c>
      <c r="O13" s="820">
        <v>1</v>
      </c>
      <c r="P13" s="821">
        <v>8000</v>
      </c>
    </row>
    <row r="14" spans="1:22" ht="72" x14ac:dyDescent="0.2">
      <c r="A14" s="808" t="s">
        <v>1261</v>
      </c>
      <c r="B14" s="809" t="s">
        <v>1262</v>
      </c>
      <c r="C14" s="809" t="s">
        <v>1263</v>
      </c>
      <c r="D14" s="810" t="s">
        <v>1297</v>
      </c>
      <c r="E14" s="813">
        <v>8500</v>
      </c>
      <c r="F14" s="814" t="s">
        <v>1298</v>
      </c>
      <c r="G14" s="815" t="s">
        <v>1299</v>
      </c>
      <c r="H14" s="640" t="s">
        <v>1300</v>
      </c>
      <c r="I14" s="640" t="s">
        <v>1301</v>
      </c>
      <c r="J14" s="816" t="s">
        <v>1274</v>
      </c>
      <c r="K14" s="817">
        <v>1</v>
      </c>
      <c r="L14" s="818">
        <v>4</v>
      </c>
      <c r="M14" s="813">
        <v>34000</v>
      </c>
      <c r="N14" s="819"/>
      <c r="O14" s="820"/>
      <c r="P14" s="821"/>
    </row>
    <row r="15" spans="1:22" ht="60" x14ac:dyDescent="0.2">
      <c r="A15" s="808" t="s">
        <v>1261</v>
      </c>
      <c r="B15" s="809" t="s">
        <v>1262</v>
      </c>
      <c r="C15" s="809" t="s">
        <v>1263</v>
      </c>
      <c r="D15" s="810" t="s">
        <v>1302</v>
      </c>
      <c r="E15" s="813">
        <v>6500</v>
      </c>
      <c r="F15" s="814" t="s">
        <v>1303</v>
      </c>
      <c r="G15" s="815" t="s">
        <v>1304</v>
      </c>
      <c r="H15" s="640" t="s">
        <v>1305</v>
      </c>
      <c r="I15" s="640" t="s">
        <v>1305</v>
      </c>
      <c r="J15" s="816" t="s">
        <v>1274</v>
      </c>
      <c r="K15" s="817">
        <v>1</v>
      </c>
      <c r="L15" s="818">
        <v>3</v>
      </c>
      <c r="M15" s="813">
        <v>19500</v>
      </c>
      <c r="N15" s="819"/>
      <c r="O15" s="820"/>
      <c r="P15" s="821"/>
    </row>
    <row r="16" spans="1:22" ht="36" x14ac:dyDescent="0.2">
      <c r="A16" s="808" t="s">
        <v>1261</v>
      </c>
      <c r="B16" s="809" t="s">
        <v>1262</v>
      </c>
      <c r="C16" s="809" t="s">
        <v>1263</v>
      </c>
      <c r="D16" s="810" t="s">
        <v>1306</v>
      </c>
      <c r="E16" s="813">
        <v>5500</v>
      </c>
      <c r="F16" s="814" t="s">
        <v>1307</v>
      </c>
      <c r="G16" s="815" t="s">
        <v>1308</v>
      </c>
      <c r="H16" s="640" t="s">
        <v>1272</v>
      </c>
      <c r="I16" s="640" t="s">
        <v>1273</v>
      </c>
      <c r="J16" s="816" t="s">
        <v>1274</v>
      </c>
      <c r="K16" s="817">
        <v>1</v>
      </c>
      <c r="L16" s="818">
        <v>3</v>
      </c>
      <c r="M16" s="813">
        <v>16500</v>
      </c>
      <c r="N16" s="819"/>
      <c r="O16" s="820"/>
      <c r="P16" s="821"/>
    </row>
    <row r="17" spans="1:16" ht="36" x14ac:dyDescent="0.2">
      <c r="A17" s="808" t="s">
        <v>1261</v>
      </c>
      <c r="B17" s="809" t="s">
        <v>1262</v>
      </c>
      <c r="C17" s="809" t="s">
        <v>1263</v>
      </c>
      <c r="D17" s="810" t="s">
        <v>1309</v>
      </c>
      <c r="E17" s="813">
        <v>7000</v>
      </c>
      <c r="F17" s="814" t="s">
        <v>1310</v>
      </c>
      <c r="G17" s="815" t="s">
        <v>1311</v>
      </c>
      <c r="H17" s="640" t="s">
        <v>1312</v>
      </c>
      <c r="I17" s="640" t="s">
        <v>1273</v>
      </c>
      <c r="J17" s="816" t="s">
        <v>1274</v>
      </c>
      <c r="K17" s="817">
        <v>2</v>
      </c>
      <c r="L17" s="818">
        <v>5</v>
      </c>
      <c r="M17" s="813">
        <v>35000</v>
      </c>
      <c r="N17" s="819"/>
      <c r="O17" s="820"/>
      <c r="P17" s="821"/>
    </row>
    <row r="18" spans="1:16" ht="84" x14ac:dyDescent="0.2">
      <c r="A18" s="808" t="s">
        <v>1261</v>
      </c>
      <c r="B18" s="809" t="s">
        <v>1262</v>
      </c>
      <c r="C18" s="809" t="s">
        <v>1263</v>
      </c>
      <c r="D18" s="810" t="s">
        <v>1313</v>
      </c>
      <c r="E18" s="813">
        <v>6500</v>
      </c>
      <c r="F18" s="814" t="s">
        <v>1314</v>
      </c>
      <c r="G18" s="815" t="s">
        <v>1315</v>
      </c>
      <c r="H18" s="640" t="s">
        <v>1316</v>
      </c>
      <c r="I18" s="640" t="s">
        <v>1317</v>
      </c>
      <c r="J18" s="816" t="s">
        <v>1274</v>
      </c>
      <c r="K18" s="817">
        <v>1</v>
      </c>
      <c r="L18" s="818">
        <v>4</v>
      </c>
      <c r="M18" s="813">
        <v>26000</v>
      </c>
      <c r="N18" s="819"/>
      <c r="O18" s="820"/>
      <c r="P18" s="821"/>
    </row>
    <row r="19" spans="1:16" ht="36" x14ac:dyDescent="0.2">
      <c r="A19" s="808" t="s">
        <v>1261</v>
      </c>
      <c r="B19" s="809" t="s">
        <v>1262</v>
      </c>
      <c r="C19" s="809" t="s">
        <v>1263</v>
      </c>
      <c r="D19" s="810" t="s">
        <v>1318</v>
      </c>
      <c r="E19" s="813">
        <v>4000</v>
      </c>
      <c r="F19" s="814" t="s">
        <v>1319</v>
      </c>
      <c r="G19" s="815" t="s">
        <v>1320</v>
      </c>
      <c r="H19" s="640" t="s">
        <v>1321</v>
      </c>
      <c r="I19" s="640" t="s">
        <v>1273</v>
      </c>
      <c r="J19" s="816" t="s">
        <v>1274</v>
      </c>
      <c r="K19" s="817"/>
      <c r="L19" s="818"/>
      <c r="M19" s="813"/>
      <c r="N19" s="819">
        <v>1</v>
      </c>
      <c r="O19" s="820">
        <v>6</v>
      </c>
      <c r="P19" s="821">
        <v>24000</v>
      </c>
    </row>
    <row r="20" spans="1:16" ht="120" x14ac:dyDescent="0.2">
      <c r="A20" s="808" t="s">
        <v>1261</v>
      </c>
      <c r="B20" s="809" t="s">
        <v>1262</v>
      </c>
      <c r="C20" s="809" t="s">
        <v>1263</v>
      </c>
      <c r="D20" s="810" t="s">
        <v>1322</v>
      </c>
      <c r="E20" s="813">
        <v>8500</v>
      </c>
      <c r="F20" s="814" t="s">
        <v>1323</v>
      </c>
      <c r="G20" s="815" t="s">
        <v>1324</v>
      </c>
      <c r="H20" s="640" t="s">
        <v>1325</v>
      </c>
      <c r="I20" s="640" t="s">
        <v>1326</v>
      </c>
      <c r="J20" s="816" t="s">
        <v>1268</v>
      </c>
      <c r="K20" s="817">
        <v>1</v>
      </c>
      <c r="L20" s="818">
        <v>1</v>
      </c>
      <c r="M20" s="813">
        <v>8500</v>
      </c>
      <c r="N20" s="819"/>
      <c r="O20" s="820"/>
      <c r="P20" s="821"/>
    </row>
    <row r="21" spans="1:16" ht="36" x14ac:dyDescent="0.2">
      <c r="A21" s="808" t="s">
        <v>1261</v>
      </c>
      <c r="B21" s="809" t="s">
        <v>1262</v>
      </c>
      <c r="C21" s="809" t="s">
        <v>1263</v>
      </c>
      <c r="D21" s="810" t="s">
        <v>1327</v>
      </c>
      <c r="E21" s="813">
        <v>2500</v>
      </c>
      <c r="F21" s="814" t="s">
        <v>1328</v>
      </c>
      <c r="G21" s="815" t="s">
        <v>1329</v>
      </c>
      <c r="H21" s="640" t="s">
        <v>1267</v>
      </c>
      <c r="I21" s="640" t="s">
        <v>1267</v>
      </c>
      <c r="J21" s="816" t="s">
        <v>1268</v>
      </c>
      <c r="K21" s="817">
        <v>1</v>
      </c>
      <c r="L21" s="818">
        <v>11</v>
      </c>
      <c r="M21" s="813">
        <v>27500</v>
      </c>
      <c r="N21" s="819">
        <v>4</v>
      </c>
      <c r="O21" s="820">
        <v>6</v>
      </c>
      <c r="P21" s="821">
        <v>15000</v>
      </c>
    </row>
    <row r="22" spans="1:16" ht="84" x14ac:dyDescent="0.2">
      <c r="A22" s="808" t="s">
        <v>1261</v>
      </c>
      <c r="B22" s="809" t="s">
        <v>1262</v>
      </c>
      <c r="C22" s="809" t="s">
        <v>1263</v>
      </c>
      <c r="D22" s="810" t="s">
        <v>1330</v>
      </c>
      <c r="E22" s="813">
        <v>6500</v>
      </c>
      <c r="F22" s="814" t="s">
        <v>1331</v>
      </c>
      <c r="G22" s="815" t="s">
        <v>1332</v>
      </c>
      <c r="H22" s="640" t="s">
        <v>1316</v>
      </c>
      <c r="I22" s="640" t="s">
        <v>1273</v>
      </c>
      <c r="J22" s="816" t="s">
        <v>1274</v>
      </c>
      <c r="K22" s="817">
        <v>1</v>
      </c>
      <c r="L22" s="818">
        <v>4</v>
      </c>
      <c r="M22" s="813">
        <v>26000</v>
      </c>
      <c r="N22" s="819">
        <v>2</v>
      </c>
      <c r="O22" s="820">
        <v>6</v>
      </c>
      <c r="P22" s="821">
        <v>39000</v>
      </c>
    </row>
    <row r="23" spans="1:16" ht="36" x14ac:dyDescent="0.2">
      <c r="A23" s="808" t="s">
        <v>1261</v>
      </c>
      <c r="B23" s="809" t="s">
        <v>1262</v>
      </c>
      <c r="C23" s="809" t="s">
        <v>1263</v>
      </c>
      <c r="D23" s="810" t="s">
        <v>1333</v>
      </c>
      <c r="E23" s="813">
        <v>2500</v>
      </c>
      <c r="F23" s="814" t="s">
        <v>1334</v>
      </c>
      <c r="G23" s="815" t="s">
        <v>1335</v>
      </c>
      <c r="H23" s="640" t="s">
        <v>1267</v>
      </c>
      <c r="I23" s="640" t="s">
        <v>1267</v>
      </c>
      <c r="J23" s="816" t="s">
        <v>1268</v>
      </c>
      <c r="K23" s="817"/>
      <c r="L23" s="818"/>
      <c r="M23" s="813"/>
      <c r="N23" s="819">
        <v>4</v>
      </c>
      <c r="O23" s="820">
        <v>6</v>
      </c>
      <c r="P23" s="821">
        <v>15000</v>
      </c>
    </row>
    <row r="24" spans="1:16" ht="48" x14ac:dyDescent="0.2">
      <c r="A24" s="808" t="s">
        <v>1261</v>
      </c>
      <c r="B24" s="809" t="s">
        <v>1262</v>
      </c>
      <c r="C24" s="809" t="s">
        <v>1263</v>
      </c>
      <c r="D24" s="810" t="s">
        <v>1336</v>
      </c>
      <c r="E24" s="813">
        <v>5500</v>
      </c>
      <c r="F24" s="814" t="s">
        <v>1337</v>
      </c>
      <c r="G24" s="815" t="s">
        <v>1338</v>
      </c>
      <c r="H24" s="640" t="s">
        <v>1272</v>
      </c>
      <c r="I24" s="640" t="s">
        <v>1278</v>
      </c>
      <c r="J24" s="816" t="s">
        <v>1274</v>
      </c>
      <c r="K24" s="817">
        <v>1</v>
      </c>
      <c r="L24" s="818">
        <v>3</v>
      </c>
      <c r="M24" s="813">
        <v>16500</v>
      </c>
      <c r="N24" s="819"/>
      <c r="O24" s="820"/>
      <c r="P24" s="821"/>
    </row>
    <row r="25" spans="1:16" ht="36" x14ac:dyDescent="0.2">
      <c r="A25" s="808" t="s">
        <v>1261</v>
      </c>
      <c r="B25" s="809" t="s">
        <v>1262</v>
      </c>
      <c r="C25" s="809" t="s">
        <v>1263</v>
      </c>
      <c r="D25" s="810" t="s">
        <v>1339</v>
      </c>
      <c r="E25" s="813">
        <v>6500</v>
      </c>
      <c r="F25" s="814" t="s">
        <v>1340</v>
      </c>
      <c r="G25" s="815" t="s">
        <v>1341</v>
      </c>
      <c r="H25" s="640" t="s">
        <v>1272</v>
      </c>
      <c r="I25" s="640" t="s">
        <v>1278</v>
      </c>
      <c r="J25" s="816" t="s">
        <v>1274</v>
      </c>
      <c r="K25" s="817">
        <v>1</v>
      </c>
      <c r="L25" s="818">
        <v>3</v>
      </c>
      <c r="M25" s="813">
        <v>19500</v>
      </c>
      <c r="N25" s="819"/>
      <c r="O25" s="820"/>
      <c r="P25" s="821"/>
    </row>
    <row r="26" spans="1:16" ht="84" x14ac:dyDescent="0.2">
      <c r="A26" s="808" t="s">
        <v>1261</v>
      </c>
      <c r="B26" s="809" t="s">
        <v>1262</v>
      </c>
      <c r="C26" s="809" t="s">
        <v>1263</v>
      </c>
      <c r="D26" s="810" t="s">
        <v>1342</v>
      </c>
      <c r="E26" s="813">
        <v>4500</v>
      </c>
      <c r="F26" s="814" t="s">
        <v>1343</v>
      </c>
      <c r="G26" s="815" t="s">
        <v>1344</v>
      </c>
      <c r="H26" s="640" t="s">
        <v>1272</v>
      </c>
      <c r="I26" s="640" t="s">
        <v>1278</v>
      </c>
      <c r="J26" s="816" t="s">
        <v>1274</v>
      </c>
      <c r="K26" s="817">
        <v>1</v>
      </c>
      <c r="L26" s="818">
        <v>3</v>
      </c>
      <c r="M26" s="813">
        <v>13500</v>
      </c>
      <c r="N26" s="819"/>
      <c r="O26" s="820"/>
      <c r="P26" s="821"/>
    </row>
    <row r="27" spans="1:16" ht="36" x14ac:dyDescent="0.2">
      <c r="A27" s="808" t="s">
        <v>1261</v>
      </c>
      <c r="B27" s="809" t="s">
        <v>1262</v>
      </c>
      <c r="C27" s="809" t="s">
        <v>1263</v>
      </c>
      <c r="D27" s="810" t="s">
        <v>1345</v>
      </c>
      <c r="E27" s="813">
        <v>8000</v>
      </c>
      <c r="F27" s="814" t="s">
        <v>1346</v>
      </c>
      <c r="G27" s="815" t="s">
        <v>1347</v>
      </c>
      <c r="H27" s="640" t="s">
        <v>1348</v>
      </c>
      <c r="I27" s="640" t="s">
        <v>1273</v>
      </c>
      <c r="J27" s="816" t="s">
        <v>1274</v>
      </c>
      <c r="K27" s="817">
        <v>1</v>
      </c>
      <c r="L27" s="818">
        <v>1</v>
      </c>
      <c r="M27" s="813">
        <v>8000</v>
      </c>
      <c r="N27" s="819"/>
      <c r="O27" s="820"/>
      <c r="P27" s="821"/>
    </row>
    <row r="28" spans="1:16" ht="36" x14ac:dyDescent="0.2">
      <c r="A28" s="808" t="s">
        <v>1261</v>
      </c>
      <c r="B28" s="809" t="s">
        <v>1262</v>
      </c>
      <c r="C28" s="809" t="s">
        <v>1263</v>
      </c>
      <c r="D28" s="810" t="s">
        <v>1349</v>
      </c>
      <c r="E28" s="813">
        <v>6000</v>
      </c>
      <c r="F28" s="814" t="s">
        <v>1350</v>
      </c>
      <c r="G28" s="815" t="s">
        <v>1351</v>
      </c>
      <c r="H28" s="640" t="s">
        <v>1352</v>
      </c>
      <c r="I28" s="640" t="s">
        <v>1353</v>
      </c>
      <c r="J28" s="816" t="s">
        <v>1274</v>
      </c>
      <c r="K28" s="817">
        <v>4</v>
      </c>
      <c r="L28" s="818">
        <v>10</v>
      </c>
      <c r="M28" s="813">
        <v>60000</v>
      </c>
      <c r="N28" s="819"/>
      <c r="O28" s="820"/>
      <c r="P28" s="821"/>
    </row>
    <row r="29" spans="1:16" ht="72" x14ac:dyDescent="0.2">
      <c r="A29" s="808" t="s">
        <v>1261</v>
      </c>
      <c r="B29" s="809" t="s">
        <v>1262</v>
      </c>
      <c r="C29" s="809" t="s">
        <v>1263</v>
      </c>
      <c r="D29" s="810" t="s">
        <v>1354</v>
      </c>
      <c r="E29" s="813">
        <v>5500</v>
      </c>
      <c r="F29" s="814" t="s">
        <v>1355</v>
      </c>
      <c r="G29" s="815" t="s">
        <v>1356</v>
      </c>
      <c r="H29" s="640" t="s">
        <v>1272</v>
      </c>
      <c r="I29" s="640" t="s">
        <v>1278</v>
      </c>
      <c r="J29" s="816" t="s">
        <v>1274</v>
      </c>
      <c r="K29" s="817">
        <v>1</v>
      </c>
      <c r="L29" s="818">
        <v>5</v>
      </c>
      <c r="M29" s="813">
        <v>27500</v>
      </c>
      <c r="N29" s="819"/>
      <c r="O29" s="820"/>
      <c r="P29" s="821"/>
    </row>
    <row r="30" spans="1:16" ht="48" x14ac:dyDescent="0.2">
      <c r="A30" s="808" t="s">
        <v>1261</v>
      </c>
      <c r="B30" s="809" t="s">
        <v>1262</v>
      </c>
      <c r="C30" s="809" t="s">
        <v>1263</v>
      </c>
      <c r="D30" s="810" t="s">
        <v>1357</v>
      </c>
      <c r="E30" s="813">
        <v>8500</v>
      </c>
      <c r="F30" s="814" t="s">
        <v>1358</v>
      </c>
      <c r="G30" s="815" t="s">
        <v>1359</v>
      </c>
      <c r="H30" s="640" t="s">
        <v>1360</v>
      </c>
      <c r="I30" s="640" t="s">
        <v>1273</v>
      </c>
      <c r="J30" s="816" t="s">
        <v>1274</v>
      </c>
      <c r="K30" s="817">
        <v>1</v>
      </c>
      <c r="L30" s="818">
        <v>3</v>
      </c>
      <c r="M30" s="813">
        <v>34000</v>
      </c>
      <c r="N30" s="819"/>
      <c r="O30" s="820"/>
      <c r="P30" s="821"/>
    </row>
    <row r="31" spans="1:16" ht="36" x14ac:dyDescent="0.2">
      <c r="A31" s="808" t="s">
        <v>1261</v>
      </c>
      <c r="B31" s="809" t="s">
        <v>1262</v>
      </c>
      <c r="C31" s="809" t="s">
        <v>1263</v>
      </c>
      <c r="D31" s="810" t="s">
        <v>1361</v>
      </c>
      <c r="E31" s="813">
        <v>2500</v>
      </c>
      <c r="F31" s="814" t="s">
        <v>1362</v>
      </c>
      <c r="G31" s="815" t="s">
        <v>1363</v>
      </c>
      <c r="H31" s="640" t="s">
        <v>1267</v>
      </c>
      <c r="I31" s="640" t="s">
        <v>1267</v>
      </c>
      <c r="J31" s="816" t="s">
        <v>1268</v>
      </c>
      <c r="K31" s="817">
        <v>1</v>
      </c>
      <c r="L31" s="818">
        <v>11</v>
      </c>
      <c r="M31" s="813">
        <v>27500</v>
      </c>
      <c r="N31" s="819"/>
      <c r="O31" s="820"/>
      <c r="P31" s="821"/>
    </row>
    <row r="32" spans="1:16" ht="36" x14ac:dyDescent="0.2">
      <c r="A32" s="808" t="s">
        <v>1261</v>
      </c>
      <c r="B32" s="809" t="s">
        <v>1262</v>
      </c>
      <c r="C32" s="809" t="s">
        <v>1263</v>
      </c>
      <c r="D32" s="810" t="s">
        <v>1364</v>
      </c>
      <c r="E32" s="813">
        <v>2500</v>
      </c>
      <c r="F32" s="814" t="s">
        <v>1365</v>
      </c>
      <c r="G32" s="815" t="s">
        <v>1366</v>
      </c>
      <c r="H32" s="640" t="s">
        <v>1267</v>
      </c>
      <c r="I32" s="640" t="s">
        <v>1267</v>
      </c>
      <c r="J32" s="816" t="s">
        <v>1268</v>
      </c>
      <c r="K32" s="817">
        <v>2</v>
      </c>
      <c r="L32" s="818">
        <v>8</v>
      </c>
      <c r="M32" s="813">
        <v>20000</v>
      </c>
      <c r="N32" s="819">
        <v>4</v>
      </c>
      <c r="O32" s="820">
        <v>6</v>
      </c>
      <c r="P32" s="821">
        <v>15000</v>
      </c>
    </row>
    <row r="33" spans="1:16" ht="36" x14ac:dyDescent="0.2">
      <c r="A33" s="808" t="s">
        <v>1261</v>
      </c>
      <c r="B33" s="809" t="s">
        <v>1262</v>
      </c>
      <c r="C33" s="809" t="s">
        <v>1263</v>
      </c>
      <c r="D33" s="810" t="s">
        <v>1367</v>
      </c>
      <c r="E33" s="813">
        <v>6500</v>
      </c>
      <c r="F33" s="814" t="s">
        <v>1368</v>
      </c>
      <c r="G33" s="815" t="s">
        <v>1369</v>
      </c>
      <c r="H33" s="640" t="s">
        <v>1272</v>
      </c>
      <c r="I33" s="640" t="s">
        <v>1278</v>
      </c>
      <c r="J33" s="816" t="s">
        <v>1274</v>
      </c>
      <c r="K33" s="817">
        <v>1</v>
      </c>
      <c r="L33" s="818">
        <v>3</v>
      </c>
      <c r="M33" s="813">
        <v>19500</v>
      </c>
      <c r="N33" s="819"/>
      <c r="O33" s="820"/>
      <c r="P33" s="821"/>
    </row>
    <row r="34" spans="1:16" ht="132" x14ac:dyDescent="0.2">
      <c r="A34" s="808" t="s">
        <v>1261</v>
      </c>
      <c r="B34" s="809" t="s">
        <v>1262</v>
      </c>
      <c r="C34" s="809" t="s">
        <v>1263</v>
      </c>
      <c r="D34" s="810" t="s">
        <v>1370</v>
      </c>
      <c r="E34" s="813">
        <v>5500</v>
      </c>
      <c r="F34" s="814" t="s">
        <v>1371</v>
      </c>
      <c r="G34" s="815" t="s">
        <v>1372</v>
      </c>
      <c r="H34" s="640" t="s">
        <v>1272</v>
      </c>
      <c r="I34" s="640" t="s">
        <v>1273</v>
      </c>
      <c r="J34" s="816" t="s">
        <v>1274</v>
      </c>
      <c r="K34" s="817">
        <v>1</v>
      </c>
      <c r="L34" s="818">
        <v>3</v>
      </c>
      <c r="M34" s="813">
        <v>16500</v>
      </c>
      <c r="N34" s="819"/>
      <c r="O34" s="820"/>
      <c r="P34" s="821"/>
    </row>
    <row r="35" spans="1:16" ht="84" x14ac:dyDescent="0.2">
      <c r="A35" s="808" t="s">
        <v>1261</v>
      </c>
      <c r="B35" s="809" t="s">
        <v>1262</v>
      </c>
      <c r="C35" s="809" t="s">
        <v>1263</v>
      </c>
      <c r="D35" s="810" t="s">
        <v>1373</v>
      </c>
      <c r="E35" s="813">
        <v>3375</v>
      </c>
      <c r="F35" s="814" t="s">
        <v>1374</v>
      </c>
      <c r="G35" s="815" t="s">
        <v>1375</v>
      </c>
      <c r="H35" s="640" t="s">
        <v>1376</v>
      </c>
      <c r="I35" s="640" t="s">
        <v>1377</v>
      </c>
      <c r="J35" s="816" t="s">
        <v>1274</v>
      </c>
      <c r="K35" s="817">
        <v>2</v>
      </c>
      <c r="L35" s="818">
        <v>13</v>
      </c>
      <c r="M35" s="813">
        <v>39600</v>
      </c>
      <c r="N35" s="819">
        <v>6</v>
      </c>
      <c r="O35" s="820">
        <v>6</v>
      </c>
      <c r="P35" s="821">
        <v>20250</v>
      </c>
    </row>
    <row r="36" spans="1:16" ht="36" x14ac:dyDescent="0.2">
      <c r="A36" s="808" t="s">
        <v>1261</v>
      </c>
      <c r="B36" s="809" t="s">
        <v>1262</v>
      </c>
      <c r="C36" s="809" t="s">
        <v>1263</v>
      </c>
      <c r="D36" s="810" t="s">
        <v>1378</v>
      </c>
      <c r="E36" s="813">
        <v>3500</v>
      </c>
      <c r="F36" s="814" t="s">
        <v>1379</v>
      </c>
      <c r="G36" s="815" t="s">
        <v>1380</v>
      </c>
      <c r="H36" s="640" t="s">
        <v>1381</v>
      </c>
      <c r="I36" s="640" t="s">
        <v>1382</v>
      </c>
      <c r="J36" s="816" t="s">
        <v>1274</v>
      </c>
      <c r="K36" s="817">
        <v>1</v>
      </c>
      <c r="L36" s="818">
        <v>8</v>
      </c>
      <c r="M36" s="813">
        <v>28000</v>
      </c>
      <c r="N36" s="819"/>
      <c r="O36" s="820"/>
      <c r="P36" s="821"/>
    </row>
    <row r="37" spans="1:16" ht="120" x14ac:dyDescent="0.2">
      <c r="A37" s="808" t="s">
        <v>1261</v>
      </c>
      <c r="B37" s="809" t="s">
        <v>1262</v>
      </c>
      <c r="C37" s="809" t="s">
        <v>1263</v>
      </c>
      <c r="D37" s="810" t="s">
        <v>1383</v>
      </c>
      <c r="E37" s="813">
        <v>5500</v>
      </c>
      <c r="F37" s="814" t="s">
        <v>1384</v>
      </c>
      <c r="G37" s="815" t="s">
        <v>1385</v>
      </c>
      <c r="H37" s="640" t="s">
        <v>1272</v>
      </c>
      <c r="I37" s="640" t="s">
        <v>1273</v>
      </c>
      <c r="J37" s="816" t="s">
        <v>1274</v>
      </c>
      <c r="K37" s="817">
        <v>1</v>
      </c>
      <c r="L37" s="818">
        <v>3</v>
      </c>
      <c r="M37" s="813">
        <v>16500</v>
      </c>
      <c r="N37" s="819"/>
      <c r="O37" s="820"/>
      <c r="P37" s="821"/>
    </row>
    <row r="38" spans="1:16" ht="60" x14ac:dyDescent="0.2">
      <c r="A38" s="808" t="s">
        <v>1261</v>
      </c>
      <c r="B38" s="809" t="s">
        <v>1262</v>
      </c>
      <c r="C38" s="809" t="s">
        <v>1263</v>
      </c>
      <c r="D38" s="810" t="s">
        <v>1386</v>
      </c>
      <c r="E38" s="813">
        <v>2291.5</v>
      </c>
      <c r="F38" s="814" t="s">
        <v>1387</v>
      </c>
      <c r="G38" s="815" t="s">
        <v>1388</v>
      </c>
      <c r="H38" s="640" t="s">
        <v>1325</v>
      </c>
      <c r="I38" s="640" t="s">
        <v>1326</v>
      </c>
      <c r="J38" s="816" t="s">
        <v>1268</v>
      </c>
      <c r="K38" s="817">
        <v>2</v>
      </c>
      <c r="L38" s="818">
        <v>5</v>
      </c>
      <c r="M38" s="813">
        <v>12083</v>
      </c>
      <c r="N38" s="819"/>
      <c r="O38" s="820"/>
      <c r="P38" s="821"/>
    </row>
    <row r="39" spans="1:16" ht="36" x14ac:dyDescent="0.2">
      <c r="A39" s="808" t="s">
        <v>1261</v>
      </c>
      <c r="B39" s="809" t="s">
        <v>1262</v>
      </c>
      <c r="C39" s="809" t="s">
        <v>1263</v>
      </c>
      <c r="D39" s="810" t="s">
        <v>1389</v>
      </c>
      <c r="E39" s="813">
        <v>3000</v>
      </c>
      <c r="F39" s="814" t="s">
        <v>1390</v>
      </c>
      <c r="G39" s="815" t="s">
        <v>1391</v>
      </c>
      <c r="H39" s="640" t="s">
        <v>1392</v>
      </c>
      <c r="I39" s="640" t="s">
        <v>1392</v>
      </c>
      <c r="J39" s="816" t="s">
        <v>1274</v>
      </c>
      <c r="K39" s="817">
        <v>1</v>
      </c>
      <c r="L39" s="818">
        <v>9</v>
      </c>
      <c r="M39" s="813">
        <v>30000</v>
      </c>
      <c r="N39" s="819"/>
      <c r="O39" s="820"/>
      <c r="P39" s="821"/>
    </row>
    <row r="40" spans="1:16" ht="48" x14ac:dyDescent="0.2">
      <c r="A40" s="808" t="s">
        <v>1261</v>
      </c>
      <c r="B40" s="809" t="s">
        <v>1262</v>
      </c>
      <c r="C40" s="809" t="s">
        <v>1263</v>
      </c>
      <c r="D40" s="810" t="s">
        <v>1393</v>
      </c>
      <c r="E40" s="813">
        <v>10000</v>
      </c>
      <c r="F40" s="814" t="s">
        <v>1394</v>
      </c>
      <c r="G40" s="815" t="s">
        <v>1395</v>
      </c>
      <c r="H40" s="640" t="s">
        <v>1353</v>
      </c>
      <c r="I40" s="640" t="s">
        <v>1396</v>
      </c>
      <c r="J40" s="816" t="s">
        <v>1274</v>
      </c>
      <c r="K40" s="817">
        <v>1</v>
      </c>
      <c r="L40" s="818">
        <v>3</v>
      </c>
      <c r="M40" s="813">
        <v>30000</v>
      </c>
      <c r="N40" s="819"/>
      <c r="O40" s="820"/>
      <c r="P40" s="821"/>
    </row>
    <row r="41" spans="1:16" ht="96" x14ac:dyDescent="0.2">
      <c r="A41" s="808" t="s">
        <v>1261</v>
      </c>
      <c r="B41" s="809" t="s">
        <v>1262</v>
      </c>
      <c r="C41" s="809" t="s">
        <v>1263</v>
      </c>
      <c r="D41" s="810" t="s">
        <v>1397</v>
      </c>
      <c r="E41" s="813">
        <v>12500</v>
      </c>
      <c r="F41" s="814" t="s">
        <v>1398</v>
      </c>
      <c r="G41" s="815" t="s">
        <v>1399</v>
      </c>
      <c r="H41" s="640" t="s">
        <v>1312</v>
      </c>
      <c r="I41" s="640" t="s">
        <v>1400</v>
      </c>
      <c r="J41" s="816" t="s">
        <v>1274</v>
      </c>
      <c r="K41" s="817">
        <v>5</v>
      </c>
      <c r="L41" s="818">
        <v>9</v>
      </c>
      <c r="M41" s="813">
        <v>112500</v>
      </c>
      <c r="N41" s="819"/>
      <c r="O41" s="820"/>
      <c r="P41" s="821"/>
    </row>
    <row r="42" spans="1:16" ht="36" x14ac:dyDescent="0.2">
      <c r="A42" s="808" t="s">
        <v>1261</v>
      </c>
      <c r="B42" s="809" t="s">
        <v>1262</v>
      </c>
      <c r="C42" s="809" t="s">
        <v>1263</v>
      </c>
      <c r="D42" s="810" t="s">
        <v>1401</v>
      </c>
      <c r="E42" s="813">
        <v>8000</v>
      </c>
      <c r="F42" s="814" t="s">
        <v>1402</v>
      </c>
      <c r="G42" s="815" t="s">
        <v>1403</v>
      </c>
      <c r="H42" s="640" t="s">
        <v>1316</v>
      </c>
      <c r="I42" s="640" t="s">
        <v>1317</v>
      </c>
      <c r="J42" s="816" t="s">
        <v>1274</v>
      </c>
      <c r="K42" s="817">
        <v>1</v>
      </c>
      <c r="L42" s="818">
        <v>4</v>
      </c>
      <c r="M42" s="813">
        <v>32000</v>
      </c>
      <c r="N42" s="819"/>
      <c r="O42" s="820"/>
      <c r="P42" s="821"/>
    </row>
    <row r="43" spans="1:16" ht="36" x14ac:dyDescent="0.2">
      <c r="A43" s="808" t="s">
        <v>1261</v>
      </c>
      <c r="B43" s="809" t="s">
        <v>1262</v>
      </c>
      <c r="C43" s="809" t="s">
        <v>1263</v>
      </c>
      <c r="D43" s="810" t="s">
        <v>1404</v>
      </c>
      <c r="E43" s="813">
        <v>11000</v>
      </c>
      <c r="F43" s="814" t="s">
        <v>1405</v>
      </c>
      <c r="G43" s="815" t="s">
        <v>1406</v>
      </c>
      <c r="H43" s="640" t="s">
        <v>1407</v>
      </c>
      <c r="I43" s="640" t="s">
        <v>1273</v>
      </c>
      <c r="J43" s="816" t="s">
        <v>1274</v>
      </c>
      <c r="K43" s="817">
        <v>1</v>
      </c>
      <c r="L43" s="818">
        <v>2</v>
      </c>
      <c r="M43" s="813">
        <v>22000</v>
      </c>
      <c r="N43" s="819"/>
      <c r="O43" s="820"/>
      <c r="P43" s="821"/>
    </row>
    <row r="44" spans="1:16" ht="84" x14ac:dyDescent="0.2">
      <c r="A44" s="808" t="s">
        <v>1261</v>
      </c>
      <c r="B44" s="809" t="s">
        <v>1262</v>
      </c>
      <c r="C44" s="809" t="s">
        <v>1263</v>
      </c>
      <c r="D44" s="810" t="s">
        <v>1408</v>
      </c>
      <c r="E44" s="813">
        <v>6500</v>
      </c>
      <c r="F44" s="814" t="s">
        <v>1409</v>
      </c>
      <c r="G44" s="815" t="s">
        <v>1410</v>
      </c>
      <c r="H44" s="640" t="s">
        <v>1292</v>
      </c>
      <c r="I44" s="640" t="s">
        <v>1273</v>
      </c>
      <c r="J44" s="816" t="s">
        <v>1274</v>
      </c>
      <c r="K44" s="817">
        <v>1</v>
      </c>
      <c r="L44" s="818">
        <v>2</v>
      </c>
      <c r="M44" s="813">
        <v>13000</v>
      </c>
      <c r="N44" s="819"/>
      <c r="O44" s="820"/>
      <c r="P44" s="821"/>
    </row>
    <row r="45" spans="1:16" ht="36" x14ac:dyDescent="0.2">
      <c r="A45" s="808" t="s">
        <v>1261</v>
      </c>
      <c r="B45" s="809" t="s">
        <v>1262</v>
      </c>
      <c r="C45" s="809" t="s">
        <v>1263</v>
      </c>
      <c r="D45" s="810" t="s">
        <v>1411</v>
      </c>
      <c r="E45" s="813">
        <v>5500</v>
      </c>
      <c r="F45" s="814" t="s">
        <v>1412</v>
      </c>
      <c r="G45" s="815" t="s">
        <v>1413</v>
      </c>
      <c r="H45" s="640" t="s">
        <v>1321</v>
      </c>
      <c r="I45" s="640" t="s">
        <v>1273</v>
      </c>
      <c r="J45" s="816" t="s">
        <v>1274</v>
      </c>
      <c r="K45" s="817">
        <v>1</v>
      </c>
      <c r="L45" s="818">
        <v>3</v>
      </c>
      <c r="M45" s="813">
        <v>16500</v>
      </c>
      <c r="N45" s="819"/>
      <c r="O45" s="820"/>
      <c r="P45" s="821"/>
    </row>
    <row r="46" spans="1:16" ht="36" x14ac:dyDescent="0.2">
      <c r="A46" s="808" t="s">
        <v>1261</v>
      </c>
      <c r="B46" s="809" t="s">
        <v>1262</v>
      </c>
      <c r="C46" s="809" t="s">
        <v>1263</v>
      </c>
      <c r="D46" s="810" t="s">
        <v>1414</v>
      </c>
      <c r="E46" s="813">
        <v>6500</v>
      </c>
      <c r="F46" s="814" t="s">
        <v>1415</v>
      </c>
      <c r="G46" s="815" t="s">
        <v>1416</v>
      </c>
      <c r="H46" s="640" t="s">
        <v>1325</v>
      </c>
      <c r="I46" s="640" t="s">
        <v>1283</v>
      </c>
      <c r="J46" s="816" t="s">
        <v>1274</v>
      </c>
      <c r="K46" s="817">
        <v>2</v>
      </c>
      <c r="L46" s="818">
        <v>6</v>
      </c>
      <c r="M46" s="813">
        <v>39000</v>
      </c>
      <c r="N46" s="819"/>
      <c r="O46" s="820"/>
      <c r="P46" s="821"/>
    </row>
    <row r="47" spans="1:16" ht="36" x14ac:dyDescent="0.2">
      <c r="A47" s="808" t="s">
        <v>1261</v>
      </c>
      <c r="B47" s="809" t="s">
        <v>1262</v>
      </c>
      <c r="C47" s="809" t="s">
        <v>1263</v>
      </c>
      <c r="D47" s="810" t="s">
        <v>1417</v>
      </c>
      <c r="E47" s="813">
        <v>9000</v>
      </c>
      <c r="F47" s="814" t="s">
        <v>1418</v>
      </c>
      <c r="G47" s="815" t="s">
        <v>1419</v>
      </c>
      <c r="H47" s="640" t="s">
        <v>1272</v>
      </c>
      <c r="I47" s="640" t="s">
        <v>1273</v>
      </c>
      <c r="J47" s="816" t="s">
        <v>1274</v>
      </c>
      <c r="K47" s="817">
        <v>1</v>
      </c>
      <c r="L47" s="818">
        <v>2</v>
      </c>
      <c r="M47" s="813">
        <v>18000</v>
      </c>
      <c r="N47" s="819"/>
      <c r="O47" s="820"/>
      <c r="P47" s="821"/>
    </row>
    <row r="48" spans="1:16" ht="108" x14ac:dyDescent="0.2">
      <c r="A48" s="808" t="s">
        <v>1261</v>
      </c>
      <c r="B48" s="809" t="s">
        <v>1262</v>
      </c>
      <c r="C48" s="809" t="s">
        <v>1263</v>
      </c>
      <c r="D48" s="810" t="s">
        <v>1420</v>
      </c>
      <c r="E48" s="813">
        <v>8500</v>
      </c>
      <c r="F48" s="814" t="s">
        <v>1421</v>
      </c>
      <c r="G48" s="815" t="s">
        <v>1422</v>
      </c>
      <c r="H48" s="640" t="s">
        <v>1305</v>
      </c>
      <c r="I48" s="640" t="s">
        <v>1305</v>
      </c>
      <c r="J48" s="816" t="s">
        <v>1274</v>
      </c>
      <c r="K48" s="817">
        <v>1</v>
      </c>
      <c r="L48" s="818">
        <v>3</v>
      </c>
      <c r="M48" s="813">
        <v>25500</v>
      </c>
      <c r="N48" s="819"/>
      <c r="O48" s="820"/>
      <c r="P48" s="821"/>
    </row>
    <row r="49" spans="1:16" ht="36" x14ac:dyDescent="0.2">
      <c r="A49" s="808" t="s">
        <v>1261</v>
      </c>
      <c r="B49" s="809" t="s">
        <v>1262</v>
      </c>
      <c r="C49" s="809" t="s">
        <v>1263</v>
      </c>
      <c r="D49" s="810" t="s">
        <v>1423</v>
      </c>
      <c r="E49" s="813">
        <v>2000</v>
      </c>
      <c r="F49" s="814" t="s">
        <v>1424</v>
      </c>
      <c r="G49" s="815" t="s">
        <v>1425</v>
      </c>
      <c r="H49" s="640" t="s">
        <v>1426</v>
      </c>
      <c r="I49" s="640" t="s">
        <v>1273</v>
      </c>
      <c r="J49" s="816" t="s">
        <v>1274</v>
      </c>
      <c r="K49" s="817">
        <v>1</v>
      </c>
      <c r="L49" s="818">
        <v>1</v>
      </c>
      <c r="M49" s="813">
        <v>2000</v>
      </c>
      <c r="N49" s="819"/>
      <c r="O49" s="820"/>
      <c r="P49" s="821"/>
    </row>
    <row r="50" spans="1:16" ht="72" x14ac:dyDescent="0.2">
      <c r="A50" s="808" t="s">
        <v>1261</v>
      </c>
      <c r="B50" s="809" t="s">
        <v>1262</v>
      </c>
      <c r="C50" s="809" t="s">
        <v>1263</v>
      </c>
      <c r="D50" s="810" t="s">
        <v>1427</v>
      </c>
      <c r="E50" s="813">
        <v>8500</v>
      </c>
      <c r="F50" s="814" t="s">
        <v>1428</v>
      </c>
      <c r="G50" s="815" t="s">
        <v>1429</v>
      </c>
      <c r="H50" s="640" t="s">
        <v>1430</v>
      </c>
      <c r="I50" s="640" t="s">
        <v>1273</v>
      </c>
      <c r="J50" s="816" t="s">
        <v>1274</v>
      </c>
      <c r="K50" s="817">
        <v>1</v>
      </c>
      <c r="L50" s="818">
        <v>2</v>
      </c>
      <c r="M50" s="813">
        <v>17000</v>
      </c>
      <c r="N50" s="819"/>
      <c r="O50" s="820"/>
      <c r="P50" s="821"/>
    </row>
    <row r="51" spans="1:16" ht="36" x14ac:dyDescent="0.2">
      <c r="A51" s="808" t="s">
        <v>1261</v>
      </c>
      <c r="B51" s="809" t="s">
        <v>1262</v>
      </c>
      <c r="C51" s="809" t="s">
        <v>1263</v>
      </c>
      <c r="D51" s="810" t="s">
        <v>1431</v>
      </c>
      <c r="E51" s="813">
        <v>2667</v>
      </c>
      <c r="F51" s="814" t="s">
        <v>1432</v>
      </c>
      <c r="G51" s="815" t="s">
        <v>1433</v>
      </c>
      <c r="H51" s="640" t="s">
        <v>1434</v>
      </c>
      <c r="I51" s="640" t="s">
        <v>1435</v>
      </c>
      <c r="J51" s="816" t="s">
        <v>1268</v>
      </c>
      <c r="K51" s="817">
        <v>1</v>
      </c>
      <c r="L51" s="818">
        <v>1</v>
      </c>
      <c r="M51" s="813">
        <v>2667</v>
      </c>
      <c r="N51" s="819"/>
      <c r="O51" s="820"/>
      <c r="P51" s="821"/>
    </row>
    <row r="52" spans="1:16" ht="36" x14ac:dyDescent="0.2">
      <c r="A52" s="808" t="s">
        <v>1261</v>
      </c>
      <c r="B52" s="809" t="s">
        <v>1262</v>
      </c>
      <c r="C52" s="809" t="s">
        <v>1263</v>
      </c>
      <c r="D52" s="810" t="s">
        <v>1436</v>
      </c>
      <c r="E52" s="813">
        <v>4500</v>
      </c>
      <c r="F52" s="814" t="s">
        <v>1437</v>
      </c>
      <c r="G52" s="815" t="s">
        <v>1438</v>
      </c>
      <c r="H52" s="640" t="s">
        <v>1439</v>
      </c>
      <c r="I52" s="640" t="s">
        <v>1273</v>
      </c>
      <c r="J52" s="816" t="s">
        <v>1268</v>
      </c>
      <c r="K52" s="817"/>
      <c r="L52" s="818"/>
      <c r="M52" s="813"/>
      <c r="N52" s="819">
        <v>1</v>
      </c>
      <c r="O52" s="820">
        <v>5</v>
      </c>
      <c r="P52" s="821">
        <v>22500</v>
      </c>
    </row>
    <row r="53" spans="1:16" ht="36" x14ac:dyDescent="0.2">
      <c r="A53" s="808" t="s">
        <v>1261</v>
      </c>
      <c r="B53" s="809" t="s">
        <v>1262</v>
      </c>
      <c r="C53" s="809" t="s">
        <v>1263</v>
      </c>
      <c r="D53" s="810" t="s">
        <v>1440</v>
      </c>
      <c r="E53" s="813">
        <v>7500</v>
      </c>
      <c r="F53" s="814" t="s">
        <v>1441</v>
      </c>
      <c r="G53" s="815" t="s">
        <v>1442</v>
      </c>
      <c r="H53" s="640" t="s">
        <v>1443</v>
      </c>
      <c r="I53" s="640" t="s">
        <v>1273</v>
      </c>
      <c r="J53" s="816" t="s">
        <v>1274</v>
      </c>
      <c r="K53" s="817">
        <v>1</v>
      </c>
      <c r="L53" s="818">
        <v>4</v>
      </c>
      <c r="M53" s="813">
        <v>30000</v>
      </c>
      <c r="N53" s="819"/>
      <c r="O53" s="820"/>
      <c r="P53" s="821"/>
    </row>
    <row r="54" spans="1:16" ht="36" x14ac:dyDescent="0.2">
      <c r="A54" s="808" t="s">
        <v>1261</v>
      </c>
      <c r="B54" s="809" t="s">
        <v>1262</v>
      </c>
      <c r="C54" s="809" t="s">
        <v>1263</v>
      </c>
      <c r="D54" s="810" t="s">
        <v>1444</v>
      </c>
      <c r="E54" s="813">
        <v>11460</v>
      </c>
      <c r="F54" s="814" t="s">
        <v>1445</v>
      </c>
      <c r="G54" s="815" t="s">
        <v>1446</v>
      </c>
      <c r="H54" s="640" t="s">
        <v>1316</v>
      </c>
      <c r="I54" s="640" t="s">
        <v>1317</v>
      </c>
      <c r="J54" s="816" t="s">
        <v>1274</v>
      </c>
      <c r="K54" s="817">
        <v>2</v>
      </c>
      <c r="L54" s="818">
        <v>6</v>
      </c>
      <c r="M54" s="813">
        <v>68760</v>
      </c>
      <c r="N54" s="819"/>
      <c r="O54" s="820"/>
      <c r="P54" s="821"/>
    </row>
    <row r="55" spans="1:16" ht="36" x14ac:dyDescent="0.2">
      <c r="A55" s="808" t="s">
        <v>1261</v>
      </c>
      <c r="B55" s="809" t="s">
        <v>1262</v>
      </c>
      <c r="C55" s="809" t="s">
        <v>1263</v>
      </c>
      <c r="D55" s="810" t="s">
        <v>1447</v>
      </c>
      <c r="E55" s="813">
        <v>1600</v>
      </c>
      <c r="F55" s="814" t="s">
        <v>1448</v>
      </c>
      <c r="G55" s="815" t="s">
        <v>1449</v>
      </c>
      <c r="H55" s="640" t="s">
        <v>1450</v>
      </c>
      <c r="I55" s="640" t="s">
        <v>1450</v>
      </c>
      <c r="J55" s="816" t="s">
        <v>1268</v>
      </c>
      <c r="K55" s="817">
        <v>1</v>
      </c>
      <c r="L55" s="818">
        <v>2</v>
      </c>
      <c r="M55" s="813">
        <v>3200</v>
      </c>
      <c r="N55" s="819"/>
      <c r="O55" s="820"/>
      <c r="P55" s="821"/>
    </row>
    <row r="56" spans="1:16" ht="84" x14ac:dyDescent="0.2">
      <c r="A56" s="808" t="s">
        <v>1261</v>
      </c>
      <c r="B56" s="809" t="s">
        <v>1262</v>
      </c>
      <c r="C56" s="809" t="s">
        <v>1263</v>
      </c>
      <c r="D56" s="810" t="s">
        <v>1451</v>
      </c>
      <c r="E56" s="813">
        <v>10500</v>
      </c>
      <c r="F56" s="814" t="s">
        <v>1452</v>
      </c>
      <c r="G56" s="815" t="s">
        <v>1453</v>
      </c>
      <c r="H56" s="640" t="s">
        <v>1312</v>
      </c>
      <c r="I56" s="640" t="s">
        <v>1400</v>
      </c>
      <c r="J56" s="816" t="s">
        <v>1274</v>
      </c>
      <c r="K56" s="817">
        <v>3</v>
      </c>
      <c r="L56" s="818">
        <v>7</v>
      </c>
      <c r="M56" s="813">
        <v>73500</v>
      </c>
      <c r="N56" s="819"/>
      <c r="O56" s="820"/>
      <c r="P56" s="821"/>
    </row>
    <row r="57" spans="1:16" ht="60" x14ac:dyDescent="0.2">
      <c r="A57" s="808" t="s">
        <v>1261</v>
      </c>
      <c r="B57" s="809" t="s">
        <v>1262</v>
      </c>
      <c r="C57" s="809" t="s">
        <v>1263</v>
      </c>
      <c r="D57" s="810" t="s">
        <v>1454</v>
      </c>
      <c r="E57" s="813">
        <v>3400</v>
      </c>
      <c r="F57" s="814" t="s">
        <v>1455</v>
      </c>
      <c r="G57" s="815" t="s">
        <v>1456</v>
      </c>
      <c r="H57" s="640" t="s">
        <v>1457</v>
      </c>
      <c r="I57" s="640" t="s">
        <v>1326</v>
      </c>
      <c r="J57" s="816" t="s">
        <v>1274</v>
      </c>
      <c r="K57" s="817">
        <v>2</v>
      </c>
      <c r="L57" s="818">
        <v>13</v>
      </c>
      <c r="M57" s="813">
        <v>40800</v>
      </c>
      <c r="N57" s="819">
        <v>1</v>
      </c>
      <c r="O57" s="820">
        <v>1</v>
      </c>
      <c r="P57" s="821">
        <v>3400</v>
      </c>
    </row>
    <row r="58" spans="1:16" ht="72" x14ac:dyDescent="0.2">
      <c r="A58" s="808" t="s">
        <v>1261</v>
      </c>
      <c r="B58" s="809" t="s">
        <v>1262</v>
      </c>
      <c r="C58" s="809" t="s">
        <v>1263</v>
      </c>
      <c r="D58" s="810" t="s">
        <v>1458</v>
      </c>
      <c r="E58" s="813">
        <v>2500</v>
      </c>
      <c r="F58" s="814" t="s">
        <v>1459</v>
      </c>
      <c r="G58" s="815" t="s">
        <v>1460</v>
      </c>
      <c r="H58" s="640" t="s">
        <v>1461</v>
      </c>
      <c r="I58" s="640" t="s">
        <v>1326</v>
      </c>
      <c r="J58" s="816" t="s">
        <v>1274</v>
      </c>
      <c r="K58" s="817">
        <v>1</v>
      </c>
      <c r="L58" s="818">
        <v>2</v>
      </c>
      <c r="M58" s="813">
        <v>5000</v>
      </c>
      <c r="N58" s="819">
        <v>1</v>
      </c>
      <c r="O58" s="820">
        <v>1</v>
      </c>
      <c r="P58" s="821">
        <v>2500</v>
      </c>
    </row>
    <row r="59" spans="1:16" ht="36" x14ac:dyDescent="0.2">
      <c r="A59" s="808" t="s">
        <v>1261</v>
      </c>
      <c r="B59" s="809" t="s">
        <v>1262</v>
      </c>
      <c r="C59" s="809" t="s">
        <v>1263</v>
      </c>
      <c r="D59" s="810" t="s">
        <v>1462</v>
      </c>
      <c r="E59" s="813">
        <v>7500</v>
      </c>
      <c r="F59" s="814" t="s">
        <v>1463</v>
      </c>
      <c r="G59" s="815" t="s">
        <v>1464</v>
      </c>
      <c r="H59" s="640" t="s">
        <v>1316</v>
      </c>
      <c r="I59" s="640" t="s">
        <v>1317</v>
      </c>
      <c r="J59" s="816" t="s">
        <v>1274</v>
      </c>
      <c r="K59" s="817">
        <v>3</v>
      </c>
      <c r="L59" s="818">
        <v>10</v>
      </c>
      <c r="M59" s="813">
        <v>75000</v>
      </c>
      <c r="N59" s="819">
        <v>4</v>
      </c>
      <c r="O59" s="820">
        <v>6</v>
      </c>
      <c r="P59" s="821">
        <v>45000</v>
      </c>
    </row>
    <row r="60" spans="1:16" ht="84" x14ac:dyDescent="0.2">
      <c r="A60" s="808" t="s">
        <v>1261</v>
      </c>
      <c r="B60" s="809" t="s">
        <v>1262</v>
      </c>
      <c r="C60" s="809" t="s">
        <v>1263</v>
      </c>
      <c r="D60" s="810" t="s">
        <v>1465</v>
      </c>
      <c r="E60" s="813">
        <v>10500</v>
      </c>
      <c r="F60" s="814" t="s">
        <v>1466</v>
      </c>
      <c r="G60" s="815" t="s">
        <v>1467</v>
      </c>
      <c r="H60" s="640" t="s">
        <v>1312</v>
      </c>
      <c r="I60" s="640" t="s">
        <v>1400</v>
      </c>
      <c r="J60" s="816" t="s">
        <v>1274</v>
      </c>
      <c r="K60" s="817">
        <v>3</v>
      </c>
      <c r="L60" s="818">
        <v>7</v>
      </c>
      <c r="M60" s="813">
        <v>73500</v>
      </c>
      <c r="N60" s="819"/>
      <c r="O60" s="820"/>
      <c r="P60" s="821"/>
    </row>
    <row r="61" spans="1:16" ht="36" x14ac:dyDescent="0.2">
      <c r="A61" s="808" t="s">
        <v>1261</v>
      </c>
      <c r="B61" s="809" t="s">
        <v>1262</v>
      </c>
      <c r="C61" s="809" t="s">
        <v>1263</v>
      </c>
      <c r="D61" s="810" t="s">
        <v>1468</v>
      </c>
      <c r="E61" s="813">
        <v>3500</v>
      </c>
      <c r="F61" s="814" t="s">
        <v>1469</v>
      </c>
      <c r="G61" s="815" t="s">
        <v>1470</v>
      </c>
      <c r="H61" s="640" t="s">
        <v>1471</v>
      </c>
      <c r="I61" s="640" t="s">
        <v>1471</v>
      </c>
      <c r="J61" s="816" t="s">
        <v>1268</v>
      </c>
      <c r="K61" s="817">
        <v>2</v>
      </c>
      <c r="L61" s="818">
        <v>11</v>
      </c>
      <c r="M61" s="813">
        <v>42000</v>
      </c>
      <c r="N61" s="819"/>
      <c r="O61" s="820"/>
      <c r="P61" s="821"/>
    </row>
    <row r="62" spans="1:16" ht="48" x14ac:dyDescent="0.2">
      <c r="A62" s="808" t="s">
        <v>1261</v>
      </c>
      <c r="B62" s="809" t="s">
        <v>1262</v>
      </c>
      <c r="C62" s="809" t="s">
        <v>1263</v>
      </c>
      <c r="D62" s="810" t="s">
        <v>1472</v>
      </c>
      <c r="E62" s="813">
        <v>3400</v>
      </c>
      <c r="F62" s="814" t="s">
        <v>1473</v>
      </c>
      <c r="G62" s="815" t="s">
        <v>1474</v>
      </c>
      <c r="H62" s="640" t="s">
        <v>1475</v>
      </c>
      <c r="I62" s="640" t="s">
        <v>1475</v>
      </c>
      <c r="J62" s="816" t="s">
        <v>1274</v>
      </c>
      <c r="K62" s="817">
        <v>2</v>
      </c>
      <c r="L62" s="818">
        <v>13</v>
      </c>
      <c r="M62" s="813">
        <v>40800</v>
      </c>
      <c r="N62" s="819">
        <v>1</v>
      </c>
      <c r="O62" s="820">
        <v>1</v>
      </c>
      <c r="P62" s="821">
        <v>3400</v>
      </c>
    </row>
    <row r="63" spans="1:16" ht="60" x14ac:dyDescent="0.2">
      <c r="A63" s="808" t="s">
        <v>1261</v>
      </c>
      <c r="B63" s="809" t="s">
        <v>1262</v>
      </c>
      <c r="C63" s="809" t="s">
        <v>1263</v>
      </c>
      <c r="D63" s="810" t="s">
        <v>1476</v>
      </c>
      <c r="E63" s="813">
        <v>2000.0225</v>
      </c>
      <c r="F63" s="814" t="s">
        <v>1477</v>
      </c>
      <c r="G63" s="815" t="s">
        <v>1478</v>
      </c>
      <c r="H63" s="640" t="s">
        <v>1325</v>
      </c>
      <c r="I63" s="640" t="s">
        <v>1479</v>
      </c>
      <c r="J63" s="816" t="s">
        <v>1268</v>
      </c>
      <c r="K63" s="817">
        <v>1</v>
      </c>
      <c r="L63" s="818">
        <v>12</v>
      </c>
      <c r="M63" s="813">
        <v>24000</v>
      </c>
      <c r="N63" s="819">
        <v>3</v>
      </c>
      <c r="O63" s="820">
        <v>6</v>
      </c>
      <c r="P63" s="821">
        <v>11267</v>
      </c>
    </row>
    <row r="64" spans="1:16" ht="36" x14ac:dyDescent="0.2">
      <c r="A64" s="808" t="s">
        <v>1261</v>
      </c>
      <c r="B64" s="809" t="s">
        <v>1262</v>
      </c>
      <c r="C64" s="809" t="s">
        <v>1263</v>
      </c>
      <c r="D64" s="810" t="s">
        <v>1480</v>
      </c>
      <c r="E64" s="813">
        <v>6500</v>
      </c>
      <c r="F64" s="814" t="s">
        <v>1481</v>
      </c>
      <c r="G64" s="815" t="s">
        <v>1482</v>
      </c>
      <c r="H64" s="640" t="s">
        <v>1443</v>
      </c>
      <c r="I64" s="640" t="s">
        <v>1273</v>
      </c>
      <c r="J64" s="816" t="s">
        <v>1274</v>
      </c>
      <c r="K64" s="817">
        <v>1</v>
      </c>
      <c r="L64" s="818">
        <v>2</v>
      </c>
      <c r="M64" s="813">
        <v>7500</v>
      </c>
      <c r="N64" s="819"/>
      <c r="O64" s="820"/>
      <c r="P64" s="821"/>
    </row>
    <row r="65" spans="1:16" ht="60" x14ac:dyDescent="0.2">
      <c r="A65" s="808" t="s">
        <v>1261</v>
      </c>
      <c r="B65" s="809" t="s">
        <v>1262</v>
      </c>
      <c r="C65" s="809" t="s">
        <v>1263</v>
      </c>
      <c r="D65" s="810" t="s">
        <v>1483</v>
      </c>
      <c r="E65" s="813">
        <v>2291.5</v>
      </c>
      <c r="F65" s="814" t="s">
        <v>1484</v>
      </c>
      <c r="G65" s="815" t="s">
        <v>1485</v>
      </c>
      <c r="H65" s="640" t="s">
        <v>1325</v>
      </c>
      <c r="I65" s="640" t="s">
        <v>1326</v>
      </c>
      <c r="J65" s="816" t="s">
        <v>1268</v>
      </c>
      <c r="K65" s="817">
        <v>2</v>
      </c>
      <c r="L65" s="818">
        <v>5</v>
      </c>
      <c r="M65" s="813">
        <v>12083</v>
      </c>
      <c r="N65" s="819"/>
      <c r="O65" s="820"/>
      <c r="P65" s="821"/>
    </row>
    <row r="66" spans="1:16" ht="36" x14ac:dyDescent="0.2">
      <c r="A66" s="808" t="s">
        <v>1261</v>
      </c>
      <c r="B66" s="809" t="s">
        <v>1262</v>
      </c>
      <c r="C66" s="809" t="s">
        <v>1263</v>
      </c>
      <c r="D66" s="810" t="s">
        <v>1486</v>
      </c>
      <c r="E66" s="813">
        <v>9944.4444444444453</v>
      </c>
      <c r="F66" s="814" t="s">
        <v>1487</v>
      </c>
      <c r="G66" s="815" t="s">
        <v>1488</v>
      </c>
      <c r="H66" s="640" t="s">
        <v>1316</v>
      </c>
      <c r="I66" s="640" t="s">
        <v>1317</v>
      </c>
      <c r="J66" s="816" t="s">
        <v>1274</v>
      </c>
      <c r="K66" s="817">
        <v>3</v>
      </c>
      <c r="L66" s="818">
        <v>7</v>
      </c>
      <c r="M66" s="813">
        <v>75000</v>
      </c>
      <c r="N66" s="819">
        <v>6</v>
      </c>
      <c r="O66" s="820">
        <v>6</v>
      </c>
      <c r="P66" s="821">
        <v>59666.666666666672</v>
      </c>
    </row>
    <row r="67" spans="1:16" ht="48" x14ac:dyDescent="0.2">
      <c r="A67" s="808" t="s">
        <v>1261</v>
      </c>
      <c r="B67" s="809" t="s">
        <v>1262</v>
      </c>
      <c r="C67" s="809" t="s">
        <v>1263</v>
      </c>
      <c r="D67" s="810" t="s">
        <v>1489</v>
      </c>
      <c r="E67" s="813">
        <v>6875</v>
      </c>
      <c r="F67" s="814" t="s">
        <v>1490</v>
      </c>
      <c r="G67" s="815" t="s">
        <v>1491</v>
      </c>
      <c r="H67" s="640" t="s">
        <v>1352</v>
      </c>
      <c r="I67" s="640" t="s">
        <v>1396</v>
      </c>
      <c r="J67" s="816" t="s">
        <v>1274</v>
      </c>
      <c r="K67" s="817">
        <v>2</v>
      </c>
      <c r="L67" s="818">
        <v>5</v>
      </c>
      <c r="M67" s="813">
        <v>35000</v>
      </c>
      <c r="N67" s="819"/>
      <c r="O67" s="820"/>
      <c r="P67" s="821"/>
    </row>
    <row r="68" spans="1:16" ht="36" x14ac:dyDescent="0.2">
      <c r="A68" s="808" t="s">
        <v>1261</v>
      </c>
      <c r="B68" s="809" t="s">
        <v>1262</v>
      </c>
      <c r="C68" s="809" t="s">
        <v>1263</v>
      </c>
      <c r="D68" s="810" t="s">
        <v>1492</v>
      </c>
      <c r="E68" s="813">
        <v>8500</v>
      </c>
      <c r="F68" s="814" t="s">
        <v>1493</v>
      </c>
      <c r="G68" s="815" t="s">
        <v>1494</v>
      </c>
      <c r="H68" s="640" t="s">
        <v>1292</v>
      </c>
      <c r="I68" s="640" t="s">
        <v>1273</v>
      </c>
      <c r="J68" s="816" t="s">
        <v>1274</v>
      </c>
      <c r="K68" s="817">
        <v>2</v>
      </c>
      <c r="L68" s="818">
        <v>6</v>
      </c>
      <c r="M68" s="813">
        <v>51000</v>
      </c>
      <c r="N68" s="819"/>
      <c r="O68" s="820"/>
      <c r="P68" s="821"/>
    </row>
    <row r="69" spans="1:16" ht="36" x14ac:dyDescent="0.2">
      <c r="A69" s="808" t="s">
        <v>1261</v>
      </c>
      <c r="B69" s="809" t="s">
        <v>1262</v>
      </c>
      <c r="C69" s="809" t="s">
        <v>1263</v>
      </c>
      <c r="D69" s="810" t="s">
        <v>1495</v>
      </c>
      <c r="E69" s="813">
        <v>10500</v>
      </c>
      <c r="F69" s="814" t="s">
        <v>1496</v>
      </c>
      <c r="G69" s="815" t="s">
        <v>1497</v>
      </c>
      <c r="H69" s="640" t="s">
        <v>1305</v>
      </c>
      <c r="I69" s="640" t="s">
        <v>1305</v>
      </c>
      <c r="J69" s="816" t="s">
        <v>1274</v>
      </c>
      <c r="K69" s="817">
        <v>2</v>
      </c>
      <c r="L69" s="818">
        <v>6</v>
      </c>
      <c r="M69" s="813">
        <v>63000</v>
      </c>
      <c r="N69" s="819"/>
      <c r="O69" s="820"/>
      <c r="P69" s="821"/>
    </row>
    <row r="70" spans="1:16" ht="36" x14ac:dyDescent="0.2">
      <c r="A70" s="808" t="s">
        <v>1261</v>
      </c>
      <c r="B70" s="809" t="s">
        <v>1262</v>
      </c>
      <c r="C70" s="809" t="s">
        <v>1263</v>
      </c>
      <c r="D70" s="810" t="s">
        <v>1498</v>
      </c>
      <c r="E70" s="813">
        <v>7500</v>
      </c>
      <c r="F70" s="814" t="s">
        <v>1499</v>
      </c>
      <c r="G70" s="815" t="s">
        <v>1500</v>
      </c>
      <c r="H70" s="640" t="s">
        <v>1316</v>
      </c>
      <c r="I70" s="640" t="s">
        <v>1273</v>
      </c>
      <c r="J70" s="816" t="s">
        <v>1274</v>
      </c>
      <c r="K70" s="817">
        <v>1</v>
      </c>
      <c r="L70" s="818">
        <v>3</v>
      </c>
      <c r="M70" s="813">
        <v>22500</v>
      </c>
      <c r="N70" s="819"/>
      <c r="O70" s="820"/>
      <c r="P70" s="821"/>
    </row>
    <row r="71" spans="1:16" ht="48" x14ac:dyDescent="0.2">
      <c r="A71" s="808" t="s">
        <v>1261</v>
      </c>
      <c r="B71" s="809" t="s">
        <v>1262</v>
      </c>
      <c r="C71" s="809" t="s">
        <v>1263</v>
      </c>
      <c r="D71" s="810" t="s">
        <v>1501</v>
      </c>
      <c r="E71" s="813">
        <v>6500</v>
      </c>
      <c r="F71" s="814" t="s">
        <v>1502</v>
      </c>
      <c r="G71" s="815" t="s">
        <v>1503</v>
      </c>
      <c r="H71" s="640" t="s">
        <v>1316</v>
      </c>
      <c r="I71" s="640" t="s">
        <v>1273</v>
      </c>
      <c r="J71" s="816" t="s">
        <v>1274</v>
      </c>
      <c r="K71" s="817">
        <v>1</v>
      </c>
      <c r="L71" s="818">
        <v>4</v>
      </c>
      <c r="M71" s="813">
        <v>26000</v>
      </c>
      <c r="N71" s="819"/>
      <c r="O71" s="820"/>
      <c r="P71" s="821"/>
    </row>
    <row r="72" spans="1:16" ht="108" x14ac:dyDescent="0.2">
      <c r="A72" s="808" t="s">
        <v>1261</v>
      </c>
      <c r="B72" s="809" t="s">
        <v>1262</v>
      </c>
      <c r="C72" s="809" t="s">
        <v>1263</v>
      </c>
      <c r="D72" s="810" t="s">
        <v>1504</v>
      </c>
      <c r="E72" s="813">
        <v>8000</v>
      </c>
      <c r="F72" s="814" t="s">
        <v>1505</v>
      </c>
      <c r="G72" s="815" t="s">
        <v>1506</v>
      </c>
      <c r="H72" s="640" t="s">
        <v>1507</v>
      </c>
      <c r="I72" s="640" t="s">
        <v>1273</v>
      </c>
      <c r="J72" s="816" t="s">
        <v>1274</v>
      </c>
      <c r="K72" s="817">
        <v>1</v>
      </c>
      <c r="L72" s="818">
        <v>3</v>
      </c>
      <c r="M72" s="813">
        <v>16000</v>
      </c>
      <c r="N72" s="819"/>
      <c r="O72" s="820"/>
      <c r="P72" s="821"/>
    </row>
    <row r="73" spans="1:16" ht="72" x14ac:dyDescent="0.2">
      <c r="A73" s="808" t="s">
        <v>1261</v>
      </c>
      <c r="B73" s="809" t="s">
        <v>1262</v>
      </c>
      <c r="C73" s="809" t="s">
        <v>1263</v>
      </c>
      <c r="D73" s="810" t="s">
        <v>1508</v>
      </c>
      <c r="E73" s="813">
        <v>3250</v>
      </c>
      <c r="F73" s="814" t="s">
        <v>1509</v>
      </c>
      <c r="G73" s="815" t="s">
        <v>1510</v>
      </c>
      <c r="H73" s="640" t="s">
        <v>1300</v>
      </c>
      <c r="I73" s="640" t="s">
        <v>1301</v>
      </c>
      <c r="J73" s="816" t="s">
        <v>1274</v>
      </c>
      <c r="K73" s="817"/>
      <c r="L73" s="818"/>
      <c r="M73" s="813"/>
      <c r="N73" s="819">
        <v>2</v>
      </c>
      <c r="O73" s="820">
        <v>2</v>
      </c>
      <c r="P73" s="821">
        <v>6500</v>
      </c>
    </row>
    <row r="74" spans="1:16" ht="36" x14ac:dyDescent="0.2">
      <c r="A74" s="808" t="s">
        <v>1261</v>
      </c>
      <c r="B74" s="809" t="s">
        <v>1262</v>
      </c>
      <c r="C74" s="809" t="s">
        <v>1263</v>
      </c>
      <c r="D74" s="810" t="s">
        <v>1511</v>
      </c>
      <c r="E74" s="813">
        <v>9833.3333333333339</v>
      </c>
      <c r="F74" s="814" t="s">
        <v>1512</v>
      </c>
      <c r="G74" s="815" t="s">
        <v>1513</v>
      </c>
      <c r="H74" s="640" t="s">
        <v>1305</v>
      </c>
      <c r="I74" s="640" t="s">
        <v>1305</v>
      </c>
      <c r="J74" s="816" t="s">
        <v>1274</v>
      </c>
      <c r="K74" s="817">
        <v>3</v>
      </c>
      <c r="L74" s="818">
        <v>9</v>
      </c>
      <c r="M74" s="813">
        <v>88500</v>
      </c>
      <c r="N74" s="819"/>
      <c r="O74" s="820"/>
      <c r="P74" s="821"/>
    </row>
    <row r="75" spans="1:16" ht="36" x14ac:dyDescent="0.2">
      <c r="A75" s="808" t="s">
        <v>1261</v>
      </c>
      <c r="B75" s="809" t="s">
        <v>1262</v>
      </c>
      <c r="C75" s="809" t="s">
        <v>1263</v>
      </c>
      <c r="D75" s="810" t="s">
        <v>1514</v>
      </c>
      <c r="E75" s="813">
        <v>10000</v>
      </c>
      <c r="F75" s="814" t="s">
        <v>1515</v>
      </c>
      <c r="G75" s="815" t="s">
        <v>1516</v>
      </c>
      <c r="H75" s="640" t="s">
        <v>1316</v>
      </c>
      <c r="I75" s="640" t="s">
        <v>1273</v>
      </c>
      <c r="J75" s="816" t="s">
        <v>1274</v>
      </c>
      <c r="K75" s="817">
        <v>1</v>
      </c>
      <c r="L75" s="818">
        <v>3</v>
      </c>
      <c r="M75" s="813">
        <v>30000</v>
      </c>
      <c r="N75" s="819"/>
      <c r="O75" s="820"/>
      <c r="P75" s="821"/>
    </row>
    <row r="76" spans="1:16" ht="36" x14ac:dyDescent="0.2">
      <c r="A76" s="808" t="s">
        <v>1261</v>
      </c>
      <c r="B76" s="809" t="s">
        <v>1262</v>
      </c>
      <c r="C76" s="809" t="s">
        <v>1263</v>
      </c>
      <c r="D76" s="810" t="s">
        <v>1517</v>
      </c>
      <c r="E76" s="813">
        <v>7500</v>
      </c>
      <c r="F76" s="814" t="s">
        <v>1518</v>
      </c>
      <c r="G76" s="815" t="s">
        <v>1519</v>
      </c>
      <c r="H76" s="640" t="s">
        <v>1316</v>
      </c>
      <c r="I76" s="640" t="s">
        <v>1317</v>
      </c>
      <c r="J76" s="816" t="s">
        <v>1274</v>
      </c>
      <c r="K76" s="817">
        <v>3</v>
      </c>
      <c r="L76" s="818">
        <v>9</v>
      </c>
      <c r="M76" s="813">
        <v>67500</v>
      </c>
      <c r="N76" s="819"/>
      <c r="O76" s="820"/>
      <c r="P76" s="821"/>
    </row>
    <row r="77" spans="1:16" ht="96" x14ac:dyDescent="0.2">
      <c r="A77" s="808" t="s">
        <v>1261</v>
      </c>
      <c r="B77" s="809" t="s">
        <v>1262</v>
      </c>
      <c r="C77" s="809" t="s">
        <v>1263</v>
      </c>
      <c r="D77" s="810" t="s">
        <v>1520</v>
      </c>
      <c r="E77" s="813">
        <v>8500</v>
      </c>
      <c r="F77" s="814" t="s">
        <v>1521</v>
      </c>
      <c r="G77" s="815" t="s">
        <v>1522</v>
      </c>
      <c r="H77" s="640" t="s">
        <v>1272</v>
      </c>
      <c r="I77" s="640" t="s">
        <v>1278</v>
      </c>
      <c r="J77" s="816" t="s">
        <v>1274</v>
      </c>
      <c r="K77" s="817">
        <v>1</v>
      </c>
      <c r="L77" s="818">
        <v>4</v>
      </c>
      <c r="M77" s="813">
        <v>34000</v>
      </c>
      <c r="N77" s="819"/>
      <c r="O77" s="820"/>
      <c r="P77" s="821"/>
    </row>
    <row r="78" spans="1:16" ht="36" x14ac:dyDescent="0.2">
      <c r="A78" s="808" t="s">
        <v>1261</v>
      </c>
      <c r="B78" s="809" t="s">
        <v>1262</v>
      </c>
      <c r="C78" s="809" t="s">
        <v>1263</v>
      </c>
      <c r="D78" s="810" t="s">
        <v>1523</v>
      </c>
      <c r="E78" s="813">
        <v>11640</v>
      </c>
      <c r="F78" s="814" t="s">
        <v>1524</v>
      </c>
      <c r="G78" s="815" t="s">
        <v>1525</v>
      </c>
      <c r="H78" s="640" t="s">
        <v>1316</v>
      </c>
      <c r="I78" s="640" t="s">
        <v>1317</v>
      </c>
      <c r="J78" s="816" t="s">
        <v>1274</v>
      </c>
      <c r="K78" s="817">
        <v>3</v>
      </c>
      <c r="L78" s="818">
        <v>7</v>
      </c>
      <c r="M78" s="813">
        <v>81748</v>
      </c>
      <c r="N78" s="819">
        <v>6</v>
      </c>
      <c r="O78" s="820">
        <v>6</v>
      </c>
      <c r="P78" s="821">
        <v>69840</v>
      </c>
    </row>
    <row r="79" spans="1:16" ht="48" x14ac:dyDescent="0.2">
      <c r="A79" s="808" t="s">
        <v>1261</v>
      </c>
      <c r="B79" s="809" t="s">
        <v>1262</v>
      </c>
      <c r="C79" s="809" t="s">
        <v>1263</v>
      </c>
      <c r="D79" s="810" t="s">
        <v>1526</v>
      </c>
      <c r="E79" s="813">
        <v>11666.666666666666</v>
      </c>
      <c r="F79" s="814" t="s">
        <v>1527</v>
      </c>
      <c r="G79" s="815" t="s">
        <v>1528</v>
      </c>
      <c r="H79" s="640" t="s">
        <v>1316</v>
      </c>
      <c r="I79" s="640" t="s">
        <v>1273</v>
      </c>
      <c r="J79" s="816" t="s">
        <v>1274</v>
      </c>
      <c r="K79" s="817"/>
      <c r="L79" s="818"/>
      <c r="M79" s="813"/>
      <c r="N79" s="819">
        <v>1</v>
      </c>
      <c r="O79" s="820">
        <v>3</v>
      </c>
      <c r="P79" s="821">
        <v>35000</v>
      </c>
    </row>
    <row r="80" spans="1:16" ht="36" x14ac:dyDescent="0.2">
      <c r="A80" s="808" t="s">
        <v>1261</v>
      </c>
      <c r="B80" s="809" t="s">
        <v>1262</v>
      </c>
      <c r="C80" s="809" t="s">
        <v>1263</v>
      </c>
      <c r="D80" s="810" t="s">
        <v>1529</v>
      </c>
      <c r="E80" s="813">
        <v>7500</v>
      </c>
      <c r="F80" s="814" t="s">
        <v>1530</v>
      </c>
      <c r="G80" s="815" t="s">
        <v>1531</v>
      </c>
      <c r="H80" s="640" t="s">
        <v>1316</v>
      </c>
      <c r="I80" s="640" t="s">
        <v>1317</v>
      </c>
      <c r="J80" s="816" t="s">
        <v>1274</v>
      </c>
      <c r="K80" s="817">
        <v>1</v>
      </c>
      <c r="L80" s="818">
        <v>3</v>
      </c>
      <c r="M80" s="813">
        <v>22500</v>
      </c>
      <c r="N80" s="819"/>
      <c r="O80" s="820"/>
      <c r="P80" s="821"/>
    </row>
    <row r="81" spans="1:16" ht="60" x14ac:dyDescent="0.2">
      <c r="A81" s="808" t="s">
        <v>1261</v>
      </c>
      <c r="B81" s="809" t="s">
        <v>1262</v>
      </c>
      <c r="C81" s="809" t="s">
        <v>1263</v>
      </c>
      <c r="D81" s="810" t="s">
        <v>1532</v>
      </c>
      <c r="E81" s="813">
        <v>3000</v>
      </c>
      <c r="F81" s="814" t="s">
        <v>1533</v>
      </c>
      <c r="G81" s="815" t="s">
        <v>1534</v>
      </c>
      <c r="H81" s="640" t="s">
        <v>1267</v>
      </c>
      <c r="I81" s="640" t="s">
        <v>1267</v>
      </c>
      <c r="J81" s="816" t="s">
        <v>1268</v>
      </c>
      <c r="K81" s="817">
        <v>2</v>
      </c>
      <c r="L81" s="818">
        <v>9</v>
      </c>
      <c r="M81" s="813">
        <v>24900</v>
      </c>
      <c r="N81" s="819">
        <v>1</v>
      </c>
      <c r="O81" s="820">
        <v>1</v>
      </c>
      <c r="P81" s="821">
        <v>3000</v>
      </c>
    </row>
    <row r="82" spans="1:16" ht="96" x14ac:dyDescent="0.2">
      <c r="A82" s="808" t="s">
        <v>1261</v>
      </c>
      <c r="B82" s="809" t="s">
        <v>1262</v>
      </c>
      <c r="C82" s="809" t="s">
        <v>1263</v>
      </c>
      <c r="D82" s="810" t="s">
        <v>1535</v>
      </c>
      <c r="E82" s="813">
        <v>4000</v>
      </c>
      <c r="F82" s="814" t="s">
        <v>1536</v>
      </c>
      <c r="G82" s="815" t="s">
        <v>1537</v>
      </c>
      <c r="H82" s="640" t="s">
        <v>1538</v>
      </c>
      <c r="I82" s="640" t="s">
        <v>1538</v>
      </c>
      <c r="J82" s="816" t="s">
        <v>1268</v>
      </c>
      <c r="K82" s="817">
        <v>5</v>
      </c>
      <c r="L82" s="818">
        <v>12</v>
      </c>
      <c r="M82" s="813">
        <v>48000</v>
      </c>
      <c r="N82" s="819">
        <v>6</v>
      </c>
      <c r="O82" s="820">
        <v>6</v>
      </c>
      <c r="P82" s="821">
        <v>24000</v>
      </c>
    </row>
    <row r="83" spans="1:16" ht="36" x14ac:dyDescent="0.2">
      <c r="A83" s="808" t="s">
        <v>1261</v>
      </c>
      <c r="B83" s="809" t="s">
        <v>1262</v>
      </c>
      <c r="C83" s="809" t="s">
        <v>1263</v>
      </c>
      <c r="D83" s="810" t="s">
        <v>1539</v>
      </c>
      <c r="E83" s="813">
        <v>2500</v>
      </c>
      <c r="F83" s="814" t="s">
        <v>1540</v>
      </c>
      <c r="G83" s="815" t="s">
        <v>1541</v>
      </c>
      <c r="H83" s="640" t="s">
        <v>1267</v>
      </c>
      <c r="I83" s="640" t="s">
        <v>1267</v>
      </c>
      <c r="J83" s="816" t="s">
        <v>1268</v>
      </c>
      <c r="K83" s="817">
        <v>1</v>
      </c>
      <c r="L83" s="818">
        <v>10</v>
      </c>
      <c r="M83" s="813">
        <v>25000</v>
      </c>
      <c r="N83" s="819">
        <v>4</v>
      </c>
      <c r="O83" s="820">
        <v>6</v>
      </c>
      <c r="P83" s="821">
        <v>15000</v>
      </c>
    </row>
    <row r="84" spans="1:16" ht="60" x14ac:dyDescent="0.2">
      <c r="A84" s="808" t="s">
        <v>1261</v>
      </c>
      <c r="B84" s="809" t="s">
        <v>1262</v>
      </c>
      <c r="C84" s="809" t="s">
        <v>1263</v>
      </c>
      <c r="D84" s="810" t="s">
        <v>1542</v>
      </c>
      <c r="E84" s="813">
        <v>9937.5</v>
      </c>
      <c r="F84" s="814" t="s">
        <v>1543</v>
      </c>
      <c r="G84" s="815" t="s">
        <v>1544</v>
      </c>
      <c r="H84" s="640" t="s">
        <v>1545</v>
      </c>
      <c r="I84" s="640" t="s">
        <v>1377</v>
      </c>
      <c r="J84" s="816" t="s">
        <v>1274</v>
      </c>
      <c r="K84" s="817">
        <v>3</v>
      </c>
      <c r="L84" s="818">
        <v>7</v>
      </c>
      <c r="M84" s="813">
        <v>69000</v>
      </c>
      <c r="N84" s="819">
        <v>5</v>
      </c>
      <c r="O84" s="820">
        <v>6</v>
      </c>
      <c r="P84" s="821">
        <v>59625</v>
      </c>
    </row>
    <row r="85" spans="1:16" ht="108" x14ac:dyDescent="0.2">
      <c r="A85" s="808" t="s">
        <v>1261</v>
      </c>
      <c r="B85" s="809" t="s">
        <v>1262</v>
      </c>
      <c r="C85" s="809" t="s">
        <v>1263</v>
      </c>
      <c r="D85" s="810" t="s">
        <v>1546</v>
      </c>
      <c r="E85" s="813">
        <v>7593.75</v>
      </c>
      <c r="F85" s="814" t="s">
        <v>1547</v>
      </c>
      <c r="G85" s="815" t="s">
        <v>1548</v>
      </c>
      <c r="H85" s="640" t="s">
        <v>1272</v>
      </c>
      <c r="I85" s="640" t="s">
        <v>1273</v>
      </c>
      <c r="J85" s="816" t="s">
        <v>1274</v>
      </c>
      <c r="K85" s="817">
        <v>2</v>
      </c>
      <c r="L85" s="818">
        <v>4</v>
      </c>
      <c r="M85" s="813">
        <v>21000</v>
      </c>
      <c r="N85" s="819">
        <v>2</v>
      </c>
      <c r="O85" s="820">
        <v>2</v>
      </c>
      <c r="P85" s="821">
        <v>15000</v>
      </c>
    </row>
    <row r="86" spans="1:16" ht="36" x14ac:dyDescent="0.2">
      <c r="A86" s="808" t="s">
        <v>1261</v>
      </c>
      <c r="B86" s="809" t="s">
        <v>1262</v>
      </c>
      <c r="C86" s="809" t="s">
        <v>1263</v>
      </c>
      <c r="D86" s="810" t="s">
        <v>1549</v>
      </c>
      <c r="E86" s="813">
        <v>11000</v>
      </c>
      <c r="F86" s="814" t="s">
        <v>1550</v>
      </c>
      <c r="G86" s="815" t="s">
        <v>1551</v>
      </c>
      <c r="H86" s="640" t="s">
        <v>1325</v>
      </c>
      <c r="I86" s="640" t="s">
        <v>1273</v>
      </c>
      <c r="J86" s="816" t="s">
        <v>1274</v>
      </c>
      <c r="K86" s="817">
        <v>1</v>
      </c>
      <c r="L86" s="818">
        <v>3</v>
      </c>
      <c r="M86" s="813">
        <v>33000</v>
      </c>
      <c r="N86" s="819"/>
      <c r="O86" s="820"/>
      <c r="P86" s="821"/>
    </row>
    <row r="87" spans="1:16" ht="36" x14ac:dyDescent="0.2">
      <c r="A87" s="808" t="s">
        <v>1261</v>
      </c>
      <c r="B87" s="809" t="s">
        <v>1262</v>
      </c>
      <c r="C87" s="809" t="s">
        <v>1263</v>
      </c>
      <c r="D87" s="810" t="s">
        <v>1552</v>
      </c>
      <c r="E87" s="813">
        <v>6500</v>
      </c>
      <c r="F87" s="814" t="s">
        <v>1553</v>
      </c>
      <c r="G87" s="815" t="s">
        <v>1554</v>
      </c>
      <c r="H87" s="640" t="s">
        <v>1545</v>
      </c>
      <c r="I87" s="640" t="s">
        <v>1377</v>
      </c>
      <c r="J87" s="816" t="s">
        <v>1274</v>
      </c>
      <c r="K87" s="817">
        <v>2</v>
      </c>
      <c r="L87" s="818">
        <v>4</v>
      </c>
      <c r="M87" s="813">
        <v>26000</v>
      </c>
      <c r="N87" s="819"/>
      <c r="O87" s="820"/>
      <c r="P87" s="821"/>
    </row>
    <row r="88" spans="1:16" ht="72" x14ac:dyDescent="0.2">
      <c r="A88" s="808" t="s">
        <v>1261</v>
      </c>
      <c r="B88" s="809" t="s">
        <v>1262</v>
      </c>
      <c r="C88" s="809" t="s">
        <v>1263</v>
      </c>
      <c r="D88" s="810" t="s">
        <v>1458</v>
      </c>
      <c r="E88" s="813">
        <v>2500</v>
      </c>
      <c r="F88" s="814" t="s">
        <v>1555</v>
      </c>
      <c r="G88" s="815" t="s">
        <v>1556</v>
      </c>
      <c r="H88" s="640" t="s">
        <v>1461</v>
      </c>
      <c r="I88" s="640" t="s">
        <v>1326</v>
      </c>
      <c r="J88" s="816" t="s">
        <v>1274</v>
      </c>
      <c r="K88" s="817">
        <v>1</v>
      </c>
      <c r="L88" s="818">
        <v>2</v>
      </c>
      <c r="M88" s="813">
        <v>5000</v>
      </c>
      <c r="N88" s="819">
        <v>1</v>
      </c>
      <c r="O88" s="820">
        <v>1</v>
      </c>
      <c r="P88" s="821">
        <v>2500</v>
      </c>
    </row>
    <row r="89" spans="1:16" ht="60" x14ac:dyDescent="0.2">
      <c r="A89" s="808" t="s">
        <v>1261</v>
      </c>
      <c r="B89" s="809" t="s">
        <v>1262</v>
      </c>
      <c r="C89" s="809" t="s">
        <v>1263</v>
      </c>
      <c r="D89" s="810" t="s">
        <v>1557</v>
      </c>
      <c r="E89" s="813">
        <v>2000</v>
      </c>
      <c r="F89" s="814" t="s">
        <v>1558</v>
      </c>
      <c r="G89" s="815" t="s">
        <v>1559</v>
      </c>
      <c r="H89" s="640" t="s">
        <v>1325</v>
      </c>
      <c r="I89" s="640" t="s">
        <v>1326</v>
      </c>
      <c r="J89" s="816" t="s">
        <v>1268</v>
      </c>
      <c r="K89" s="817">
        <v>2</v>
      </c>
      <c r="L89" s="818">
        <v>5</v>
      </c>
      <c r="M89" s="813">
        <v>11500</v>
      </c>
      <c r="N89" s="819"/>
      <c r="O89" s="820"/>
      <c r="P89" s="821"/>
    </row>
    <row r="90" spans="1:16" ht="60" x14ac:dyDescent="0.2">
      <c r="A90" s="808" t="s">
        <v>1261</v>
      </c>
      <c r="B90" s="809" t="s">
        <v>1262</v>
      </c>
      <c r="C90" s="809" t="s">
        <v>1263</v>
      </c>
      <c r="D90" s="810" t="s">
        <v>1560</v>
      </c>
      <c r="E90" s="813">
        <v>5500</v>
      </c>
      <c r="F90" s="814" t="s">
        <v>1561</v>
      </c>
      <c r="G90" s="815" t="s">
        <v>1562</v>
      </c>
      <c r="H90" s="640" t="s">
        <v>1430</v>
      </c>
      <c r="I90" s="640" t="s">
        <v>1273</v>
      </c>
      <c r="J90" s="816" t="s">
        <v>1274</v>
      </c>
      <c r="K90" s="817">
        <v>1</v>
      </c>
      <c r="L90" s="818">
        <v>3</v>
      </c>
      <c r="M90" s="813">
        <v>16500</v>
      </c>
      <c r="N90" s="819"/>
      <c r="O90" s="820"/>
      <c r="P90" s="821"/>
    </row>
    <row r="91" spans="1:16" ht="48" x14ac:dyDescent="0.2">
      <c r="A91" s="808" t="s">
        <v>1261</v>
      </c>
      <c r="B91" s="809" t="s">
        <v>1262</v>
      </c>
      <c r="C91" s="809" t="s">
        <v>1263</v>
      </c>
      <c r="D91" s="810" t="s">
        <v>1563</v>
      </c>
      <c r="E91" s="813">
        <v>8500</v>
      </c>
      <c r="F91" s="814" t="s">
        <v>1564</v>
      </c>
      <c r="G91" s="815" t="s">
        <v>1565</v>
      </c>
      <c r="H91" s="640" t="s">
        <v>1305</v>
      </c>
      <c r="I91" s="640" t="s">
        <v>1273</v>
      </c>
      <c r="J91" s="816" t="s">
        <v>1274</v>
      </c>
      <c r="K91" s="817">
        <v>1</v>
      </c>
      <c r="L91" s="818">
        <v>3</v>
      </c>
      <c r="M91" s="813">
        <v>25500</v>
      </c>
      <c r="N91" s="819"/>
      <c r="O91" s="820"/>
      <c r="P91" s="821"/>
    </row>
    <row r="92" spans="1:16" ht="36" x14ac:dyDescent="0.2">
      <c r="A92" s="808" t="s">
        <v>1261</v>
      </c>
      <c r="B92" s="809" t="s">
        <v>1262</v>
      </c>
      <c r="C92" s="809" t="s">
        <v>1263</v>
      </c>
      <c r="D92" s="810" t="s">
        <v>1566</v>
      </c>
      <c r="E92" s="813">
        <v>3166.6666666666665</v>
      </c>
      <c r="F92" s="814" t="s">
        <v>1567</v>
      </c>
      <c r="G92" s="815" t="s">
        <v>1568</v>
      </c>
      <c r="H92" s="640" t="s">
        <v>1569</v>
      </c>
      <c r="I92" s="640" t="s">
        <v>1326</v>
      </c>
      <c r="J92" s="816" t="s">
        <v>1274</v>
      </c>
      <c r="K92" s="817">
        <v>3</v>
      </c>
      <c r="L92" s="818">
        <v>9</v>
      </c>
      <c r="M92" s="813">
        <v>28500</v>
      </c>
      <c r="N92" s="819"/>
      <c r="O92" s="820"/>
      <c r="P92" s="821"/>
    </row>
    <row r="93" spans="1:16" ht="48" x14ac:dyDescent="0.2">
      <c r="A93" s="808" t="s">
        <v>1261</v>
      </c>
      <c r="B93" s="809" t="s">
        <v>1262</v>
      </c>
      <c r="C93" s="809" t="s">
        <v>1263</v>
      </c>
      <c r="D93" s="810" t="s">
        <v>1570</v>
      </c>
      <c r="E93" s="813">
        <v>4500</v>
      </c>
      <c r="F93" s="814" t="s">
        <v>1571</v>
      </c>
      <c r="G93" s="815" t="s">
        <v>1572</v>
      </c>
      <c r="H93" s="640" t="s">
        <v>1272</v>
      </c>
      <c r="I93" s="640" t="s">
        <v>1278</v>
      </c>
      <c r="J93" s="816" t="s">
        <v>1274</v>
      </c>
      <c r="K93" s="817">
        <v>1</v>
      </c>
      <c r="L93" s="818">
        <v>3</v>
      </c>
      <c r="M93" s="813">
        <v>13500</v>
      </c>
      <c r="N93" s="819"/>
      <c r="O93" s="820"/>
      <c r="P93" s="821"/>
    </row>
    <row r="94" spans="1:16" ht="48" x14ac:dyDescent="0.2">
      <c r="A94" s="808" t="s">
        <v>1261</v>
      </c>
      <c r="B94" s="809" t="s">
        <v>1262</v>
      </c>
      <c r="C94" s="809" t="s">
        <v>1263</v>
      </c>
      <c r="D94" s="810" t="s">
        <v>1573</v>
      </c>
      <c r="E94" s="813">
        <v>8500</v>
      </c>
      <c r="F94" s="814" t="s">
        <v>1574</v>
      </c>
      <c r="G94" s="815" t="s">
        <v>1575</v>
      </c>
      <c r="H94" s="640" t="s">
        <v>1360</v>
      </c>
      <c r="I94" s="640" t="s">
        <v>1576</v>
      </c>
      <c r="J94" s="816" t="s">
        <v>1274</v>
      </c>
      <c r="K94" s="817">
        <v>1</v>
      </c>
      <c r="L94" s="818">
        <v>4</v>
      </c>
      <c r="M94" s="813">
        <v>34000</v>
      </c>
      <c r="N94" s="819"/>
      <c r="O94" s="820"/>
      <c r="P94" s="821"/>
    </row>
    <row r="95" spans="1:16" ht="36" x14ac:dyDescent="0.2">
      <c r="A95" s="808" t="s">
        <v>1261</v>
      </c>
      <c r="B95" s="809" t="s">
        <v>1262</v>
      </c>
      <c r="C95" s="809" t="s">
        <v>1263</v>
      </c>
      <c r="D95" s="810" t="s">
        <v>1577</v>
      </c>
      <c r="E95" s="813">
        <v>3000</v>
      </c>
      <c r="F95" s="814" t="s">
        <v>1578</v>
      </c>
      <c r="G95" s="815" t="s">
        <v>1579</v>
      </c>
      <c r="H95" s="640" t="s">
        <v>1471</v>
      </c>
      <c r="I95" s="640" t="s">
        <v>1471</v>
      </c>
      <c r="J95" s="816" t="s">
        <v>1268</v>
      </c>
      <c r="K95" s="817">
        <v>1</v>
      </c>
      <c r="L95" s="818">
        <v>11</v>
      </c>
      <c r="M95" s="813">
        <v>33000</v>
      </c>
      <c r="N95" s="819"/>
      <c r="O95" s="820"/>
      <c r="P95" s="821"/>
    </row>
    <row r="96" spans="1:16" ht="36" x14ac:dyDescent="0.2">
      <c r="A96" s="808" t="s">
        <v>1261</v>
      </c>
      <c r="B96" s="809" t="s">
        <v>1262</v>
      </c>
      <c r="C96" s="809" t="s">
        <v>1263</v>
      </c>
      <c r="D96" s="810" t="s">
        <v>1580</v>
      </c>
      <c r="E96" s="813">
        <v>7500</v>
      </c>
      <c r="F96" s="814" t="s">
        <v>1581</v>
      </c>
      <c r="G96" s="815" t="s">
        <v>1582</v>
      </c>
      <c r="H96" s="640" t="s">
        <v>1296</v>
      </c>
      <c r="I96" s="640" t="s">
        <v>1273</v>
      </c>
      <c r="J96" s="816" t="s">
        <v>1274</v>
      </c>
      <c r="K96" s="817"/>
      <c r="L96" s="818"/>
      <c r="M96" s="813"/>
      <c r="N96" s="819">
        <v>1</v>
      </c>
      <c r="O96" s="820">
        <v>4</v>
      </c>
      <c r="P96" s="821">
        <v>11250</v>
      </c>
    </row>
    <row r="97" spans="1:16" ht="48" x14ac:dyDescent="0.2">
      <c r="A97" s="808" t="s">
        <v>1261</v>
      </c>
      <c r="B97" s="809" t="s">
        <v>1262</v>
      </c>
      <c r="C97" s="809" t="s">
        <v>1263</v>
      </c>
      <c r="D97" s="810" t="s">
        <v>1583</v>
      </c>
      <c r="E97" s="813">
        <v>4750</v>
      </c>
      <c r="F97" s="814" t="s">
        <v>1584</v>
      </c>
      <c r="G97" s="815" t="s">
        <v>1585</v>
      </c>
      <c r="H97" s="640" t="s">
        <v>1352</v>
      </c>
      <c r="I97" s="640" t="s">
        <v>1396</v>
      </c>
      <c r="J97" s="816" t="s">
        <v>1274</v>
      </c>
      <c r="K97" s="817">
        <v>2</v>
      </c>
      <c r="L97" s="818">
        <v>5</v>
      </c>
      <c r="M97" s="813">
        <v>26000</v>
      </c>
      <c r="N97" s="819"/>
      <c r="O97" s="820"/>
      <c r="P97" s="821"/>
    </row>
    <row r="98" spans="1:16" ht="36" x14ac:dyDescent="0.2">
      <c r="A98" s="808" t="s">
        <v>1261</v>
      </c>
      <c r="B98" s="809" t="s">
        <v>1262</v>
      </c>
      <c r="C98" s="809" t="s">
        <v>1263</v>
      </c>
      <c r="D98" s="810" t="s">
        <v>1586</v>
      </c>
      <c r="E98" s="813">
        <v>2500</v>
      </c>
      <c r="F98" s="814" t="s">
        <v>1587</v>
      </c>
      <c r="G98" s="815" t="s">
        <v>1588</v>
      </c>
      <c r="H98" s="640" t="s">
        <v>1267</v>
      </c>
      <c r="I98" s="640" t="s">
        <v>1267</v>
      </c>
      <c r="J98" s="816" t="s">
        <v>1268</v>
      </c>
      <c r="K98" s="817">
        <v>1</v>
      </c>
      <c r="L98" s="818">
        <v>12</v>
      </c>
      <c r="M98" s="813">
        <v>28333</v>
      </c>
      <c r="N98" s="819">
        <v>4</v>
      </c>
      <c r="O98" s="820">
        <v>6</v>
      </c>
      <c r="P98" s="821">
        <v>15000</v>
      </c>
    </row>
    <row r="99" spans="1:16" ht="36" x14ac:dyDescent="0.2">
      <c r="A99" s="808" t="s">
        <v>1261</v>
      </c>
      <c r="B99" s="809" t="s">
        <v>1262</v>
      </c>
      <c r="C99" s="809" t="s">
        <v>1263</v>
      </c>
      <c r="D99" s="810" t="s">
        <v>1589</v>
      </c>
      <c r="E99" s="813">
        <v>9500</v>
      </c>
      <c r="F99" s="814" t="s">
        <v>1590</v>
      </c>
      <c r="G99" s="815" t="s">
        <v>1591</v>
      </c>
      <c r="H99" s="640" t="s">
        <v>1325</v>
      </c>
      <c r="I99" s="640" t="s">
        <v>1283</v>
      </c>
      <c r="J99" s="816" t="s">
        <v>1274</v>
      </c>
      <c r="K99" s="817">
        <v>3</v>
      </c>
      <c r="L99" s="818">
        <v>10</v>
      </c>
      <c r="M99" s="813">
        <v>91200</v>
      </c>
      <c r="N99" s="819"/>
      <c r="O99" s="820"/>
      <c r="P99" s="821"/>
    </row>
    <row r="100" spans="1:16" ht="60" x14ac:dyDescent="0.2">
      <c r="A100" s="808" t="s">
        <v>1261</v>
      </c>
      <c r="B100" s="809" t="s">
        <v>1262</v>
      </c>
      <c r="C100" s="809" t="s">
        <v>1263</v>
      </c>
      <c r="D100" s="810" t="s">
        <v>1592</v>
      </c>
      <c r="E100" s="813">
        <v>6000</v>
      </c>
      <c r="F100" s="814" t="s">
        <v>1593</v>
      </c>
      <c r="G100" s="815" t="s">
        <v>1594</v>
      </c>
      <c r="H100" s="640" t="s">
        <v>1381</v>
      </c>
      <c r="I100" s="640" t="s">
        <v>1382</v>
      </c>
      <c r="J100" s="816" t="s">
        <v>1274</v>
      </c>
      <c r="K100" s="817">
        <v>1</v>
      </c>
      <c r="L100" s="818">
        <v>5</v>
      </c>
      <c r="M100" s="813">
        <v>30000</v>
      </c>
      <c r="N100" s="819"/>
      <c r="O100" s="820"/>
      <c r="P100" s="821"/>
    </row>
    <row r="101" spans="1:16" ht="48" x14ac:dyDescent="0.2">
      <c r="A101" s="808" t="s">
        <v>1261</v>
      </c>
      <c r="B101" s="809" t="s">
        <v>1262</v>
      </c>
      <c r="C101" s="809" t="s">
        <v>1263</v>
      </c>
      <c r="D101" s="810" t="s">
        <v>1595</v>
      </c>
      <c r="E101" s="813">
        <v>7500</v>
      </c>
      <c r="F101" s="814" t="s">
        <v>1596</v>
      </c>
      <c r="G101" s="815" t="s">
        <v>1597</v>
      </c>
      <c r="H101" s="640" t="s">
        <v>1598</v>
      </c>
      <c r="I101" s="640" t="s">
        <v>1599</v>
      </c>
      <c r="J101" s="816" t="s">
        <v>1268</v>
      </c>
      <c r="K101" s="817">
        <v>1</v>
      </c>
      <c r="L101" s="818">
        <v>3</v>
      </c>
      <c r="M101" s="813">
        <v>30000</v>
      </c>
      <c r="N101" s="819"/>
      <c r="O101" s="820"/>
      <c r="P101" s="821"/>
    </row>
    <row r="102" spans="1:16" ht="36" x14ac:dyDescent="0.2">
      <c r="A102" s="808" t="s">
        <v>1261</v>
      </c>
      <c r="B102" s="809" t="s">
        <v>1262</v>
      </c>
      <c r="C102" s="809" t="s">
        <v>1263</v>
      </c>
      <c r="D102" s="810" t="s">
        <v>1600</v>
      </c>
      <c r="E102" s="813">
        <v>7500</v>
      </c>
      <c r="F102" s="814" t="s">
        <v>1601</v>
      </c>
      <c r="G102" s="815" t="s">
        <v>1602</v>
      </c>
      <c r="H102" s="640" t="s">
        <v>1316</v>
      </c>
      <c r="I102" s="640" t="s">
        <v>1273</v>
      </c>
      <c r="J102" s="816" t="s">
        <v>1274</v>
      </c>
      <c r="K102" s="817">
        <v>1</v>
      </c>
      <c r="L102" s="818">
        <v>3</v>
      </c>
      <c r="M102" s="813">
        <v>22500</v>
      </c>
      <c r="N102" s="819"/>
      <c r="O102" s="820"/>
      <c r="P102" s="821"/>
    </row>
    <row r="103" spans="1:16" ht="60" x14ac:dyDescent="0.2">
      <c r="A103" s="808" t="s">
        <v>1261</v>
      </c>
      <c r="B103" s="809" t="s">
        <v>1262</v>
      </c>
      <c r="C103" s="809" t="s">
        <v>1263</v>
      </c>
      <c r="D103" s="810" t="s">
        <v>1603</v>
      </c>
      <c r="E103" s="813">
        <v>8500</v>
      </c>
      <c r="F103" s="814" t="s">
        <v>1604</v>
      </c>
      <c r="G103" s="815" t="s">
        <v>1605</v>
      </c>
      <c r="H103" s="640" t="s">
        <v>1272</v>
      </c>
      <c r="I103" s="640" t="s">
        <v>1278</v>
      </c>
      <c r="J103" s="816" t="s">
        <v>1274</v>
      </c>
      <c r="K103" s="817">
        <v>3</v>
      </c>
      <c r="L103" s="818">
        <v>7</v>
      </c>
      <c r="M103" s="813">
        <v>63750</v>
      </c>
      <c r="N103" s="819">
        <v>6</v>
      </c>
      <c r="O103" s="820">
        <v>6</v>
      </c>
      <c r="P103" s="821">
        <v>51000</v>
      </c>
    </row>
    <row r="104" spans="1:16" ht="36" x14ac:dyDescent="0.2">
      <c r="A104" s="808" t="s">
        <v>1261</v>
      </c>
      <c r="B104" s="809" t="s">
        <v>1262</v>
      </c>
      <c r="C104" s="809" t="s">
        <v>1263</v>
      </c>
      <c r="D104" s="810" t="s">
        <v>1606</v>
      </c>
      <c r="E104" s="813">
        <v>8500</v>
      </c>
      <c r="F104" s="814" t="s">
        <v>1607</v>
      </c>
      <c r="G104" s="815" t="s">
        <v>1608</v>
      </c>
      <c r="H104" s="640" t="s">
        <v>1609</v>
      </c>
      <c r="I104" s="640" t="s">
        <v>1273</v>
      </c>
      <c r="J104" s="816" t="s">
        <v>1274</v>
      </c>
      <c r="K104" s="817">
        <v>1</v>
      </c>
      <c r="L104" s="818">
        <v>3</v>
      </c>
      <c r="M104" s="813">
        <v>25500</v>
      </c>
      <c r="N104" s="819"/>
      <c r="O104" s="820"/>
      <c r="P104" s="821"/>
    </row>
    <row r="105" spans="1:16" ht="48" x14ac:dyDescent="0.2">
      <c r="A105" s="808" t="s">
        <v>1261</v>
      </c>
      <c r="B105" s="809" t="s">
        <v>1262</v>
      </c>
      <c r="C105" s="809" t="s">
        <v>1263</v>
      </c>
      <c r="D105" s="810" t="s">
        <v>1610</v>
      </c>
      <c r="E105" s="813">
        <v>8277.7777777777774</v>
      </c>
      <c r="F105" s="814" t="s">
        <v>1611</v>
      </c>
      <c r="G105" s="815" t="s">
        <v>1612</v>
      </c>
      <c r="H105" s="640" t="s">
        <v>1272</v>
      </c>
      <c r="I105" s="640" t="s">
        <v>1278</v>
      </c>
      <c r="J105" s="816" t="s">
        <v>1274</v>
      </c>
      <c r="K105" s="817">
        <v>4</v>
      </c>
      <c r="L105" s="818">
        <v>12</v>
      </c>
      <c r="M105" s="813">
        <v>102000</v>
      </c>
      <c r="N105" s="819">
        <v>5</v>
      </c>
      <c r="O105" s="820">
        <v>6</v>
      </c>
      <c r="P105" s="821">
        <v>49666.666666666664</v>
      </c>
    </row>
    <row r="106" spans="1:16" ht="36" x14ac:dyDescent="0.2">
      <c r="A106" s="808" t="s">
        <v>1261</v>
      </c>
      <c r="B106" s="809" t="s">
        <v>1262</v>
      </c>
      <c r="C106" s="809" t="s">
        <v>1263</v>
      </c>
      <c r="D106" s="810" t="s">
        <v>1613</v>
      </c>
      <c r="E106" s="813">
        <v>7500</v>
      </c>
      <c r="F106" s="814" t="s">
        <v>1614</v>
      </c>
      <c r="G106" s="815" t="s">
        <v>1615</v>
      </c>
      <c r="H106" s="640" t="s">
        <v>1316</v>
      </c>
      <c r="I106" s="640" t="s">
        <v>1273</v>
      </c>
      <c r="J106" s="816" t="s">
        <v>1274</v>
      </c>
      <c r="K106" s="817"/>
      <c r="L106" s="818"/>
      <c r="M106" s="813"/>
      <c r="N106" s="819">
        <v>1</v>
      </c>
      <c r="O106" s="820">
        <v>2</v>
      </c>
      <c r="P106" s="821">
        <v>15000</v>
      </c>
    </row>
    <row r="107" spans="1:16" ht="60" x14ac:dyDescent="0.2">
      <c r="A107" s="808" t="s">
        <v>1261</v>
      </c>
      <c r="B107" s="809" t="s">
        <v>1262</v>
      </c>
      <c r="C107" s="809" t="s">
        <v>1263</v>
      </c>
      <c r="D107" s="810" t="s">
        <v>1616</v>
      </c>
      <c r="E107" s="813">
        <v>6400</v>
      </c>
      <c r="F107" s="814" t="s">
        <v>1617</v>
      </c>
      <c r="G107" s="815" t="s">
        <v>1618</v>
      </c>
      <c r="H107" s="640" t="s">
        <v>1316</v>
      </c>
      <c r="I107" s="640" t="s">
        <v>1273</v>
      </c>
      <c r="J107" s="816" t="s">
        <v>1274</v>
      </c>
      <c r="K107" s="817">
        <v>1</v>
      </c>
      <c r="L107" s="818">
        <v>3</v>
      </c>
      <c r="M107" s="813">
        <v>19200</v>
      </c>
      <c r="N107" s="819"/>
      <c r="O107" s="820"/>
      <c r="P107" s="821"/>
    </row>
    <row r="108" spans="1:16" ht="72" x14ac:dyDescent="0.2">
      <c r="A108" s="808" t="s">
        <v>1261</v>
      </c>
      <c r="B108" s="809" t="s">
        <v>1262</v>
      </c>
      <c r="C108" s="809" t="s">
        <v>1263</v>
      </c>
      <c r="D108" s="810" t="s">
        <v>1619</v>
      </c>
      <c r="E108" s="813">
        <v>7915</v>
      </c>
      <c r="F108" s="814" t="s">
        <v>1620</v>
      </c>
      <c r="G108" s="815" t="s">
        <v>1621</v>
      </c>
      <c r="H108" s="640" t="s">
        <v>1325</v>
      </c>
      <c r="I108" s="640" t="s">
        <v>1273</v>
      </c>
      <c r="J108" s="816" t="s">
        <v>1274</v>
      </c>
      <c r="K108" s="817">
        <v>1</v>
      </c>
      <c r="L108" s="818">
        <v>1</v>
      </c>
      <c r="M108" s="813">
        <v>6330</v>
      </c>
      <c r="N108" s="819">
        <v>1</v>
      </c>
      <c r="O108" s="820">
        <v>1</v>
      </c>
      <c r="P108" s="821">
        <v>9500</v>
      </c>
    </row>
    <row r="109" spans="1:16" ht="48" x14ac:dyDescent="0.2">
      <c r="A109" s="808" t="s">
        <v>1261</v>
      </c>
      <c r="B109" s="809" t="s">
        <v>1262</v>
      </c>
      <c r="C109" s="809" t="s">
        <v>1263</v>
      </c>
      <c r="D109" s="810" t="s">
        <v>1622</v>
      </c>
      <c r="E109" s="813">
        <v>6000</v>
      </c>
      <c r="F109" s="814" t="s">
        <v>1623</v>
      </c>
      <c r="G109" s="815" t="s">
        <v>1624</v>
      </c>
      <c r="H109" s="640" t="s">
        <v>1272</v>
      </c>
      <c r="I109" s="640" t="s">
        <v>1278</v>
      </c>
      <c r="J109" s="816" t="s">
        <v>1274</v>
      </c>
      <c r="K109" s="817">
        <v>1</v>
      </c>
      <c r="L109" s="818">
        <v>3</v>
      </c>
      <c r="M109" s="813">
        <v>18000</v>
      </c>
      <c r="N109" s="819"/>
      <c r="O109" s="820"/>
      <c r="P109" s="821"/>
    </row>
    <row r="110" spans="1:16" ht="36" x14ac:dyDescent="0.2">
      <c r="A110" s="808" t="s">
        <v>1261</v>
      </c>
      <c r="B110" s="809" t="s">
        <v>1262</v>
      </c>
      <c r="C110" s="809" t="s">
        <v>1263</v>
      </c>
      <c r="D110" s="810" t="s">
        <v>1625</v>
      </c>
      <c r="E110" s="813">
        <v>8500</v>
      </c>
      <c r="F110" s="814" t="s">
        <v>1626</v>
      </c>
      <c r="G110" s="815" t="s">
        <v>1627</v>
      </c>
      <c r="H110" s="640" t="s">
        <v>1272</v>
      </c>
      <c r="I110" s="640" t="s">
        <v>1278</v>
      </c>
      <c r="J110" s="816" t="s">
        <v>1274</v>
      </c>
      <c r="K110" s="817">
        <v>2</v>
      </c>
      <c r="L110" s="818">
        <v>7</v>
      </c>
      <c r="M110" s="813">
        <v>58500</v>
      </c>
      <c r="N110" s="819"/>
      <c r="O110" s="820"/>
      <c r="P110" s="821"/>
    </row>
    <row r="111" spans="1:16" ht="36" x14ac:dyDescent="0.2">
      <c r="A111" s="808" t="s">
        <v>1261</v>
      </c>
      <c r="B111" s="809" t="s">
        <v>1262</v>
      </c>
      <c r="C111" s="809" t="s">
        <v>1263</v>
      </c>
      <c r="D111" s="810" t="s">
        <v>1628</v>
      </c>
      <c r="E111" s="813">
        <v>6500</v>
      </c>
      <c r="F111" s="814" t="s">
        <v>1629</v>
      </c>
      <c r="G111" s="815" t="s">
        <v>1630</v>
      </c>
      <c r="H111" s="640" t="s">
        <v>1316</v>
      </c>
      <c r="I111" s="640" t="s">
        <v>1273</v>
      </c>
      <c r="J111" s="816" t="s">
        <v>1274</v>
      </c>
      <c r="K111" s="817"/>
      <c r="L111" s="818"/>
      <c r="M111" s="813"/>
      <c r="N111" s="819">
        <v>1</v>
      </c>
      <c r="O111" s="820">
        <v>5</v>
      </c>
      <c r="P111" s="821">
        <v>32500</v>
      </c>
    </row>
    <row r="112" spans="1:16" ht="36" x14ac:dyDescent="0.2">
      <c r="A112" s="808" t="s">
        <v>1261</v>
      </c>
      <c r="B112" s="809" t="s">
        <v>1262</v>
      </c>
      <c r="C112" s="809" t="s">
        <v>1263</v>
      </c>
      <c r="D112" s="810" t="s">
        <v>1631</v>
      </c>
      <c r="E112" s="813">
        <v>7500</v>
      </c>
      <c r="F112" s="814" t="s">
        <v>1632</v>
      </c>
      <c r="G112" s="815" t="s">
        <v>1633</v>
      </c>
      <c r="H112" s="640" t="s">
        <v>1598</v>
      </c>
      <c r="I112" s="640" t="s">
        <v>1273</v>
      </c>
      <c r="J112" s="816" t="s">
        <v>1274</v>
      </c>
      <c r="K112" s="817">
        <v>1</v>
      </c>
      <c r="L112" s="818">
        <v>2</v>
      </c>
      <c r="M112" s="813">
        <v>8750</v>
      </c>
      <c r="N112" s="819"/>
      <c r="O112" s="820"/>
      <c r="P112" s="821"/>
    </row>
    <row r="113" spans="1:16" ht="48" x14ac:dyDescent="0.2">
      <c r="A113" s="808" t="s">
        <v>1261</v>
      </c>
      <c r="B113" s="809" t="s">
        <v>1262</v>
      </c>
      <c r="C113" s="809" t="s">
        <v>1263</v>
      </c>
      <c r="D113" s="810" t="s">
        <v>1634</v>
      </c>
      <c r="E113" s="813">
        <v>9500</v>
      </c>
      <c r="F113" s="814" t="s">
        <v>1635</v>
      </c>
      <c r="G113" s="815" t="s">
        <v>1636</v>
      </c>
      <c r="H113" s="640" t="s">
        <v>1325</v>
      </c>
      <c r="I113" s="640" t="s">
        <v>1273</v>
      </c>
      <c r="J113" s="816" t="s">
        <v>1274</v>
      </c>
      <c r="K113" s="817">
        <v>1</v>
      </c>
      <c r="L113" s="818">
        <v>2</v>
      </c>
      <c r="M113" s="813">
        <v>19433</v>
      </c>
      <c r="N113" s="819"/>
      <c r="O113" s="820"/>
      <c r="P113" s="821"/>
    </row>
    <row r="114" spans="1:16" ht="36" x14ac:dyDescent="0.2">
      <c r="A114" s="808" t="s">
        <v>1261</v>
      </c>
      <c r="B114" s="809" t="s">
        <v>1262</v>
      </c>
      <c r="C114" s="809" t="s">
        <v>1263</v>
      </c>
      <c r="D114" s="810" t="s">
        <v>1637</v>
      </c>
      <c r="E114" s="813">
        <v>6000</v>
      </c>
      <c r="F114" s="814" t="s">
        <v>1638</v>
      </c>
      <c r="G114" s="815" t="s">
        <v>1639</v>
      </c>
      <c r="H114" s="640" t="s">
        <v>1352</v>
      </c>
      <c r="I114" s="640" t="s">
        <v>1353</v>
      </c>
      <c r="J114" s="816" t="s">
        <v>1274</v>
      </c>
      <c r="K114" s="817">
        <v>4</v>
      </c>
      <c r="L114" s="818">
        <v>10</v>
      </c>
      <c r="M114" s="813">
        <v>60000</v>
      </c>
      <c r="N114" s="819"/>
      <c r="O114" s="820"/>
      <c r="P114" s="821"/>
    </row>
    <row r="115" spans="1:16" ht="84" x14ac:dyDescent="0.2">
      <c r="A115" s="808" t="s">
        <v>1261</v>
      </c>
      <c r="B115" s="809" t="s">
        <v>1262</v>
      </c>
      <c r="C115" s="809" t="s">
        <v>1263</v>
      </c>
      <c r="D115" s="810" t="s">
        <v>1640</v>
      </c>
      <c r="E115" s="813">
        <v>6500</v>
      </c>
      <c r="F115" s="814" t="s">
        <v>1641</v>
      </c>
      <c r="G115" s="815" t="s">
        <v>1642</v>
      </c>
      <c r="H115" s="640" t="s">
        <v>1316</v>
      </c>
      <c r="I115" s="640" t="s">
        <v>1273</v>
      </c>
      <c r="J115" s="816" t="s">
        <v>1274</v>
      </c>
      <c r="K115" s="817">
        <v>1</v>
      </c>
      <c r="L115" s="818">
        <v>4</v>
      </c>
      <c r="M115" s="813">
        <v>26000</v>
      </c>
      <c r="N115" s="819">
        <v>1</v>
      </c>
      <c r="O115" s="820">
        <v>3</v>
      </c>
      <c r="P115" s="821">
        <v>19500</v>
      </c>
    </row>
    <row r="116" spans="1:16" ht="60" x14ac:dyDescent="0.2">
      <c r="A116" s="808" t="s">
        <v>1261</v>
      </c>
      <c r="B116" s="809" t="s">
        <v>1262</v>
      </c>
      <c r="C116" s="809" t="s">
        <v>1263</v>
      </c>
      <c r="D116" s="810" t="s">
        <v>1643</v>
      </c>
      <c r="E116" s="813">
        <v>10000</v>
      </c>
      <c r="F116" s="814" t="s">
        <v>1644</v>
      </c>
      <c r="G116" s="815" t="s">
        <v>1645</v>
      </c>
      <c r="H116" s="640" t="s">
        <v>1598</v>
      </c>
      <c r="I116" s="640" t="s">
        <v>1273</v>
      </c>
      <c r="J116" s="816" t="s">
        <v>1274</v>
      </c>
      <c r="K116" s="817">
        <v>1</v>
      </c>
      <c r="L116" s="818">
        <v>1</v>
      </c>
      <c r="M116" s="813">
        <v>10000</v>
      </c>
      <c r="N116" s="819"/>
      <c r="O116" s="820"/>
      <c r="P116" s="821"/>
    </row>
    <row r="117" spans="1:16" ht="84" x14ac:dyDescent="0.2">
      <c r="A117" s="808" t="s">
        <v>1261</v>
      </c>
      <c r="B117" s="809" t="s">
        <v>1262</v>
      </c>
      <c r="C117" s="809" t="s">
        <v>1263</v>
      </c>
      <c r="D117" s="810" t="s">
        <v>1646</v>
      </c>
      <c r="E117" s="813">
        <v>9500</v>
      </c>
      <c r="F117" s="814" t="s">
        <v>1647</v>
      </c>
      <c r="G117" s="815" t="s">
        <v>1648</v>
      </c>
      <c r="H117" s="640" t="s">
        <v>1381</v>
      </c>
      <c r="I117" s="640" t="s">
        <v>1382</v>
      </c>
      <c r="J117" s="816" t="s">
        <v>1274</v>
      </c>
      <c r="K117" s="817">
        <v>1</v>
      </c>
      <c r="L117" s="818">
        <v>3</v>
      </c>
      <c r="M117" s="813">
        <v>28500</v>
      </c>
      <c r="N117" s="819"/>
      <c r="O117" s="820"/>
      <c r="P117" s="821"/>
    </row>
    <row r="118" spans="1:16" ht="36" x14ac:dyDescent="0.2">
      <c r="A118" s="808" t="s">
        <v>1261</v>
      </c>
      <c r="B118" s="809" t="s">
        <v>1262</v>
      </c>
      <c r="C118" s="809" t="s">
        <v>1263</v>
      </c>
      <c r="D118" s="810" t="s">
        <v>1649</v>
      </c>
      <c r="E118" s="813">
        <v>3000</v>
      </c>
      <c r="F118" s="814" t="s">
        <v>1650</v>
      </c>
      <c r="G118" s="815" t="s">
        <v>1651</v>
      </c>
      <c r="H118" s="640" t="s">
        <v>1267</v>
      </c>
      <c r="I118" s="640" t="s">
        <v>1267</v>
      </c>
      <c r="J118" s="816" t="s">
        <v>1268</v>
      </c>
      <c r="K118" s="817">
        <v>2</v>
      </c>
      <c r="L118" s="818">
        <v>8</v>
      </c>
      <c r="M118" s="813">
        <v>24000</v>
      </c>
      <c r="N118" s="819"/>
      <c r="O118" s="820"/>
      <c r="P118" s="821"/>
    </row>
    <row r="119" spans="1:16" ht="108" x14ac:dyDescent="0.2">
      <c r="A119" s="808" t="s">
        <v>1261</v>
      </c>
      <c r="B119" s="809" t="s">
        <v>1262</v>
      </c>
      <c r="C119" s="809" t="s">
        <v>1263</v>
      </c>
      <c r="D119" s="810" t="s">
        <v>1652</v>
      </c>
      <c r="E119" s="813">
        <v>3400</v>
      </c>
      <c r="F119" s="814" t="s">
        <v>1653</v>
      </c>
      <c r="G119" s="815" t="s">
        <v>1654</v>
      </c>
      <c r="H119" s="640" t="s">
        <v>1655</v>
      </c>
      <c r="I119" s="640" t="s">
        <v>1326</v>
      </c>
      <c r="J119" s="816" t="s">
        <v>1268</v>
      </c>
      <c r="K119" s="817">
        <v>1</v>
      </c>
      <c r="L119" s="818">
        <v>6</v>
      </c>
      <c r="M119" s="813">
        <v>20400</v>
      </c>
      <c r="N119" s="819">
        <v>5</v>
      </c>
      <c r="O119" s="820">
        <v>6</v>
      </c>
      <c r="P119" s="821">
        <v>20400</v>
      </c>
    </row>
    <row r="120" spans="1:16" ht="84" x14ac:dyDescent="0.2">
      <c r="A120" s="808" t="s">
        <v>1261</v>
      </c>
      <c r="B120" s="809" t="s">
        <v>1262</v>
      </c>
      <c r="C120" s="809" t="s">
        <v>1263</v>
      </c>
      <c r="D120" s="810" t="s">
        <v>1656</v>
      </c>
      <c r="E120" s="813">
        <v>9500</v>
      </c>
      <c r="F120" s="814" t="s">
        <v>1657</v>
      </c>
      <c r="G120" s="815" t="s">
        <v>1658</v>
      </c>
      <c r="H120" s="640" t="s">
        <v>1598</v>
      </c>
      <c r="I120" s="640" t="s">
        <v>1273</v>
      </c>
      <c r="J120" s="816" t="s">
        <v>1274</v>
      </c>
      <c r="K120" s="817"/>
      <c r="L120" s="818"/>
      <c r="M120" s="813"/>
      <c r="N120" s="819">
        <v>1</v>
      </c>
      <c r="O120" s="820">
        <v>3</v>
      </c>
      <c r="P120" s="821">
        <v>28500</v>
      </c>
    </row>
    <row r="121" spans="1:16" ht="60" x14ac:dyDescent="0.2">
      <c r="A121" s="808" t="s">
        <v>1261</v>
      </c>
      <c r="B121" s="809" t="s">
        <v>1262</v>
      </c>
      <c r="C121" s="809" t="s">
        <v>1263</v>
      </c>
      <c r="D121" s="810" t="s">
        <v>1659</v>
      </c>
      <c r="E121" s="813">
        <v>8500</v>
      </c>
      <c r="F121" s="814" t="s">
        <v>1660</v>
      </c>
      <c r="G121" s="815" t="s">
        <v>1661</v>
      </c>
      <c r="H121" s="640" t="s">
        <v>1360</v>
      </c>
      <c r="I121" s="640" t="s">
        <v>1576</v>
      </c>
      <c r="J121" s="816" t="s">
        <v>1274</v>
      </c>
      <c r="K121" s="817">
        <v>2</v>
      </c>
      <c r="L121" s="818">
        <v>7</v>
      </c>
      <c r="M121" s="813">
        <v>59500</v>
      </c>
      <c r="N121" s="819"/>
      <c r="O121" s="820"/>
      <c r="P121" s="821"/>
    </row>
    <row r="122" spans="1:16" ht="36" x14ac:dyDescent="0.2">
      <c r="A122" s="808" t="s">
        <v>1261</v>
      </c>
      <c r="B122" s="809" t="s">
        <v>1262</v>
      </c>
      <c r="C122" s="809" t="s">
        <v>1263</v>
      </c>
      <c r="D122" s="810" t="s">
        <v>1662</v>
      </c>
      <c r="E122" s="813">
        <v>3000</v>
      </c>
      <c r="F122" s="814" t="s">
        <v>1663</v>
      </c>
      <c r="G122" s="815" t="s">
        <v>1664</v>
      </c>
      <c r="H122" s="640" t="s">
        <v>1457</v>
      </c>
      <c r="I122" s="640" t="s">
        <v>1326</v>
      </c>
      <c r="J122" s="816" t="s">
        <v>1274</v>
      </c>
      <c r="K122" s="817">
        <v>1</v>
      </c>
      <c r="L122" s="818">
        <v>10</v>
      </c>
      <c r="M122" s="813">
        <v>30000</v>
      </c>
      <c r="N122" s="819"/>
      <c r="O122" s="820"/>
      <c r="P122" s="821"/>
    </row>
    <row r="123" spans="1:16" ht="180" x14ac:dyDescent="0.2">
      <c r="A123" s="808" t="s">
        <v>1261</v>
      </c>
      <c r="B123" s="809" t="s">
        <v>1262</v>
      </c>
      <c r="C123" s="809" t="s">
        <v>1263</v>
      </c>
      <c r="D123" s="810" t="s">
        <v>1665</v>
      </c>
      <c r="E123" s="813">
        <v>7500</v>
      </c>
      <c r="F123" s="814" t="s">
        <v>1666</v>
      </c>
      <c r="G123" s="815" t="s">
        <v>1667</v>
      </c>
      <c r="H123" s="640" t="s">
        <v>1609</v>
      </c>
      <c r="I123" s="640" t="s">
        <v>1296</v>
      </c>
      <c r="J123" s="816" t="s">
        <v>1274</v>
      </c>
      <c r="K123" s="817">
        <v>1</v>
      </c>
      <c r="L123" s="818">
        <v>4</v>
      </c>
      <c r="M123" s="813">
        <v>30000</v>
      </c>
      <c r="N123" s="819"/>
      <c r="O123" s="820"/>
      <c r="P123" s="821"/>
    </row>
    <row r="124" spans="1:16" ht="36" x14ac:dyDescent="0.2">
      <c r="A124" s="808" t="s">
        <v>1261</v>
      </c>
      <c r="B124" s="809" t="s">
        <v>1262</v>
      </c>
      <c r="C124" s="809" t="s">
        <v>1263</v>
      </c>
      <c r="D124" s="810" t="s">
        <v>1668</v>
      </c>
      <c r="E124" s="813">
        <v>3000</v>
      </c>
      <c r="F124" s="814" t="s">
        <v>1669</v>
      </c>
      <c r="G124" s="815" t="s">
        <v>1670</v>
      </c>
      <c r="H124" s="640" t="s">
        <v>1325</v>
      </c>
      <c r="I124" s="640" t="s">
        <v>1671</v>
      </c>
      <c r="J124" s="816" t="s">
        <v>1268</v>
      </c>
      <c r="K124" s="817">
        <v>2</v>
      </c>
      <c r="L124" s="818">
        <v>11</v>
      </c>
      <c r="M124" s="813">
        <v>36000</v>
      </c>
      <c r="N124" s="819">
        <v>5</v>
      </c>
      <c r="O124" s="820">
        <v>6</v>
      </c>
      <c r="P124" s="821">
        <v>18000</v>
      </c>
    </row>
    <row r="125" spans="1:16" ht="96" x14ac:dyDescent="0.2">
      <c r="A125" s="808" t="s">
        <v>1261</v>
      </c>
      <c r="B125" s="809" t="s">
        <v>1262</v>
      </c>
      <c r="C125" s="809" t="s">
        <v>1263</v>
      </c>
      <c r="D125" s="810" t="s">
        <v>1672</v>
      </c>
      <c r="E125" s="813">
        <v>1800</v>
      </c>
      <c r="F125" s="814" t="s">
        <v>1673</v>
      </c>
      <c r="G125" s="815" t="s">
        <v>1674</v>
      </c>
      <c r="H125" s="640" t="s">
        <v>1675</v>
      </c>
      <c r="I125" s="640" t="s">
        <v>1273</v>
      </c>
      <c r="J125" s="816" t="s">
        <v>1268</v>
      </c>
      <c r="K125" s="817">
        <v>1</v>
      </c>
      <c r="L125" s="818">
        <v>2</v>
      </c>
      <c r="M125" s="813">
        <v>3600</v>
      </c>
      <c r="N125" s="819">
        <v>3</v>
      </c>
      <c r="O125" s="820">
        <v>3</v>
      </c>
      <c r="P125" s="821">
        <v>5400</v>
      </c>
    </row>
    <row r="126" spans="1:16" ht="36" x14ac:dyDescent="0.2">
      <c r="A126" s="808" t="s">
        <v>1261</v>
      </c>
      <c r="B126" s="809" t="s">
        <v>1262</v>
      </c>
      <c r="C126" s="809" t="s">
        <v>1263</v>
      </c>
      <c r="D126" s="810" t="s">
        <v>1676</v>
      </c>
      <c r="E126" s="813">
        <v>5400</v>
      </c>
      <c r="F126" s="814" t="s">
        <v>1677</v>
      </c>
      <c r="G126" s="815" t="s">
        <v>1678</v>
      </c>
      <c r="H126" s="640" t="s">
        <v>1272</v>
      </c>
      <c r="I126" s="640" t="s">
        <v>1273</v>
      </c>
      <c r="J126" s="816" t="s">
        <v>1274</v>
      </c>
      <c r="K126" s="817"/>
      <c r="L126" s="818"/>
      <c r="M126" s="813"/>
      <c r="N126" s="819">
        <v>1</v>
      </c>
      <c r="O126" s="820">
        <v>3</v>
      </c>
      <c r="P126" s="821">
        <v>13500</v>
      </c>
    </row>
    <row r="127" spans="1:16" ht="84" x14ac:dyDescent="0.2">
      <c r="A127" s="808" t="s">
        <v>1261</v>
      </c>
      <c r="B127" s="809" t="s">
        <v>1262</v>
      </c>
      <c r="C127" s="809" t="s">
        <v>1263</v>
      </c>
      <c r="D127" s="810" t="s">
        <v>1373</v>
      </c>
      <c r="E127" s="813">
        <v>3350</v>
      </c>
      <c r="F127" s="814" t="s">
        <v>1679</v>
      </c>
      <c r="G127" s="815" t="s">
        <v>1680</v>
      </c>
      <c r="H127" s="640" t="s">
        <v>1471</v>
      </c>
      <c r="I127" s="640" t="s">
        <v>1471</v>
      </c>
      <c r="J127" s="816" t="s">
        <v>1268</v>
      </c>
      <c r="K127" s="817">
        <v>2</v>
      </c>
      <c r="L127" s="818">
        <v>13</v>
      </c>
      <c r="M127" s="813">
        <v>39600</v>
      </c>
      <c r="N127" s="819">
        <v>2</v>
      </c>
      <c r="O127" s="820">
        <v>2</v>
      </c>
      <c r="P127" s="821">
        <v>6800</v>
      </c>
    </row>
    <row r="128" spans="1:16" ht="36" x14ac:dyDescent="0.2">
      <c r="A128" s="808" t="s">
        <v>1261</v>
      </c>
      <c r="B128" s="809" t="s">
        <v>1262</v>
      </c>
      <c r="C128" s="809" t="s">
        <v>1263</v>
      </c>
      <c r="D128" s="810" t="s">
        <v>1681</v>
      </c>
      <c r="E128" s="813">
        <v>3000</v>
      </c>
      <c r="F128" s="814" t="s">
        <v>1682</v>
      </c>
      <c r="G128" s="815" t="s">
        <v>1683</v>
      </c>
      <c r="H128" s="640" t="s">
        <v>1392</v>
      </c>
      <c r="I128" s="640" t="s">
        <v>1392</v>
      </c>
      <c r="J128" s="816" t="s">
        <v>1268</v>
      </c>
      <c r="K128" s="817">
        <v>1</v>
      </c>
      <c r="L128" s="818">
        <v>9</v>
      </c>
      <c r="M128" s="813">
        <v>30000</v>
      </c>
      <c r="N128" s="819"/>
      <c r="O128" s="820"/>
      <c r="P128" s="821"/>
    </row>
    <row r="129" spans="1:16" ht="96" x14ac:dyDescent="0.2">
      <c r="A129" s="808" t="s">
        <v>1261</v>
      </c>
      <c r="B129" s="809" t="s">
        <v>1262</v>
      </c>
      <c r="C129" s="809" t="s">
        <v>1263</v>
      </c>
      <c r="D129" s="810" t="s">
        <v>1672</v>
      </c>
      <c r="E129" s="813">
        <v>1800</v>
      </c>
      <c r="F129" s="814" t="s">
        <v>1684</v>
      </c>
      <c r="G129" s="815" t="s">
        <v>1685</v>
      </c>
      <c r="H129" s="640" t="s">
        <v>1675</v>
      </c>
      <c r="I129" s="640" t="s">
        <v>1273</v>
      </c>
      <c r="J129" s="816" t="s">
        <v>1268</v>
      </c>
      <c r="K129" s="817">
        <v>1</v>
      </c>
      <c r="L129" s="818">
        <v>2</v>
      </c>
      <c r="M129" s="813">
        <v>3600</v>
      </c>
      <c r="N129" s="819">
        <v>3</v>
      </c>
      <c r="O129" s="820">
        <v>3</v>
      </c>
      <c r="P129" s="821">
        <v>5400</v>
      </c>
    </row>
    <row r="130" spans="1:16" ht="108" x14ac:dyDescent="0.2">
      <c r="A130" s="808" t="s">
        <v>1261</v>
      </c>
      <c r="B130" s="809" t="s">
        <v>1262</v>
      </c>
      <c r="C130" s="809" t="s">
        <v>1263</v>
      </c>
      <c r="D130" s="810" t="s">
        <v>1686</v>
      </c>
      <c r="E130" s="813">
        <v>7500</v>
      </c>
      <c r="F130" s="814" t="s">
        <v>1687</v>
      </c>
      <c r="G130" s="815" t="s">
        <v>1688</v>
      </c>
      <c r="H130" s="640" t="s">
        <v>1316</v>
      </c>
      <c r="I130" s="640" t="s">
        <v>1273</v>
      </c>
      <c r="J130" s="816" t="s">
        <v>1274</v>
      </c>
      <c r="K130" s="817">
        <v>1</v>
      </c>
      <c r="L130" s="818">
        <v>3</v>
      </c>
      <c r="M130" s="813">
        <v>22500</v>
      </c>
      <c r="N130" s="819"/>
      <c r="O130" s="820"/>
      <c r="P130" s="821"/>
    </row>
    <row r="131" spans="1:16" ht="60" x14ac:dyDescent="0.2">
      <c r="A131" s="808" t="s">
        <v>1261</v>
      </c>
      <c r="B131" s="809" t="s">
        <v>1262</v>
      </c>
      <c r="C131" s="809" t="s">
        <v>1263</v>
      </c>
      <c r="D131" s="810" t="s">
        <v>1689</v>
      </c>
      <c r="E131" s="813">
        <v>3000</v>
      </c>
      <c r="F131" s="814" t="s">
        <v>1690</v>
      </c>
      <c r="G131" s="815" t="s">
        <v>1691</v>
      </c>
      <c r="H131" s="640" t="s">
        <v>1267</v>
      </c>
      <c r="I131" s="640" t="s">
        <v>1267</v>
      </c>
      <c r="J131" s="816" t="s">
        <v>1268</v>
      </c>
      <c r="K131" s="817">
        <v>2</v>
      </c>
      <c r="L131" s="818">
        <v>8</v>
      </c>
      <c r="M131" s="813">
        <v>24000</v>
      </c>
      <c r="N131" s="819">
        <v>1</v>
      </c>
      <c r="O131" s="820">
        <v>1</v>
      </c>
      <c r="P131" s="821">
        <v>3000</v>
      </c>
    </row>
    <row r="132" spans="1:16" ht="36" x14ac:dyDescent="0.2">
      <c r="A132" s="808" t="s">
        <v>1261</v>
      </c>
      <c r="B132" s="809" t="s">
        <v>1262</v>
      </c>
      <c r="C132" s="809" t="s">
        <v>1263</v>
      </c>
      <c r="D132" s="810" t="s">
        <v>1692</v>
      </c>
      <c r="E132" s="813">
        <v>7500</v>
      </c>
      <c r="F132" s="814" t="s">
        <v>1693</v>
      </c>
      <c r="G132" s="815" t="s">
        <v>1694</v>
      </c>
      <c r="H132" s="640" t="s">
        <v>1316</v>
      </c>
      <c r="I132" s="640" t="s">
        <v>1317</v>
      </c>
      <c r="J132" s="816" t="s">
        <v>1274</v>
      </c>
      <c r="K132" s="817">
        <v>1</v>
      </c>
      <c r="L132" s="818">
        <v>4</v>
      </c>
      <c r="M132" s="813">
        <v>30000</v>
      </c>
      <c r="N132" s="819"/>
      <c r="O132" s="820"/>
      <c r="P132" s="821"/>
    </row>
    <row r="133" spans="1:16" ht="60" x14ac:dyDescent="0.2">
      <c r="A133" s="808" t="s">
        <v>1261</v>
      </c>
      <c r="B133" s="809" t="s">
        <v>1262</v>
      </c>
      <c r="C133" s="809" t="s">
        <v>1263</v>
      </c>
      <c r="D133" s="810" t="s">
        <v>1695</v>
      </c>
      <c r="E133" s="813">
        <v>7500</v>
      </c>
      <c r="F133" s="814" t="s">
        <v>1696</v>
      </c>
      <c r="G133" s="815" t="s">
        <v>1697</v>
      </c>
      <c r="H133" s="640" t="s">
        <v>1316</v>
      </c>
      <c r="I133" s="640" t="s">
        <v>1273</v>
      </c>
      <c r="J133" s="816" t="s">
        <v>1274</v>
      </c>
      <c r="K133" s="817">
        <v>1</v>
      </c>
      <c r="L133" s="818">
        <v>3</v>
      </c>
      <c r="M133" s="813">
        <v>22500</v>
      </c>
      <c r="N133" s="819"/>
      <c r="O133" s="820"/>
      <c r="P133" s="821"/>
    </row>
    <row r="134" spans="1:16" ht="72" x14ac:dyDescent="0.2">
      <c r="A134" s="808" t="s">
        <v>1261</v>
      </c>
      <c r="B134" s="809" t="s">
        <v>1262</v>
      </c>
      <c r="C134" s="809" t="s">
        <v>1263</v>
      </c>
      <c r="D134" s="810" t="s">
        <v>1698</v>
      </c>
      <c r="E134" s="813">
        <v>2500</v>
      </c>
      <c r="F134" s="814" t="s">
        <v>1699</v>
      </c>
      <c r="G134" s="815" t="s">
        <v>1700</v>
      </c>
      <c r="H134" s="640" t="s">
        <v>1471</v>
      </c>
      <c r="I134" s="640" t="s">
        <v>1471</v>
      </c>
      <c r="J134" s="816" t="s">
        <v>1268</v>
      </c>
      <c r="K134" s="817">
        <v>1</v>
      </c>
      <c r="L134" s="818">
        <v>3</v>
      </c>
      <c r="M134" s="813">
        <v>7500</v>
      </c>
      <c r="N134" s="819"/>
      <c r="O134" s="820"/>
      <c r="P134" s="821"/>
    </row>
    <row r="135" spans="1:16" ht="36" x14ac:dyDescent="0.2">
      <c r="A135" s="808" t="s">
        <v>1261</v>
      </c>
      <c r="B135" s="809" t="s">
        <v>1262</v>
      </c>
      <c r="C135" s="809" t="s">
        <v>1263</v>
      </c>
      <c r="D135" s="810" t="s">
        <v>1701</v>
      </c>
      <c r="E135" s="813">
        <v>6000</v>
      </c>
      <c r="F135" s="814" t="s">
        <v>1702</v>
      </c>
      <c r="G135" s="815" t="s">
        <v>1703</v>
      </c>
      <c r="H135" s="640" t="s">
        <v>1352</v>
      </c>
      <c r="I135" s="640" t="s">
        <v>1353</v>
      </c>
      <c r="J135" s="816" t="s">
        <v>1274</v>
      </c>
      <c r="K135" s="817">
        <v>4</v>
      </c>
      <c r="L135" s="818">
        <v>10</v>
      </c>
      <c r="M135" s="813">
        <v>60000</v>
      </c>
      <c r="N135" s="819"/>
      <c r="O135" s="820"/>
      <c r="P135" s="821"/>
    </row>
    <row r="136" spans="1:16" ht="60" x14ac:dyDescent="0.2">
      <c r="A136" s="808" t="s">
        <v>1261</v>
      </c>
      <c r="B136" s="809" t="s">
        <v>1262</v>
      </c>
      <c r="C136" s="809" t="s">
        <v>1263</v>
      </c>
      <c r="D136" s="810" t="s">
        <v>1704</v>
      </c>
      <c r="E136" s="813">
        <v>10333.333333333334</v>
      </c>
      <c r="F136" s="814" t="s">
        <v>1705</v>
      </c>
      <c r="G136" s="815" t="s">
        <v>1706</v>
      </c>
      <c r="H136" s="640" t="s">
        <v>1707</v>
      </c>
      <c r="I136" s="640" t="s">
        <v>1377</v>
      </c>
      <c r="J136" s="816" t="s">
        <v>1274</v>
      </c>
      <c r="K136" s="817">
        <v>2</v>
      </c>
      <c r="L136" s="818">
        <v>4</v>
      </c>
      <c r="M136" s="813">
        <v>40000</v>
      </c>
      <c r="N136" s="819">
        <v>4</v>
      </c>
      <c r="O136" s="820">
        <v>6</v>
      </c>
      <c r="P136" s="821">
        <v>62000</v>
      </c>
    </row>
    <row r="137" spans="1:16" ht="36" x14ac:dyDescent="0.2">
      <c r="A137" s="808" t="s">
        <v>1261</v>
      </c>
      <c r="B137" s="809" t="s">
        <v>1262</v>
      </c>
      <c r="C137" s="809" t="s">
        <v>1263</v>
      </c>
      <c r="D137" s="810" t="s">
        <v>1708</v>
      </c>
      <c r="E137" s="813">
        <v>11000</v>
      </c>
      <c r="F137" s="814" t="s">
        <v>1709</v>
      </c>
      <c r="G137" s="815" t="s">
        <v>1710</v>
      </c>
      <c r="H137" s="640" t="s">
        <v>1316</v>
      </c>
      <c r="I137" s="640" t="s">
        <v>1273</v>
      </c>
      <c r="J137" s="816" t="s">
        <v>1274</v>
      </c>
      <c r="K137" s="817">
        <v>1</v>
      </c>
      <c r="L137" s="818">
        <v>3</v>
      </c>
      <c r="M137" s="813">
        <v>33000</v>
      </c>
      <c r="N137" s="819"/>
      <c r="O137" s="820"/>
      <c r="P137" s="821"/>
    </row>
    <row r="138" spans="1:16" ht="36" x14ac:dyDescent="0.2">
      <c r="A138" s="808" t="s">
        <v>1261</v>
      </c>
      <c r="B138" s="809" t="s">
        <v>1262</v>
      </c>
      <c r="C138" s="809" t="s">
        <v>1263</v>
      </c>
      <c r="D138" s="810" t="s">
        <v>1327</v>
      </c>
      <c r="E138" s="813">
        <v>2500</v>
      </c>
      <c r="F138" s="814" t="s">
        <v>1711</v>
      </c>
      <c r="G138" s="815" t="s">
        <v>1712</v>
      </c>
      <c r="H138" s="640" t="s">
        <v>1267</v>
      </c>
      <c r="I138" s="640" t="s">
        <v>1267</v>
      </c>
      <c r="J138" s="816" t="s">
        <v>1268</v>
      </c>
      <c r="K138" s="817">
        <v>1</v>
      </c>
      <c r="L138" s="818">
        <v>11</v>
      </c>
      <c r="M138" s="813">
        <v>27500</v>
      </c>
      <c r="N138" s="819">
        <v>4</v>
      </c>
      <c r="O138" s="820">
        <v>6</v>
      </c>
      <c r="P138" s="821">
        <v>15000</v>
      </c>
    </row>
    <row r="139" spans="1:16" ht="84" x14ac:dyDescent="0.2">
      <c r="A139" s="808" t="s">
        <v>1261</v>
      </c>
      <c r="B139" s="809" t="s">
        <v>1262</v>
      </c>
      <c r="C139" s="809" t="s">
        <v>1263</v>
      </c>
      <c r="D139" s="810" t="s">
        <v>1713</v>
      </c>
      <c r="E139" s="813">
        <v>7500</v>
      </c>
      <c r="F139" s="814" t="s">
        <v>1714</v>
      </c>
      <c r="G139" s="815" t="s">
        <v>1715</v>
      </c>
      <c r="H139" s="640" t="s">
        <v>1312</v>
      </c>
      <c r="I139" s="640" t="s">
        <v>1716</v>
      </c>
      <c r="J139" s="816" t="s">
        <v>1268</v>
      </c>
      <c r="K139" s="817">
        <v>1</v>
      </c>
      <c r="L139" s="818">
        <v>4</v>
      </c>
      <c r="M139" s="813">
        <v>30000</v>
      </c>
      <c r="N139" s="819"/>
      <c r="O139" s="820"/>
      <c r="P139" s="821"/>
    </row>
    <row r="140" spans="1:16" ht="60" x14ac:dyDescent="0.2">
      <c r="A140" s="808" t="s">
        <v>1261</v>
      </c>
      <c r="B140" s="809" t="s">
        <v>1262</v>
      </c>
      <c r="C140" s="809" t="s">
        <v>1263</v>
      </c>
      <c r="D140" s="810" t="s">
        <v>1717</v>
      </c>
      <c r="E140" s="813">
        <v>2000</v>
      </c>
      <c r="F140" s="814" t="s">
        <v>1718</v>
      </c>
      <c r="G140" s="815" t="s">
        <v>1719</v>
      </c>
      <c r="H140" s="640" t="s">
        <v>1325</v>
      </c>
      <c r="I140" s="640" t="s">
        <v>1479</v>
      </c>
      <c r="J140" s="816" t="s">
        <v>1268</v>
      </c>
      <c r="K140" s="817">
        <v>1</v>
      </c>
      <c r="L140" s="818">
        <v>12</v>
      </c>
      <c r="M140" s="813">
        <v>24000</v>
      </c>
      <c r="N140" s="819">
        <v>5</v>
      </c>
      <c r="O140" s="820">
        <v>6</v>
      </c>
      <c r="P140" s="821">
        <v>12000</v>
      </c>
    </row>
    <row r="141" spans="1:16" ht="36" x14ac:dyDescent="0.2">
      <c r="A141" s="808" t="s">
        <v>1261</v>
      </c>
      <c r="B141" s="809" t="s">
        <v>1262</v>
      </c>
      <c r="C141" s="809" t="s">
        <v>1263</v>
      </c>
      <c r="D141" s="810" t="s">
        <v>1720</v>
      </c>
      <c r="E141" s="813">
        <v>6750</v>
      </c>
      <c r="F141" s="814" t="s">
        <v>1721</v>
      </c>
      <c r="G141" s="815" t="s">
        <v>1722</v>
      </c>
      <c r="H141" s="640" t="s">
        <v>1723</v>
      </c>
      <c r="I141" s="640" t="s">
        <v>1724</v>
      </c>
      <c r="J141" s="816" t="s">
        <v>1274</v>
      </c>
      <c r="K141" s="817">
        <v>3</v>
      </c>
      <c r="L141" s="818">
        <v>11</v>
      </c>
      <c r="M141" s="813">
        <v>59600</v>
      </c>
      <c r="N141" s="819">
        <v>3</v>
      </c>
      <c r="O141" s="820">
        <v>6</v>
      </c>
      <c r="P141" s="821">
        <v>40500</v>
      </c>
    </row>
    <row r="142" spans="1:16" ht="36" x14ac:dyDescent="0.2">
      <c r="A142" s="808" t="s">
        <v>1261</v>
      </c>
      <c r="B142" s="809" t="s">
        <v>1262</v>
      </c>
      <c r="C142" s="809" t="s">
        <v>1263</v>
      </c>
      <c r="D142" s="810" t="s">
        <v>1725</v>
      </c>
      <c r="E142" s="813">
        <v>6500</v>
      </c>
      <c r="F142" s="814" t="s">
        <v>1726</v>
      </c>
      <c r="G142" s="815" t="s">
        <v>1727</v>
      </c>
      <c r="H142" s="640" t="s">
        <v>1321</v>
      </c>
      <c r="I142" s="640" t="s">
        <v>1283</v>
      </c>
      <c r="J142" s="816" t="s">
        <v>1274</v>
      </c>
      <c r="K142" s="817">
        <v>1</v>
      </c>
      <c r="L142" s="818">
        <v>5</v>
      </c>
      <c r="M142" s="813">
        <v>28200</v>
      </c>
      <c r="N142" s="819"/>
      <c r="O142" s="820"/>
      <c r="P142" s="821"/>
    </row>
    <row r="143" spans="1:16" ht="84" x14ac:dyDescent="0.2">
      <c r="A143" s="808" t="s">
        <v>1261</v>
      </c>
      <c r="B143" s="809" t="s">
        <v>1262</v>
      </c>
      <c r="C143" s="809" t="s">
        <v>1263</v>
      </c>
      <c r="D143" s="810" t="s">
        <v>1728</v>
      </c>
      <c r="E143" s="813">
        <v>9500</v>
      </c>
      <c r="F143" s="814" t="s">
        <v>1729</v>
      </c>
      <c r="G143" s="815" t="s">
        <v>1730</v>
      </c>
      <c r="H143" s="640" t="s">
        <v>1316</v>
      </c>
      <c r="I143" s="640" t="s">
        <v>1317</v>
      </c>
      <c r="J143" s="816" t="s">
        <v>1274</v>
      </c>
      <c r="K143" s="817">
        <v>2</v>
      </c>
      <c r="L143" s="818">
        <v>5</v>
      </c>
      <c r="M143" s="813">
        <v>46550</v>
      </c>
      <c r="N143" s="819">
        <v>6</v>
      </c>
      <c r="O143" s="820">
        <v>6</v>
      </c>
      <c r="P143" s="821">
        <v>57000</v>
      </c>
    </row>
    <row r="144" spans="1:16" ht="72" x14ac:dyDescent="0.2">
      <c r="A144" s="808" t="s">
        <v>1261</v>
      </c>
      <c r="B144" s="809" t="s">
        <v>1262</v>
      </c>
      <c r="C144" s="809" t="s">
        <v>1263</v>
      </c>
      <c r="D144" s="810" t="s">
        <v>1731</v>
      </c>
      <c r="E144" s="813">
        <v>7583.333333333333</v>
      </c>
      <c r="F144" s="814" t="s">
        <v>1732</v>
      </c>
      <c r="G144" s="815" t="s">
        <v>1733</v>
      </c>
      <c r="H144" s="640" t="s">
        <v>1282</v>
      </c>
      <c r="I144" s="640" t="s">
        <v>1283</v>
      </c>
      <c r="J144" s="816" t="s">
        <v>1274</v>
      </c>
      <c r="K144" s="817">
        <v>2</v>
      </c>
      <c r="L144" s="818">
        <v>6</v>
      </c>
      <c r="M144" s="813">
        <v>39000</v>
      </c>
      <c r="N144" s="819">
        <v>4</v>
      </c>
      <c r="O144" s="820">
        <v>5</v>
      </c>
      <c r="P144" s="821">
        <v>39000</v>
      </c>
    </row>
    <row r="145" spans="1:16" ht="36" x14ac:dyDescent="0.2">
      <c r="A145" s="808" t="s">
        <v>1261</v>
      </c>
      <c r="B145" s="809" t="s">
        <v>1262</v>
      </c>
      <c r="C145" s="809" t="s">
        <v>1263</v>
      </c>
      <c r="D145" s="810" t="s">
        <v>1734</v>
      </c>
      <c r="E145" s="813">
        <v>9500</v>
      </c>
      <c r="F145" s="814" t="s">
        <v>1735</v>
      </c>
      <c r="G145" s="815" t="s">
        <v>1736</v>
      </c>
      <c r="H145" s="640" t="s">
        <v>1609</v>
      </c>
      <c r="I145" s="640" t="s">
        <v>1273</v>
      </c>
      <c r="J145" s="816" t="s">
        <v>1274</v>
      </c>
      <c r="K145" s="817"/>
      <c r="L145" s="818"/>
      <c r="M145" s="813"/>
      <c r="N145" s="819">
        <v>3</v>
      </c>
      <c r="O145" s="820">
        <v>6</v>
      </c>
      <c r="P145" s="821">
        <v>57000</v>
      </c>
    </row>
    <row r="146" spans="1:16" ht="36" x14ac:dyDescent="0.2">
      <c r="A146" s="808" t="s">
        <v>1261</v>
      </c>
      <c r="B146" s="809" t="s">
        <v>1262</v>
      </c>
      <c r="C146" s="809" t="s">
        <v>1263</v>
      </c>
      <c r="D146" s="810" t="s">
        <v>1737</v>
      </c>
      <c r="E146" s="813">
        <v>7000</v>
      </c>
      <c r="F146" s="814" t="s">
        <v>1738</v>
      </c>
      <c r="G146" s="815" t="s">
        <v>1739</v>
      </c>
      <c r="H146" s="640" t="s">
        <v>1316</v>
      </c>
      <c r="I146" s="640" t="s">
        <v>1317</v>
      </c>
      <c r="J146" s="816" t="s">
        <v>1274</v>
      </c>
      <c r="K146" s="817">
        <v>2</v>
      </c>
      <c r="L146" s="818">
        <v>6</v>
      </c>
      <c r="M146" s="813">
        <v>42000</v>
      </c>
      <c r="N146" s="819"/>
      <c r="O146" s="820"/>
      <c r="P146" s="821"/>
    </row>
    <row r="147" spans="1:16" ht="48" x14ac:dyDescent="0.2">
      <c r="A147" s="808" t="s">
        <v>1261</v>
      </c>
      <c r="B147" s="809" t="s">
        <v>1262</v>
      </c>
      <c r="C147" s="809" t="s">
        <v>1263</v>
      </c>
      <c r="D147" s="810" t="s">
        <v>1740</v>
      </c>
      <c r="E147" s="813">
        <v>6500</v>
      </c>
      <c r="F147" s="814" t="s">
        <v>1741</v>
      </c>
      <c r="G147" s="815" t="s">
        <v>1742</v>
      </c>
      <c r="H147" s="640" t="s">
        <v>1316</v>
      </c>
      <c r="I147" s="640" t="s">
        <v>1273</v>
      </c>
      <c r="J147" s="816" t="s">
        <v>1274</v>
      </c>
      <c r="K147" s="817">
        <v>1</v>
      </c>
      <c r="L147" s="818">
        <v>4</v>
      </c>
      <c r="M147" s="813">
        <v>26000</v>
      </c>
      <c r="N147" s="819"/>
      <c r="O147" s="820"/>
      <c r="P147" s="821"/>
    </row>
    <row r="148" spans="1:16" ht="36" x14ac:dyDescent="0.2">
      <c r="A148" s="808" t="s">
        <v>1261</v>
      </c>
      <c r="B148" s="809" t="s">
        <v>1262</v>
      </c>
      <c r="C148" s="809" t="s">
        <v>1263</v>
      </c>
      <c r="D148" s="810" t="s">
        <v>1743</v>
      </c>
      <c r="E148" s="813">
        <v>5500</v>
      </c>
      <c r="F148" s="814" t="s">
        <v>1744</v>
      </c>
      <c r="G148" s="815" t="s">
        <v>1745</v>
      </c>
      <c r="H148" s="640" t="s">
        <v>1746</v>
      </c>
      <c r="I148" s="640" t="s">
        <v>1746</v>
      </c>
      <c r="J148" s="816" t="s">
        <v>1274</v>
      </c>
      <c r="K148" s="817">
        <v>2</v>
      </c>
      <c r="L148" s="818">
        <v>11</v>
      </c>
      <c r="M148" s="813">
        <v>66000</v>
      </c>
      <c r="N148" s="819"/>
      <c r="O148" s="820"/>
      <c r="P148" s="821"/>
    </row>
    <row r="149" spans="1:16" ht="264" x14ac:dyDescent="0.2">
      <c r="A149" s="808" t="s">
        <v>1261</v>
      </c>
      <c r="B149" s="809" t="s">
        <v>1262</v>
      </c>
      <c r="C149" s="809" t="s">
        <v>1263</v>
      </c>
      <c r="D149" s="810" t="s">
        <v>1747</v>
      </c>
      <c r="E149" s="813">
        <v>7500</v>
      </c>
      <c r="F149" s="814" t="s">
        <v>1748</v>
      </c>
      <c r="G149" s="815" t="s">
        <v>1749</v>
      </c>
      <c r="H149" s="640" t="s">
        <v>1305</v>
      </c>
      <c r="I149" s="640" t="s">
        <v>1273</v>
      </c>
      <c r="J149" s="816" t="s">
        <v>1274</v>
      </c>
      <c r="K149" s="817"/>
      <c r="L149" s="818"/>
      <c r="M149" s="813"/>
      <c r="N149" s="819">
        <v>1</v>
      </c>
      <c r="O149" s="820">
        <v>3</v>
      </c>
      <c r="P149" s="821">
        <v>22500</v>
      </c>
    </row>
    <row r="150" spans="1:16" ht="180" x14ac:dyDescent="0.2">
      <c r="A150" s="808" t="s">
        <v>1261</v>
      </c>
      <c r="B150" s="809" t="s">
        <v>1262</v>
      </c>
      <c r="C150" s="809" t="s">
        <v>1263</v>
      </c>
      <c r="D150" s="810" t="s">
        <v>1750</v>
      </c>
      <c r="E150" s="813">
        <v>6500</v>
      </c>
      <c r="F150" s="814" t="s">
        <v>1751</v>
      </c>
      <c r="G150" s="815" t="s">
        <v>1752</v>
      </c>
      <c r="H150" s="640" t="s">
        <v>1272</v>
      </c>
      <c r="I150" s="640" t="s">
        <v>1273</v>
      </c>
      <c r="J150" s="816" t="s">
        <v>1274</v>
      </c>
      <c r="K150" s="817">
        <v>1</v>
      </c>
      <c r="L150" s="818">
        <v>4</v>
      </c>
      <c r="M150" s="813">
        <v>26000</v>
      </c>
      <c r="N150" s="819"/>
      <c r="O150" s="820"/>
      <c r="P150" s="821"/>
    </row>
    <row r="151" spans="1:16" ht="240" x14ac:dyDescent="0.2">
      <c r="A151" s="808" t="s">
        <v>1261</v>
      </c>
      <c r="B151" s="809" t="s">
        <v>1262</v>
      </c>
      <c r="C151" s="809" t="s">
        <v>1263</v>
      </c>
      <c r="D151" s="810" t="s">
        <v>1753</v>
      </c>
      <c r="E151" s="813">
        <v>10500</v>
      </c>
      <c r="F151" s="814" t="s">
        <v>1754</v>
      </c>
      <c r="G151" s="815" t="s">
        <v>1755</v>
      </c>
      <c r="H151" s="640" t="s">
        <v>1756</v>
      </c>
      <c r="I151" s="640" t="s">
        <v>1273</v>
      </c>
      <c r="J151" s="816" t="s">
        <v>1274</v>
      </c>
      <c r="K151" s="817"/>
      <c r="L151" s="818"/>
      <c r="M151" s="813"/>
      <c r="N151" s="819">
        <v>1</v>
      </c>
      <c r="O151" s="820">
        <v>3</v>
      </c>
      <c r="P151" s="821">
        <v>31500</v>
      </c>
    </row>
    <row r="152" spans="1:16" ht="240" x14ac:dyDescent="0.2">
      <c r="A152" s="808" t="s">
        <v>1261</v>
      </c>
      <c r="B152" s="809" t="s">
        <v>1262</v>
      </c>
      <c r="C152" s="809" t="s">
        <v>1263</v>
      </c>
      <c r="D152" s="810" t="s">
        <v>1757</v>
      </c>
      <c r="E152" s="813">
        <v>10500</v>
      </c>
      <c r="F152" s="814" t="s">
        <v>1758</v>
      </c>
      <c r="G152" s="815" t="s">
        <v>1759</v>
      </c>
      <c r="H152" s="640" t="s">
        <v>1305</v>
      </c>
      <c r="I152" s="640" t="s">
        <v>1273</v>
      </c>
      <c r="J152" s="816" t="s">
        <v>1274</v>
      </c>
      <c r="K152" s="817"/>
      <c r="L152" s="818"/>
      <c r="M152" s="813"/>
      <c r="N152" s="819">
        <v>1</v>
      </c>
      <c r="O152" s="820">
        <v>3</v>
      </c>
      <c r="P152" s="821">
        <v>31500</v>
      </c>
    </row>
    <row r="153" spans="1:16" ht="36" x14ac:dyDescent="0.2">
      <c r="A153" s="808" t="s">
        <v>1261</v>
      </c>
      <c r="B153" s="809" t="s">
        <v>1262</v>
      </c>
      <c r="C153" s="809" t="s">
        <v>1263</v>
      </c>
      <c r="D153" s="810" t="s">
        <v>1760</v>
      </c>
      <c r="E153" s="813">
        <v>7500</v>
      </c>
      <c r="F153" s="814" t="s">
        <v>1761</v>
      </c>
      <c r="G153" s="815" t="s">
        <v>1762</v>
      </c>
      <c r="H153" s="640" t="s">
        <v>1292</v>
      </c>
      <c r="I153" s="640" t="s">
        <v>1273</v>
      </c>
      <c r="J153" s="816" t="s">
        <v>1274</v>
      </c>
      <c r="K153" s="817">
        <v>1</v>
      </c>
      <c r="L153" s="818">
        <v>1</v>
      </c>
      <c r="M153" s="813">
        <v>7500</v>
      </c>
      <c r="N153" s="819"/>
      <c r="O153" s="820"/>
      <c r="P153" s="821"/>
    </row>
    <row r="154" spans="1:16" ht="72" x14ac:dyDescent="0.2">
      <c r="A154" s="808" t="s">
        <v>1261</v>
      </c>
      <c r="B154" s="809" t="s">
        <v>1262</v>
      </c>
      <c r="C154" s="809" t="s">
        <v>1263</v>
      </c>
      <c r="D154" s="810" t="s">
        <v>1763</v>
      </c>
      <c r="E154" s="813">
        <v>6500</v>
      </c>
      <c r="F154" s="814" t="s">
        <v>1764</v>
      </c>
      <c r="G154" s="815" t="s">
        <v>1765</v>
      </c>
      <c r="H154" s="640" t="s">
        <v>1609</v>
      </c>
      <c r="I154" s="640" t="s">
        <v>1296</v>
      </c>
      <c r="J154" s="816" t="s">
        <v>1274</v>
      </c>
      <c r="K154" s="817">
        <v>1</v>
      </c>
      <c r="L154" s="818">
        <v>5</v>
      </c>
      <c r="M154" s="813">
        <v>32500</v>
      </c>
      <c r="N154" s="819"/>
      <c r="O154" s="820"/>
      <c r="P154" s="821"/>
    </row>
    <row r="155" spans="1:16" ht="72" x14ac:dyDescent="0.2">
      <c r="A155" s="808" t="s">
        <v>1261</v>
      </c>
      <c r="B155" s="809" t="s">
        <v>1262</v>
      </c>
      <c r="C155" s="809" t="s">
        <v>1263</v>
      </c>
      <c r="D155" s="810" t="s">
        <v>1766</v>
      </c>
      <c r="E155" s="813">
        <v>5500</v>
      </c>
      <c r="F155" s="814" t="s">
        <v>1767</v>
      </c>
      <c r="G155" s="815" t="s">
        <v>1768</v>
      </c>
      <c r="H155" s="640" t="s">
        <v>1769</v>
      </c>
      <c r="I155" s="640" t="s">
        <v>1507</v>
      </c>
      <c r="J155" s="816" t="s">
        <v>1274</v>
      </c>
      <c r="K155" s="817">
        <v>1</v>
      </c>
      <c r="L155" s="818">
        <v>1</v>
      </c>
      <c r="M155" s="813">
        <v>5500</v>
      </c>
      <c r="N155" s="819"/>
      <c r="O155" s="820"/>
      <c r="P155" s="821"/>
    </row>
    <row r="156" spans="1:16" ht="60" x14ac:dyDescent="0.2">
      <c r="A156" s="808" t="s">
        <v>1261</v>
      </c>
      <c r="B156" s="809" t="s">
        <v>1262</v>
      </c>
      <c r="C156" s="809" t="s">
        <v>1263</v>
      </c>
      <c r="D156" s="810" t="s">
        <v>1770</v>
      </c>
      <c r="E156" s="813">
        <v>11800</v>
      </c>
      <c r="F156" s="814" t="s">
        <v>1771</v>
      </c>
      <c r="G156" s="815" t="s">
        <v>1772</v>
      </c>
      <c r="H156" s="640" t="s">
        <v>1316</v>
      </c>
      <c r="I156" s="640" t="s">
        <v>1317</v>
      </c>
      <c r="J156" s="816" t="s">
        <v>1274</v>
      </c>
      <c r="K156" s="817">
        <v>2</v>
      </c>
      <c r="L156" s="818">
        <v>4</v>
      </c>
      <c r="M156" s="813">
        <v>63000</v>
      </c>
      <c r="N156" s="819"/>
      <c r="O156" s="820"/>
      <c r="P156" s="821"/>
    </row>
    <row r="157" spans="1:16" ht="48" x14ac:dyDescent="0.2">
      <c r="A157" s="808" t="s">
        <v>1261</v>
      </c>
      <c r="B157" s="809" t="s">
        <v>1262</v>
      </c>
      <c r="C157" s="809" t="s">
        <v>1263</v>
      </c>
      <c r="D157" s="810" t="s">
        <v>1773</v>
      </c>
      <c r="E157" s="813">
        <v>6500</v>
      </c>
      <c r="F157" s="814" t="s">
        <v>1774</v>
      </c>
      <c r="G157" s="815" t="s">
        <v>1775</v>
      </c>
      <c r="H157" s="640" t="s">
        <v>1316</v>
      </c>
      <c r="I157" s="640" t="s">
        <v>1273</v>
      </c>
      <c r="J157" s="816" t="s">
        <v>1274</v>
      </c>
      <c r="K157" s="817">
        <v>1</v>
      </c>
      <c r="L157" s="818">
        <v>2</v>
      </c>
      <c r="M157" s="813">
        <v>10400</v>
      </c>
      <c r="N157" s="819"/>
      <c r="O157" s="820"/>
      <c r="P157" s="821"/>
    </row>
    <row r="158" spans="1:16" ht="216" x14ac:dyDescent="0.2">
      <c r="A158" s="808" t="s">
        <v>1261</v>
      </c>
      <c r="B158" s="809" t="s">
        <v>1262</v>
      </c>
      <c r="C158" s="809" t="s">
        <v>1263</v>
      </c>
      <c r="D158" s="810" t="s">
        <v>1776</v>
      </c>
      <c r="E158" s="813">
        <v>6500</v>
      </c>
      <c r="F158" s="814" t="s">
        <v>1777</v>
      </c>
      <c r="G158" s="815" t="s">
        <v>1778</v>
      </c>
      <c r="H158" s="640" t="s">
        <v>1316</v>
      </c>
      <c r="I158" s="640" t="s">
        <v>1273</v>
      </c>
      <c r="J158" s="816" t="s">
        <v>1274</v>
      </c>
      <c r="K158" s="817">
        <v>1</v>
      </c>
      <c r="L158" s="818">
        <v>1</v>
      </c>
      <c r="M158" s="813">
        <v>6500</v>
      </c>
      <c r="N158" s="819">
        <v>1</v>
      </c>
      <c r="O158" s="820">
        <v>3</v>
      </c>
      <c r="P158" s="821">
        <v>19500</v>
      </c>
    </row>
    <row r="159" spans="1:16" ht="96" x14ac:dyDescent="0.2">
      <c r="A159" s="808" t="s">
        <v>1261</v>
      </c>
      <c r="B159" s="809" t="s">
        <v>1262</v>
      </c>
      <c r="C159" s="809" t="s">
        <v>1263</v>
      </c>
      <c r="D159" s="810" t="s">
        <v>1779</v>
      </c>
      <c r="E159" s="813">
        <v>6500</v>
      </c>
      <c r="F159" s="814" t="s">
        <v>1780</v>
      </c>
      <c r="G159" s="815" t="s">
        <v>1781</v>
      </c>
      <c r="H159" s="640" t="s">
        <v>1292</v>
      </c>
      <c r="I159" s="640" t="s">
        <v>1273</v>
      </c>
      <c r="J159" s="816" t="s">
        <v>1274</v>
      </c>
      <c r="K159" s="817"/>
      <c r="L159" s="818"/>
      <c r="M159" s="813"/>
      <c r="N159" s="819">
        <v>2</v>
      </c>
      <c r="O159" s="820">
        <v>6</v>
      </c>
      <c r="P159" s="821">
        <v>39000</v>
      </c>
    </row>
    <row r="160" spans="1:16" ht="108" x14ac:dyDescent="0.2">
      <c r="A160" s="808" t="s">
        <v>1261</v>
      </c>
      <c r="B160" s="809" t="s">
        <v>1262</v>
      </c>
      <c r="C160" s="809" t="s">
        <v>1263</v>
      </c>
      <c r="D160" s="810" t="s">
        <v>1782</v>
      </c>
      <c r="E160" s="813">
        <v>2500</v>
      </c>
      <c r="F160" s="814" t="s">
        <v>1783</v>
      </c>
      <c r="G160" s="815" t="s">
        <v>1784</v>
      </c>
      <c r="H160" s="640" t="s">
        <v>1267</v>
      </c>
      <c r="I160" s="640" t="s">
        <v>1267</v>
      </c>
      <c r="J160" s="816" t="s">
        <v>1268</v>
      </c>
      <c r="K160" s="817"/>
      <c r="L160" s="818"/>
      <c r="M160" s="813"/>
      <c r="N160" s="819">
        <v>4</v>
      </c>
      <c r="O160" s="820">
        <v>6</v>
      </c>
      <c r="P160" s="821">
        <v>15000</v>
      </c>
    </row>
    <row r="161" spans="1:16" ht="48" x14ac:dyDescent="0.2">
      <c r="A161" s="808" t="s">
        <v>1261</v>
      </c>
      <c r="B161" s="809" t="s">
        <v>1262</v>
      </c>
      <c r="C161" s="809" t="s">
        <v>1263</v>
      </c>
      <c r="D161" s="810" t="s">
        <v>1785</v>
      </c>
      <c r="E161" s="813">
        <v>7500</v>
      </c>
      <c r="F161" s="814" t="s">
        <v>1786</v>
      </c>
      <c r="G161" s="815" t="s">
        <v>1787</v>
      </c>
      <c r="H161" s="640" t="s">
        <v>1292</v>
      </c>
      <c r="I161" s="640" t="s">
        <v>1273</v>
      </c>
      <c r="J161" s="816" t="s">
        <v>1274</v>
      </c>
      <c r="K161" s="817">
        <v>1</v>
      </c>
      <c r="L161" s="818">
        <v>1</v>
      </c>
      <c r="M161" s="813">
        <v>7500</v>
      </c>
      <c r="N161" s="819"/>
      <c r="O161" s="820"/>
      <c r="P161" s="821"/>
    </row>
    <row r="162" spans="1:16" ht="96" x14ac:dyDescent="0.2">
      <c r="A162" s="808" t="s">
        <v>1261</v>
      </c>
      <c r="B162" s="809" t="s">
        <v>1262</v>
      </c>
      <c r="C162" s="809" t="s">
        <v>1263</v>
      </c>
      <c r="D162" s="810" t="s">
        <v>1779</v>
      </c>
      <c r="E162" s="813">
        <v>6500</v>
      </c>
      <c r="F162" s="814" t="s">
        <v>1788</v>
      </c>
      <c r="G162" s="815" t="s">
        <v>1789</v>
      </c>
      <c r="H162" s="640" t="s">
        <v>1305</v>
      </c>
      <c r="I162" s="640" t="s">
        <v>1273</v>
      </c>
      <c r="J162" s="816" t="s">
        <v>1274</v>
      </c>
      <c r="K162" s="817"/>
      <c r="L162" s="818"/>
      <c r="M162" s="813"/>
      <c r="N162" s="819">
        <v>2</v>
      </c>
      <c r="O162" s="820">
        <v>6</v>
      </c>
      <c r="P162" s="821">
        <v>39000</v>
      </c>
    </row>
    <row r="163" spans="1:16" ht="72" x14ac:dyDescent="0.2">
      <c r="A163" s="808" t="s">
        <v>1261</v>
      </c>
      <c r="B163" s="809" t="s">
        <v>1262</v>
      </c>
      <c r="C163" s="809" t="s">
        <v>1263</v>
      </c>
      <c r="D163" s="810" t="s">
        <v>1790</v>
      </c>
      <c r="E163" s="813">
        <v>6500</v>
      </c>
      <c r="F163" s="814" t="s">
        <v>1791</v>
      </c>
      <c r="G163" s="815" t="s">
        <v>1792</v>
      </c>
      <c r="H163" s="640" t="s">
        <v>1272</v>
      </c>
      <c r="I163" s="640" t="s">
        <v>1278</v>
      </c>
      <c r="J163" s="816" t="s">
        <v>1274</v>
      </c>
      <c r="K163" s="817">
        <v>1</v>
      </c>
      <c r="L163" s="818">
        <v>3</v>
      </c>
      <c r="M163" s="813">
        <v>19500</v>
      </c>
      <c r="N163" s="819"/>
      <c r="O163" s="820"/>
      <c r="P163" s="821"/>
    </row>
    <row r="164" spans="1:16" ht="72" x14ac:dyDescent="0.2">
      <c r="A164" s="808" t="s">
        <v>1261</v>
      </c>
      <c r="B164" s="809" t="s">
        <v>1262</v>
      </c>
      <c r="C164" s="809" t="s">
        <v>1263</v>
      </c>
      <c r="D164" s="810" t="s">
        <v>1793</v>
      </c>
      <c r="E164" s="813">
        <v>8500</v>
      </c>
      <c r="F164" s="814" t="s">
        <v>1794</v>
      </c>
      <c r="G164" s="815" t="s">
        <v>1795</v>
      </c>
      <c r="H164" s="640" t="s">
        <v>1316</v>
      </c>
      <c r="I164" s="640" t="s">
        <v>1796</v>
      </c>
      <c r="J164" s="816" t="s">
        <v>1274</v>
      </c>
      <c r="K164" s="817">
        <v>1</v>
      </c>
      <c r="L164" s="818">
        <v>3</v>
      </c>
      <c r="M164" s="813">
        <v>25500</v>
      </c>
      <c r="N164" s="819"/>
      <c r="O164" s="820"/>
      <c r="P164" s="821"/>
    </row>
    <row r="165" spans="1:16" ht="84" x14ac:dyDescent="0.2">
      <c r="A165" s="808" t="s">
        <v>1261</v>
      </c>
      <c r="B165" s="809" t="s">
        <v>1262</v>
      </c>
      <c r="C165" s="809" t="s">
        <v>1263</v>
      </c>
      <c r="D165" s="810" t="s">
        <v>1797</v>
      </c>
      <c r="E165" s="813">
        <v>6435</v>
      </c>
      <c r="F165" s="814" t="s">
        <v>1798</v>
      </c>
      <c r="G165" s="815" t="s">
        <v>1799</v>
      </c>
      <c r="H165" s="640" t="s">
        <v>1282</v>
      </c>
      <c r="I165" s="640" t="s">
        <v>1283</v>
      </c>
      <c r="J165" s="816" t="s">
        <v>1274</v>
      </c>
      <c r="K165" s="817">
        <v>2</v>
      </c>
      <c r="L165" s="818">
        <v>7</v>
      </c>
      <c r="M165" s="813">
        <v>42250</v>
      </c>
      <c r="N165" s="819"/>
      <c r="O165" s="820"/>
      <c r="P165" s="821"/>
    </row>
    <row r="166" spans="1:16" ht="96" x14ac:dyDescent="0.2">
      <c r="A166" s="808" t="s">
        <v>1261</v>
      </c>
      <c r="B166" s="809" t="s">
        <v>1262</v>
      </c>
      <c r="C166" s="809" t="s">
        <v>1263</v>
      </c>
      <c r="D166" s="810" t="s">
        <v>1800</v>
      </c>
      <c r="E166" s="813">
        <v>7500</v>
      </c>
      <c r="F166" s="814" t="s">
        <v>1801</v>
      </c>
      <c r="G166" s="815" t="s">
        <v>1802</v>
      </c>
      <c r="H166" s="640" t="s">
        <v>1305</v>
      </c>
      <c r="I166" s="640" t="s">
        <v>1273</v>
      </c>
      <c r="J166" s="816" t="s">
        <v>1274</v>
      </c>
      <c r="K166" s="817">
        <v>1</v>
      </c>
      <c r="L166" s="818">
        <v>2</v>
      </c>
      <c r="M166" s="813">
        <v>15000</v>
      </c>
      <c r="N166" s="819"/>
      <c r="O166" s="820"/>
      <c r="P166" s="821"/>
    </row>
    <row r="167" spans="1:16" ht="36" x14ac:dyDescent="0.2">
      <c r="A167" s="808" t="s">
        <v>1261</v>
      </c>
      <c r="B167" s="809" t="s">
        <v>1262</v>
      </c>
      <c r="C167" s="809" t="s">
        <v>1263</v>
      </c>
      <c r="D167" s="810" t="s">
        <v>1803</v>
      </c>
      <c r="E167" s="813">
        <v>7090</v>
      </c>
      <c r="F167" s="814" t="s">
        <v>1804</v>
      </c>
      <c r="G167" s="815" t="s">
        <v>1805</v>
      </c>
      <c r="H167" s="640" t="s">
        <v>1305</v>
      </c>
      <c r="I167" s="640" t="s">
        <v>1273</v>
      </c>
      <c r="J167" s="816" t="s">
        <v>1274</v>
      </c>
      <c r="K167" s="817">
        <v>1</v>
      </c>
      <c r="L167" s="818">
        <v>1</v>
      </c>
      <c r="M167" s="813">
        <v>7090</v>
      </c>
      <c r="N167" s="819"/>
      <c r="O167" s="820"/>
      <c r="P167" s="821"/>
    </row>
    <row r="168" spans="1:16" ht="168" x14ac:dyDescent="0.2">
      <c r="A168" s="808" t="s">
        <v>1261</v>
      </c>
      <c r="B168" s="809" t="s">
        <v>1262</v>
      </c>
      <c r="C168" s="809" t="s">
        <v>1263</v>
      </c>
      <c r="D168" s="810" t="s">
        <v>1806</v>
      </c>
      <c r="E168" s="813">
        <v>7000</v>
      </c>
      <c r="F168" s="814" t="s">
        <v>1807</v>
      </c>
      <c r="G168" s="815" t="s">
        <v>1808</v>
      </c>
      <c r="H168" s="640" t="s">
        <v>1305</v>
      </c>
      <c r="I168" s="640" t="s">
        <v>1273</v>
      </c>
      <c r="J168" s="816" t="s">
        <v>1274</v>
      </c>
      <c r="K168" s="817">
        <v>1</v>
      </c>
      <c r="L168" s="818">
        <v>3</v>
      </c>
      <c r="M168" s="813">
        <v>19500</v>
      </c>
      <c r="N168" s="819">
        <v>1</v>
      </c>
      <c r="O168" s="820">
        <v>3</v>
      </c>
      <c r="P168" s="821">
        <v>22500</v>
      </c>
    </row>
    <row r="169" spans="1:16" ht="36" x14ac:dyDescent="0.2">
      <c r="A169" s="808" t="s">
        <v>1261</v>
      </c>
      <c r="B169" s="809" t="s">
        <v>1262</v>
      </c>
      <c r="C169" s="809" t="s">
        <v>1263</v>
      </c>
      <c r="D169" s="810" t="s">
        <v>1809</v>
      </c>
      <c r="E169" s="813">
        <v>6500</v>
      </c>
      <c r="F169" s="814" t="s">
        <v>1810</v>
      </c>
      <c r="G169" s="815" t="s">
        <v>1811</v>
      </c>
      <c r="H169" s="640" t="s">
        <v>1316</v>
      </c>
      <c r="I169" s="640" t="s">
        <v>1273</v>
      </c>
      <c r="J169" s="816" t="s">
        <v>1274</v>
      </c>
      <c r="K169" s="817">
        <v>1</v>
      </c>
      <c r="L169" s="818">
        <v>2</v>
      </c>
      <c r="M169" s="813">
        <v>8670</v>
      </c>
      <c r="N169" s="819"/>
      <c r="O169" s="820"/>
      <c r="P169" s="821"/>
    </row>
    <row r="170" spans="1:16" ht="72" x14ac:dyDescent="0.2">
      <c r="A170" s="808" t="s">
        <v>1261</v>
      </c>
      <c r="B170" s="809" t="s">
        <v>1262</v>
      </c>
      <c r="C170" s="809" t="s">
        <v>1263</v>
      </c>
      <c r="D170" s="810" t="s">
        <v>1812</v>
      </c>
      <c r="E170" s="813">
        <v>8500</v>
      </c>
      <c r="F170" s="814" t="s">
        <v>1813</v>
      </c>
      <c r="G170" s="815" t="s">
        <v>1814</v>
      </c>
      <c r="H170" s="640" t="s">
        <v>1316</v>
      </c>
      <c r="I170" s="640" t="s">
        <v>1317</v>
      </c>
      <c r="J170" s="816" t="s">
        <v>1274</v>
      </c>
      <c r="K170" s="817">
        <v>1</v>
      </c>
      <c r="L170" s="818">
        <v>4</v>
      </c>
      <c r="M170" s="813">
        <v>25500</v>
      </c>
      <c r="N170" s="819"/>
      <c r="O170" s="820"/>
      <c r="P170" s="821"/>
    </row>
    <row r="171" spans="1:16" ht="180" x14ac:dyDescent="0.2">
      <c r="A171" s="808" t="s">
        <v>1261</v>
      </c>
      <c r="B171" s="809" t="s">
        <v>1262</v>
      </c>
      <c r="C171" s="809" t="s">
        <v>1263</v>
      </c>
      <c r="D171" s="810" t="s">
        <v>1815</v>
      </c>
      <c r="E171" s="813">
        <v>6833.333333333333</v>
      </c>
      <c r="F171" s="814" t="s">
        <v>1816</v>
      </c>
      <c r="G171" s="815" t="s">
        <v>1817</v>
      </c>
      <c r="H171" s="640" t="s">
        <v>1272</v>
      </c>
      <c r="I171" s="640" t="s">
        <v>1278</v>
      </c>
      <c r="J171" s="816" t="s">
        <v>1274</v>
      </c>
      <c r="K171" s="817">
        <v>2</v>
      </c>
      <c r="L171" s="818">
        <v>5</v>
      </c>
      <c r="M171" s="813">
        <v>28170</v>
      </c>
      <c r="N171" s="819">
        <v>1</v>
      </c>
      <c r="O171" s="820">
        <v>3</v>
      </c>
      <c r="P171" s="821">
        <v>22500</v>
      </c>
    </row>
    <row r="172" spans="1:16" ht="36" x14ac:dyDescent="0.2">
      <c r="A172" s="808" t="s">
        <v>1261</v>
      </c>
      <c r="B172" s="809" t="s">
        <v>1262</v>
      </c>
      <c r="C172" s="809" t="s">
        <v>1263</v>
      </c>
      <c r="D172" s="810" t="s">
        <v>1818</v>
      </c>
      <c r="E172" s="813">
        <v>2500</v>
      </c>
      <c r="F172" s="814" t="s">
        <v>1819</v>
      </c>
      <c r="G172" s="815" t="s">
        <v>1820</v>
      </c>
      <c r="H172" s="640" t="s">
        <v>1267</v>
      </c>
      <c r="I172" s="640" t="s">
        <v>1267</v>
      </c>
      <c r="J172" s="816" t="s">
        <v>1268</v>
      </c>
      <c r="K172" s="817"/>
      <c r="L172" s="818"/>
      <c r="M172" s="813"/>
      <c r="N172" s="819">
        <v>1</v>
      </c>
      <c r="O172" s="820">
        <v>4</v>
      </c>
      <c r="P172" s="821">
        <v>10000</v>
      </c>
    </row>
    <row r="173" spans="1:16" ht="60" x14ac:dyDescent="0.2">
      <c r="A173" s="808" t="s">
        <v>1261</v>
      </c>
      <c r="B173" s="809" t="s">
        <v>1262</v>
      </c>
      <c r="C173" s="809" t="s">
        <v>1263</v>
      </c>
      <c r="D173" s="810" t="s">
        <v>1821</v>
      </c>
      <c r="E173" s="813">
        <v>7500</v>
      </c>
      <c r="F173" s="814" t="s">
        <v>1822</v>
      </c>
      <c r="G173" s="815" t="s">
        <v>1823</v>
      </c>
      <c r="H173" s="640" t="s">
        <v>1272</v>
      </c>
      <c r="I173" s="640" t="s">
        <v>1278</v>
      </c>
      <c r="J173" s="816" t="s">
        <v>1274</v>
      </c>
      <c r="K173" s="817">
        <v>1</v>
      </c>
      <c r="L173" s="818">
        <v>3</v>
      </c>
      <c r="M173" s="813">
        <v>22500</v>
      </c>
      <c r="N173" s="819"/>
      <c r="O173" s="820"/>
      <c r="P173" s="821"/>
    </row>
    <row r="174" spans="1:16" ht="144" x14ac:dyDescent="0.2">
      <c r="A174" s="808" t="s">
        <v>1261</v>
      </c>
      <c r="B174" s="809" t="s">
        <v>1262</v>
      </c>
      <c r="C174" s="809" t="s">
        <v>1263</v>
      </c>
      <c r="D174" s="810" t="s">
        <v>1824</v>
      </c>
      <c r="E174" s="813">
        <v>6500</v>
      </c>
      <c r="F174" s="814" t="s">
        <v>1825</v>
      </c>
      <c r="G174" s="815" t="s">
        <v>1826</v>
      </c>
      <c r="H174" s="640" t="s">
        <v>1305</v>
      </c>
      <c r="I174" s="640" t="s">
        <v>1273</v>
      </c>
      <c r="J174" s="816" t="s">
        <v>1274</v>
      </c>
      <c r="K174" s="817">
        <v>1</v>
      </c>
      <c r="L174" s="818">
        <v>4</v>
      </c>
      <c r="M174" s="813">
        <v>26000</v>
      </c>
      <c r="N174" s="819"/>
      <c r="O174" s="820"/>
      <c r="P174" s="821"/>
    </row>
    <row r="175" spans="1:16" ht="48" x14ac:dyDescent="0.2">
      <c r="A175" s="808" t="s">
        <v>1261</v>
      </c>
      <c r="B175" s="809" t="s">
        <v>1262</v>
      </c>
      <c r="C175" s="809" t="s">
        <v>1263</v>
      </c>
      <c r="D175" s="810" t="s">
        <v>1827</v>
      </c>
      <c r="E175" s="813">
        <v>5500</v>
      </c>
      <c r="F175" s="814" t="s">
        <v>1828</v>
      </c>
      <c r="G175" s="815" t="s">
        <v>1829</v>
      </c>
      <c r="H175" s="640" t="s">
        <v>1316</v>
      </c>
      <c r="I175" s="640" t="s">
        <v>1273</v>
      </c>
      <c r="J175" s="816" t="s">
        <v>1274</v>
      </c>
      <c r="K175" s="817">
        <v>1</v>
      </c>
      <c r="L175" s="818">
        <v>2</v>
      </c>
      <c r="M175" s="813">
        <v>11000</v>
      </c>
      <c r="N175" s="819"/>
      <c r="O175" s="820"/>
      <c r="P175" s="821"/>
    </row>
    <row r="176" spans="1:16" ht="48" x14ac:dyDescent="0.2">
      <c r="A176" s="808" t="s">
        <v>1261</v>
      </c>
      <c r="B176" s="809" t="s">
        <v>1262</v>
      </c>
      <c r="C176" s="809" t="s">
        <v>1263</v>
      </c>
      <c r="D176" s="810" t="s">
        <v>1830</v>
      </c>
      <c r="E176" s="813">
        <v>7500</v>
      </c>
      <c r="F176" s="814" t="s">
        <v>1831</v>
      </c>
      <c r="G176" s="815" t="s">
        <v>1832</v>
      </c>
      <c r="H176" s="640" t="s">
        <v>1316</v>
      </c>
      <c r="I176" s="640" t="s">
        <v>1273</v>
      </c>
      <c r="J176" s="816" t="s">
        <v>1274</v>
      </c>
      <c r="K176" s="817">
        <v>1</v>
      </c>
      <c r="L176" s="818">
        <v>3</v>
      </c>
      <c r="M176" s="813">
        <v>22500</v>
      </c>
      <c r="N176" s="819"/>
      <c r="O176" s="820"/>
      <c r="P176" s="821"/>
    </row>
    <row r="177" spans="1:16" ht="48" x14ac:dyDescent="0.2">
      <c r="A177" s="808" t="s">
        <v>1261</v>
      </c>
      <c r="B177" s="809" t="s">
        <v>1262</v>
      </c>
      <c r="C177" s="809" t="s">
        <v>1263</v>
      </c>
      <c r="D177" s="810" t="s">
        <v>1833</v>
      </c>
      <c r="E177" s="813">
        <v>2542.8571428571427</v>
      </c>
      <c r="F177" s="814" t="s">
        <v>1834</v>
      </c>
      <c r="G177" s="815" t="s">
        <v>1835</v>
      </c>
      <c r="H177" s="640" t="s">
        <v>1267</v>
      </c>
      <c r="I177" s="640" t="s">
        <v>1267</v>
      </c>
      <c r="J177" s="816" t="s">
        <v>1268</v>
      </c>
      <c r="K177" s="817">
        <v>3</v>
      </c>
      <c r="L177" s="818">
        <v>11</v>
      </c>
      <c r="M177" s="813">
        <v>28600</v>
      </c>
      <c r="N177" s="819">
        <v>4</v>
      </c>
      <c r="O177" s="820">
        <v>6</v>
      </c>
      <c r="P177" s="821">
        <v>15257.142857142855</v>
      </c>
    </row>
    <row r="178" spans="1:16" ht="120" x14ac:dyDescent="0.2">
      <c r="A178" s="808" t="s">
        <v>1261</v>
      </c>
      <c r="B178" s="809" t="s">
        <v>1262</v>
      </c>
      <c r="C178" s="809" t="s">
        <v>1263</v>
      </c>
      <c r="D178" s="810" t="s">
        <v>1836</v>
      </c>
      <c r="E178" s="813">
        <v>7500</v>
      </c>
      <c r="F178" s="814" t="s">
        <v>1837</v>
      </c>
      <c r="G178" s="815" t="s">
        <v>1838</v>
      </c>
      <c r="H178" s="640" t="s">
        <v>1272</v>
      </c>
      <c r="I178" s="640" t="s">
        <v>1278</v>
      </c>
      <c r="J178" s="816" t="s">
        <v>1274</v>
      </c>
      <c r="K178" s="817">
        <v>1</v>
      </c>
      <c r="L178" s="818">
        <v>3</v>
      </c>
      <c r="M178" s="813">
        <v>22500</v>
      </c>
      <c r="N178" s="819"/>
      <c r="O178" s="820"/>
      <c r="P178" s="821"/>
    </row>
    <row r="179" spans="1:16" ht="36" x14ac:dyDescent="0.2">
      <c r="A179" s="808" t="s">
        <v>1261</v>
      </c>
      <c r="B179" s="809" t="s">
        <v>1262</v>
      </c>
      <c r="C179" s="809" t="s">
        <v>1263</v>
      </c>
      <c r="D179" s="810" t="s">
        <v>1839</v>
      </c>
      <c r="E179" s="813">
        <v>3000</v>
      </c>
      <c r="F179" s="814" t="s">
        <v>1840</v>
      </c>
      <c r="G179" s="815" t="s">
        <v>1841</v>
      </c>
      <c r="H179" s="640" t="s">
        <v>1842</v>
      </c>
      <c r="I179" s="640" t="s">
        <v>1326</v>
      </c>
      <c r="J179" s="816" t="s">
        <v>1268</v>
      </c>
      <c r="K179" s="817">
        <v>1</v>
      </c>
      <c r="L179" s="818">
        <v>2</v>
      </c>
      <c r="M179" s="813">
        <v>6000</v>
      </c>
      <c r="N179" s="819"/>
      <c r="O179" s="820"/>
      <c r="P179" s="821"/>
    </row>
    <row r="180" spans="1:16" ht="36" x14ac:dyDescent="0.2">
      <c r="A180" s="808" t="s">
        <v>1261</v>
      </c>
      <c r="B180" s="809" t="s">
        <v>1262</v>
      </c>
      <c r="C180" s="809" t="s">
        <v>1263</v>
      </c>
      <c r="D180" s="810" t="s">
        <v>1843</v>
      </c>
      <c r="E180" s="813">
        <v>3000</v>
      </c>
      <c r="F180" s="814" t="s">
        <v>1844</v>
      </c>
      <c r="G180" s="815" t="s">
        <v>1845</v>
      </c>
      <c r="H180" s="640" t="s">
        <v>1842</v>
      </c>
      <c r="I180" s="640" t="s">
        <v>1326</v>
      </c>
      <c r="J180" s="816" t="s">
        <v>1268</v>
      </c>
      <c r="K180" s="817">
        <v>1</v>
      </c>
      <c r="L180" s="818">
        <v>2</v>
      </c>
      <c r="M180" s="813">
        <v>6000</v>
      </c>
      <c r="N180" s="819"/>
      <c r="O180" s="820"/>
      <c r="P180" s="821"/>
    </row>
    <row r="181" spans="1:16" ht="36" x14ac:dyDescent="0.2">
      <c r="A181" s="808" t="s">
        <v>1261</v>
      </c>
      <c r="B181" s="809" t="s">
        <v>1262</v>
      </c>
      <c r="C181" s="809" t="s">
        <v>1263</v>
      </c>
      <c r="D181" s="810" t="s">
        <v>1846</v>
      </c>
      <c r="E181" s="813">
        <v>3000</v>
      </c>
      <c r="F181" s="814" t="s">
        <v>1847</v>
      </c>
      <c r="G181" s="815" t="s">
        <v>1848</v>
      </c>
      <c r="H181" s="640" t="s">
        <v>1655</v>
      </c>
      <c r="I181" s="640" t="s">
        <v>1326</v>
      </c>
      <c r="J181" s="816" t="s">
        <v>1268</v>
      </c>
      <c r="K181" s="817">
        <v>1</v>
      </c>
      <c r="L181" s="818">
        <v>1</v>
      </c>
      <c r="M181" s="813">
        <v>6000</v>
      </c>
      <c r="N181" s="819"/>
      <c r="O181" s="820"/>
      <c r="P181" s="821"/>
    </row>
    <row r="182" spans="1:16" ht="120" x14ac:dyDescent="0.2">
      <c r="A182" s="808" t="s">
        <v>1261</v>
      </c>
      <c r="B182" s="809" t="s">
        <v>1262</v>
      </c>
      <c r="C182" s="809" t="s">
        <v>1263</v>
      </c>
      <c r="D182" s="810" t="s">
        <v>1849</v>
      </c>
      <c r="E182" s="813">
        <v>7500</v>
      </c>
      <c r="F182" s="814" t="s">
        <v>1850</v>
      </c>
      <c r="G182" s="815" t="s">
        <v>1851</v>
      </c>
      <c r="H182" s="640" t="s">
        <v>1272</v>
      </c>
      <c r="I182" s="640" t="s">
        <v>1278</v>
      </c>
      <c r="J182" s="816" t="s">
        <v>1274</v>
      </c>
      <c r="K182" s="817">
        <v>1</v>
      </c>
      <c r="L182" s="818">
        <v>3</v>
      </c>
      <c r="M182" s="813">
        <v>22500</v>
      </c>
      <c r="N182" s="819"/>
      <c r="O182" s="820"/>
      <c r="P182" s="821"/>
    </row>
    <row r="183" spans="1:16" ht="120" x14ac:dyDescent="0.2">
      <c r="A183" s="808" t="s">
        <v>1261</v>
      </c>
      <c r="B183" s="809" t="s">
        <v>1262</v>
      </c>
      <c r="C183" s="809" t="s">
        <v>1263</v>
      </c>
      <c r="D183" s="810" t="s">
        <v>1852</v>
      </c>
      <c r="E183" s="813">
        <v>7500</v>
      </c>
      <c r="F183" s="814" t="s">
        <v>1853</v>
      </c>
      <c r="G183" s="815" t="s">
        <v>1854</v>
      </c>
      <c r="H183" s="640" t="s">
        <v>1272</v>
      </c>
      <c r="I183" s="640" t="s">
        <v>1278</v>
      </c>
      <c r="J183" s="816" t="s">
        <v>1274</v>
      </c>
      <c r="K183" s="817">
        <v>1</v>
      </c>
      <c r="L183" s="818">
        <v>3</v>
      </c>
      <c r="M183" s="813">
        <v>22500</v>
      </c>
      <c r="N183" s="819"/>
      <c r="O183" s="820"/>
      <c r="P183" s="821"/>
    </row>
    <row r="184" spans="1:16" ht="108" x14ac:dyDescent="0.2">
      <c r="A184" s="808" t="s">
        <v>1261</v>
      </c>
      <c r="B184" s="809" t="s">
        <v>1262</v>
      </c>
      <c r="C184" s="809" t="s">
        <v>1263</v>
      </c>
      <c r="D184" s="810" t="s">
        <v>1855</v>
      </c>
      <c r="E184" s="813">
        <v>8500</v>
      </c>
      <c r="F184" s="814" t="s">
        <v>1856</v>
      </c>
      <c r="G184" s="815" t="s">
        <v>1857</v>
      </c>
      <c r="H184" s="640" t="s">
        <v>1300</v>
      </c>
      <c r="I184" s="640" t="s">
        <v>1301</v>
      </c>
      <c r="J184" s="816" t="s">
        <v>1274</v>
      </c>
      <c r="K184" s="817">
        <v>2</v>
      </c>
      <c r="L184" s="818">
        <v>6</v>
      </c>
      <c r="M184" s="813">
        <v>51000</v>
      </c>
      <c r="N184" s="819"/>
      <c r="O184" s="820"/>
      <c r="P184" s="821"/>
    </row>
    <row r="185" spans="1:16" ht="36" x14ac:dyDescent="0.2">
      <c r="A185" s="808" t="s">
        <v>1261</v>
      </c>
      <c r="B185" s="809" t="s">
        <v>1262</v>
      </c>
      <c r="C185" s="809" t="s">
        <v>1263</v>
      </c>
      <c r="D185" s="810" t="s">
        <v>1858</v>
      </c>
      <c r="E185" s="813">
        <v>3000</v>
      </c>
      <c r="F185" s="814" t="s">
        <v>1859</v>
      </c>
      <c r="G185" s="815" t="s">
        <v>1860</v>
      </c>
      <c r="H185" s="640" t="s">
        <v>1842</v>
      </c>
      <c r="I185" s="640" t="s">
        <v>1326</v>
      </c>
      <c r="J185" s="816" t="s">
        <v>1268</v>
      </c>
      <c r="K185" s="817">
        <v>1</v>
      </c>
      <c r="L185" s="818">
        <v>2</v>
      </c>
      <c r="M185" s="813">
        <v>6000</v>
      </c>
      <c r="N185" s="819"/>
      <c r="O185" s="820"/>
      <c r="P185" s="821"/>
    </row>
    <row r="186" spans="1:16" ht="36" x14ac:dyDescent="0.2">
      <c r="A186" s="808" t="s">
        <v>1261</v>
      </c>
      <c r="B186" s="809" t="s">
        <v>1262</v>
      </c>
      <c r="C186" s="809" t="s">
        <v>1263</v>
      </c>
      <c r="D186" s="810" t="s">
        <v>1861</v>
      </c>
      <c r="E186" s="813">
        <v>6500</v>
      </c>
      <c r="F186" s="814" t="s">
        <v>1862</v>
      </c>
      <c r="G186" s="815" t="s">
        <v>1863</v>
      </c>
      <c r="H186" s="640" t="s">
        <v>1316</v>
      </c>
      <c r="I186" s="640" t="s">
        <v>1273</v>
      </c>
      <c r="J186" s="816" t="s">
        <v>1274</v>
      </c>
      <c r="K186" s="817">
        <v>1</v>
      </c>
      <c r="L186" s="818">
        <v>4</v>
      </c>
      <c r="M186" s="813">
        <v>26000</v>
      </c>
      <c r="N186" s="819"/>
      <c r="O186" s="820"/>
      <c r="P186" s="821"/>
    </row>
    <row r="187" spans="1:16" ht="48" x14ac:dyDescent="0.2">
      <c r="A187" s="808" t="s">
        <v>1261</v>
      </c>
      <c r="B187" s="809" t="s">
        <v>1262</v>
      </c>
      <c r="C187" s="809" t="s">
        <v>1263</v>
      </c>
      <c r="D187" s="810" t="s">
        <v>1864</v>
      </c>
      <c r="E187" s="813">
        <v>9666.6666666666661</v>
      </c>
      <c r="F187" s="814" t="s">
        <v>1865</v>
      </c>
      <c r="G187" s="815" t="s">
        <v>1866</v>
      </c>
      <c r="H187" s="640" t="s">
        <v>1305</v>
      </c>
      <c r="I187" s="640" t="s">
        <v>1305</v>
      </c>
      <c r="J187" s="816" t="s">
        <v>1274</v>
      </c>
      <c r="K187" s="817">
        <v>2</v>
      </c>
      <c r="L187" s="818">
        <v>5</v>
      </c>
      <c r="M187" s="813">
        <v>49000</v>
      </c>
      <c r="N187" s="819">
        <v>1</v>
      </c>
      <c r="O187" s="820">
        <v>1</v>
      </c>
      <c r="P187" s="821">
        <v>9500</v>
      </c>
    </row>
    <row r="188" spans="1:16" ht="96" x14ac:dyDescent="0.2">
      <c r="A188" s="808" t="s">
        <v>1261</v>
      </c>
      <c r="B188" s="809" t="s">
        <v>1262</v>
      </c>
      <c r="C188" s="809" t="s">
        <v>1263</v>
      </c>
      <c r="D188" s="810" t="s">
        <v>1867</v>
      </c>
      <c r="E188" s="813">
        <v>13846.15</v>
      </c>
      <c r="F188" s="814" t="s">
        <v>1868</v>
      </c>
      <c r="G188" s="815" t="s">
        <v>1869</v>
      </c>
      <c r="H188" s="640" t="s">
        <v>1348</v>
      </c>
      <c r="I188" s="640" t="s">
        <v>1273</v>
      </c>
      <c r="J188" s="816" t="s">
        <v>1274</v>
      </c>
      <c r="K188" s="817">
        <v>1</v>
      </c>
      <c r="L188" s="818">
        <v>2</v>
      </c>
      <c r="M188" s="813">
        <v>30000</v>
      </c>
      <c r="N188" s="819"/>
      <c r="O188" s="820"/>
      <c r="P188" s="821"/>
    </row>
    <row r="189" spans="1:16" ht="48" x14ac:dyDescent="0.2">
      <c r="A189" s="808" t="s">
        <v>1261</v>
      </c>
      <c r="B189" s="809" t="s">
        <v>1262</v>
      </c>
      <c r="C189" s="809" t="s">
        <v>1263</v>
      </c>
      <c r="D189" s="810" t="s">
        <v>1870</v>
      </c>
      <c r="E189" s="813">
        <v>2533.3333333333335</v>
      </c>
      <c r="F189" s="814" t="s">
        <v>1871</v>
      </c>
      <c r="G189" s="815" t="s">
        <v>1872</v>
      </c>
      <c r="H189" s="640" t="s">
        <v>1267</v>
      </c>
      <c r="I189" s="640" t="s">
        <v>1267</v>
      </c>
      <c r="J189" s="816" t="s">
        <v>1268</v>
      </c>
      <c r="K189" s="817">
        <v>2</v>
      </c>
      <c r="L189" s="818">
        <v>8</v>
      </c>
      <c r="M189" s="813">
        <v>20800</v>
      </c>
      <c r="N189" s="819">
        <v>4</v>
      </c>
      <c r="O189" s="820">
        <v>6</v>
      </c>
      <c r="P189" s="821">
        <v>15200</v>
      </c>
    </row>
    <row r="190" spans="1:16" ht="96" x14ac:dyDescent="0.2">
      <c r="A190" s="808" t="s">
        <v>1261</v>
      </c>
      <c r="B190" s="809" t="s">
        <v>1262</v>
      </c>
      <c r="C190" s="809" t="s">
        <v>1263</v>
      </c>
      <c r="D190" s="810" t="s">
        <v>1873</v>
      </c>
      <c r="E190" s="813">
        <v>6250</v>
      </c>
      <c r="F190" s="814" t="s">
        <v>1874</v>
      </c>
      <c r="G190" s="815" t="s">
        <v>1875</v>
      </c>
      <c r="H190" s="640" t="s">
        <v>1876</v>
      </c>
      <c r="I190" s="640" t="s">
        <v>1273</v>
      </c>
      <c r="J190" s="816" t="s">
        <v>1274</v>
      </c>
      <c r="K190" s="817">
        <v>2</v>
      </c>
      <c r="L190" s="818">
        <v>6</v>
      </c>
      <c r="M190" s="813">
        <v>36500</v>
      </c>
      <c r="N190" s="819"/>
      <c r="O190" s="820"/>
      <c r="P190" s="821"/>
    </row>
    <row r="191" spans="1:16" ht="48" x14ac:dyDescent="0.2">
      <c r="A191" s="808" t="s">
        <v>1261</v>
      </c>
      <c r="B191" s="809" t="s">
        <v>1262</v>
      </c>
      <c r="C191" s="809" t="s">
        <v>1263</v>
      </c>
      <c r="D191" s="810" t="s">
        <v>1877</v>
      </c>
      <c r="E191" s="813">
        <v>6500</v>
      </c>
      <c r="F191" s="814" t="s">
        <v>1878</v>
      </c>
      <c r="G191" s="815" t="s">
        <v>1879</v>
      </c>
      <c r="H191" s="640" t="s">
        <v>1507</v>
      </c>
      <c r="I191" s="640" t="s">
        <v>1273</v>
      </c>
      <c r="J191" s="816" t="s">
        <v>1274</v>
      </c>
      <c r="K191" s="817"/>
      <c r="L191" s="818"/>
      <c r="M191" s="813"/>
      <c r="N191" s="819">
        <v>1</v>
      </c>
      <c r="O191" s="820">
        <v>1</v>
      </c>
      <c r="P191" s="821">
        <v>6500</v>
      </c>
    </row>
    <row r="192" spans="1:16" ht="36" x14ac:dyDescent="0.2">
      <c r="A192" s="808" t="s">
        <v>1261</v>
      </c>
      <c r="B192" s="809" t="s">
        <v>1262</v>
      </c>
      <c r="C192" s="809" t="s">
        <v>1263</v>
      </c>
      <c r="D192" s="810" t="s">
        <v>1880</v>
      </c>
      <c r="E192" s="813">
        <v>2500</v>
      </c>
      <c r="F192" s="814" t="s">
        <v>1881</v>
      </c>
      <c r="G192" s="815" t="s">
        <v>1882</v>
      </c>
      <c r="H192" s="640" t="s">
        <v>1267</v>
      </c>
      <c r="I192" s="640" t="s">
        <v>1267</v>
      </c>
      <c r="J192" s="816" t="s">
        <v>1268</v>
      </c>
      <c r="K192" s="817">
        <v>1</v>
      </c>
      <c r="L192" s="818">
        <v>12</v>
      </c>
      <c r="M192" s="813">
        <v>27500</v>
      </c>
      <c r="N192" s="819">
        <v>4</v>
      </c>
      <c r="O192" s="820">
        <v>6</v>
      </c>
      <c r="P192" s="821">
        <v>15000</v>
      </c>
    </row>
    <row r="193" spans="1:16" ht="36" x14ac:dyDescent="0.2">
      <c r="A193" s="808" t="s">
        <v>1261</v>
      </c>
      <c r="B193" s="809" t="s">
        <v>1262</v>
      </c>
      <c r="C193" s="809" t="s">
        <v>1263</v>
      </c>
      <c r="D193" s="810" t="s">
        <v>1883</v>
      </c>
      <c r="E193" s="813">
        <v>5500</v>
      </c>
      <c r="F193" s="814" t="s">
        <v>1884</v>
      </c>
      <c r="G193" s="815" t="s">
        <v>1885</v>
      </c>
      <c r="H193" s="640" t="s">
        <v>1305</v>
      </c>
      <c r="I193" s="640" t="s">
        <v>1305</v>
      </c>
      <c r="J193" s="816" t="s">
        <v>1274</v>
      </c>
      <c r="K193" s="817">
        <v>1</v>
      </c>
      <c r="L193" s="818">
        <v>3</v>
      </c>
      <c r="M193" s="813">
        <v>16500</v>
      </c>
      <c r="N193" s="819"/>
      <c r="O193" s="820"/>
      <c r="P193" s="821"/>
    </row>
    <row r="194" spans="1:16" ht="48" x14ac:dyDescent="0.2">
      <c r="A194" s="808" t="s">
        <v>1261</v>
      </c>
      <c r="B194" s="809" t="s">
        <v>1262</v>
      </c>
      <c r="C194" s="809" t="s">
        <v>1263</v>
      </c>
      <c r="D194" s="810" t="s">
        <v>1886</v>
      </c>
      <c r="E194" s="813">
        <v>5000</v>
      </c>
      <c r="F194" s="814" t="s">
        <v>1887</v>
      </c>
      <c r="G194" s="815" t="s">
        <v>1888</v>
      </c>
      <c r="H194" s="640" t="s">
        <v>1325</v>
      </c>
      <c r="I194" s="640" t="s">
        <v>1283</v>
      </c>
      <c r="J194" s="816" t="s">
        <v>1274</v>
      </c>
      <c r="K194" s="817">
        <v>2</v>
      </c>
      <c r="L194" s="818">
        <v>5</v>
      </c>
      <c r="M194" s="813">
        <v>25000</v>
      </c>
      <c r="N194" s="819">
        <v>1</v>
      </c>
      <c r="O194" s="820">
        <v>3</v>
      </c>
      <c r="P194" s="821">
        <v>15000</v>
      </c>
    </row>
    <row r="195" spans="1:16" ht="36" x14ac:dyDescent="0.2">
      <c r="A195" s="808" t="s">
        <v>1261</v>
      </c>
      <c r="B195" s="809" t="s">
        <v>1262</v>
      </c>
      <c r="C195" s="809" t="s">
        <v>1263</v>
      </c>
      <c r="D195" s="810" t="s">
        <v>1889</v>
      </c>
      <c r="E195" s="813">
        <v>2500</v>
      </c>
      <c r="F195" s="814" t="s">
        <v>1890</v>
      </c>
      <c r="G195" s="815" t="s">
        <v>1891</v>
      </c>
      <c r="H195" s="640" t="s">
        <v>1267</v>
      </c>
      <c r="I195" s="640" t="s">
        <v>1267</v>
      </c>
      <c r="J195" s="816" t="s">
        <v>1268</v>
      </c>
      <c r="K195" s="817">
        <v>1</v>
      </c>
      <c r="L195" s="818">
        <v>12</v>
      </c>
      <c r="M195" s="813">
        <v>27500</v>
      </c>
      <c r="N195" s="819">
        <v>4</v>
      </c>
      <c r="O195" s="820">
        <v>6</v>
      </c>
      <c r="P195" s="821">
        <v>15000</v>
      </c>
    </row>
    <row r="196" spans="1:16" ht="36" x14ac:dyDescent="0.2">
      <c r="A196" s="808" t="s">
        <v>1261</v>
      </c>
      <c r="B196" s="809" t="s">
        <v>1262</v>
      </c>
      <c r="C196" s="809" t="s">
        <v>1263</v>
      </c>
      <c r="D196" s="810" t="s">
        <v>1892</v>
      </c>
      <c r="E196" s="813">
        <v>5500</v>
      </c>
      <c r="F196" s="814" t="s">
        <v>1893</v>
      </c>
      <c r="G196" s="815" t="s">
        <v>1894</v>
      </c>
      <c r="H196" s="640" t="s">
        <v>1434</v>
      </c>
      <c r="I196" s="640" t="s">
        <v>1895</v>
      </c>
      <c r="J196" s="816" t="s">
        <v>1268</v>
      </c>
      <c r="K196" s="817">
        <v>2</v>
      </c>
      <c r="L196" s="818">
        <v>11</v>
      </c>
      <c r="M196" s="813">
        <v>66000</v>
      </c>
      <c r="N196" s="819"/>
      <c r="O196" s="820"/>
      <c r="P196" s="821"/>
    </row>
    <row r="197" spans="1:16" ht="108" x14ac:dyDescent="0.2">
      <c r="A197" s="808" t="s">
        <v>1261</v>
      </c>
      <c r="B197" s="809" t="s">
        <v>1262</v>
      </c>
      <c r="C197" s="809" t="s">
        <v>1263</v>
      </c>
      <c r="D197" s="810" t="s">
        <v>1896</v>
      </c>
      <c r="E197" s="813">
        <v>9500</v>
      </c>
      <c r="F197" s="814" t="s">
        <v>1897</v>
      </c>
      <c r="G197" s="815" t="s">
        <v>1898</v>
      </c>
      <c r="H197" s="640" t="s">
        <v>1376</v>
      </c>
      <c r="I197" s="640" t="s">
        <v>1716</v>
      </c>
      <c r="J197" s="816" t="s">
        <v>1268</v>
      </c>
      <c r="K197" s="817">
        <v>2</v>
      </c>
      <c r="L197" s="818">
        <v>5</v>
      </c>
      <c r="M197" s="813">
        <v>51615</v>
      </c>
      <c r="N197" s="819">
        <v>4</v>
      </c>
      <c r="O197" s="820">
        <v>6</v>
      </c>
      <c r="P197" s="821">
        <v>57000</v>
      </c>
    </row>
    <row r="198" spans="1:16" ht="60" x14ac:dyDescent="0.2">
      <c r="A198" s="808" t="s">
        <v>1261</v>
      </c>
      <c r="B198" s="809" t="s">
        <v>1262</v>
      </c>
      <c r="C198" s="809" t="s">
        <v>1263</v>
      </c>
      <c r="D198" s="810" t="s">
        <v>1899</v>
      </c>
      <c r="E198" s="813">
        <v>7500</v>
      </c>
      <c r="F198" s="814" t="s">
        <v>1900</v>
      </c>
      <c r="G198" s="815" t="s">
        <v>1901</v>
      </c>
      <c r="H198" s="640" t="s">
        <v>1360</v>
      </c>
      <c r="I198" s="640" t="s">
        <v>1576</v>
      </c>
      <c r="J198" s="816" t="s">
        <v>1274</v>
      </c>
      <c r="K198" s="817">
        <v>1</v>
      </c>
      <c r="L198" s="818">
        <v>4</v>
      </c>
      <c r="M198" s="813">
        <v>30000</v>
      </c>
      <c r="N198" s="819"/>
      <c r="O198" s="820"/>
      <c r="P198" s="821"/>
    </row>
    <row r="199" spans="1:16" ht="48" x14ac:dyDescent="0.2">
      <c r="A199" s="808" t="s">
        <v>1261</v>
      </c>
      <c r="B199" s="809" t="s">
        <v>1262</v>
      </c>
      <c r="C199" s="809" t="s">
        <v>1263</v>
      </c>
      <c r="D199" s="810" t="s">
        <v>1902</v>
      </c>
      <c r="E199" s="813">
        <v>5500</v>
      </c>
      <c r="F199" s="814" t="s">
        <v>1903</v>
      </c>
      <c r="G199" s="815" t="s">
        <v>1904</v>
      </c>
      <c r="H199" s="640" t="s">
        <v>1272</v>
      </c>
      <c r="I199" s="640" t="s">
        <v>1273</v>
      </c>
      <c r="J199" s="816" t="s">
        <v>1274</v>
      </c>
      <c r="K199" s="817">
        <v>1</v>
      </c>
      <c r="L199" s="818">
        <v>3</v>
      </c>
      <c r="M199" s="813">
        <v>16500</v>
      </c>
      <c r="N199" s="819"/>
      <c r="O199" s="820"/>
      <c r="P199" s="821"/>
    </row>
    <row r="200" spans="1:16" ht="60" x14ac:dyDescent="0.2">
      <c r="A200" s="808" t="s">
        <v>1261</v>
      </c>
      <c r="B200" s="809" t="s">
        <v>1262</v>
      </c>
      <c r="C200" s="809" t="s">
        <v>1263</v>
      </c>
      <c r="D200" s="810" t="s">
        <v>1905</v>
      </c>
      <c r="E200" s="813">
        <v>5500</v>
      </c>
      <c r="F200" s="814" t="s">
        <v>1906</v>
      </c>
      <c r="G200" s="815" t="s">
        <v>1907</v>
      </c>
      <c r="H200" s="640" t="s">
        <v>1908</v>
      </c>
      <c r="I200" s="640" t="s">
        <v>1273</v>
      </c>
      <c r="J200" s="816" t="s">
        <v>1274</v>
      </c>
      <c r="K200" s="817">
        <v>1</v>
      </c>
      <c r="L200" s="818">
        <v>4</v>
      </c>
      <c r="M200" s="813">
        <v>22000</v>
      </c>
      <c r="N200" s="819">
        <v>5</v>
      </c>
      <c r="O200" s="820">
        <v>6</v>
      </c>
      <c r="P200" s="821">
        <v>33000</v>
      </c>
    </row>
    <row r="201" spans="1:16" ht="36" x14ac:dyDescent="0.2">
      <c r="A201" s="808" t="s">
        <v>1261</v>
      </c>
      <c r="B201" s="809" t="s">
        <v>1262</v>
      </c>
      <c r="C201" s="809" t="s">
        <v>1263</v>
      </c>
      <c r="D201" s="810" t="s">
        <v>1909</v>
      </c>
      <c r="E201" s="813">
        <v>5166.666666666667</v>
      </c>
      <c r="F201" s="814" t="s">
        <v>1910</v>
      </c>
      <c r="G201" s="815" t="s">
        <v>1911</v>
      </c>
      <c r="H201" s="640" t="s">
        <v>1272</v>
      </c>
      <c r="I201" s="640" t="s">
        <v>1278</v>
      </c>
      <c r="J201" s="816" t="s">
        <v>1274</v>
      </c>
      <c r="K201" s="817">
        <v>3</v>
      </c>
      <c r="L201" s="818">
        <v>9</v>
      </c>
      <c r="M201" s="813">
        <v>45000</v>
      </c>
      <c r="N201" s="819"/>
      <c r="O201" s="820"/>
      <c r="P201" s="821"/>
    </row>
    <row r="202" spans="1:16" ht="36" x14ac:dyDescent="0.2">
      <c r="A202" s="808" t="s">
        <v>1261</v>
      </c>
      <c r="B202" s="809" t="s">
        <v>1262</v>
      </c>
      <c r="C202" s="809" t="s">
        <v>1263</v>
      </c>
      <c r="D202" s="810" t="s">
        <v>1912</v>
      </c>
      <c r="E202" s="813">
        <v>5995</v>
      </c>
      <c r="F202" s="814" t="s">
        <v>1913</v>
      </c>
      <c r="G202" s="815" t="s">
        <v>1914</v>
      </c>
      <c r="H202" s="640" t="s">
        <v>1305</v>
      </c>
      <c r="I202" s="640" t="s">
        <v>1292</v>
      </c>
      <c r="J202" s="816" t="s">
        <v>1274</v>
      </c>
      <c r="K202" s="817">
        <v>2</v>
      </c>
      <c r="L202" s="818">
        <v>6</v>
      </c>
      <c r="M202" s="813">
        <v>35970</v>
      </c>
      <c r="N202" s="819"/>
      <c r="O202" s="820"/>
      <c r="P202" s="821"/>
    </row>
    <row r="203" spans="1:16" ht="120" x14ac:dyDescent="0.2">
      <c r="A203" s="808" t="s">
        <v>1261</v>
      </c>
      <c r="B203" s="809" t="s">
        <v>1262</v>
      </c>
      <c r="C203" s="809" t="s">
        <v>1263</v>
      </c>
      <c r="D203" s="810" t="s">
        <v>1915</v>
      </c>
      <c r="E203" s="813">
        <v>9250</v>
      </c>
      <c r="F203" s="814" t="s">
        <v>1916</v>
      </c>
      <c r="G203" s="815" t="s">
        <v>1917</v>
      </c>
      <c r="H203" s="640" t="s">
        <v>1272</v>
      </c>
      <c r="I203" s="640" t="s">
        <v>1273</v>
      </c>
      <c r="J203" s="816" t="s">
        <v>1274</v>
      </c>
      <c r="K203" s="817">
        <v>1</v>
      </c>
      <c r="L203" s="818">
        <v>2</v>
      </c>
      <c r="M203" s="813">
        <v>14250</v>
      </c>
      <c r="N203" s="819">
        <v>3</v>
      </c>
      <c r="O203" s="820">
        <v>5</v>
      </c>
      <c r="P203" s="821">
        <v>47500</v>
      </c>
    </row>
    <row r="204" spans="1:16" ht="60" x14ac:dyDescent="0.2">
      <c r="A204" s="808" t="s">
        <v>1261</v>
      </c>
      <c r="B204" s="809" t="s">
        <v>1262</v>
      </c>
      <c r="C204" s="809" t="s">
        <v>1263</v>
      </c>
      <c r="D204" s="810" t="s">
        <v>1918</v>
      </c>
      <c r="E204" s="813">
        <v>6500</v>
      </c>
      <c r="F204" s="814" t="s">
        <v>1919</v>
      </c>
      <c r="G204" s="815" t="s">
        <v>1920</v>
      </c>
      <c r="H204" s="640" t="s">
        <v>1316</v>
      </c>
      <c r="I204" s="640" t="s">
        <v>1273</v>
      </c>
      <c r="J204" s="816" t="s">
        <v>1274</v>
      </c>
      <c r="K204" s="817">
        <v>1</v>
      </c>
      <c r="L204" s="818">
        <v>3</v>
      </c>
      <c r="M204" s="813">
        <v>19500</v>
      </c>
      <c r="N204" s="819"/>
      <c r="O204" s="820"/>
      <c r="P204" s="821"/>
    </row>
    <row r="205" spans="1:16" ht="48" x14ac:dyDescent="0.2">
      <c r="A205" s="808" t="s">
        <v>1261</v>
      </c>
      <c r="B205" s="809" t="s">
        <v>1262</v>
      </c>
      <c r="C205" s="809" t="s">
        <v>1263</v>
      </c>
      <c r="D205" s="810" t="s">
        <v>1921</v>
      </c>
      <c r="E205" s="813">
        <v>5500</v>
      </c>
      <c r="F205" s="814" t="s">
        <v>1922</v>
      </c>
      <c r="G205" s="815" t="s">
        <v>1923</v>
      </c>
      <c r="H205" s="640" t="s">
        <v>1316</v>
      </c>
      <c r="I205" s="640" t="s">
        <v>1273</v>
      </c>
      <c r="J205" s="816" t="s">
        <v>1274</v>
      </c>
      <c r="K205" s="817">
        <v>1</v>
      </c>
      <c r="L205" s="818">
        <v>3</v>
      </c>
      <c r="M205" s="813">
        <v>16500</v>
      </c>
      <c r="N205" s="819"/>
      <c r="O205" s="820"/>
      <c r="P205" s="821"/>
    </row>
    <row r="206" spans="1:16" ht="60" x14ac:dyDescent="0.2">
      <c r="A206" s="808" t="s">
        <v>1261</v>
      </c>
      <c r="B206" s="809" t="s">
        <v>1262</v>
      </c>
      <c r="C206" s="809" t="s">
        <v>1263</v>
      </c>
      <c r="D206" s="810" t="s">
        <v>1924</v>
      </c>
      <c r="E206" s="813">
        <v>6500</v>
      </c>
      <c r="F206" s="814" t="s">
        <v>1925</v>
      </c>
      <c r="G206" s="815" t="s">
        <v>1926</v>
      </c>
      <c r="H206" s="640" t="s">
        <v>1316</v>
      </c>
      <c r="I206" s="640" t="s">
        <v>1273</v>
      </c>
      <c r="J206" s="816" t="s">
        <v>1274</v>
      </c>
      <c r="K206" s="817">
        <v>1</v>
      </c>
      <c r="L206" s="818">
        <v>3</v>
      </c>
      <c r="M206" s="813">
        <v>19500</v>
      </c>
      <c r="N206" s="819"/>
      <c r="O206" s="820"/>
      <c r="P206" s="821"/>
    </row>
    <row r="207" spans="1:16" ht="48" x14ac:dyDescent="0.2">
      <c r="A207" s="808" t="s">
        <v>1261</v>
      </c>
      <c r="B207" s="809" t="s">
        <v>1262</v>
      </c>
      <c r="C207" s="809" t="s">
        <v>1263</v>
      </c>
      <c r="D207" s="810" t="s">
        <v>1927</v>
      </c>
      <c r="E207" s="813">
        <v>5500</v>
      </c>
      <c r="F207" s="814" t="s">
        <v>1928</v>
      </c>
      <c r="G207" s="815" t="s">
        <v>1929</v>
      </c>
      <c r="H207" s="640" t="s">
        <v>1316</v>
      </c>
      <c r="I207" s="640" t="s">
        <v>1273</v>
      </c>
      <c r="J207" s="816" t="s">
        <v>1274</v>
      </c>
      <c r="K207" s="817">
        <v>1</v>
      </c>
      <c r="L207" s="818">
        <v>3</v>
      </c>
      <c r="M207" s="813">
        <v>16500</v>
      </c>
      <c r="N207" s="819"/>
      <c r="O207" s="820"/>
      <c r="P207" s="821"/>
    </row>
    <row r="208" spans="1:16" ht="48" x14ac:dyDescent="0.2">
      <c r="A208" s="808" t="s">
        <v>1261</v>
      </c>
      <c r="B208" s="809" t="s">
        <v>1262</v>
      </c>
      <c r="C208" s="809" t="s">
        <v>1263</v>
      </c>
      <c r="D208" s="810" t="s">
        <v>1930</v>
      </c>
      <c r="E208" s="813">
        <v>9500</v>
      </c>
      <c r="F208" s="814" t="s">
        <v>1931</v>
      </c>
      <c r="G208" s="815" t="s">
        <v>1932</v>
      </c>
      <c r="H208" s="640" t="s">
        <v>1305</v>
      </c>
      <c r="I208" s="640" t="s">
        <v>1273</v>
      </c>
      <c r="J208" s="816" t="s">
        <v>1274</v>
      </c>
      <c r="K208" s="817">
        <v>1</v>
      </c>
      <c r="L208" s="818">
        <v>3</v>
      </c>
      <c r="M208" s="813">
        <v>28500</v>
      </c>
      <c r="N208" s="819">
        <v>5</v>
      </c>
      <c r="O208" s="820">
        <v>6</v>
      </c>
      <c r="P208" s="821">
        <v>57000</v>
      </c>
    </row>
    <row r="209" spans="1:16" ht="48" x14ac:dyDescent="0.2">
      <c r="A209" s="808" t="s">
        <v>1261</v>
      </c>
      <c r="B209" s="809" t="s">
        <v>1262</v>
      </c>
      <c r="C209" s="809" t="s">
        <v>1263</v>
      </c>
      <c r="D209" s="810" t="s">
        <v>1933</v>
      </c>
      <c r="E209" s="813">
        <v>6500</v>
      </c>
      <c r="F209" s="814" t="s">
        <v>1934</v>
      </c>
      <c r="G209" s="815" t="s">
        <v>1935</v>
      </c>
      <c r="H209" s="640" t="s">
        <v>1316</v>
      </c>
      <c r="I209" s="640" t="s">
        <v>1273</v>
      </c>
      <c r="J209" s="816" t="s">
        <v>1274</v>
      </c>
      <c r="K209" s="817">
        <v>1</v>
      </c>
      <c r="L209" s="818">
        <v>3</v>
      </c>
      <c r="M209" s="813">
        <v>19500</v>
      </c>
      <c r="N209" s="819"/>
      <c r="O209" s="820"/>
      <c r="P209" s="821"/>
    </row>
    <row r="210" spans="1:16" ht="36" x14ac:dyDescent="0.2">
      <c r="A210" s="808" t="s">
        <v>1261</v>
      </c>
      <c r="B210" s="809" t="s">
        <v>1262</v>
      </c>
      <c r="C210" s="809" t="s">
        <v>1263</v>
      </c>
      <c r="D210" s="810" t="s">
        <v>1936</v>
      </c>
      <c r="E210" s="813">
        <v>7050</v>
      </c>
      <c r="F210" s="814" t="s">
        <v>1937</v>
      </c>
      <c r="G210" s="815" t="s">
        <v>1938</v>
      </c>
      <c r="H210" s="640" t="s">
        <v>1316</v>
      </c>
      <c r="I210" s="640" t="s">
        <v>1317</v>
      </c>
      <c r="J210" s="816" t="s">
        <v>1274</v>
      </c>
      <c r="K210" s="817">
        <v>2</v>
      </c>
      <c r="L210" s="818">
        <v>7</v>
      </c>
      <c r="M210" s="813">
        <v>50000</v>
      </c>
      <c r="N210" s="819"/>
      <c r="O210" s="820"/>
      <c r="P210" s="821"/>
    </row>
    <row r="211" spans="1:16" ht="36" x14ac:dyDescent="0.2">
      <c r="A211" s="808" t="s">
        <v>1261</v>
      </c>
      <c r="B211" s="809" t="s">
        <v>1262</v>
      </c>
      <c r="C211" s="809" t="s">
        <v>1263</v>
      </c>
      <c r="D211" s="810" t="s">
        <v>1939</v>
      </c>
      <c r="E211" s="813">
        <v>10000</v>
      </c>
      <c r="F211" s="814" t="s">
        <v>1940</v>
      </c>
      <c r="G211" s="815" t="s">
        <v>1941</v>
      </c>
      <c r="H211" s="640" t="s">
        <v>1316</v>
      </c>
      <c r="I211" s="640" t="s">
        <v>1942</v>
      </c>
      <c r="J211" s="816" t="s">
        <v>1274</v>
      </c>
      <c r="K211" s="817">
        <v>1</v>
      </c>
      <c r="L211" s="818">
        <v>3</v>
      </c>
      <c r="M211" s="813">
        <v>30000</v>
      </c>
      <c r="N211" s="819"/>
      <c r="O211" s="820"/>
      <c r="P211" s="821"/>
    </row>
    <row r="212" spans="1:16" ht="48" x14ac:dyDescent="0.2">
      <c r="A212" s="808" t="s">
        <v>1261</v>
      </c>
      <c r="B212" s="809" t="s">
        <v>1262</v>
      </c>
      <c r="C212" s="809" t="s">
        <v>1263</v>
      </c>
      <c r="D212" s="810" t="s">
        <v>1943</v>
      </c>
      <c r="E212" s="813">
        <v>8000</v>
      </c>
      <c r="F212" s="814" t="s">
        <v>1944</v>
      </c>
      <c r="G212" s="815" t="s">
        <v>1945</v>
      </c>
      <c r="H212" s="640" t="s">
        <v>1305</v>
      </c>
      <c r="I212" s="640" t="s">
        <v>1305</v>
      </c>
      <c r="J212" s="816" t="s">
        <v>1274</v>
      </c>
      <c r="K212" s="817">
        <v>2</v>
      </c>
      <c r="L212" s="818">
        <v>7</v>
      </c>
      <c r="M212" s="813">
        <v>56500</v>
      </c>
      <c r="N212" s="819"/>
      <c r="O212" s="820"/>
      <c r="P212" s="821"/>
    </row>
    <row r="213" spans="1:16" ht="48" x14ac:dyDescent="0.2">
      <c r="A213" s="808" t="s">
        <v>1261</v>
      </c>
      <c r="B213" s="809" t="s">
        <v>1262</v>
      </c>
      <c r="C213" s="809" t="s">
        <v>1263</v>
      </c>
      <c r="D213" s="810" t="s">
        <v>1946</v>
      </c>
      <c r="E213" s="813">
        <v>6500</v>
      </c>
      <c r="F213" s="814" t="s">
        <v>1947</v>
      </c>
      <c r="G213" s="815" t="s">
        <v>1948</v>
      </c>
      <c r="H213" s="640" t="s">
        <v>1272</v>
      </c>
      <c r="I213" s="640" t="s">
        <v>1278</v>
      </c>
      <c r="J213" s="816" t="s">
        <v>1274</v>
      </c>
      <c r="K213" s="817">
        <v>1</v>
      </c>
      <c r="L213" s="818">
        <v>4</v>
      </c>
      <c r="M213" s="813">
        <v>26000</v>
      </c>
      <c r="N213" s="819"/>
      <c r="O213" s="820"/>
      <c r="P213" s="821"/>
    </row>
    <row r="214" spans="1:16" ht="36" x14ac:dyDescent="0.2">
      <c r="A214" s="808" t="s">
        <v>1261</v>
      </c>
      <c r="B214" s="809" t="s">
        <v>1262</v>
      </c>
      <c r="C214" s="809" t="s">
        <v>1263</v>
      </c>
      <c r="D214" s="810" t="s">
        <v>1949</v>
      </c>
      <c r="E214" s="813">
        <v>2500</v>
      </c>
      <c r="F214" s="814" t="s">
        <v>1950</v>
      </c>
      <c r="G214" s="815" t="s">
        <v>1951</v>
      </c>
      <c r="H214" s="640" t="s">
        <v>1267</v>
      </c>
      <c r="I214" s="640" t="s">
        <v>1267</v>
      </c>
      <c r="J214" s="816" t="s">
        <v>1268</v>
      </c>
      <c r="K214" s="817">
        <v>1</v>
      </c>
      <c r="L214" s="818">
        <v>11</v>
      </c>
      <c r="M214" s="813">
        <v>27500</v>
      </c>
      <c r="N214" s="819">
        <v>4</v>
      </c>
      <c r="O214" s="820">
        <v>6</v>
      </c>
      <c r="P214" s="821">
        <v>15000</v>
      </c>
    </row>
    <row r="215" spans="1:16" ht="36" x14ac:dyDescent="0.2">
      <c r="A215" s="808" t="s">
        <v>1261</v>
      </c>
      <c r="B215" s="809" t="s">
        <v>1262</v>
      </c>
      <c r="C215" s="809" t="s">
        <v>1263</v>
      </c>
      <c r="D215" s="810" t="s">
        <v>1952</v>
      </c>
      <c r="E215" s="813">
        <v>8500</v>
      </c>
      <c r="F215" s="814" t="s">
        <v>1953</v>
      </c>
      <c r="G215" s="815" t="s">
        <v>1954</v>
      </c>
      <c r="H215" s="640" t="s">
        <v>1360</v>
      </c>
      <c r="I215" s="640" t="s">
        <v>1273</v>
      </c>
      <c r="J215" s="816" t="s">
        <v>1274</v>
      </c>
      <c r="K215" s="817">
        <v>1</v>
      </c>
      <c r="L215" s="818">
        <v>3</v>
      </c>
      <c r="M215" s="813">
        <v>25500</v>
      </c>
      <c r="N215" s="819"/>
      <c r="O215" s="820"/>
      <c r="P215" s="821"/>
    </row>
    <row r="216" spans="1:16" ht="60" x14ac:dyDescent="0.2">
      <c r="A216" s="808" t="s">
        <v>1261</v>
      </c>
      <c r="B216" s="809" t="s">
        <v>1262</v>
      </c>
      <c r="C216" s="809" t="s">
        <v>1263</v>
      </c>
      <c r="D216" s="810" t="s">
        <v>1955</v>
      </c>
      <c r="E216" s="813">
        <v>8500</v>
      </c>
      <c r="F216" s="814" t="s">
        <v>1956</v>
      </c>
      <c r="G216" s="815" t="s">
        <v>1957</v>
      </c>
      <c r="H216" s="640" t="s">
        <v>1443</v>
      </c>
      <c r="I216" s="640" t="s">
        <v>1273</v>
      </c>
      <c r="J216" s="816" t="s">
        <v>1274</v>
      </c>
      <c r="K216" s="817"/>
      <c r="L216" s="818"/>
      <c r="M216" s="813"/>
      <c r="N216" s="819">
        <v>1</v>
      </c>
      <c r="O216" s="820">
        <v>4</v>
      </c>
      <c r="P216" s="821">
        <v>34000</v>
      </c>
    </row>
    <row r="217" spans="1:16" ht="48" x14ac:dyDescent="0.2">
      <c r="A217" s="808" t="s">
        <v>1261</v>
      </c>
      <c r="B217" s="809" t="s">
        <v>1262</v>
      </c>
      <c r="C217" s="809" t="s">
        <v>1263</v>
      </c>
      <c r="D217" s="810" t="s">
        <v>1958</v>
      </c>
      <c r="E217" s="813">
        <v>6500</v>
      </c>
      <c r="F217" s="814" t="s">
        <v>1959</v>
      </c>
      <c r="G217" s="815" t="s">
        <v>1960</v>
      </c>
      <c r="H217" s="640" t="s">
        <v>1443</v>
      </c>
      <c r="I217" s="640" t="s">
        <v>1273</v>
      </c>
      <c r="J217" s="816" t="s">
        <v>1274</v>
      </c>
      <c r="K217" s="817">
        <v>1</v>
      </c>
      <c r="L217" s="818">
        <v>4</v>
      </c>
      <c r="M217" s="813">
        <v>26000</v>
      </c>
      <c r="N217" s="819"/>
      <c r="O217" s="820"/>
      <c r="P217" s="821"/>
    </row>
    <row r="218" spans="1:16" ht="48" x14ac:dyDescent="0.2">
      <c r="A218" s="808" t="s">
        <v>1261</v>
      </c>
      <c r="B218" s="809" t="s">
        <v>1262</v>
      </c>
      <c r="C218" s="809" t="s">
        <v>1263</v>
      </c>
      <c r="D218" s="810" t="s">
        <v>1961</v>
      </c>
      <c r="E218" s="813">
        <v>8500</v>
      </c>
      <c r="F218" s="814" t="s">
        <v>1962</v>
      </c>
      <c r="G218" s="815" t="s">
        <v>1963</v>
      </c>
      <c r="H218" s="640" t="s">
        <v>1292</v>
      </c>
      <c r="I218" s="640" t="s">
        <v>1273</v>
      </c>
      <c r="J218" s="816" t="s">
        <v>1274</v>
      </c>
      <c r="K218" s="817">
        <v>1</v>
      </c>
      <c r="L218" s="818">
        <v>4</v>
      </c>
      <c r="M218" s="813">
        <v>34000</v>
      </c>
      <c r="N218" s="819"/>
      <c r="O218" s="820"/>
      <c r="P218" s="821"/>
    </row>
    <row r="219" spans="1:16" ht="48" x14ac:dyDescent="0.2">
      <c r="A219" s="808" t="s">
        <v>1261</v>
      </c>
      <c r="B219" s="809" t="s">
        <v>1262</v>
      </c>
      <c r="C219" s="809" t="s">
        <v>1263</v>
      </c>
      <c r="D219" s="810" t="s">
        <v>1964</v>
      </c>
      <c r="E219" s="813">
        <v>8500</v>
      </c>
      <c r="F219" s="814" t="s">
        <v>1965</v>
      </c>
      <c r="G219" s="815" t="s">
        <v>1966</v>
      </c>
      <c r="H219" s="640" t="s">
        <v>1305</v>
      </c>
      <c r="I219" s="640" t="s">
        <v>1305</v>
      </c>
      <c r="J219" s="816" t="s">
        <v>1274</v>
      </c>
      <c r="K219" s="817">
        <v>1</v>
      </c>
      <c r="L219" s="818">
        <v>4</v>
      </c>
      <c r="M219" s="813">
        <v>34000</v>
      </c>
      <c r="N219" s="819"/>
      <c r="O219" s="820"/>
      <c r="P219" s="821"/>
    </row>
    <row r="220" spans="1:16" ht="48" x14ac:dyDescent="0.2">
      <c r="A220" s="808" t="s">
        <v>1261</v>
      </c>
      <c r="B220" s="809" t="s">
        <v>1262</v>
      </c>
      <c r="C220" s="809" t="s">
        <v>1263</v>
      </c>
      <c r="D220" s="810" t="s">
        <v>1967</v>
      </c>
      <c r="E220" s="813">
        <v>6500</v>
      </c>
      <c r="F220" s="814" t="s">
        <v>1968</v>
      </c>
      <c r="G220" s="815" t="s">
        <v>1969</v>
      </c>
      <c r="H220" s="640" t="s">
        <v>1272</v>
      </c>
      <c r="I220" s="640" t="s">
        <v>1278</v>
      </c>
      <c r="J220" s="816" t="s">
        <v>1274</v>
      </c>
      <c r="K220" s="817">
        <v>1</v>
      </c>
      <c r="L220" s="818">
        <v>5</v>
      </c>
      <c r="M220" s="813">
        <v>32500</v>
      </c>
      <c r="N220" s="819"/>
      <c r="O220" s="820"/>
      <c r="P220" s="821"/>
    </row>
    <row r="221" spans="1:16" ht="48" x14ac:dyDescent="0.2">
      <c r="A221" s="808" t="s">
        <v>1261</v>
      </c>
      <c r="B221" s="809" t="s">
        <v>1262</v>
      </c>
      <c r="C221" s="809" t="s">
        <v>1263</v>
      </c>
      <c r="D221" s="810" t="s">
        <v>1970</v>
      </c>
      <c r="E221" s="813">
        <v>6500</v>
      </c>
      <c r="F221" s="814" t="s">
        <v>1971</v>
      </c>
      <c r="G221" s="815" t="s">
        <v>1972</v>
      </c>
      <c r="H221" s="640" t="s">
        <v>1272</v>
      </c>
      <c r="I221" s="640" t="s">
        <v>1278</v>
      </c>
      <c r="J221" s="816" t="s">
        <v>1274</v>
      </c>
      <c r="K221" s="817">
        <v>1</v>
      </c>
      <c r="L221" s="818">
        <v>5</v>
      </c>
      <c r="M221" s="813">
        <v>32500</v>
      </c>
      <c r="N221" s="819"/>
      <c r="O221" s="820"/>
      <c r="P221" s="821"/>
    </row>
    <row r="222" spans="1:16" ht="36" x14ac:dyDescent="0.2">
      <c r="A222" s="808" t="s">
        <v>1261</v>
      </c>
      <c r="B222" s="809" t="s">
        <v>1262</v>
      </c>
      <c r="C222" s="809" t="s">
        <v>1263</v>
      </c>
      <c r="D222" s="810" t="s">
        <v>1973</v>
      </c>
      <c r="E222" s="813">
        <v>6500</v>
      </c>
      <c r="F222" s="814" t="s">
        <v>1974</v>
      </c>
      <c r="G222" s="815" t="s">
        <v>1975</v>
      </c>
      <c r="H222" s="640" t="s">
        <v>1316</v>
      </c>
      <c r="I222" s="640" t="s">
        <v>1273</v>
      </c>
      <c r="J222" s="816" t="s">
        <v>1274</v>
      </c>
      <c r="K222" s="817">
        <v>1</v>
      </c>
      <c r="L222" s="818">
        <v>4</v>
      </c>
      <c r="M222" s="813">
        <v>26000</v>
      </c>
      <c r="N222" s="819"/>
      <c r="O222" s="820"/>
      <c r="P222" s="821"/>
    </row>
    <row r="223" spans="1:16" ht="48" x14ac:dyDescent="0.2">
      <c r="A223" s="808" t="s">
        <v>1261</v>
      </c>
      <c r="B223" s="809" t="s">
        <v>1262</v>
      </c>
      <c r="C223" s="809" t="s">
        <v>1263</v>
      </c>
      <c r="D223" s="810" t="s">
        <v>1976</v>
      </c>
      <c r="E223" s="813">
        <v>11055.666666666666</v>
      </c>
      <c r="F223" s="814" t="s">
        <v>1977</v>
      </c>
      <c r="G223" s="815" t="s">
        <v>1978</v>
      </c>
      <c r="H223" s="640" t="s">
        <v>1325</v>
      </c>
      <c r="I223" s="640" t="s">
        <v>1979</v>
      </c>
      <c r="J223" s="816" t="s">
        <v>1274</v>
      </c>
      <c r="K223" s="817">
        <v>2</v>
      </c>
      <c r="L223" s="818">
        <v>4</v>
      </c>
      <c r="M223" s="813">
        <v>43000</v>
      </c>
      <c r="N223" s="819">
        <v>1</v>
      </c>
      <c r="O223" s="820">
        <v>3</v>
      </c>
      <c r="P223" s="821">
        <v>35000</v>
      </c>
    </row>
    <row r="224" spans="1:16" ht="60" x14ac:dyDescent="0.2">
      <c r="A224" s="808" t="s">
        <v>1261</v>
      </c>
      <c r="B224" s="809" t="s">
        <v>1262</v>
      </c>
      <c r="C224" s="809" t="s">
        <v>1263</v>
      </c>
      <c r="D224" s="810" t="s">
        <v>1980</v>
      </c>
      <c r="E224" s="813">
        <v>6500</v>
      </c>
      <c r="F224" s="814" t="s">
        <v>1981</v>
      </c>
      <c r="G224" s="815" t="s">
        <v>1982</v>
      </c>
      <c r="H224" s="640" t="s">
        <v>1316</v>
      </c>
      <c r="I224" s="640" t="s">
        <v>1273</v>
      </c>
      <c r="J224" s="816" t="s">
        <v>1274</v>
      </c>
      <c r="K224" s="817">
        <v>1</v>
      </c>
      <c r="L224" s="818">
        <v>3</v>
      </c>
      <c r="M224" s="813">
        <v>19500</v>
      </c>
      <c r="N224" s="819"/>
      <c r="O224" s="820"/>
      <c r="P224" s="821"/>
    </row>
    <row r="225" spans="1:16" ht="84" x14ac:dyDescent="0.2">
      <c r="A225" s="808" t="s">
        <v>1261</v>
      </c>
      <c r="B225" s="809" t="s">
        <v>1262</v>
      </c>
      <c r="C225" s="809" t="s">
        <v>1263</v>
      </c>
      <c r="D225" s="810" t="s">
        <v>1983</v>
      </c>
      <c r="E225" s="813">
        <v>6500</v>
      </c>
      <c r="F225" s="814" t="s">
        <v>1984</v>
      </c>
      <c r="G225" s="815" t="s">
        <v>1985</v>
      </c>
      <c r="H225" s="640" t="s">
        <v>1316</v>
      </c>
      <c r="I225" s="640" t="s">
        <v>1317</v>
      </c>
      <c r="J225" s="816" t="s">
        <v>1274</v>
      </c>
      <c r="K225" s="817">
        <v>1</v>
      </c>
      <c r="L225" s="818">
        <v>5</v>
      </c>
      <c r="M225" s="813">
        <v>32500</v>
      </c>
      <c r="N225" s="819"/>
      <c r="O225" s="820"/>
      <c r="P225" s="821"/>
    </row>
    <row r="226" spans="1:16" ht="60" x14ac:dyDescent="0.2">
      <c r="A226" s="808" t="s">
        <v>1261</v>
      </c>
      <c r="B226" s="809" t="s">
        <v>1262</v>
      </c>
      <c r="C226" s="809" t="s">
        <v>1263</v>
      </c>
      <c r="D226" s="810" t="s">
        <v>1986</v>
      </c>
      <c r="E226" s="813">
        <v>6000</v>
      </c>
      <c r="F226" s="814" t="s">
        <v>1987</v>
      </c>
      <c r="G226" s="815" t="s">
        <v>1988</v>
      </c>
      <c r="H226" s="640" t="s">
        <v>1272</v>
      </c>
      <c r="I226" s="640" t="s">
        <v>1278</v>
      </c>
      <c r="J226" s="816" t="s">
        <v>1274</v>
      </c>
      <c r="K226" s="817">
        <v>1</v>
      </c>
      <c r="L226" s="818">
        <v>2</v>
      </c>
      <c r="M226" s="813">
        <v>12000</v>
      </c>
      <c r="N226" s="819"/>
      <c r="O226" s="820"/>
      <c r="P226" s="821"/>
    </row>
    <row r="227" spans="1:16" ht="48" x14ac:dyDescent="0.2">
      <c r="A227" s="808" t="s">
        <v>1261</v>
      </c>
      <c r="B227" s="809" t="s">
        <v>1262</v>
      </c>
      <c r="C227" s="809" t="s">
        <v>1263</v>
      </c>
      <c r="D227" s="810" t="s">
        <v>1989</v>
      </c>
      <c r="E227" s="813">
        <v>7500</v>
      </c>
      <c r="F227" s="814" t="s">
        <v>1990</v>
      </c>
      <c r="G227" s="815" t="s">
        <v>1991</v>
      </c>
      <c r="H227" s="640" t="s">
        <v>1348</v>
      </c>
      <c r="I227" s="640" t="s">
        <v>1273</v>
      </c>
      <c r="J227" s="816" t="s">
        <v>1274</v>
      </c>
      <c r="K227" s="817">
        <v>1</v>
      </c>
      <c r="L227" s="818">
        <v>3</v>
      </c>
      <c r="M227" s="813">
        <v>22500</v>
      </c>
      <c r="N227" s="819"/>
      <c r="O227" s="820"/>
      <c r="P227" s="821"/>
    </row>
    <row r="228" spans="1:16" ht="60" x14ac:dyDescent="0.2">
      <c r="A228" s="808" t="s">
        <v>1261</v>
      </c>
      <c r="B228" s="809" t="s">
        <v>1262</v>
      </c>
      <c r="C228" s="809" t="s">
        <v>1263</v>
      </c>
      <c r="D228" s="810" t="s">
        <v>1992</v>
      </c>
      <c r="E228" s="813">
        <v>3250</v>
      </c>
      <c r="F228" s="814" t="s">
        <v>1993</v>
      </c>
      <c r="G228" s="815" t="s">
        <v>1994</v>
      </c>
      <c r="H228" s="640" t="s">
        <v>1655</v>
      </c>
      <c r="I228" s="640" t="s">
        <v>1326</v>
      </c>
      <c r="J228" s="816" t="s">
        <v>1268</v>
      </c>
      <c r="K228" s="817">
        <v>2</v>
      </c>
      <c r="L228" s="818">
        <v>10</v>
      </c>
      <c r="M228" s="813">
        <v>38900</v>
      </c>
      <c r="N228" s="819"/>
      <c r="O228" s="820"/>
      <c r="P228" s="821"/>
    </row>
    <row r="229" spans="1:16" ht="60" x14ac:dyDescent="0.2">
      <c r="A229" s="808" t="s">
        <v>1261</v>
      </c>
      <c r="B229" s="809" t="s">
        <v>1262</v>
      </c>
      <c r="C229" s="809" t="s">
        <v>1263</v>
      </c>
      <c r="D229" s="810" t="s">
        <v>1995</v>
      </c>
      <c r="E229" s="813">
        <v>6000</v>
      </c>
      <c r="F229" s="814" t="s">
        <v>1996</v>
      </c>
      <c r="G229" s="815" t="s">
        <v>1997</v>
      </c>
      <c r="H229" s="640" t="s">
        <v>1272</v>
      </c>
      <c r="I229" s="640" t="s">
        <v>1278</v>
      </c>
      <c r="J229" s="816" t="s">
        <v>1274</v>
      </c>
      <c r="K229" s="817">
        <v>1</v>
      </c>
      <c r="L229" s="818">
        <v>2</v>
      </c>
      <c r="M229" s="813">
        <v>12000</v>
      </c>
      <c r="N229" s="819"/>
      <c r="O229" s="820"/>
      <c r="P229" s="821"/>
    </row>
    <row r="230" spans="1:16" ht="60" x14ac:dyDescent="0.2">
      <c r="A230" s="808" t="s">
        <v>1261</v>
      </c>
      <c r="B230" s="809" t="s">
        <v>1262</v>
      </c>
      <c r="C230" s="809" t="s">
        <v>1263</v>
      </c>
      <c r="D230" s="810" t="s">
        <v>1998</v>
      </c>
      <c r="E230" s="813">
        <v>7820</v>
      </c>
      <c r="F230" s="814" t="s">
        <v>1999</v>
      </c>
      <c r="G230" s="815" t="s">
        <v>2000</v>
      </c>
      <c r="H230" s="640" t="s">
        <v>1316</v>
      </c>
      <c r="I230" s="640" t="s">
        <v>1317</v>
      </c>
      <c r="J230" s="816" t="s">
        <v>1274</v>
      </c>
      <c r="K230" s="817">
        <v>1</v>
      </c>
      <c r="L230" s="818">
        <v>1</v>
      </c>
      <c r="M230" s="813">
        <v>7820</v>
      </c>
      <c r="N230" s="819"/>
      <c r="O230" s="820"/>
      <c r="P230" s="821"/>
    </row>
    <row r="231" spans="1:16" ht="36" x14ac:dyDescent="0.2">
      <c r="A231" s="808" t="s">
        <v>1261</v>
      </c>
      <c r="B231" s="809" t="s">
        <v>1262</v>
      </c>
      <c r="C231" s="809" t="s">
        <v>1263</v>
      </c>
      <c r="D231" s="810" t="s">
        <v>2001</v>
      </c>
      <c r="E231" s="813">
        <v>2500</v>
      </c>
      <c r="F231" s="814" t="s">
        <v>2002</v>
      </c>
      <c r="G231" s="815" t="s">
        <v>2003</v>
      </c>
      <c r="H231" s="640" t="s">
        <v>1457</v>
      </c>
      <c r="I231" s="640" t="s">
        <v>1326</v>
      </c>
      <c r="J231" s="816" t="s">
        <v>1274</v>
      </c>
      <c r="K231" s="817">
        <v>1</v>
      </c>
      <c r="L231" s="818">
        <v>11</v>
      </c>
      <c r="M231" s="813">
        <v>27500</v>
      </c>
      <c r="N231" s="819"/>
      <c r="O231" s="820"/>
      <c r="P231" s="821"/>
    </row>
    <row r="232" spans="1:16" ht="72" x14ac:dyDescent="0.2">
      <c r="A232" s="808" t="s">
        <v>1261</v>
      </c>
      <c r="B232" s="809" t="s">
        <v>1262</v>
      </c>
      <c r="C232" s="809" t="s">
        <v>1263</v>
      </c>
      <c r="D232" s="810" t="s">
        <v>1458</v>
      </c>
      <c r="E232" s="813">
        <v>2200</v>
      </c>
      <c r="F232" s="814" t="s">
        <v>2004</v>
      </c>
      <c r="G232" s="815" t="s">
        <v>2005</v>
      </c>
      <c r="H232" s="640" t="s">
        <v>2006</v>
      </c>
      <c r="I232" s="640" t="s">
        <v>2007</v>
      </c>
      <c r="J232" s="816" t="s">
        <v>1268</v>
      </c>
      <c r="K232" s="817">
        <v>2</v>
      </c>
      <c r="L232" s="818">
        <v>3</v>
      </c>
      <c r="M232" s="813">
        <v>6600</v>
      </c>
      <c r="N232" s="819">
        <v>1</v>
      </c>
      <c r="O232" s="820">
        <v>1</v>
      </c>
      <c r="P232" s="821">
        <v>2500</v>
      </c>
    </row>
    <row r="233" spans="1:16" ht="36" x14ac:dyDescent="0.2">
      <c r="A233" s="808" t="s">
        <v>1261</v>
      </c>
      <c r="B233" s="809" t="s">
        <v>1262</v>
      </c>
      <c r="C233" s="809" t="s">
        <v>1263</v>
      </c>
      <c r="D233" s="810" t="s">
        <v>2008</v>
      </c>
      <c r="E233" s="813">
        <v>3000</v>
      </c>
      <c r="F233" s="814" t="s">
        <v>2009</v>
      </c>
      <c r="G233" s="815" t="s">
        <v>2010</v>
      </c>
      <c r="H233" s="640" t="s">
        <v>1392</v>
      </c>
      <c r="I233" s="640" t="s">
        <v>1392</v>
      </c>
      <c r="J233" s="816" t="s">
        <v>1274</v>
      </c>
      <c r="K233" s="817">
        <v>1</v>
      </c>
      <c r="L233" s="818">
        <v>9</v>
      </c>
      <c r="M233" s="813">
        <v>30000</v>
      </c>
      <c r="N233" s="819"/>
      <c r="O233" s="820"/>
      <c r="P233" s="821"/>
    </row>
    <row r="234" spans="1:16" ht="48" x14ac:dyDescent="0.2">
      <c r="A234" s="808" t="s">
        <v>1261</v>
      </c>
      <c r="B234" s="809" t="s">
        <v>1262</v>
      </c>
      <c r="C234" s="809" t="s">
        <v>1263</v>
      </c>
      <c r="D234" s="810" t="s">
        <v>2011</v>
      </c>
      <c r="E234" s="813">
        <v>2473.9583333333335</v>
      </c>
      <c r="F234" s="814" t="s">
        <v>2012</v>
      </c>
      <c r="G234" s="815" t="s">
        <v>2013</v>
      </c>
      <c r="H234" s="640" t="s">
        <v>2014</v>
      </c>
      <c r="I234" s="640" t="s">
        <v>1273</v>
      </c>
      <c r="J234" s="816" t="s">
        <v>1268</v>
      </c>
      <c r="K234" s="817">
        <v>1</v>
      </c>
      <c r="L234" s="818">
        <v>2</v>
      </c>
      <c r="M234" s="813">
        <v>5670</v>
      </c>
      <c r="N234" s="819">
        <v>5</v>
      </c>
      <c r="O234" s="820">
        <v>6</v>
      </c>
      <c r="P234" s="821">
        <v>14843.75</v>
      </c>
    </row>
    <row r="235" spans="1:16" ht="96" x14ac:dyDescent="0.2">
      <c r="A235" s="808" t="s">
        <v>1261</v>
      </c>
      <c r="B235" s="809" t="s">
        <v>1262</v>
      </c>
      <c r="C235" s="809" t="s">
        <v>1263</v>
      </c>
      <c r="D235" s="810" t="s">
        <v>2015</v>
      </c>
      <c r="E235" s="813">
        <v>7500</v>
      </c>
      <c r="F235" s="814" t="s">
        <v>2016</v>
      </c>
      <c r="G235" s="815" t="s">
        <v>2017</v>
      </c>
      <c r="H235" s="640" t="s">
        <v>1316</v>
      </c>
      <c r="I235" s="640" t="s">
        <v>1273</v>
      </c>
      <c r="J235" s="816" t="s">
        <v>1274</v>
      </c>
      <c r="K235" s="817">
        <v>1</v>
      </c>
      <c r="L235" s="818">
        <v>2</v>
      </c>
      <c r="M235" s="813">
        <v>15000</v>
      </c>
      <c r="N235" s="819"/>
      <c r="O235" s="820"/>
      <c r="P235" s="821"/>
    </row>
    <row r="236" spans="1:16" ht="108" x14ac:dyDescent="0.2">
      <c r="A236" s="808" t="s">
        <v>1261</v>
      </c>
      <c r="B236" s="809" t="s">
        <v>1262</v>
      </c>
      <c r="C236" s="809" t="s">
        <v>1263</v>
      </c>
      <c r="D236" s="810" t="s">
        <v>2018</v>
      </c>
      <c r="E236" s="813">
        <v>7500</v>
      </c>
      <c r="F236" s="814" t="s">
        <v>2019</v>
      </c>
      <c r="G236" s="815" t="s">
        <v>2020</v>
      </c>
      <c r="H236" s="640" t="s">
        <v>2021</v>
      </c>
      <c r="I236" s="640" t="s">
        <v>1273</v>
      </c>
      <c r="J236" s="816" t="s">
        <v>1274</v>
      </c>
      <c r="K236" s="817">
        <v>1</v>
      </c>
      <c r="L236" s="818">
        <v>3</v>
      </c>
      <c r="M236" s="813">
        <v>22500</v>
      </c>
      <c r="N236" s="819">
        <v>4</v>
      </c>
      <c r="O236" s="820">
        <v>6</v>
      </c>
      <c r="P236" s="821">
        <v>45000</v>
      </c>
    </row>
    <row r="237" spans="1:16" ht="72" x14ac:dyDescent="0.2">
      <c r="A237" s="808" t="s">
        <v>1261</v>
      </c>
      <c r="B237" s="809" t="s">
        <v>1262</v>
      </c>
      <c r="C237" s="809" t="s">
        <v>1263</v>
      </c>
      <c r="D237" s="810" t="s">
        <v>2022</v>
      </c>
      <c r="E237" s="813">
        <v>8500</v>
      </c>
      <c r="F237" s="814" t="s">
        <v>2023</v>
      </c>
      <c r="G237" s="815" t="s">
        <v>2024</v>
      </c>
      <c r="H237" s="640" t="s">
        <v>1305</v>
      </c>
      <c r="I237" s="640" t="s">
        <v>1305</v>
      </c>
      <c r="J237" s="816" t="s">
        <v>1274</v>
      </c>
      <c r="K237" s="817">
        <v>1</v>
      </c>
      <c r="L237" s="818">
        <v>4</v>
      </c>
      <c r="M237" s="813">
        <v>25500</v>
      </c>
      <c r="N237" s="819"/>
      <c r="O237" s="820"/>
      <c r="P237" s="821"/>
    </row>
    <row r="238" spans="1:16" ht="84" x14ac:dyDescent="0.2">
      <c r="A238" s="808" t="s">
        <v>1261</v>
      </c>
      <c r="B238" s="809" t="s">
        <v>1262</v>
      </c>
      <c r="C238" s="809" t="s">
        <v>1263</v>
      </c>
      <c r="D238" s="810" t="s">
        <v>2025</v>
      </c>
      <c r="E238" s="813">
        <v>6166.666666666667</v>
      </c>
      <c r="F238" s="814" t="s">
        <v>2026</v>
      </c>
      <c r="G238" s="815" t="s">
        <v>2027</v>
      </c>
      <c r="H238" s="640" t="s">
        <v>1272</v>
      </c>
      <c r="I238" s="640" t="s">
        <v>1278</v>
      </c>
      <c r="J238" s="816" t="s">
        <v>1274</v>
      </c>
      <c r="K238" s="817">
        <v>3</v>
      </c>
      <c r="L238" s="818">
        <v>8</v>
      </c>
      <c r="M238" s="813">
        <v>46830</v>
      </c>
      <c r="N238" s="819"/>
      <c r="O238" s="820"/>
      <c r="P238" s="821"/>
    </row>
    <row r="239" spans="1:16" ht="84" x14ac:dyDescent="0.2">
      <c r="A239" s="808" t="s">
        <v>1261</v>
      </c>
      <c r="B239" s="809" t="s">
        <v>1262</v>
      </c>
      <c r="C239" s="809" t="s">
        <v>1263</v>
      </c>
      <c r="D239" s="810" t="s">
        <v>2028</v>
      </c>
      <c r="E239" s="813">
        <v>6500</v>
      </c>
      <c r="F239" s="814" t="s">
        <v>2029</v>
      </c>
      <c r="G239" s="815" t="s">
        <v>2030</v>
      </c>
      <c r="H239" s="640" t="s">
        <v>1316</v>
      </c>
      <c r="I239" s="640" t="s">
        <v>1273</v>
      </c>
      <c r="J239" s="816" t="s">
        <v>1274</v>
      </c>
      <c r="K239" s="817">
        <v>1</v>
      </c>
      <c r="L239" s="818">
        <v>3</v>
      </c>
      <c r="M239" s="813">
        <v>19500</v>
      </c>
      <c r="N239" s="819"/>
      <c r="O239" s="820"/>
      <c r="P239" s="821"/>
    </row>
    <row r="240" spans="1:16" ht="48" x14ac:dyDescent="0.2">
      <c r="A240" s="808" t="s">
        <v>1261</v>
      </c>
      <c r="B240" s="809" t="s">
        <v>1262</v>
      </c>
      <c r="C240" s="809" t="s">
        <v>1263</v>
      </c>
      <c r="D240" s="810" t="s">
        <v>2031</v>
      </c>
      <c r="E240" s="813">
        <v>2000</v>
      </c>
      <c r="F240" s="814" t="s">
        <v>2032</v>
      </c>
      <c r="G240" s="815" t="s">
        <v>2033</v>
      </c>
      <c r="H240" s="640" t="s">
        <v>1457</v>
      </c>
      <c r="I240" s="640" t="s">
        <v>1326</v>
      </c>
      <c r="J240" s="816" t="s">
        <v>1274</v>
      </c>
      <c r="K240" s="817">
        <v>2</v>
      </c>
      <c r="L240" s="818">
        <v>11</v>
      </c>
      <c r="M240" s="813">
        <v>21000</v>
      </c>
      <c r="N240" s="819">
        <v>5</v>
      </c>
      <c r="O240" s="820">
        <v>6</v>
      </c>
      <c r="P240" s="821">
        <v>12000</v>
      </c>
    </row>
    <row r="241" spans="1:16" ht="36" x14ac:dyDescent="0.2">
      <c r="A241" s="808" t="s">
        <v>1261</v>
      </c>
      <c r="B241" s="809" t="s">
        <v>1262</v>
      </c>
      <c r="C241" s="809" t="s">
        <v>1263</v>
      </c>
      <c r="D241" s="810" t="s">
        <v>2034</v>
      </c>
      <c r="E241" s="813">
        <v>2500</v>
      </c>
      <c r="F241" s="814" t="s">
        <v>2035</v>
      </c>
      <c r="G241" s="815" t="s">
        <v>2036</v>
      </c>
      <c r="H241" s="640" t="s">
        <v>1267</v>
      </c>
      <c r="I241" s="640" t="s">
        <v>1267</v>
      </c>
      <c r="J241" s="816" t="s">
        <v>1268</v>
      </c>
      <c r="K241" s="817">
        <v>3</v>
      </c>
      <c r="L241" s="818">
        <v>9</v>
      </c>
      <c r="M241" s="813">
        <v>22500</v>
      </c>
      <c r="N241" s="819">
        <v>4</v>
      </c>
      <c r="O241" s="820">
        <v>6</v>
      </c>
      <c r="P241" s="821">
        <v>15000</v>
      </c>
    </row>
    <row r="242" spans="1:16" ht="36" x14ac:dyDescent="0.2">
      <c r="A242" s="808" t="s">
        <v>1261</v>
      </c>
      <c r="B242" s="809" t="s">
        <v>1262</v>
      </c>
      <c r="C242" s="809" t="s">
        <v>1263</v>
      </c>
      <c r="D242" s="810" t="s">
        <v>2037</v>
      </c>
      <c r="E242" s="813">
        <v>11500</v>
      </c>
      <c r="F242" s="814" t="s">
        <v>2038</v>
      </c>
      <c r="G242" s="815" t="s">
        <v>2039</v>
      </c>
      <c r="H242" s="640" t="s">
        <v>1316</v>
      </c>
      <c r="I242" s="640" t="s">
        <v>1317</v>
      </c>
      <c r="J242" s="816" t="s">
        <v>1274</v>
      </c>
      <c r="K242" s="817">
        <v>6</v>
      </c>
      <c r="L242" s="818">
        <v>11</v>
      </c>
      <c r="M242" s="813">
        <v>138000</v>
      </c>
      <c r="N242" s="819">
        <v>4</v>
      </c>
      <c r="O242" s="820">
        <v>6</v>
      </c>
      <c r="P242" s="821">
        <v>69000</v>
      </c>
    </row>
    <row r="243" spans="1:16" ht="36" x14ac:dyDescent="0.2">
      <c r="A243" s="808" t="s">
        <v>1261</v>
      </c>
      <c r="B243" s="809" t="s">
        <v>1262</v>
      </c>
      <c r="C243" s="809" t="s">
        <v>1263</v>
      </c>
      <c r="D243" s="810" t="s">
        <v>2040</v>
      </c>
      <c r="E243" s="813">
        <v>5000</v>
      </c>
      <c r="F243" s="814" t="s">
        <v>2041</v>
      </c>
      <c r="G243" s="815" t="s">
        <v>2042</v>
      </c>
      <c r="H243" s="640" t="s">
        <v>1352</v>
      </c>
      <c r="I243" s="640" t="s">
        <v>1273</v>
      </c>
      <c r="J243" s="816" t="s">
        <v>1274</v>
      </c>
      <c r="K243" s="817">
        <v>2</v>
      </c>
      <c r="L243" s="818">
        <v>4</v>
      </c>
      <c r="M243" s="813">
        <v>22000</v>
      </c>
      <c r="N243" s="819"/>
      <c r="O243" s="820"/>
      <c r="P243" s="821"/>
    </row>
    <row r="244" spans="1:16" ht="36" x14ac:dyDescent="0.2">
      <c r="A244" s="808" t="s">
        <v>1261</v>
      </c>
      <c r="B244" s="809" t="s">
        <v>1262</v>
      </c>
      <c r="C244" s="809" t="s">
        <v>1263</v>
      </c>
      <c r="D244" s="810" t="s">
        <v>2043</v>
      </c>
      <c r="E244" s="813">
        <v>7500</v>
      </c>
      <c r="F244" s="814" t="s">
        <v>2044</v>
      </c>
      <c r="G244" s="815" t="s">
        <v>2045</v>
      </c>
      <c r="H244" s="640" t="s">
        <v>1305</v>
      </c>
      <c r="I244" s="640" t="s">
        <v>1305</v>
      </c>
      <c r="J244" s="816" t="s">
        <v>1274</v>
      </c>
      <c r="K244" s="817">
        <v>1</v>
      </c>
      <c r="L244" s="818">
        <v>3</v>
      </c>
      <c r="M244" s="813">
        <v>22500</v>
      </c>
      <c r="N244" s="819"/>
      <c r="O244" s="820"/>
      <c r="P244" s="821"/>
    </row>
    <row r="245" spans="1:16" ht="36" x14ac:dyDescent="0.2">
      <c r="A245" s="808" t="s">
        <v>1261</v>
      </c>
      <c r="B245" s="809" t="s">
        <v>1262</v>
      </c>
      <c r="C245" s="809" t="s">
        <v>1263</v>
      </c>
      <c r="D245" s="810" t="s">
        <v>2046</v>
      </c>
      <c r="E245" s="813">
        <v>7500</v>
      </c>
      <c r="F245" s="814" t="s">
        <v>2047</v>
      </c>
      <c r="G245" s="815" t="s">
        <v>2048</v>
      </c>
      <c r="H245" s="640" t="s">
        <v>1292</v>
      </c>
      <c r="I245" s="640" t="s">
        <v>1273</v>
      </c>
      <c r="J245" s="816" t="s">
        <v>1274</v>
      </c>
      <c r="K245" s="817">
        <v>1</v>
      </c>
      <c r="L245" s="818">
        <v>3</v>
      </c>
      <c r="M245" s="813">
        <v>22500</v>
      </c>
      <c r="N245" s="819"/>
      <c r="O245" s="820"/>
      <c r="P245" s="821"/>
    </row>
    <row r="246" spans="1:16" ht="48" x14ac:dyDescent="0.2">
      <c r="A246" s="808" t="s">
        <v>1261</v>
      </c>
      <c r="B246" s="809" t="s">
        <v>1262</v>
      </c>
      <c r="C246" s="809" t="s">
        <v>1263</v>
      </c>
      <c r="D246" s="810" t="s">
        <v>2049</v>
      </c>
      <c r="E246" s="813">
        <v>7500</v>
      </c>
      <c r="F246" s="814" t="s">
        <v>2050</v>
      </c>
      <c r="G246" s="815" t="s">
        <v>2051</v>
      </c>
      <c r="H246" s="640" t="s">
        <v>1377</v>
      </c>
      <c r="I246" s="640" t="s">
        <v>1273</v>
      </c>
      <c r="J246" s="816" t="s">
        <v>1274</v>
      </c>
      <c r="K246" s="817">
        <v>1</v>
      </c>
      <c r="L246" s="818">
        <v>3</v>
      </c>
      <c r="M246" s="813">
        <v>22500</v>
      </c>
      <c r="N246" s="819"/>
      <c r="O246" s="820"/>
      <c r="P246" s="821"/>
    </row>
    <row r="247" spans="1:16" ht="96" x14ac:dyDescent="0.2">
      <c r="A247" s="808" t="s">
        <v>1261</v>
      </c>
      <c r="B247" s="809" t="s">
        <v>1262</v>
      </c>
      <c r="C247" s="809" t="s">
        <v>1263</v>
      </c>
      <c r="D247" s="810" t="s">
        <v>2052</v>
      </c>
      <c r="E247" s="813">
        <v>2500</v>
      </c>
      <c r="F247" s="814" t="s">
        <v>2053</v>
      </c>
      <c r="G247" s="815" t="s">
        <v>2054</v>
      </c>
      <c r="H247" s="640" t="s">
        <v>1267</v>
      </c>
      <c r="I247" s="640" t="s">
        <v>1267</v>
      </c>
      <c r="J247" s="816" t="s">
        <v>1268</v>
      </c>
      <c r="K247" s="817">
        <v>1</v>
      </c>
      <c r="L247" s="818">
        <v>11</v>
      </c>
      <c r="M247" s="813">
        <v>27500</v>
      </c>
      <c r="N247" s="819">
        <v>4</v>
      </c>
      <c r="O247" s="820">
        <v>6</v>
      </c>
      <c r="P247" s="821">
        <v>15000</v>
      </c>
    </row>
    <row r="248" spans="1:16" ht="36" x14ac:dyDescent="0.2">
      <c r="A248" s="808" t="s">
        <v>1261</v>
      </c>
      <c r="B248" s="809" t="s">
        <v>1262</v>
      </c>
      <c r="C248" s="809" t="s">
        <v>1263</v>
      </c>
      <c r="D248" s="810" t="s">
        <v>2055</v>
      </c>
      <c r="E248" s="813">
        <v>4000</v>
      </c>
      <c r="F248" s="814" t="s">
        <v>2056</v>
      </c>
      <c r="G248" s="815" t="s">
        <v>2057</v>
      </c>
      <c r="H248" s="640" t="s">
        <v>1267</v>
      </c>
      <c r="I248" s="640" t="s">
        <v>1267</v>
      </c>
      <c r="J248" s="816" t="s">
        <v>1268</v>
      </c>
      <c r="K248" s="817">
        <v>1</v>
      </c>
      <c r="L248" s="818">
        <v>8</v>
      </c>
      <c r="M248" s="813">
        <v>32000</v>
      </c>
      <c r="N248" s="819"/>
      <c r="O248" s="820"/>
      <c r="P248" s="821"/>
    </row>
    <row r="249" spans="1:16" ht="84" x14ac:dyDescent="0.2">
      <c r="A249" s="808" t="s">
        <v>1261</v>
      </c>
      <c r="B249" s="809" t="s">
        <v>1262</v>
      </c>
      <c r="C249" s="809" t="s">
        <v>1263</v>
      </c>
      <c r="D249" s="810" t="s">
        <v>2058</v>
      </c>
      <c r="E249" s="813">
        <v>2500</v>
      </c>
      <c r="F249" s="814" t="s">
        <v>2059</v>
      </c>
      <c r="G249" s="815" t="s">
        <v>2060</v>
      </c>
      <c r="H249" s="640" t="s">
        <v>1267</v>
      </c>
      <c r="I249" s="640" t="s">
        <v>1267</v>
      </c>
      <c r="J249" s="816" t="s">
        <v>1268</v>
      </c>
      <c r="K249" s="817">
        <v>1</v>
      </c>
      <c r="L249" s="818">
        <v>3</v>
      </c>
      <c r="M249" s="813">
        <v>7500</v>
      </c>
      <c r="N249" s="819">
        <v>4</v>
      </c>
      <c r="O249" s="820">
        <v>6</v>
      </c>
      <c r="P249" s="821">
        <v>15000</v>
      </c>
    </row>
    <row r="250" spans="1:16" ht="36" x14ac:dyDescent="0.2">
      <c r="A250" s="808" t="s">
        <v>1261</v>
      </c>
      <c r="B250" s="809" t="s">
        <v>1262</v>
      </c>
      <c r="C250" s="809" t="s">
        <v>1263</v>
      </c>
      <c r="D250" s="810" t="s">
        <v>2061</v>
      </c>
      <c r="E250" s="813">
        <v>5500</v>
      </c>
      <c r="F250" s="814" t="s">
        <v>2062</v>
      </c>
      <c r="G250" s="815" t="s">
        <v>2063</v>
      </c>
      <c r="H250" s="640" t="s">
        <v>1272</v>
      </c>
      <c r="I250" s="640" t="s">
        <v>1273</v>
      </c>
      <c r="J250" s="816" t="s">
        <v>1274</v>
      </c>
      <c r="K250" s="817">
        <v>1</v>
      </c>
      <c r="L250" s="818">
        <v>3</v>
      </c>
      <c r="M250" s="813">
        <v>16500</v>
      </c>
      <c r="N250" s="819"/>
      <c r="O250" s="820"/>
      <c r="P250" s="821"/>
    </row>
    <row r="251" spans="1:16" ht="36" x14ac:dyDescent="0.2">
      <c r="A251" s="808" t="s">
        <v>1261</v>
      </c>
      <c r="B251" s="809" t="s">
        <v>1262</v>
      </c>
      <c r="C251" s="809" t="s">
        <v>1263</v>
      </c>
      <c r="D251" s="810" t="s">
        <v>2064</v>
      </c>
      <c r="E251" s="813">
        <v>7500</v>
      </c>
      <c r="F251" s="814" t="s">
        <v>2065</v>
      </c>
      <c r="G251" s="815" t="s">
        <v>2066</v>
      </c>
      <c r="H251" s="640" t="s">
        <v>1305</v>
      </c>
      <c r="I251" s="640" t="s">
        <v>1273</v>
      </c>
      <c r="J251" s="816" t="s">
        <v>1274</v>
      </c>
      <c r="K251" s="817">
        <v>1</v>
      </c>
      <c r="L251" s="818">
        <v>3</v>
      </c>
      <c r="M251" s="813">
        <v>22500</v>
      </c>
      <c r="N251" s="819"/>
      <c r="O251" s="820"/>
      <c r="P251" s="821"/>
    </row>
    <row r="252" spans="1:16" ht="36" x14ac:dyDescent="0.2">
      <c r="A252" s="808" t="s">
        <v>1261</v>
      </c>
      <c r="B252" s="809" t="s">
        <v>1262</v>
      </c>
      <c r="C252" s="809" t="s">
        <v>1263</v>
      </c>
      <c r="D252" s="810" t="s">
        <v>2067</v>
      </c>
      <c r="E252" s="813">
        <v>6500</v>
      </c>
      <c r="F252" s="814" t="s">
        <v>2068</v>
      </c>
      <c r="G252" s="815" t="s">
        <v>2069</v>
      </c>
      <c r="H252" s="640" t="s">
        <v>1316</v>
      </c>
      <c r="I252" s="640" t="s">
        <v>1273</v>
      </c>
      <c r="J252" s="816" t="s">
        <v>1274</v>
      </c>
      <c r="K252" s="817">
        <v>1</v>
      </c>
      <c r="L252" s="818">
        <v>3</v>
      </c>
      <c r="M252" s="813">
        <v>19500</v>
      </c>
      <c r="N252" s="819"/>
      <c r="O252" s="820"/>
      <c r="P252" s="821"/>
    </row>
    <row r="253" spans="1:16" ht="36" x14ac:dyDescent="0.2">
      <c r="A253" s="808" t="s">
        <v>1261</v>
      </c>
      <c r="B253" s="809" t="s">
        <v>1262</v>
      </c>
      <c r="C253" s="809" t="s">
        <v>1263</v>
      </c>
      <c r="D253" s="810" t="s">
        <v>2070</v>
      </c>
      <c r="E253" s="813">
        <v>8500</v>
      </c>
      <c r="F253" s="814" t="s">
        <v>2071</v>
      </c>
      <c r="G253" s="815" t="s">
        <v>2072</v>
      </c>
      <c r="H253" s="640" t="s">
        <v>1360</v>
      </c>
      <c r="I253" s="640" t="s">
        <v>1576</v>
      </c>
      <c r="J253" s="816" t="s">
        <v>1274</v>
      </c>
      <c r="K253" s="817">
        <v>1</v>
      </c>
      <c r="L253" s="818">
        <v>4</v>
      </c>
      <c r="M253" s="813">
        <v>34000</v>
      </c>
      <c r="N253" s="819"/>
      <c r="O253" s="820"/>
      <c r="P253" s="821"/>
    </row>
    <row r="254" spans="1:16" ht="120" x14ac:dyDescent="0.2">
      <c r="A254" s="808" t="s">
        <v>1261</v>
      </c>
      <c r="B254" s="809" t="s">
        <v>1262</v>
      </c>
      <c r="C254" s="809" t="s">
        <v>1263</v>
      </c>
      <c r="D254" s="810" t="s">
        <v>2073</v>
      </c>
      <c r="E254" s="813">
        <v>10500</v>
      </c>
      <c r="F254" s="814" t="s">
        <v>2074</v>
      </c>
      <c r="G254" s="815" t="s">
        <v>2075</v>
      </c>
      <c r="H254" s="640" t="s">
        <v>1443</v>
      </c>
      <c r="I254" s="640" t="s">
        <v>1273</v>
      </c>
      <c r="J254" s="816" t="s">
        <v>1274</v>
      </c>
      <c r="K254" s="817">
        <v>2</v>
      </c>
      <c r="L254" s="818">
        <v>5</v>
      </c>
      <c r="M254" s="813">
        <v>47250</v>
      </c>
      <c r="N254" s="819"/>
      <c r="O254" s="820"/>
      <c r="P254" s="821"/>
    </row>
    <row r="255" spans="1:16" ht="36" x14ac:dyDescent="0.2">
      <c r="A255" s="808" t="s">
        <v>1261</v>
      </c>
      <c r="B255" s="809" t="s">
        <v>1262</v>
      </c>
      <c r="C255" s="809" t="s">
        <v>1263</v>
      </c>
      <c r="D255" s="810" t="s">
        <v>2076</v>
      </c>
      <c r="E255" s="813">
        <v>2444.3333333333335</v>
      </c>
      <c r="F255" s="814" t="s">
        <v>2077</v>
      </c>
      <c r="G255" s="815" t="s">
        <v>2078</v>
      </c>
      <c r="H255" s="640" t="s">
        <v>1267</v>
      </c>
      <c r="I255" s="640" t="s">
        <v>1267</v>
      </c>
      <c r="J255" s="816" t="s">
        <v>1268</v>
      </c>
      <c r="K255" s="817">
        <v>2</v>
      </c>
      <c r="L255" s="818">
        <v>4</v>
      </c>
      <c r="M255" s="813">
        <v>9666</v>
      </c>
      <c r="N255" s="819">
        <v>4</v>
      </c>
      <c r="O255" s="820">
        <v>6</v>
      </c>
      <c r="P255" s="821">
        <v>14666</v>
      </c>
    </row>
    <row r="256" spans="1:16" ht="48" x14ac:dyDescent="0.2">
      <c r="A256" s="808" t="s">
        <v>1261</v>
      </c>
      <c r="B256" s="809" t="s">
        <v>1262</v>
      </c>
      <c r="C256" s="809" t="s">
        <v>1263</v>
      </c>
      <c r="D256" s="810" t="s">
        <v>2079</v>
      </c>
      <c r="E256" s="813">
        <v>6000</v>
      </c>
      <c r="F256" s="814" t="s">
        <v>2080</v>
      </c>
      <c r="G256" s="815" t="s">
        <v>2081</v>
      </c>
      <c r="H256" s="640" t="s">
        <v>2082</v>
      </c>
      <c r="I256" s="640" t="s">
        <v>1273</v>
      </c>
      <c r="J256" s="816" t="s">
        <v>1274</v>
      </c>
      <c r="K256" s="817">
        <v>1</v>
      </c>
      <c r="L256" s="818">
        <v>3</v>
      </c>
      <c r="M256" s="813">
        <v>18000</v>
      </c>
      <c r="N256" s="819"/>
      <c r="O256" s="820"/>
      <c r="P256" s="821"/>
    </row>
    <row r="257" spans="1:16" ht="36" x14ac:dyDescent="0.2">
      <c r="A257" s="808" t="s">
        <v>1261</v>
      </c>
      <c r="B257" s="809" t="s">
        <v>1262</v>
      </c>
      <c r="C257" s="809" t="s">
        <v>1263</v>
      </c>
      <c r="D257" s="810" t="s">
        <v>2083</v>
      </c>
      <c r="E257" s="813">
        <v>6500</v>
      </c>
      <c r="F257" s="814" t="s">
        <v>2084</v>
      </c>
      <c r="G257" s="815" t="s">
        <v>2085</v>
      </c>
      <c r="H257" s="640" t="s">
        <v>1316</v>
      </c>
      <c r="I257" s="640" t="s">
        <v>1273</v>
      </c>
      <c r="J257" s="816" t="s">
        <v>1274</v>
      </c>
      <c r="K257" s="817">
        <v>1</v>
      </c>
      <c r="L257" s="818">
        <v>4</v>
      </c>
      <c r="M257" s="813">
        <v>26000</v>
      </c>
      <c r="N257" s="819"/>
      <c r="O257" s="820"/>
      <c r="P257" s="821"/>
    </row>
    <row r="258" spans="1:16" ht="120" x14ac:dyDescent="0.2">
      <c r="A258" s="808" t="s">
        <v>1261</v>
      </c>
      <c r="B258" s="809" t="s">
        <v>1262</v>
      </c>
      <c r="C258" s="809" t="s">
        <v>1263</v>
      </c>
      <c r="D258" s="810" t="s">
        <v>2086</v>
      </c>
      <c r="E258" s="813">
        <v>7500</v>
      </c>
      <c r="F258" s="814" t="s">
        <v>2087</v>
      </c>
      <c r="G258" s="815" t="s">
        <v>2088</v>
      </c>
      <c r="H258" s="640" t="s">
        <v>1316</v>
      </c>
      <c r="I258" s="640" t="s">
        <v>1273</v>
      </c>
      <c r="J258" s="816" t="s">
        <v>1274</v>
      </c>
      <c r="K258" s="817">
        <v>1</v>
      </c>
      <c r="L258" s="818">
        <v>3</v>
      </c>
      <c r="M258" s="813">
        <v>22500</v>
      </c>
      <c r="N258" s="819"/>
      <c r="O258" s="820"/>
      <c r="P258" s="821"/>
    </row>
    <row r="259" spans="1:16" ht="36" x14ac:dyDescent="0.2">
      <c r="A259" s="808" t="s">
        <v>1261</v>
      </c>
      <c r="B259" s="809" t="s">
        <v>1262</v>
      </c>
      <c r="C259" s="809" t="s">
        <v>1263</v>
      </c>
      <c r="D259" s="810" t="s">
        <v>2089</v>
      </c>
      <c r="E259" s="813">
        <v>6500</v>
      </c>
      <c r="F259" s="814" t="s">
        <v>2090</v>
      </c>
      <c r="G259" s="815" t="s">
        <v>2091</v>
      </c>
      <c r="H259" s="640" t="s">
        <v>1316</v>
      </c>
      <c r="I259" s="640" t="s">
        <v>1273</v>
      </c>
      <c r="J259" s="816" t="s">
        <v>1274</v>
      </c>
      <c r="K259" s="817">
        <v>1</v>
      </c>
      <c r="L259" s="818">
        <v>4</v>
      </c>
      <c r="M259" s="813">
        <v>26000</v>
      </c>
      <c r="N259" s="819"/>
      <c r="O259" s="820"/>
      <c r="P259" s="821"/>
    </row>
    <row r="260" spans="1:16" ht="36" x14ac:dyDescent="0.2">
      <c r="A260" s="808" t="s">
        <v>1261</v>
      </c>
      <c r="B260" s="809" t="s">
        <v>1262</v>
      </c>
      <c r="C260" s="809" t="s">
        <v>1263</v>
      </c>
      <c r="D260" s="810" t="s">
        <v>2092</v>
      </c>
      <c r="E260" s="813">
        <v>6500</v>
      </c>
      <c r="F260" s="814" t="s">
        <v>2093</v>
      </c>
      <c r="G260" s="815" t="s">
        <v>2094</v>
      </c>
      <c r="H260" s="640" t="s">
        <v>1316</v>
      </c>
      <c r="I260" s="640" t="s">
        <v>1273</v>
      </c>
      <c r="J260" s="816" t="s">
        <v>1274</v>
      </c>
      <c r="K260" s="817">
        <v>1</v>
      </c>
      <c r="L260" s="818">
        <v>4</v>
      </c>
      <c r="M260" s="813">
        <v>26000</v>
      </c>
      <c r="N260" s="819"/>
      <c r="O260" s="820"/>
      <c r="P260" s="821"/>
    </row>
    <row r="261" spans="1:16" ht="48" x14ac:dyDescent="0.2">
      <c r="A261" s="808" t="s">
        <v>1261</v>
      </c>
      <c r="B261" s="809" t="s">
        <v>1262</v>
      </c>
      <c r="C261" s="809" t="s">
        <v>1263</v>
      </c>
      <c r="D261" s="810" t="s">
        <v>2095</v>
      </c>
      <c r="E261" s="813">
        <v>6500</v>
      </c>
      <c r="F261" s="814" t="s">
        <v>2096</v>
      </c>
      <c r="G261" s="815" t="s">
        <v>2097</v>
      </c>
      <c r="H261" s="640" t="s">
        <v>1316</v>
      </c>
      <c r="I261" s="640" t="s">
        <v>1273</v>
      </c>
      <c r="J261" s="816" t="s">
        <v>1274</v>
      </c>
      <c r="K261" s="817">
        <v>1</v>
      </c>
      <c r="L261" s="818">
        <v>4</v>
      </c>
      <c r="M261" s="813">
        <v>26000</v>
      </c>
      <c r="N261" s="819"/>
      <c r="O261" s="820"/>
      <c r="P261" s="821"/>
    </row>
    <row r="262" spans="1:16" ht="36" x14ac:dyDescent="0.2">
      <c r="A262" s="808" t="s">
        <v>1261</v>
      </c>
      <c r="B262" s="809" t="s">
        <v>1262</v>
      </c>
      <c r="C262" s="809" t="s">
        <v>1263</v>
      </c>
      <c r="D262" s="810" t="s">
        <v>2098</v>
      </c>
      <c r="E262" s="813">
        <v>5000</v>
      </c>
      <c r="F262" s="814" t="s">
        <v>2099</v>
      </c>
      <c r="G262" s="815" t="s">
        <v>2100</v>
      </c>
      <c r="H262" s="640" t="s">
        <v>1272</v>
      </c>
      <c r="I262" s="640" t="s">
        <v>1278</v>
      </c>
      <c r="J262" s="816" t="s">
        <v>1274</v>
      </c>
      <c r="K262" s="817">
        <v>1</v>
      </c>
      <c r="L262" s="818">
        <v>5</v>
      </c>
      <c r="M262" s="813">
        <v>25000</v>
      </c>
      <c r="N262" s="819"/>
      <c r="O262" s="820"/>
      <c r="P262" s="821"/>
    </row>
    <row r="263" spans="1:16" ht="84" x14ac:dyDescent="0.2">
      <c r="A263" s="808" t="s">
        <v>1261</v>
      </c>
      <c r="B263" s="809" t="s">
        <v>1262</v>
      </c>
      <c r="C263" s="809" t="s">
        <v>1263</v>
      </c>
      <c r="D263" s="810" t="s">
        <v>2101</v>
      </c>
      <c r="E263" s="813">
        <v>6500</v>
      </c>
      <c r="F263" s="814" t="s">
        <v>2102</v>
      </c>
      <c r="G263" s="815" t="s">
        <v>2103</v>
      </c>
      <c r="H263" s="640" t="s">
        <v>1305</v>
      </c>
      <c r="I263" s="640" t="s">
        <v>1273</v>
      </c>
      <c r="J263" s="816" t="s">
        <v>1274</v>
      </c>
      <c r="K263" s="817">
        <v>1</v>
      </c>
      <c r="L263" s="818">
        <v>4</v>
      </c>
      <c r="M263" s="813">
        <v>26000</v>
      </c>
      <c r="N263" s="819"/>
      <c r="O263" s="820"/>
      <c r="P263" s="821"/>
    </row>
    <row r="264" spans="1:16" ht="36" x14ac:dyDescent="0.2">
      <c r="A264" s="808" t="s">
        <v>1261</v>
      </c>
      <c r="B264" s="809" t="s">
        <v>1262</v>
      </c>
      <c r="C264" s="809" t="s">
        <v>1263</v>
      </c>
      <c r="D264" s="810" t="s">
        <v>2104</v>
      </c>
      <c r="E264" s="813">
        <v>2500</v>
      </c>
      <c r="F264" s="814" t="s">
        <v>2105</v>
      </c>
      <c r="G264" s="815" t="s">
        <v>2106</v>
      </c>
      <c r="H264" s="640" t="s">
        <v>1267</v>
      </c>
      <c r="I264" s="640" t="s">
        <v>1267</v>
      </c>
      <c r="J264" s="816" t="s">
        <v>1268</v>
      </c>
      <c r="K264" s="817">
        <v>1</v>
      </c>
      <c r="L264" s="818">
        <v>12</v>
      </c>
      <c r="M264" s="813">
        <v>27667</v>
      </c>
      <c r="N264" s="819"/>
      <c r="O264" s="820"/>
      <c r="P264" s="821"/>
    </row>
    <row r="265" spans="1:16" ht="72" x14ac:dyDescent="0.2">
      <c r="A265" s="808" t="s">
        <v>1261</v>
      </c>
      <c r="B265" s="809" t="s">
        <v>1262</v>
      </c>
      <c r="C265" s="809" t="s">
        <v>1263</v>
      </c>
      <c r="D265" s="810" t="s">
        <v>2107</v>
      </c>
      <c r="E265" s="813">
        <v>4000</v>
      </c>
      <c r="F265" s="814" t="s">
        <v>2108</v>
      </c>
      <c r="G265" s="815" t="s">
        <v>2109</v>
      </c>
      <c r="H265" s="640" t="s">
        <v>2110</v>
      </c>
      <c r="I265" s="640" t="s">
        <v>1273</v>
      </c>
      <c r="J265" s="816" t="s">
        <v>1274</v>
      </c>
      <c r="K265" s="817">
        <v>1</v>
      </c>
      <c r="L265" s="818">
        <v>3</v>
      </c>
      <c r="M265" s="813">
        <v>12000</v>
      </c>
      <c r="N265" s="819">
        <v>1</v>
      </c>
      <c r="O265" s="820">
        <v>3</v>
      </c>
      <c r="P265" s="821">
        <v>12000</v>
      </c>
    </row>
    <row r="266" spans="1:16" ht="96" x14ac:dyDescent="0.2">
      <c r="A266" s="808" t="s">
        <v>1261</v>
      </c>
      <c r="B266" s="809" t="s">
        <v>1262</v>
      </c>
      <c r="C266" s="809" t="s">
        <v>1263</v>
      </c>
      <c r="D266" s="810" t="s">
        <v>2111</v>
      </c>
      <c r="E266" s="813">
        <v>6100</v>
      </c>
      <c r="F266" s="814" t="s">
        <v>2112</v>
      </c>
      <c r="G266" s="815" t="s">
        <v>2113</v>
      </c>
      <c r="H266" s="640" t="s">
        <v>1272</v>
      </c>
      <c r="I266" s="640" t="s">
        <v>1278</v>
      </c>
      <c r="J266" s="816" t="s">
        <v>1274</v>
      </c>
      <c r="K266" s="817">
        <v>3</v>
      </c>
      <c r="L266" s="818">
        <v>12</v>
      </c>
      <c r="M266" s="813">
        <v>69000</v>
      </c>
      <c r="N266" s="819">
        <v>2</v>
      </c>
      <c r="O266" s="820">
        <v>2</v>
      </c>
      <c r="P266" s="821">
        <v>13000</v>
      </c>
    </row>
    <row r="267" spans="1:16" ht="36" x14ac:dyDescent="0.2">
      <c r="A267" s="808" t="s">
        <v>1261</v>
      </c>
      <c r="B267" s="809" t="s">
        <v>1262</v>
      </c>
      <c r="C267" s="809" t="s">
        <v>1263</v>
      </c>
      <c r="D267" s="810" t="s">
        <v>2114</v>
      </c>
      <c r="E267" s="813">
        <v>6750</v>
      </c>
      <c r="F267" s="814" t="s">
        <v>2115</v>
      </c>
      <c r="G267" s="815" t="s">
        <v>2116</v>
      </c>
      <c r="H267" s="640" t="s">
        <v>1272</v>
      </c>
      <c r="I267" s="640" t="s">
        <v>1278</v>
      </c>
      <c r="J267" s="816" t="s">
        <v>1274</v>
      </c>
      <c r="K267" s="817">
        <v>1</v>
      </c>
      <c r="L267" s="818">
        <v>3</v>
      </c>
      <c r="M267" s="813">
        <v>16500</v>
      </c>
      <c r="N267" s="819">
        <v>1</v>
      </c>
      <c r="O267" s="820">
        <v>2</v>
      </c>
      <c r="P267" s="821">
        <v>16000</v>
      </c>
    </row>
    <row r="268" spans="1:16" ht="36" x14ac:dyDescent="0.2">
      <c r="A268" s="808" t="s">
        <v>1261</v>
      </c>
      <c r="B268" s="809" t="s">
        <v>1262</v>
      </c>
      <c r="C268" s="809" t="s">
        <v>1263</v>
      </c>
      <c r="D268" s="810" t="s">
        <v>2117</v>
      </c>
      <c r="E268" s="813">
        <v>2500</v>
      </c>
      <c r="F268" s="814" t="s">
        <v>2118</v>
      </c>
      <c r="G268" s="815" t="s">
        <v>2119</v>
      </c>
      <c r="H268" s="640" t="s">
        <v>1267</v>
      </c>
      <c r="I268" s="640" t="s">
        <v>1267</v>
      </c>
      <c r="J268" s="816" t="s">
        <v>1268</v>
      </c>
      <c r="K268" s="817">
        <v>1</v>
      </c>
      <c r="L268" s="818">
        <v>11</v>
      </c>
      <c r="M268" s="813">
        <v>26417</v>
      </c>
      <c r="N268" s="819">
        <v>4</v>
      </c>
      <c r="O268" s="820">
        <v>6</v>
      </c>
      <c r="P268" s="821">
        <v>15000</v>
      </c>
    </row>
    <row r="269" spans="1:16" ht="48" x14ac:dyDescent="0.2">
      <c r="A269" s="808" t="s">
        <v>1261</v>
      </c>
      <c r="B269" s="809" t="s">
        <v>1262</v>
      </c>
      <c r="C269" s="809" t="s">
        <v>1263</v>
      </c>
      <c r="D269" s="810" t="s">
        <v>2120</v>
      </c>
      <c r="E269" s="813">
        <v>11500</v>
      </c>
      <c r="F269" s="814" t="s">
        <v>2121</v>
      </c>
      <c r="G269" s="815" t="s">
        <v>2122</v>
      </c>
      <c r="H269" s="640" t="s">
        <v>2123</v>
      </c>
      <c r="I269" s="640" t="s">
        <v>1273</v>
      </c>
      <c r="J269" s="816" t="s">
        <v>1274</v>
      </c>
      <c r="K269" s="817"/>
      <c r="L269" s="818"/>
      <c r="M269" s="813"/>
      <c r="N269" s="819">
        <v>1</v>
      </c>
      <c r="O269" s="820">
        <v>3</v>
      </c>
      <c r="P269" s="821">
        <v>35000</v>
      </c>
    </row>
    <row r="270" spans="1:16" ht="48" x14ac:dyDescent="0.2">
      <c r="A270" s="808" t="s">
        <v>1261</v>
      </c>
      <c r="B270" s="809" t="s">
        <v>1262</v>
      </c>
      <c r="C270" s="809" t="s">
        <v>1263</v>
      </c>
      <c r="D270" s="810" t="s">
        <v>2124</v>
      </c>
      <c r="E270" s="813">
        <v>5957.5</v>
      </c>
      <c r="F270" s="814" t="s">
        <v>2125</v>
      </c>
      <c r="G270" s="815" t="s">
        <v>2126</v>
      </c>
      <c r="H270" s="640" t="s">
        <v>1305</v>
      </c>
      <c r="I270" s="640" t="s">
        <v>1273</v>
      </c>
      <c r="J270" s="816" t="s">
        <v>1274</v>
      </c>
      <c r="K270" s="817">
        <v>1</v>
      </c>
      <c r="L270" s="818">
        <v>4</v>
      </c>
      <c r="M270" s="813">
        <v>23830</v>
      </c>
      <c r="N270" s="819"/>
      <c r="O270" s="820"/>
      <c r="P270" s="821"/>
    </row>
    <row r="271" spans="1:16" ht="96" x14ac:dyDescent="0.2">
      <c r="A271" s="808" t="s">
        <v>1261</v>
      </c>
      <c r="B271" s="809" t="s">
        <v>1262</v>
      </c>
      <c r="C271" s="809" t="s">
        <v>1263</v>
      </c>
      <c r="D271" s="810" t="s">
        <v>2127</v>
      </c>
      <c r="E271" s="813">
        <v>6500</v>
      </c>
      <c r="F271" s="814" t="s">
        <v>2128</v>
      </c>
      <c r="G271" s="815" t="s">
        <v>2129</v>
      </c>
      <c r="H271" s="640" t="s">
        <v>1430</v>
      </c>
      <c r="I271" s="640" t="s">
        <v>1273</v>
      </c>
      <c r="J271" s="816" t="s">
        <v>1274</v>
      </c>
      <c r="K271" s="817">
        <v>1</v>
      </c>
      <c r="L271" s="818">
        <v>4</v>
      </c>
      <c r="M271" s="813">
        <v>26000</v>
      </c>
      <c r="N271" s="819"/>
      <c r="O271" s="820"/>
      <c r="P271" s="821"/>
    </row>
    <row r="272" spans="1:16" ht="48" x14ac:dyDescent="0.2">
      <c r="A272" s="808" t="s">
        <v>1261</v>
      </c>
      <c r="B272" s="809" t="s">
        <v>1262</v>
      </c>
      <c r="C272" s="809" t="s">
        <v>1263</v>
      </c>
      <c r="D272" s="810" t="s">
        <v>2130</v>
      </c>
      <c r="E272" s="813">
        <v>6833.333333333333</v>
      </c>
      <c r="F272" s="814" t="s">
        <v>2131</v>
      </c>
      <c r="G272" s="815" t="s">
        <v>2132</v>
      </c>
      <c r="H272" s="640" t="s">
        <v>1292</v>
      </c>
      <c r="I272" s="640" t="s">
        <v>1292</v>
      </c>
      <c r="J272" s="816" t="s">
        <v>1274</v>
      </c>
      <c r="K272" s="817">
        <v>3</v>
      </c>
      <c r="L272" s="818">
        <v>8</v>
      </c>
      <c r="M272" s="813">
        <v>54000</v>
      </c>
      <c r="N272" s="819"/>
      <c r="O272" s="820"/>
      <c r="P272" s="821"/>
    </row>
    <row r="273" spans="1:16" ht="60" x14ac:dyDescent="0.2">
      <c r="A273" s="808" t="s">
        <v>1261</v>
      </c>
      <c r="B273" s="809" t="s">
        <v>1262</v>
      </c>
      <c r="C273" s="809" t="s">
        <v>1263</v>
      </c>
      <c r="D273" s="810" t="s">
        <v>2133</v>
      </c>
      <c r="E273" s="813">
        <v>5500</v>
      </c>
      <c r="F273" s="814" t="s">
        <v>2134</v>
      </c>
      <c r="G273" s="815" t="s">
        <v>2135</v>
      </c>
      <c r="H273" s="640" t="s">
        <v>1272</v>
      </c>
      <c r="I273" s="640" t="s">
        <v>1273</v>
      </c>
      <c r="J273" s="816" t="s">
        <v>1274</v>
      </c>
      <c r="K273" s="817">
        <v>1</v>
      </c>
      <c r="L273" s="818">
        <v>3</v>
      </c>
      <c r="M273" s="813">
        <v>16500</v>
      </c>
      <c r="N273" s="819"/>
      <c r="O273" s="820"/>
      <c r="P273" s="821"/>
    </row>
    <row r="274" spans="1:16" ht="60" x14ac:dyDescent="0.2">
      <c r="A274" s="808" t="s">
        <v>1261</v>
      </c>
      <c r="B274" s="809" t="s">
        <v>1262</v>
      </c>
      <c r="C274" s="809" t="s">
        <v>1263</v>
      </c>
      <c r="D274" s="810" t="s">
        <v>2136</v>
      </c>
      <c r="E274" s="813">
        <v>2291.5</v>
      </c>
      <c r="F274" s="814" t="s">
        <v>2137</v>
      </c>
      <c r="G274" s="815" t="s">
        <v>2138</v>
      </c>
      <c r="H274" s="640" t="s">
        <v>1655</v>
      </c>
      <c r="I274" s="640" t="s">
        <v>1326</v>
      </c>
      <c r="J274" s="816" t="s">
        <v>1268</v>
      </c>
      <c r="K274" s="817">
        <v>2</v>
      </c>
      <c r="L274" s="818">
        <v>5</v>
      </c>
      <c r="M274" s="813">
        <v>12083</v>
      </c>
      <c r="N274" s="819"/>
      <c r="O274" s="820"/>
      <c r="P274" s="821"/>
    </row>
    <row r="275" spans="1:16" ht="36" x14ac:dyDescent="0.2">
      <c r="A275" s="808" t="s">
        <v>1261</v>
      </c>
      <c r="B275" s="809" t="s">
        <v>1262</v>
      </c>
      <c r="C275" s="809" t="s">
        <v>1263</v>
      </c>
      <c r="D275" s="810" t="s">
        <v>2139</v>
      </c>
      <c r="E275" s="813">
        <v>7500</v>
      </c>
      <c r="F275" s="814" t="s">
        <v>2140</v>
      </c>
      <c r="G275" s="815" t="s">
        <v>2141</v>
      </c>
      <c r="H275" s="640" t="s">
        <v>1316</v>
      </c>
      <c r="I275" s="640" t="s">
        <v>1273</v>
      </c>
      <c r="J275" s="816" t="s">
        <v>1274</v>
      </c>
      <c r="K275" s="817">
        <v>2</v>
      </c>
      <c r="L275" s="818">
        <v>3</v>
      </c>
      <c r="M275" s="813">
        <v>30000</v>
      </c>
      <c r="N275" s="819"/>
      <c r="O275" s="820"/>
      <c r="P275" s="821"/>
    </row>
    <row r="276" spans="1:16" ht="84" x14ac:dyDescent="0.2">
      <c r="A276" s="808" t="s">
        <v>1261</v>
      </c>
      <c r="B276" s="809" t="s">
        <v>1262</v>
      </c>
      <c r="C276" s="809" t="s">
        <v>1263</v>
      </c>
      <c r="D276" s="810" t="s">
        <v>2142</v>
      </c>
      <c r="E276" s="813">
        <v>5500</v>
      </c>
      <c r="F276" s="814" t="s">
        <v>2143</v>
      </c>
      <c r="G276" s="815" t="s">
        <v>2144</v>
      </c>
      <c r="H276" s="640" t="s">
        <v>1316</v>
      </c>
      <c r="I276" s="640" t="s">
        <v>1273</v>
      </c>
      <c r="J276" s="816" t="s">
        <v>1274</v>
      </c>
      <c r="K276" s="817">
        <v>1</v>
      </c>
      <c r="L276" s="818">
        <v>3</v>
      </c>
      <c r="M276" s="813">
        <v>16500</v>
      </c>
      <c r="N276" s="819"/>
      <c r="O276" s="820"/>
      <c r="P276" s="821"/>
    </row>
    <row r="277" spans="1:16" ht="60" x14ac:dyDescent="0.2">
      <c r="A277" s="808" t="s">
        <v>1261</v>
      </c>
      <c r="B277" s="809" t="s">
        <v>1262</v>
      </c>
      <c r="C277" s="809" t="s">
        <v>1263</v>
      </c>
      <c r="D277" s="810" t="s">
        <v>2145</v>
      </c>
      <c r="E277" s="813">
        <v>3000</v>
      </c>
      <c r="F277" s="814" t="s">
        <v>2146</v>
      </c>
      <c r="G277" s="815" t="s">
        <v>2147</v>
      </c>
      <c r="H277" s="640" t="s">
        <v>1267</v>
      </c>
      <c r="I277" s="640" t="s">
        <v>1267</v>
      </c>
      <c r="J277" s="816" t="s">
        <v>1268</v>
      </c>
      <c r="K277" s="817">
        <v>1</v>
      </c>
      <c r="L277" s="818">
        <v>6</v>
      </c>
      <c r="M277" s="813">
        <v>16500</v>
      </c>
      <c r="N277" s="819">
        <v>2</v>
      </c>
      <c r="O277" s="820">
        <v>2</v>
      </c>
      <c r="P277" s="821">
        <v>6000</v>
      </c>
    </row>
    <row r="278" spans="1:16" ht="108" x14ac:dyDescent="0.2">
      <c r="A278" s="808" t="s">
        <v>1261</v>
      </c>
      <c r="B278" s="809" t="s">
        <v>1262</v>
      </c>
      <c r="C278" s="809" t="s">
        <v>1263</v>
      </c>
      <c r="D278" s="810" t="s">
        <v>2148</v>
      </c>
      <c r="E278" s="813">
        <v>5500</v>
      </c>
      <c r="F278" s="814" t="s">
        <v>2149</v>
      </c>
      <c r="G278" s="815" t="s">
        <v>2150</v>
      </c>
      <c r="H278" s="640" t="s">
        <v>1272</v>
      </c>
      <c r="I278" s="640" t="s">
        <v>1278</v>
      </c>
      <c r="J278" s="816" t="s">
        <v>1274</v>
      </c>
      <c r="K278" s="817">
        <v>1</v>
      </c>
      <c r="L278" s="818">
        <v>3</v>
      </c>
      <c r="M278" s="813">
        <v>16500</v>
      </c>
      <c r="N278" s="819"/>
      <c r="O278" s="820"/>
      <c r="P278" s="821"/>
    </row>
    <row r="279" spans="1:16" ht="60" x14ac:dyDescent="0.2">
      <c r="A279" s="808" t="s">
        <v>1261</v>
      </c>
      <c r="B279" s="809" t="s">
        <v>1262</v>
      </c>
      <c r="C279" s="809" t="s">
        <v>1263</v>
      </c>
      <c r="D279" s="810" t="s">
        <v>2151</v>
      </c>
      <c r="E279" s="813">
        <v>7500</v>
      </c>
      <c r="F279" s="814" t="s">
        <v>2152</v>
      </c>
      <c r="G279" s="815" t="s">
        <v>2153</v>
      </c>
      <c r="H279" s="640" t="s">
        <v>1598</v>
      </c>
      <c r="I279" s="640" t="s">
        <v>1273</v>
      </c>
      <c r="J279" s="816" t="s">
        <v>1274</v>
      </c>
      <c r="K279" s="817"/>
      <c r="L279" s="818"/>
      <c r="M279" s="813"/>
      <c r="N279" s="819">
        <v>1</v>
      </c>
      <c r="O279" s="820">
        <v>2</v>
      </c>
      <c r="P279" s="821">
        <v>15000</v>
      </c>
    </row>
    <row r="280" spans="1:16" ht="48" x14ac:dyDescent="0.2">
      <c r="A280" s="808" t="s">
        <v>1261</v>
      </c>
      <c r="B280" s="809" t="s">
        <v>1262</v>
      </c>
      <c r="C280" s="809" t="s">
        <v>1263</v>
      </c>
      <c r="D280" s="810" t="s">
        <v>2154</v>
      </c>
      <c r="E280" s="813">
        <v>6500</v>
      </c>
      <c r="F280" s="814" t="s">
        <v>2155</v>
      </c>
      <c r="G280" s="815" t="s">
        <v>2156</v>
      </c>
      <c r="H280" s="640" t="s">
        <v>1316</v>
      </c>
      <c r="I280" s="640" t="s">
        <v>1273</v>
      </c>
      <c r="J280" s="816" t="s">
        <v>1274</v>
      </c>
      <c r="K280" s="817">
        <v>1</v>
      </c>
      <c r="L280" s="818">
        <v>1</v>
      </c>
      <c r="M280" s="813">
        <v>6500</v>
      </c>
      <c r="N280" s="819"/>
      <c r="O280" s="820"/>
      <c r="P280" s="821"/>
    </row>
    <row r="281" spans="1:16" ht="84" x14ac:dyDescent="0.2">
      <c r="A281" s="808" t="s">
        <v>1261</v>
      </c>
      <c r="B281" s="809" t="s">
        <v>1262</v>
      </c>
      <c r="C281" s="809" t="s">
        <v>1263</v>
      </c>
      <c r="D281" s="810" t="s">
        <v>2157</v>
      </c>
      <c r="E281" s="813">
        <v>5500</v>
      </c>
      <c r="F281" s="814" t="s">
        <v>2158</v>
      </c>
      <c r="G281" s="815" t="s">
        <v>2159</v>
      </c>
      <c r="H281" s="640" t="s">
        <v>1272</v>
      </c>
      <c r="I281" s="640" t="s">
        <v>1273</v>
      </c>
      <c r="J281" s="816" t="s">
        <v>1274</v>
      </c>
      <c r="K281" s="817">
        <v>1</v>
      </c>
      <c r="L281" s="818">
        <v>3</v>
      </c>
      <c r="M281" s="813">
        <v>16500</v>
      </c>
      <c r="N281" s="819"/>
      <c r="O281" s="820"/>
      <c r="P281" s="821"/>
    </row>
    <row r="282" spans="1:16" ht="36" x14ac:dyDescent="0.2">
      <c r="A282" s="808" t="s">
        <v>1261</v>
      </c>
      <c r="B282" s="809" t="s">
        <v>1262</v>
      </c>
      <c r="C282" s="809" t="s">
        <v>1263</v>
      </c>
      <c r="D282" s="810" t="s">
        <v>2160</v>
      </c>
      <c r="E282" s="813">
        <v>7000</v>
      </c>
      <c r="F282" s="814" t="s">
        <v>2161</v>
      </c>
      <c r="G282" s="815" t="s">
        <v>2162</v>
      </c>
      <c r="H282" s="640" t="s">
        <v>2163</v>
      </c>
      <c r="I282" s="640" t="s">
        <v>1273</v>
      </c>
      <c r="J282" s="816" t="s">
        <v>1274</v>
      </c>
      <c r="K282" s="817">
        <v>1</v>
      </c>
      <c r="L282" s="818">
        <v>5</v>
      </c>
      <c r="M282" s="813">
        <v>32500</v>
      </c>
      <c r="N282" s="819">
        <v>1</v>
      </c>
      <c r="O282" s="820">
        <v>4</v>
      </c>
      <c r="P282" s="821">
        <v>30000</v>
      </c>
    </row>
    <row r="283" spans="1:16" ht="228" x14ac:dyDescent="0.2">
      <c r="A283" s="808" t="s">
        <v>1261</v>
      </c>
      <c r="B283" s="809" t="s">
        <v>1262</v>
      </c>
      <c r="C283" s="809" t="s">
        <v>1263</v>
      </c>
      <c r="D283" s="810" t="s">
        <v>2164</v>
      </c>
      <c r="E283" s="813">
        <v>6500</v>
      </c>
      <c r="F283" s="814" t="s">
        <v>2165</v>
      </c>
      <c r="G283" s="815" t="s">
        <v>2166</v>
      </c>
      <c r="H283" s="640" t="s">
        <v>1272</v>
      </c>
      <c r="I283" s="640" t="s">
        <v>1273</v>
      </c>
      <c r="J283" s="816" t="s">
        <v>1274</v>
      </c>
      <c r="K283" s="817">
        <v>1</v>
      </c>
      <c r="L283" s="818">
        <v>4</v>
      </c>
      <c r="M283" s="813">
        <v>26000</v>
      </c>
      <c r="N283" s="819"/>
      <c r="O283" s="820"/>
      <c r="P283" s="821"/>
    </row>
    <row r="284" spans="1:16" ht="60" x14ac:dyDescent="0.2">
      <c r="A284" s="808" t="s">
        <v>1261</v>
      </c>
      <c r="B284" s="809" t="s">
        <v>1262</v>
      </c>
      <c r="C284" s="809" t="s">
        <v>1263</v>
      </c>
      <c r="D284" s="810" t="s">
        <v>1476</v>
      </c>
      <c r="E284" s="813">
        <v>2000</v>
      </c>
      <c r="F284" s="814" t="s">
        <v>2167</v>
      </c>
      <c r="G284" s="815" t="s">
        <v>2168</v>
      </c>
      <c r="H284" s="640" t="s">
        <v>1325</v>
      </c>
      <c r="I284" s="640" t="s">
        <v>1479</v>
      </c>
      <c r="J284" s="816" t="s">
        <v>1268</v>
      </c>
      <c r="K284" s="817">
        <v>1</v>
      </c>
      <c r="L284" s="818">
        <v>12</v>
      </c>
      <c r="M284" s="813">
        <v>24000</v>
      </c>
      <c r="N284" s="819">
        <v>5</v>
      </c>
      <c r="O284" s="820">
        <v>6</v>
      </c>
      <c r="P284" s="821">
        <v>12000</v>
      </c>
    </row>
    <row r="285" spans="1:16" ht="96" x14ac:dyDescent="0.2">
      <c r="A285" s="808" t="s">
        <v>1261</v>
      </c>
      <c r="B285" s="809" t="s">
        <v>1262</v>
      </c>
      <c r="C285" s="809" t="s">
        <v>1263</v>
      </c>
      <c r="D285" s="810" t="s">
        <v>2169</v>
      </c>
      <c r="E285" s="813">
        <v>3500</v>
      </c>
      <c r="F285" s="814" t="s">
        <v>2170</v>
      </c>
      <c r="G285" s="815" t="s">
        <v>2171</v>
      </c>
      <c r="H285" s="640" t="s">
        <v>1272</v>
      </c>
      <c r="I285" s="640" t="s">
        <v>1278</v>
      </c>
      <c r="J285" s="816" t="s">
        <v>1274</v>
      </c>
      <c r="K285" s="817">
        <v>1</v>
      </c>
      <c r="L285" s="818">
        <v>7</v>
      </c>
      <c r="M285" s="813">
        <v>13000</v>
      </c>
      <c r="N285" s="819">
        <v>1</v>
      </c>
      <c r="O285" s="820">
        <v>1</v>
      </c>
      <c r="P285" s="821">
        <v>5000</v>
      </c>
    </row>
    <row r="286" spans="1:16" ht="36" x14ac:dyDescent="0.2">
      <c r="A286" s="808" t="s">
        <v>1261</v>
      </c>
      <c r="B286" s="809" t="s">
        <v>1262</v>
      </c>
      <c r="C286" s="809" t="s">
        <v>1263</v>
      </c>
      <c r="D286" s="810" t="s">
        <v>2172</v>
      </c>
      <c r="E286" s="813">
        <v>6500</v>
      </c>
      <c r="F286" s="814" t="s">
        <v>2173</v>
      </c>
      <c r="G286" s="815" t="s">
        <v>2174</v>
      </c>
      <c r="H286" s="640" t="s">
        <v>1381</v>
      </c>
      <c r="I286" s="640" t="s">
        <v>1382</v>
      </c>
      <c r="J286" s="816" t="s">
        <v>1274</v>
      </c>
      <c r="K286" s="817">
        <v>1</v>
      </c>
      <c r="L286" s="818">
        <v>5</v>
      </c>
      <c r="M286" s="813">
        <v>32500</v>
      </c>
      <c r="N286" s="819"/>
      <c r="O286" s="820"/>
      <c r="P286" s="821"/>
    </row>
    <row r="287" spans="1:16" ht="36" x14ac:dyDescent="0.2">
      <c r="A287" s="808" t="s">
        <v>1261</v>
      </c>
      <c r="B287" s="809" t="s">
        <v>1262</v>
      </c>
      <c r="C287" s="809" t="s">
        <v>1263</v>
      </c>
      <c r="D287" s="810" t="s">
        <v>2175</v>
      </c>
      <c r="E287" s="813">
        <v>8500</v>
      </c>
      <c r="F287" s="814" t="s">
        <v>2176</v>
      </c>
      <c r="G287" s="815" t="s">
        <v>2177</v>
      </c>
      <c r="H287" s="640" t="s">
        <v>1300</v>
      </c>
      <c r="I287" s="640" t="s">
        <v>1301</v>
      </c>
      <c r="J287" s="816" t="s">
        <v>1274</v>
      </c>
      <c r="K287" s="817">
        <v>1</v>
      </c>
      <c r="L287" s="818">
        <v>4</v>
      </c>
      <c r="M287" s="813">
        <v>34000</v>
      </c>
      <c r="N287" s="819"/>
      <c r="O287" s="820"/>
      <c r="P287" s="821"/>
    </row>
    <row r="288" spans="1:16" ht="36" x14ac:dyDescent="0.2">
      <c r="A288" s="808" t="s">
        <v>1261</v>
      </c>
      <c r="B288" s="809" t="s">
        <v>1262</v>
      </c>
      <c r="C288" s="809" t="s">
        <v>1263</v>
      </c>
      <c r="D288" s="810" t="s">
        <v>2178</v>
      </c>
      <c r="E288" s="813">
        <v>2500</v>
      </c>
      <c r="F288" s="814" t="s">
        <v>2179</v>
      </c>
      <c r="G288" s="815" t="s">
        <v>2180</v>
      </c>
      <c r="H288" s="640" t="s">
        <v>2181</v>
      </c>
      <c r="I288" s="640" t="s">
        <v>1326</v>
      </c>
      <c r="J288" s="816" t="s">
        <v>1274</v>
      </c>
      <c r="K288" s="817">
        <v>1</v>
      </c>
      <c r="L288" s="818">
        <v>10</v>
      </c>
      <c r="M288" s="813">
        <v>25000</v>
      </c>
      <c r="N288" s="819">
        <v>4</v>
      </c>
      <c r="O288" s="820">
        <v>6</v>
      </c>
      <c r="P288" s="821">
        <v>15000</v>
      </c>
    </row>
    <row r="289" spans="1:16" ht="84" x14ac:dyDescent="0.2">
      <c r="A289" s="808" t="s">
        <v>1261</v>
      </c>
      <c r="B289" s="809" t="s">
        <v>1262</v>
      </c>
      <c r="C289" s="809" t="s">
        <v>1263</v>
      </c>
      <c r="D289" s="810" t="s">
        <v>2182</v>
      </c>
      <c r="E289" s="813">
        <v>6435</v>
      </c>
      <c r="F289" s="814" t="s">
        <v>2183</v>
      </c>
      <c r="G289" s="815" t="s">
        <v>2184</v>
      </c>
      <c r="H289" s="640" t="s">
        <v>1282</v>
      </c>
      <c r="I289" s="640" t="s">
        <v>1283</v>
      </c>
      <c r="J289" s="816" t="s">
        <v>1274</v>
      </c>
      <c r="K289" s="817">
        <v>2</v>
      </c>
      <c r="L289" s="818">
        <v>7</v>
      </c>
      <c r="M289" s="813">
        <v>42250</v>
      </c>
      <c r="N289" s="819"/>
      <c r="O289" s="820"/>
      <c r="P289" s="821"/>
    </row>
    <row r="290" spans="1:16" ht="36" x14ac:dyDescent="0.2">
      <c r="A290" s="808" t="s">
        <v>1261</v>
      </c>
      <c r="B290" s="809" t="s">
        <v>1262</v>
      </c>
      <c r="C290" s="809" t="s">
        <v>1263</v>
      </c>
      <c r="D290" s="810" t="s">
        <v>2185</v>
      </c>
      <c r="E290" s="813">
        <v>2500</v>
      </c>
      <c r="F290" s="814" t="s">
        <v>2186</v>
      </c>
      <c r="G290" s="815" t="s">
        <v>2187</v>
      </c>
      <c r="H290" s="640" t="s">
        <v>1457</v>
      </c>
      <c r="I290" s="640" t="s">
        <v>1326</v>
      </c>
      <c r="J290" s="816" t="s">
        <v>1274</v>
      </c>
      <c r="K290" s="817">
        <v>3</v>
      </c>
      <c r="L290" s="818">
        <v>9</v>
      </c>
      <c r="M290" s="813">
        <v>22500</v>
      </c>
      <c r="N290" s="819">
        <v>1</v>
      </c>
      <c r="O290" s="820">
        <v>3</v>
      </c>
      <c r="P290" s="821">
        <v>7500</v>
      </c>
    </row>
    <row r="291" spans="1:16" ht="216" x14ac:dyDescent="0.2">
      <c r="A291" s="808" t="s">
        <v>1261</v>
      </c>
      <c r="B291" s="809" t="s">
        <v>1262</v>
      </c>
      <c r="C291" s="809" t="s">
        <v>1263</v>
      </c>
      <c r="D291" s="810" t="s">
        <v>2188</v>
      </c>
      <c r="E291" s="813">
        <v>6500</v>
      </c>
      <c r="F291" s="814" t="s">
        <v>2189</v>
      </c>
      <c r="G291" s="815" t="s">
        <v>2190</v>
      </c>
      <c r="H291" s="640" t="s">
        <v>1316</v>
      </c>
      <c r="I291" s="640" t="s">
        <v>1273</v>
      </c>
      <c r="J291" s="816" t="s">
        <v>1274</v>
      </c>
      <c r="K291" s="817">
        <v>1</v>
      </c>
      <c r="L291" s="818">
        <v>2</v>
      </c>
      <c r="M291" s="813">
        <v>10400</v>
      </c>
      <c r="N291" s="819">
        <v>1</v>
      </c>
      <c r="O291" s="820">
        <v>3</v>
      </c>
      <c r="P291" s="821">
        <v>19500</v>
      </c>
    </row>
    <row r="292" spans="1:16" ht="36" x14ac:dyDescent="0.2">
      <c r="A292" s="808" t="s">
        <v>1261</v>
      </c>
      <c r="B292" s="809" t="s">
        <v>1262</v>
      </c>
      <c r="C292" s="809" t="s">
        <v>1263</v>
      </c>
      <c r="D292" s="810" t="s">
        <v>2191</v>
      </c>
      <c r="E292" s="813">
        <v>2500</v>
      </c>
      <c r="F292" s="814" t="s">
        <v>2192</v>
      </c>
      <c r="G292" s="815" t="s">
        <v>2193</v>
      </c>
      <c r="H292" s="640" t="s">
        <v>1267</v>
      </c>
      <c r="I292" s="640" t="s">
        <v>1267</v>
      </c>
      <c r="J292" s="816" t="s">
        <v>1268</v>
      </c>
      <c r="K292" s="817">
        <v>3</v>
      </c>
      <c r="L292" s="818">
        <v>9</v>
      </c>
      <c r="M292" s="813">
        <v>22500</v>
      </c>
      <c r="N292" s="819">
        <v>1</v>
      </c>
      <c r="O292" s="820">
        <v>3</v>
      </c>
      <c r="P292" s="821">
        <v>7500</v>
      </c>
    </row>
    <row r="293" spans="1:16" ht="36" x14ac:dyDescent="0.2">
      <c r="A293" s="808" t="s">
        <v>1261</v>
      </c>
      <c r="B293" s="809" t="s">
        <v>1262</v>
      </c>
      <c r="C293" s="809" t="s">
        <v>1263</v>
      </c>
      <c r="D293" s="810" t="s">
        <v>2194</v>
      </c>
      <c r="E293" s="813">
        <v>8500</v>
      </c>
      <c r="F293" s="814" t="s">
        <v>2195</v>
      </c>
      <c r="G293" s="815" t="s">
        <v>2196</v>
      </c>
      <c r="H293" s="640" t="s">
        <v>1360</v>
      </c>
      <c r="I293" s="640" t="s">
        <v>1576</v>
      </c>
      <c r="J293" s="816" t="s">
        <v>1274</v>
      </c>
      <c r="K293" s="817">
        <v>2</v>
      </c>
      <c r="L293" s="818">
        <v>7</v>
      </c>
      <c r="M293" s="813">
        <v>59500</v>
      </c>
      <c r="N293" s="819"/>
      <c r="O293" s="820"/>
      <c r="P293" s="821"/>
    </row>
    <row r="294" spans="1:16" ht="48" x14ac:dyDescent="0.2">
      <c r="A294" s="808" t="s">
        <v>1261</v>
      </c>
      <c r="B294" s="809" t="s">
        <v>1262</v>
      </c>
      <c r="C294" s="809" t="s">
        <v>1263</v>
      </c>
      <c r="D294" s="810" t="s">
        <v>2197</v>
      </c>
      <c r="E294" s="813">
        <v>8500</v>
      </c>
      <c r="F294" s="814" t="s">
        <v>2198</v>
      </c>
      <c r="G294" s="815" t="s">
        <v>2199</v>
      </c>
      <c r="H294" s="640" t="s">
        <v>1360</v>
      </c>
      <c r="I294" s="640" t="s">
        <v>1576</v>
      </c>
      <c r="J294" s="816" t="s">
        <v>1274</v>
      </c>
      <c r="K294" s="817">
        <v>1</v>
      </c>
      <c r="L294" s="818">
        <v>4</v>
      </c>
      <c r="M294" s="813">
        <v>34000</v>
      </c>
      <c r="N294" s="819"/>
      <c r="O294" s="820"/>
      <c r="P294" s="821"/>
    </row>
    <row r="295" spans="1:16" ht="36" x14ac:dyDescent="0.2">
      <c r="A295" s="808" t="s">
        <v>1261</v>
      </c>
      <c r="B295" s="809" t="s">
        <v>1262</v>
      </c>
      <c r="C295" s="809" t="s">
        <v>1263</v>
      </c>
      <c r="D295" s="810" t="s">
        <v>2200</v>
      </c>
      <c r="E295" s="813">
        <v>2500</v>
      </c>
      <c r="F295" s="814" t="s">
        <v>2201</v>
      </c>
      <c r="G295" s="815" t="s">
        <v>2202</v>
      </c>
      <c r="H295" s="640" t="s">
        <v>1267</v>
      </c>
      <c r="I295" s="640" t="s">
        <v>1267</v>
      </c>
      <c r="J295" s="816" t="s">
        <v>1268</v>
      </c>
      <c r="K295" s="817">
        <v>1</v>
      </c>
      <c r="L295" s="818">
        <v>11</v>
      </c>
      <c r="M295" s="813">
        <v>27500</v>
      </c>
      <c r="N295" s="819"/>
      <c r="O295" s="820"/>
      <c r="P295" s="821"/>
    </row>
    <row r="296" spans="1:16" ht="60" x14ac:dyDescent="0.2">
      <c r="A296" s="808" t="s">
        <v>1261</v>
      </c>
      <c r="B296" s="809" t="s">
        <v>1262</v>
      </c>
      <c r="C296" s="809" t="s">
        <v>1263</v>
      </c>
      <c r="D296" s="810" t="s">
        <v>2203</v>
      </c>
      <c r="E296" s="813">
        <v>2083.5</v>
      </c>
      <c r="F296" s="814" t="s">
        <v>2204</v>
      </c>
      <c r="G296" s="815" t="s">
        <v>2205</v>
      </c>
      <c r="H296" s="640" t="s">
        <v>1325</v>
      </c>
      <c r="I296" s="640" t="s">
        <v>1326</v>
      </c>
      <c r="J296" s="816" t="s">
        <v>1268</v>
      </c>
      <c r="K296" s="817">
        <v>2</v>
      </c>
      <c r="L296" s="818">
        <v>5</v>
      </c>
      <c r="M296" s="813">
        <v>11667</v>
      </c>
      <c r="N296" s="819"/>
      <c r="O296" s="820"/>
      <c r="P296" s="821"/>
    </row>
    <row r="297" spans="1:16" ht="228" x14ac:dyDescent="0.2">
      <c r="A297" s="808" t="s">
        <v>1261</v>
      </c>
      <c r="B297" s="809" t="s">
        <v>1262</v>
      </c>
      <c r="C297" s="809" t="s">
        <v>1263</v>
      </c>
      <c r="D297" s="810" t="s">
        <v>2206</v>
      </c>
      <c r="E297" s="813">
        <v>6500</v>
      </c>
      <c r="F297" s="814" t="s">
        <v>2207</v>
      </c>
      <c r="G297" s="815" t="s">
        <v>2208</v>
      </c>
      <c r="H297" s="640" t="s">
        <v>1305</v>
      </c>
      <c r="I297" s="640" t="s">
        <v>1273</v>
      </c>
      <c r="J297" s="816" t="s">
        <v>1274</v>
      </c>
      <c r="K297" s="817"/>
      <c r="L297" s="818"/>
      <c r="M297" s="813"/>
      <c r="N297" s="819">
        <v>1</v>
      </c>
      <c r="O297" s="820">
        <v>3</v>
      </c>
      <c r="P297" s="821">
        <v>19500</v>
      </c>
    </row>
    <row r="298" spans="1:16" ht="96" x14ac:dyDescent="0.2">
      <c r="A298" s="808" t="s">
        <v>1261</v>
      </c>
      <c r="B298" s="809" t="s">
        <v>1262</v>
      </c>
      <c r="C298" s="809" t="s">
        <v>1263</v>
      </c>
      <c r="D298" s="810" t="s">
        <v>2209</v>
      </c>
      <c r="E298" s="813">
        <v>6500</v>
      </c>
      <c r="F298" s="814" t="s">
        <v>2210</v>
      </c>
      <c r="G298" s="815" t="s">
        <v>2211</v>
      </c>
      <c r="H298" s="640" t="s">
        <v>1272</v>
      </c>
      <c r="I298" s="640" t="s">
        <v>1278</v>
      </c>
      <c r="J298" s="816" t="s">
        <v>1274</v>
      </c>
      <c r="K298" s="817">
        <v>1</v>
      </c>
      <c r="L298" s="818">
        <v>5</v>
      </c>
      <c r="M298" s="813">
        <v>32500</v>
      </c>
      <c r="N298" s="819"/>
      <c r="O298" s="820"/>
      <c r="P298" s="821"/>
    </row>
    <row r="299" spans="1:16" ht="36" x14ac:dyDescent="0.2">
      <c r="A299" s="808" t="s">
        <v>1261</v>
      </c>
      <c r="B299" s="809" t="s">
        <v>1262</v>
      </c>
      <c r="C299" s="809" t="s">
        <v>1263</v>
      </c>
      <c r="D299" s="810" t="s">
        <v>2212</v>
      </c>
      <c r="E299" s="813">
        <v>3000</v>
      </c>
      <c r="F299" s="814" t="s">
        <v>2213</v>
      </c>
      <c r="G299" s="815" t="s">
        <v>2214</v>
      </c>
      <c r="H299" s="640" t="s">
        <v>2215</v>
      </c>
      <c r="I299" s="640" t="s">
        <v>1716</v>
      </c>
      <c r="J299" s="816" t="s">
        <v>1268</v>
      </c>
      <c r="K299" s="817">
        <v>1</v>
      </c>
      <c r="L299" s="818">
        <v>6</v>
      </c>
      <c r="M299" s="813">
        <v>16500</v>
      </c>
      <c r="N299" s="819"/>
      <c r="O299" s="820"/>
      <c r="P299" s="821"/>
    </row>
    <row r="300" spans="1:16" ht="36" x14ac:dyDescent="0.2">
      <c r="A300" s="808" t="s">
        <v>1261</v>
      </c>
      <c r="B300" s="809" t="s">
        <v>1262</v>
      </c>
      <c r="C300" s="809" t="s">
        <v>1263</v>
      </c>
      <c r="D300" s="810" t="s">
        <v>2216</v>
      </c>
      <c r="E300" s="813">
        <v>7500</v>
      </c>
      <c r="F300" s="814" t="s">
        <v>2217</v>
      </c>
      <c r="G300" s="815" t="s">
        <v>2218</v>
      </c>
      <c r="H300" s="640" t="s">
        <v>1316</v>
      </c>
      <c r="I300" s="640" t="s">
        <v>1273</v>
      </c>
      <c r="J300" s="816" t="s">
        <v>1274</v>
      </c>
      <c r="K300" s="817">
        <v>1</v>
      </c>
      <c r="L300" s="818">
        <v>2</v>
      </c>
      <c r="M300" s="813">
        <v>12500</v>
      </c>
      <c r="N300" s="819"/>
      <c r="O300" s="820"/>
      <c r="P300" s="821"/>
    </row>
    <row r="301" spans="1:16" ht="48" x14ac:dyDescent="0.2">
      <c r="A301" s="808" t="s">
        <v>1261</v>
      </c>
      <c r="B301" s="809" t="s">
        <v>1262</v>
      </c>
      <c r="C301" s="809" t="s">
        <v>1263</v>
      </c>
      <c r="D301" s="810" t="s">
        <v>2219</v>
      </c>
      <c r="E301" s="813">
        <v>11000</v>
      </c>
      <c r="F301" s="814" t="s">
        <v>2220</v>
      </c>
      <c r="G301" s="815" t="s">
        <v>2221</v>
      </c>
      <c r="H301" s="640" t="s">
        <v>1316</v>
      </c>
      <c r="I301" s="640" t="s">
        <v>1273</v>
      </c>
      <c r="J301" s="816" t="s">
        <v>1274</v>
      </c>
      <c r="K301" s="817"/>
      <c r="L301" s="818"/>
      <c r="M301" s="813"/>
      <c r="N301" s="819">
        <v>1</v>
      </c>
      <c r="O301" s="820">
        <v>3</v>
      </c>
      <c r="P301" s="821">
        <v>33000</v>
      </c>
    </row>
    <row r="302" spans="1:16" ht="36" x14ac:dyDescent="0.2">
      <c r="A302" s="808" t="s">
        <v>1261</v>
      </c>
      <c r="B302" s="809" t="s">
        <v>1262</v>
      </c>
      <c r="C302" s="809" t="s">
        <v>1263</v>
      </c>
      <c r="D302" s="810" t="s">
        <v>2222</v>
      </c>
      <c r="E302" s="813">
        <v>4833.333333333333</v>
      </c>
      <c r="F302" s="814" t="s">
        <v>2223</v>
      </c>
      <c r="G302" s="815" t="s">
        <v>2224</v>
      </c>
      <c r="H302" s="640" t="s">
        <v>1272</v>
      </c>
      <c r="I302" s="640" t="s">
        <v>1278</v>
      </c>
      <c r="J302" s="816" t="s">
        <v>1274</v>
      </c>
      <c r="K302" s="817">
        <v>3</v>
      </c>
      <c r="L302" s="818">
        <v>9</v>
      </c>
      <c r="M302" s="813">
        <v>43500</v>
      </c>
      <c r="N302" s="819"/>
      <c r="O302" s="820"/>
      <c r="P302" s="821"/>
    </row>
    <row r="303" spans="1:16" ht="36" x14ac:dyDescent="0.2">
      <c r="A303" s="808" t="s">
        <v>1261</v>
      </c>
      <c r="B303" s="809" t="s">
        <v>1262</v>
      </c>
      <c r="C303" s="809" t="s">
        <v>1263</v>
      </c>
      <c r="D303" s="810" t="s">
        <v>2225</v>
      </c>
      <c r="E303" s="813">
        <v>2500</v>
      </c>
      <c r="F303" s="814" t="s">
        <v>2226</v>
      </c>
      <c r="G303" s="815" t="s">
        <v>2227</v>
      </c>
      <c r="H303" s="640" t="s">
        <v>1267</v>
      </c>
      <c r="I303" s="640" t="s">
        <v>1267</v>
      </c>
      <c r="J303" s="816" t="s">
        <v>1268</v>
      </c>
      <c r="K303" s="817">
        <v>2</v>
      </c>
      <c r="L303" s="818">
        <v>8</v>
      </c>
      <c r="M303" s="813">
        <v>20000</v>
      </c>
      <c r="N303" s="819">
        <v>4</v>
      </c>
      <c r="O303" s="820">
        <v>6</v>
      </c>
      <c r="P303" s="821">
        <v>15000</v>
      </c>
    </row>
    <row r="304" spans="1:16" ht="120" x14ac:dyDescent="0.2">
      <c r="A304" s="808" t="s">
        <v>1261</v>
      </c>
      <c r="B304" s="809" t="s">
        <v>1262</v>
      </c>
      <c r="C304" s="809" t="s">
        <v>1263</v>
      </c>
      <c r="D304" s="810" t="s">
        <v>2228</v>
      </c>
      <c r="E304" s="813">
        <v>8500</v>
      </c>
      <c r="F304" s="814" t="s">
        <v>2229</v>
      </c>
      <c r="G304" s="815" t="s">
        <v>2230</v>
      </c>
      <c r="H304" s="640" t="s">
        <v>2231</v>
      </c>
      <c r="I304" s="640" t="s">
        <v>1273</v>
      </c>
      <c r="J304" s="816" t="s">
        <v>1274</v>
      </c>
      <c r="K304" s="817">
        <v>1</v>
      </c>
      <c r="L304" s="818">
        <v>3</v>
      </c>
      <c r="M304" s="813">
        <v>21250</v>
      </c>
      <c r="N304" s="819"/>
      <c r="O304" s="820"/>
      <c r="P304" s="821"/>
    </row>
    <row r="305" spans="1:16" ht="72" x14ac:dyDescent="0.2">
      <c r="A305" s="808" t="s">
        <v>1261</v>
      </c>
      <c r="B305" s="809" t="s">
        <v>1262</v>
      </c>
      <c r="C305" s="809" t="s">
        <v>1263</v>
      </c>
      <c r="D305" s="810" t="s">
        <v>2232</v>
      </c>
      <c r="E305" s="813">
        <v>6500</v>
      </c>
      <c r="F305" s="814" t="s">
        <v>2233</v>
      </c>
      <c r="G305" s="815" t="s">
        <v>2234</v>
      </c>
      <c r="H305" s="640" t="s">
        <v>1272</v>
      </c>
      <c r="I305" s="640" t="s">
        <v>1278</v>
      </c>
      <c r="J305" s="816" t="s">
        <v>1274</v>
      </c>
      <c r="K305" s="817">
        <v>2</v>
      </c>
      <c r="L305" s="818">
        <v>5</v>
      </c>
      <c r="M305" s="813">
        <v>28170</v>
      </c>
      <c r="N305" s="819"/>
      <c r="O305" s="820"/>
      <c r="P305" s="821"/>
    </row>
    <row r="306" spans="1:16" ht="48" x14ac:dyDescent="0.2">
      <c r="A306" s="808" t="s">
        <v>1261</v>
      </c>
      <c r="B306" s="809" t="s">
        <v>1262</v>
      </c>
      <c r="C306" s="809" t="s">
        <v>1263</v>
      </c>
      <c r="D306" s="810" t="s">
        <v>2235</v>
      </c>
      <c r="E306" s="813">
        <v>11640</v>
      </c>
      <c r="F306" s="814" t="s">
        <v>2236</v>
      </c>
      <c r="G306" s="815" t="s">
        <v>2237</v>
      </c>
      <c r="H306" s="640" t="s">
        <v>1443</v>
      </c>
      <c r="I306" s="640" t="s">
        <v>1273</v>
      </c>
      <c r="J306" s="816" t="s">
        <v>1274</v>
      </c>
      <c r="K306" s="817">
        <v>3</v>
      </c>
      <c r="L306" s="818">
        <v>7</v>
      </c>
      <c r="M306" s="813">
        <v>85560</v>
      </c>
      <c r="N306" s="819">
        <v>6</v>
      </c>
      <c r="O306" s="820">
        <v>6</v>
      </c>
      <c r="P306" s="821">
        <v>69840</v>
      </c>
    </row>
    <row r="307" spans="1:16" ht="36" x14ac:dyDescent="0.2">
      <c r="A307" s="808" t="s">
        <v>1261</v>
      </c>
      <c r="B307" s="809" t="s">
        <v>1262</v>
      </c>
      <c r="C307" s="809" t="s">
        <v>1263</v>
      </c>
      <c r="D307" s="810" t="s">
        <v>2238</v>
      </c>
      <c r="E307" s="813">
        <v>6500</v>
      </c>
      <c r="F307" s="814" t="s">
        <v>2239</v>
      </c>
      <c r="G307" s="815" t="s">
        <v>2240</v>
      </c>
      <c r="H307" s="640" t="s">
        <v>1316</v>
      </c>
      <c r="I307" s="640" t="s">
        <v>1273</v>
      </c>
      <c r="J307" s="816" t="s">
        <v>1274</v>
      </c>
      <c r="K307" s="817">
        <v>1</v>
      </c>
      <c r="L307" s="818">
        <v>1</v>
      </c>
      <c r="M307" s="813">
        <v>6500</v>
      </c>
      <c r="N307" s="819"/>
      <c r="O307" s="820"/>
      <c r="P307" s="821"/>
    </row>
    <row r="308" spans="1:16" ht="36" x14ac:dyDescent="0.2">
      <c r="A308" s="808" t="s">
        <v>1261</v>
      </c>
      <c r="B308" s="809" t="s">
        <v>1262</v>
      </c>
      <c r="C308" s="809" t="s">
        <v>1263</v>
      </c>
      <c r="D308" s="810" t="s">
        <v>2241</v>
      </c>
      <c r="E308" s="813">
        <v>6500</v>
      </c>
      <c r="F308" s="814" t="s">
        <v>2242</v>
      </c>
      <c r="G308" s="815" t="s">
        <v>2243</v>
      </c>
      <c r="H308" s="640" t="s">
        <v>2163</v>
      </c>
      <c r="I308" s="640" t="s">
        <v>1348</v>
      </c>
      <c r="J308" s="816" t="s">
        <v>1274</v>
      </c>
      <c r="K308" s="817">
        <v>1</v>
      </c>
      <c r="L308" s="818">
        <v>3</v>
      </c>
      <c r="M308" s="813">
        <v>19500</v>
      </c>
      <c r="N308" s="819"/>
      <c r="O308" s="820"/>
      <c r="P308" s="821"/>
    </row>
    <row r="309" spans="1:16" ht="96" x14ac:dyDescent="0.2">
      <c r="A309" s="808" t="s">
        <v>1261</v>
      </c>
      <c r="B309" s="809" t="s">
        <v>1262</v>
      </c>
      <c r="C309" s="809" t="s">
        <v>1263</v>
      </c>
      <c r="D309" s="810" t="s">
        <v>2244</v>
      </c>
      <c r="E309" s="813">
        <v>6000</v>
      </c>
      <c r="F309" s="814" t="s">
        <v>2245</v>
      </c>
      <c r="G309" s="815" t="s">
        <v>2246</v>
      </c>
      <c r="H309" s="640" t="s">
        <v>1360</v>
      </c>
      <c r="I309" s="640" t="s">
        <v>1576</v>
      </c>
      <c r="J309" s="816" t="s">
        <v>1274</v>
      </c>
      <c r="K309" s="817">
        <v>1</v>
      </c>
      <c r="L309" s="818">
        <v>4</v>
      </c>
      <c r="M309" s="813">
        <v>24000</v>
      </c>
      <c r="N309" s="819"/>
      <c r="O309" s="820"/>
      <c r="P309" s="821"/>
    </row>
    <row r="310" spans="1:16" ht="36" x14ac:dyDescent="0.2">
      <c r="A310" s="808" t="s">
        <v>1261</v>
      </c>
      <c r="B310" s="809" t="s">
        <v>1262</v>
      </c>
      <c r="C310" s="809" t="s">
        <v>1263</v>
      </c>
      <c r="D310" s="810" t="s">
        <v>2225</v>
      </c>
      <c r="E310" s="813">
        <v>2500</v>
      </c>
      <c r="F310" s="814" t="s">
        <v>2247</v>
      </c>
      <c r="G310" s="815" t="s">
        <v>2248</v>
      </c>
      <c r="H310" s="640" t="s">
        <v>1267</v>
      </c>
      <c r="I310" s="640" t="s">
        <v>1267</v>
      </c>
      <c r="J310" s="816" t="s">
        <v>1268</v>
      </c>
      <c r="K310" s="817">
        <v>2</v>
      </c>
      <c r="L310" s="818">
        <v>8</v>
      </c>
      <c r="M310" s="813">
        <v>20000</v>
      </c>
      <c r="N310" s="819">
        <v>4</v>
      </c>
      <c r="O310" s="820">
        <v>6</v>
      </c>
      <c r="P310" s="821">
        <v>15000</v>
      </c>
    </row>
    <row r="311" spans="1:16" ht="36" x14ac:dyDescent="0.2">
      <c r="A311" s="808" t="s">
        <v>1261</v>
      </c>
      <c r="B311" s="809" t="s">
        <v>1262</v>
      </c>
      <c r="C311" s="809" t="s">
        <v>1263</v>
      </c>
      <c r="D311" s="810" t="s">
        <v>2249</v>
      </c>
      <c r="E311" s="813">
        <v>7000</v>
      </c>
      <c r="F311" s="814" t="s">
        <v>2250</v>
      </c>
      <c r="G311" s="815" t="s">
        <v>2251</v>
      </c>
      <c r="H311" s="640" t="s">
        <v>1316</v>
      </c>
      <c r="I311" s="640" t="s">
        <v>1273</v>
      </c>
      <c r="J311" s="816" t="s">
        <v>1274</v>
      </c>
      <c r="K311" s="817">
        <v>1</v>
      </c>
      <c r="L311" s="818">
        <v>1</v>
      </c>
      <c r="M311" s="813">
        <v>7500</v>
      </c>
      <c r="N311" s="819">
        <v>1</v>
      </c>
      <c r="O311" s="820">
        <v>5</v>
      </c>
      <c r="P311" s="821">
        <v>32500</v>
      </c>
    </row>
    <row r="312" spans="1:16" ht="72" x14ac:dyDescent="0.2">
      <c r="A312" s="808" t="s">
        <v>1261</v>
      </c>
      <c r="B312" s="809" t="s">
        <v>1262</v>
      </c>
      <c r="C312" s="809" t="s">
        <v>1263</v>
      </c>
      <c r="D312" s="810" t="s">
        <v>2252</v>
      </c>
      <c r="E312" s="813">
        <v>7500</v>
      </c>
      <c r="F312" s="814" t="s">
        <v>2253</v>
      </c>
      <c r="G312" s="815" t="s">
        <v>2254</v>
      </c>
      <c r="H312" s="640" t="s">
        <v>1272</v>
      </c>
      <c r="I312" s="640" t="s">
        <v>1278</v>
      </c>
      <c r="J312" s="816" t="s">
        <v>1274</v>
      </c>
      <c r="K312" s="817">
        <v>2</v>
      </c>
      <c r="L312" s="818">
        <v>5</v>
      </c>
      <c r="M312" s="813">
        <v>32500</v>
      </c>
      <c r="N312" s="819"/>
      <c r="O312" s="820"/>
      <c r="P312" s="821"/>
    </row>
    <row r="313" spans="1:16" ht="48" x14ac:dyDescent="0.2">
      <c r="A313" s="808" t="s">
        <v>1261</v>
      </c>
      <c r="B313" s="809" t="s">
        <v>1262</v>
      </c>
      <c r="C313" s="809" t="s">
        <v>1263</v>
      </c>
      <c r="D313" s="810" t="s">
        <v>2255</v>
      </c>
      <c r="E313" s="813">
        <v>7500</v>
      </c>
      <c r="F313" s="814" t="s">
        <v>2256</v>
      </c>
      <c r="G313" s="815" t="s">
        <v>2257</v>
      </c>
      <c r="H313" s="640" t="s">
        <v>1316</v>
      </c>
      <c r="I313" s="640" t="s">
        <v>1273</v>
      </c>
      <c r="J313" s="816" t="s">
        <v>1274</v>
      </c>
      <c r="K313" s="817">
        <v>1</v>
      </c>
      <c r="L313" s="818">
        <v>3</v>
      </c>
      <c r="M313" s="813">
        <v>22500</v>
      </c>
      <c r="N313" s="819"/>
      <c r="O313" s="820"/>
      <c r="P313" s="821"/>
    </row>
    <row r="314" spans="1:16" ht="60" x14ac:dyDescent="0.2">
      <c r="A314" s="808" t="s">
        <v>1261</v>
      </c>
      <c r="B314" s="809" t="s">
        <v>1262</v>
      </c>
      <c r="C314" s="809" t="s">
        <v>1263</v>
      </c>
      <c r="D314" s="810" t="s">
        <v>2258</v>
      </c>
      <c r="E314" s="813">
        <v>4583</v>
      </c>
      <c r="F314" s="814" t="s">
        <v>2259</v>
      </c>
      <c r="G314" s="815" t="s">
        <v>2260</v>
      </c>
      <c r="H314" s="640" t="s">
        <v>1316</v>
      </c>
      <c r="I314" s="640" t="s">
        <v>1273</v>
      </c>
      <c r="J314" s="816" t="s">
        <v>1274</v>
      </c>
      <c r="K314" s="817">
        <v>1</v>
      </c>
      <c r="L314" s="818">
        <v>1</v>
      </c>
      <c r="M314" s="813">
        <v>4583</v>
      </c>
      <c r="N314" s="819"/>
      <c r="O314" s="820"/>
      <c r="P314" s="821"/>
    </row>
    <row r="315" spans="1:16" ht="36" x14ac:dyDescent="0.2">
      <c r="A315" s="808" t="s">
        <v>1261</v>
      </c>
      <c r="B315" s="809" t="s">
        <v>1262</v>
      </c>
      <c r="C315" s="809" t="s">
        <v>1263</v>
      </c>
      <c r="D315" s="810" t="s">
        <v>2261</v>
      </c>
      <c r="E315" s="813">
        <v>3500</v>
      </c>
      <c r="F315" s="814" t="s">
        <v>2262</v>
      </c>
      <c r="G315" s="815" t="s">
        <v>2263</v>
      </c>
      <c r="H315" s="640" t="s">
        <v>1272</v>
      </c>
      <c r="I315" s="640" t="s">
        <v>1716</v>
      </c>
      <c r="J315" s="816" t="s">
        <v>1268</v>
      </c>
      <c r="K315" s="817">
        <v>1</v>
      </c>
      <c r="L315" s="818">
        <v>3</v>
      </c>
      <c r="M315" s="813">
        <v>10500</v>
      </c>
      <c r="N315" s="819"/>
      <c r="O315" s="820"/>
      <c r="P315" s="821"/>
    </row>
    <row r="316" spans="1:16" ht="48" x14ac:dyDescent="0.2">
      <c r="A316" s="808" t="s">
        <v>1261</v>
      </c>
      <c r="B316" s="809" t="s">
        <v>1262</v>
      </c>
      <c r="C316" s="809" t="s">
        <v>1263</v>
      </c>
      <c r="D316" s="810" t="s">
        <v>2264</v>
      </c>
      <c r="E316" s="813">
        <v>6500</v>
      </c>
      <c r="F316" s="814" t="s">
        <v>2265</v>
      </c>
      <c r="G316" s="815" t="s">
        <v>2266</v>
      </c>
      <c r="H316" s="640" t="s">
        <v>1305</v>
      </c>
      <c r="I316" s="640" t="s">
        <v>1273</v>
      </c>
      <c r="J316" s="816" t="s">
        <v>1274</v>
      </c>
      <c r="K316" s="817">
        <v>1</v>
      </c>
      <c r="L316" s="818">
        <v>4</v>
      </c>
      <c r="M316" s="813">
        <v>26000</v>
      </c>
      <c r="N316" s="819"/>
      <c r="O316" s="820"/>
      <c r="P316" s="821"/>
    </row>
    <row r="317" spans="1:16" ht="36" x14ac:dyDescent="0.2">
      <c r="A317" s="808" t="s">
        <v>1261</v>
      </c>
      <c r="B317" s="809" t="s">
        <v>1262</v>
      </c>
      <c r="C317" s="809" t="s">
        <v>1263</v>
      </c>
      <c r="D317" s="810" t="s">
        <v>2267</v>
      </c>
      <c r="E317" s="813">
        <v>6500</v>
      </c>
      <c r="F317" s="814" t="s">
        <v>2268</v>
      </c>
      <c r="G317" s="815" t="s">
        <v>2269</v>
      </c>
      <c r="H317" s="640" t="s">
        <v>1272</v>
      </c>
      <c r="I317" s="640" t="s">
        <v>1278</v>
      </c>
      <c r="J317" s="816" t="s">
        <v>1274</v>
      </c>
      <c r="K317" s="817">
        <v>1</v>
      </c>
      <c r="L317" s="818">
        <v>5</v>
      </c>
      <c r="M317" s="813">
        <v>32500</v>
      </c>
      <c r="N317" s="819"/>
      <c r="O317" s="820"/>
      <c r="P317" s="821"/>
    </row>
    <row r="318" spans="1:16" ht="48" x14ac:dyDescent="0.2">
      <c r="A318" s="808" t="s">
        <v>1261</v>
      </c>
      <c r="B318" s="809" t="s">
        <v>1262</v>
      </c>
      <c r="C318" s="809" t="s">
        <v>1263</v>
      </c>
      <c r="D318" s="810" t="s">
        <v>2270</v>
      </c>
      <c r="E318" s="813">
        <v>6500</v>
      </c>
      <c r="F318" s="814" t="s">
        <v>2271</v>
      </c>
      <c r="G318" s="815" t="s">
        <v>2272</v>
      </c>
      <c r="H318" s="640" t="s">
        <v>1316</v>
      </c>
      <c r="I318" s="640" t="s">
        <v>1317</v>
      </c>
      <c r="J318" s="816" t="s">
        <v>1274</v>
      </c>
      <c r="K318" s="817">
        <v>1</v>
      </c>
      <c r="L318" s="818">
        <v>4</v>
      </c>
      <c r="M318" s="813">
        <v>26000</v>
      </c>
      <c r="N318" s="819">
        <v>1</v>
      </c>
      <c r="O318" s="820">
        <v>2</v>
      </c>
      <c r="P318" s="821">
        <v>13000</v>
      </c>
    </row>
    <row r="319" spans="1:16" ht="60" x14ac:dyDescent="0.2">
      <c r="A319" s="808" t="s">
        <v>1261</v>
      </c>
      <c r="B319" s="809" t="s">
        <v>1262</v>
      </c>
      <c r="C319" s="809" t="s">
        <v>1263</v>
      </c>
      <c r="D319" s="810" t="s">
        <v>2273</v>
      </c>
      <c r="E319" s="813">
        <v>2000</v>
      </c>
      <c r="F319" s="814" t="s">
        <v>2274</v>
      </c>
      <c r="G319" s="815" t="s">
        <v>2275</v>
      </c>
      <c r="H319" s="640" t="s">
        <v>1325</v>
      </c>
      <c r="I319" s="640" t="s">
        <v>1479</v>
      </c>
      <c r="J319" s="816" t="s">
        <v>1268</v>
      </c>
      <c r="K319" s="817">
        <v>1</v>
      </c>
      <c r="L319" s="818">
        <v>12</v>
      </c>
      <c r="M319" s="813">
        <v>24000</v>
      </c>
      <c r="N319" s="819">
        <v>5</v>
      </c>
      <c r="O319" s="820">
        <v>6</v>
      </c>
      <c r="P319" s="821">
        <v>12000</v>
      </c>
    </row>
    <row r="320" spans="1:16" ht="36" x14ac:dyDescent="0.2">
      <c r="A320" s="808" t="s">
        <v>1261</v>
      </c>
      <c r="B320" s="809" t="s">
        <v>1262</v>
      </c>
      <c r="C320" s="809" t="s">
        <v>1263</v>
      </c>
      <c r="D320" s="810" t="s">
        <v>2276</v>
      </c>
      <c r="E320" s="813">
        <v>2500</v>
      </c>
      <c r="F320" s="814" t="s">
        <v>2277</v>
      </c>
      <c r="G320" s="815" t="s">
        <v>2278</v>
      </c>
      <c r="H320" s="640" t="s">
        <v>1267</v>
      </c>
      <c r="I320" s="640" t="s">
        <v>1267</v>
      </c>
      <c r="J320" s="816" t="s">
        <v>1268</v>
      </c>
      <c r="K320" s="817">
        <v>2</v>
      </c>
      <c r="L320" s="818">
        <v>6</v>
      </c>
      <c r="M320" s="813">
        <v>15000</v>
      </c>
      <c r="N320" s="819"/>
      <c r="O320" s="820"/>
      <c r="P320" s="821"/>
    </row>
    <row r="321" spans="1:16" ht="36" x14ac:dyDescent="0.2">
      <c r="A321" s="808" t="s">
        <v>1261</v>
      </c>
      <c r="B321" s="809" t="s">
        <v>1262</v>
      </c>
      <c r="C321" s="809" t="s">
        <v>1263</v>
      </c>
      <c r="D321" s="810" t="s">
        <v>2279</v>
      </c>
      <c r="E321" s="813">
        <v>5500</v>
      </c>
      <c r="F321" s="814" t="s">
        <v>2280</v>
      </c>
      <c r="G321" s="815" t="s">
        <v>2281</v>
      </c>
      <c r="H321" s="640" t="s">
        <v>1272</v>
      </c>
      <c r="I321" s="640" t="s">
        <v>1273</v>
      </c>
      <c r="J321" s="816" t="s">
        <v>1274</v>
      </c>
      <c r="K321" s="817">
        <v>1</v>
      </c>
      <c r="L321" s="818">
        <v>3</v>
      </c>
      <c r="M321" s="813">
        <v>16500</v>
      </c>
      <c r="N321" s="819"/>
      <c r="O321" s="820"/>
      <c r="P321" s="821"/>
    </row>
    <row r="322" spans="1:16" ht="72" x14ac:dyDescent="0.2">
      <c r="A322" s="808" t="s">
        <v>1261</v>
      </c>
      <c r="B322" s="809" t="s">
        <v>1262</v>
      </c>
      <c r="C322" s="809" t="s">
        <v>1263</v>
      </c>
      <c r="D322" s="810" t="s">
        <v>2282</v>
      </c>
      <c r="E322" s="813">
        <v>6500</v>
      </c>
      <c r="F322" s="814" t="s">
        <v>2283</v>
      </c>
      <c r="G322" s="815" t="s">
        <v>2284</v>
      </c>
      <c r="H322" s="640" t="s">
        <v>1316</v>
      </c>
      <c r="I322" s="640" t="s">
        <v>1317</v>
      </c>
      <c r="J322" s="816" t="s">
        <v>1274</v>
      </c>
      <c r="K322" s="817">
        <v>2</v>
      </c>
      <c r="L322" s="818">
        <v>5</v>
      </c>
      <c r="M322" s="813">
        <v>28170</v>
      </c>
      <c r="N322" s="819"/>
      <c r="O322" s="820"/>
      <c r="P322" s="821"/>
    </row>
    <row r="323" spans="1:16" ht="36" x14ac:dyDescent="0.2">
      <c r="A323" s="808" t="s">
        <v>1261</v>
      </c>
      <c r="B323" s="809" t="s">
        <v>1262</v>
      </c>
      <c r="C323" s="809" t="s">
        <v>1263</v>
      </c>
      <c r="D323" s="810" t="s">
        <v>2285</v>
      </c>
      <c r="E323" s="813">
        <v>2500</v>
      </c>
      <c r="F323" s="814" t="s">
        <v>2286</v>
      </c>
      <c r="G323" s="815" t="s">
        <v>2287</v>
      </c>
      <c r="H323" s="640" t="s">
        <v>1267</v>
      </c>
      <c r="I323" s="640" t="s">
        <v>1267</v>
      </c>
      <c r="J323" s="816" t="s">
        <v>1268</v>
      </c>
      <c r="K323" s="817">
        <v>1</v>
      </c>
      <c r="L323" s="818">
        <v>11</v>
      </c>
      <c r="M323" s="813">
        <v>27500</v>
      </c>
      <c r="N323" s="819">
        <v>4</v>
      </c>
      <c r="O323" s="820">
        <v>6</v>
      </c>
      <c r="P323" s="821">
        <v>15000</v>
      </c>
    </row>
    <row r="324" spans="1:16" ht="84" x14ac:dyDescent="0.2">
      <c r="A324" s="808" t="s">
        <v>1261</v>
      </c>
      <c r="B324" s="809" t="s">
        <v>1262</v>
      </c>
      <c r="C324" s="809" t="s">
        <v>1263</v>
      </c>
      <c r="D324" s="810" t="s">
        <v>2288</v>
      </c>
      <c r="E324" s="813">
        <v>5500</v>
      </c>
      <c r="F324" s="814" t="s">
        <v>2289</v>
      </c>
      <c r="G324" s="815" t="s">
        <v>2290</v>
      </c>
      <c r="H324" s="640" t="s">
        <v>1352</v>
      </c>
      <c r="I324" s="640" t="s">
        <v>1273</v>
      </c>
      <c r="J324" s="816" t="s">
        <v>1274</v>
      </c>
      <c r="K324" s="817">
        <v>1</v>
      </c>
      <c r="L324" s="818">
        <v>4</v>
      </c>
      <c r="M324" s="813">
        <v>22000</v>
      </c>
      <c r="N324" s="819"/>
      <c r="O324" s="820"/>
      <c r="P324" s="821"/>
    </row>
    <row r="325" spans="1:16" ht="36" x14ac:dyDescent="0.2">
      <c r="A325" s="808" t="s">
        <v>1261</v>
      </c>
      <c r="B325" s="809" t="s">
        <v>1262</v>
      </c>
      <c r="C325" s="809" t="s">
        <v>1263</v>
      </c>
      <c r="D325" s="810" t="s">
        <v>2291</v>
      </c>
      <c r="E325" s="813">
        <v>5000</v>
      </c>
      <c r="F325" s="814" t="s">
        <v>2292</v>
      </c>
      <c r="G325" s="815" t="s">
        <v>2293</v>
      </c>
      <c r="H325" s="640" t="s">
        <v>1272</v>
      </c>
      <c r="I325" s="640" t="s">
        <v>1716</v>
      </c>
      <c r="J325" s="816" t="s">
        <v>1268</v>
      </c>
      <c r="K325" s="817">
        <v>2</v>
      </c>
      <c r="L325" s="818">
        <v>12</v>
      </c>
      <c r="M325" s="813">
        <v>60000</v>
      </c>
      <c r="N325" s="819"/>
      <c r="O325" s="820"/>
      <c r="P325" s="821"/>
    </row>
    <row r="326" spans="1:16" ht="36" x14ac:dyDescent="0.2">
      <c r="A326" s="808" t="s">
        <v>1261</v>
      </c>
      <c r="B326" s="809" t="s">
        <v>1262</v>
      </c>
      <c r="C326" s="809" t="s">
        <v>1263</v>
      </c>
      <c r="D326" s="810" t="s">
        <v>2294</v>
      </c>
      <c r="E326" s="813">
        <v>9500</v>
      </c>
      <c r="F326" s="814" t="s">
        <v>2295</v>
      </c>
      <c r="G326" s="815" t="s">
        <v>2296</v>
      </c>
      <c r="H326" s="640" t="s">
        <v>1443</v>
      </c>
      <c r="I326" s="640" t="s">
        <v>1273</v>
      </c>
      <c r="J326" s="816" t="s">
        <v>1274</v>
      </c>
      <c r="K326" s="817">
        <v>3</v>
      </c>
      <c r="L326" s="818">
        <v>7</v>
      </c>
      <c r="M326" s="813">
        <v>66500</v>
      </c>
      <c r="N326" s="819"/>
      <c r="O326" s="820"/>
      <c r="P326" s="821"/>
    </row>
    <row r="327" spans="1:16" ht="72" x14ac:dyDescent="0.2">
      <c r="A327" s="808" t="s">
        <v>1261</v>
      </c>
      <c r="B327" s="809" t="s">
        <v>1262</v>
      </c>
      <c r="C327" s="809" t="s">
        <v>1263</v>
      </c>
      <c r="D327" s="810" t="s">
        <v>2297</v>
      </c>
      <c r="E327" s="813">
        <v>4500</v>
      </c>
      <c r="F327" s="814" t="s">
        <v>2298</v>
      </c>
      <c r="G327" s="815" t="s">
        <v>2299</v>
      </c>
      <c r="H327" s="640" t="s">
        <v>1569</v>
      </c>
      <c r="I327" s="640" t="s">
        <v>1326</v>
      </c>
      <c r="J327" s="816" t="s">
        <v>1274</v>
      </c>
      <c r="K327" s="817">
        <v>3</v>
      </c>
      <c r="L327" s="818">
        <v>13</v>
      </c>
      <c r="M327" s="813">
        <v>54000</v>
      </c>
      <c r="N327" s="819">
        <v>5</v>
      </c>
      <c r="O327" s="820">
        <v>6</v>
      </c>
      <c r="P327" s="821">
        <v>27000</v>
      </c>
    </row>
    <row r="328" spans="1:16" ht="84" x14ac:dyDescent="0.2">
      <c r="A328" s="808" t="s">
        <v>1261</v>
      </c>
      <c r="B328" s="809" t="s">
        <v>1262</v>
      </c>
      <c r="C328" s="809" t="s">
        <v>1263</v>
      </c>
      <c r="D328" s="810" t="s">
        <v>2300</v>
      </c>
      <c r="E328" s="813">
        <v>6500</v>
      </c>
      <c r="F328" s="814" t="s">
        <v>2301</v>
      </c>
      <c r="G328" s="815" t="s">
        <v>2302</v>
      </c>
      <c r="H328" s="640" t="s">
        <v>1316</v>
      </c>
      <c r="I328" s="640" t="s">
        <v>1317</v>
      </c>
      <c r="J328" s="816" t="s">
        <v>1274</v>
      </c>
      <c r="K328" s="817">
        <v>1</v>
      </c>
      <c r="L328" s="818">
        <v>5</v>
      </c>
      <c r="M328" s="813">
        <v>32500</v>
      </c>
      <c r="N328" s="819"/>
      <c r="O328" s="820"/>
      <c r="P328" s="821"/>
    </row>
    <row r="329" spans="1:16" ht="96" x14ac:dyDescent="0.2">
      <c r="A329" s="808" t="s">
        <v>1261</v>
      </c>
      <c r="B329" s="809" t="s">
        <v>1262</v>
      </c>
      <c r="C329" s="809" t="s">
        <v>1263</v>
      </c>
      <c r="D329" s="810" t="s">
        <v>2303</v>
      </c>
      <c r="E329" s="813">
        <v>6500</v>
      </c>
      <c r="F329" s="814" t="s">
        <v>2304</v>
      </c>
      <c r="G329" s="815" t="s">
        <v>2305</v>
      </c>
      <c r="H329" s="640" t="s">
        <v>1430</v>
      </c>
      <c r="I329" s="640" t="s">
        <v>1273</v>
      </c>
      <c r="J329" s="816" t="s">
        <v>1274</v>
      </c>
      <c r="K329" s="817">
        <v>1</v>
      </c>
      <c r="L329" s="818">
        <v>4</v>
      </c>
      <c r="M329" s="813">
        <v>26000</v>
      </c>
      <c r="N329" s="819"/>
      <c r="O329" s="820"/>
      <c r="P329" s="821"/>
    </row>
    <row r="330" spans="1:16" ht="96" x14ac:dyDescent="0.2">
      <c r="A330" s="808" t="s">
        <v>1261</v>
      </c>
      <c r="B330" s="809" t="s">
        <v>1262</v>
      </c>
      <c r="C330" s="809" t="s">
        <v>1263</v>
      </c>
      <c r="D330" s="810" t="s">
        <v>2306</v>
      </c>
      <c r="E330" s="813">
        <v>5142.8571428571431</v>
      </c>
      <c r="F330" s="814" t="s">
        <v>2307</v>
      </c>
      <c r="G330" s="815" t="s">
        <v>2308</v>
      </c>
      <c r="H330" s="640" t="s">
        <v>1352</v>
      </c>
      <c r="I330" s="640" t="s">
        <v>1716</v>
      </c>
      <c r="J330" s="816" t="s">
        <v>1268</v>
      </c>
      <c r="K330" s="817">
        <v>5</v>
      </c>
      <c r="L330" s="818">
        <v>12</v>
      </c>
      <c r="M330" s="813">
        <v>58330</v>
      </c>
      <c r="N330" s="819">
        <v>2</v>
      </c>
      <c r="O330" s="820">
        <v>2</v>
      </c>
      <c r="P330" s="821">
        <v>10000</v>
      </c>
    </row>
    <row r="331" spans="1:16" ht="84" x14ac:dyDescent="0.2">
      <c r="A331" s="808" t="s">
        <v>1261</v>
      </c>
      <c r="B331" s="809" t="s">
        <v>1262</v>
      </c>
      <c r="C331" s="809" t="s">
        <v>1263</v>
      </c>
      <c r="D331" s="810" t="s">
        <v>2309</v>
      </c>
      <c r="E331" s="813">
        <v>5333.333333333333</v>
      </c>
      <c r="F331" s="814" t="s">
        <v>2310</v>
      </c>
      <c r="G331" s="815" t="s">
        <v>2311</v>
      </c>
      <c r="H331" s="640" t="s">
        <v>1569</v>
      </c>
      <c r="I331" s="640" t="s">
        <v>1569</v>
      </c>
      <c r="J331" s="816" t="s">
        <v>1274</v>
      </c>
      <c r="K331" s="817">
        <v>3</v>
      </c>
      <c r="L331" s="818">
        <v>12</v>
      </c>
      <c r="M331" s="813">
        <v>56000</v>
      </c>
      <c r="N331" s="819">
        <v>6</v>
      </c>
      <c r="O331" s="820">
        <v>6</v>
      </c>
      <c r="P331" s="821">
        <v>32000</v>
      </c>
    </row>
    <row r="332" spans="1:16" ht="72" x14ac:dyDescent="0.2">
      <c r="A332" s="808" t="s">
        <v>1261</v>
      </c>
      <c r="B332" s="809" t="s">
        <v>1262</v>
      </c>
      <c r="C332" s="809" t="s">
        <v>1263</v>
      </c>
      <c r="D332" s="810" t="s">
        <v>2312</v>
      </c>
      <c r="E332" s="813">
        <v>5500</v>
      </c>
      <c r="F332" s="814" t="s">
        <v>2313</v>
      </c>
      <c r="G332" s="815" t="s">
        <v>2314</v>
      </c>
      <c r="H332" s="640" t="s">
        <v>1272</v>
      </c>
      <c r="I332" s="640" t="s">
        <v>1278</v>
      </c>
      <c r="J332" s="816" t="s">
        <v>1274</v>
      </c>
      <c r="K332" s="817">
        <v>1</v>
      </c>
      <c r="L332" s="818">
        <v>6</v>
      </c>
      <c r="M332" s="813">
        <v>27500</v>
      </c>
      <c r="N332" s="819"/>
      <c r="O332" s="820"/>
      <c r="P332" s="821"/>
    </row>
    <row r="333" spans="1:16" ht="36" x14ac:dyDescent="0.2">
      <c r="A333" s="808" t="s">
        <v>1261</v>
      </c>
      <c r="B333" s="809" t="s">
        <v>1262</v>
      </c>
      <c r="C333" s="809" t="s">
        <v>1263</v>
      </c>
      <c r="D333" s="810" t="s">
        <v>2315</v>
      </c>
      <c r="E333" s="813">
        <v>6500</v>
      </c>
      <c r="F333" s="814" t="s">
        <v>2316</v>
      </c>
      <c r="G333" s="815" t="s">
        <v>2317</v>
      </c>
      <c r="H333" s="640" t="s">
        <v>2163</v>
      </c>
      <c r="I333" s="640" t="s">
        <v>1348</v>
      </c>
      <c r="J333" s="816" t="s">
        <v>1274</v>
      </c>
      <c r="K333" s="817">
        <v>2</v>
      </c>
      <c r="L333" s="818">
        <v>8</v>
      </c>
      <c r="M333" s="813">
        <v>52000</v>
      </c>
      <c r="N333" s="819"/>
      <c r="O333" s="820"/>
      <c r="P333" s="821"/>
    </row>
    <row r="334" spans="1:16" ht="72" x14ac:dyDescent="0.2">
      <c r="A334" s="808" t="s">
        <v>1261</v>
      </c>
      <c r="B334" s="809" t="s">
        <v>1262</v>
      </c>
      <c r="C334" s="809" t="s">
        <v>1263</v>
      </c>
      <c r="D334" s="810" t="s">
        <v>2318</v>
      </c>
      <c r="E334" s="813">
        <v>5500</v>
      </c>
      <c r="F334" s="814" t="s">
        <v>2319</v>
      </c>
      <c r="G334" s="815" t="s">
        <v>2320</v>
      </c>
      <c r="H334" s="640" t="s">
        <v>1316</v>
      </c>
      <c r="I334" s="640" t="s">
        <v>1273</v>
      </c>
      <c r="J334" s="816" t="s">
        <v>1274</v>
      </c>
      <c r="K334" s="817">
        <v>1</v>
      </c>
      <c r="L334" s="818">
        <v>5</v>
      </c>
      <c r="M334" s="813">
        <v>27500</v>
      </c>
      <c r="N334" s="819"/>
      <c r="O334" s="820"/>
      <c r="P334" s="821"/>
    </row>
    <row r="335" spans="1:16" ht="48" x14ac:dyDescent="0.2">
      <c r="A335" s="808" t="s">
        <v>1261</v>
      </c>
      <c r="B335" s="809" t="s">
        <v>1262</v>
      </c>
      <c r="C335" s="809" t="s">
        <v>1263</v>
      </c>
      <c r="D335" s="810" t="s">
        <v>2321</v>
      </c>
      <c r="E335" s="813">
        <v>7000</v>
      </c>
      <c r="F335" s="814" t="s">
        <v>2322</v>
      </c>
      <c r="G335" s="815" t="s">
        <v>2323</v>
      </c>
      <c r="H335" s="640" t="s">
        <v>1305</v>
      </c>
      <c r="I335" s="640" t="s">
        <v>1273</v>
      </c>
      <c r="J335" s="816" t="s">
        <v>1274</v>
      </c>
      <c r="K335" s="817"/>
      <c r="L335" s="818"/>
      <c r="M335" s="813"/>
      <c r="N335" s="819">
        <v>1</v>
      </c>
      <c r="O335" s="820">
        <v>4</v>
      </c>
      <c r="P335" s="821">
        <v>28000</v>
      </c>
    </row>
    <row r="336" spans="1:16" ht="48" x14ac:dyDescent="0.2">
      <c r="A336" s="808" t="s">
        <v>1261</v>
      </c>
      <c r="B336" s="809" t="s">
        <v>1262</v>
      </c>
      <c r="C336" s="809" t="s">
        <v>1263</v>
      </c>
      <c r="D336" s="810" t="s">
        <v>2324</v>
      </c>
      <c r="E336" s="813">
        <v>10257.142857142857</v>
      </c>
      <c r="F336" s="814" t="s">
        <v>2325</v>
      </c>
      <c r="G336" s="815" t="s">
        <v>2326</v>
      </c>
      <c r="H336" s="640" t="s">
        <v>1381</v>
      </c>
      <c r="I336" s="640" t="s">
        <v>1382</v>
      </c>
      <c r="J336" s="816" t="s">
        <v>1274</v>
      </c>
      <c r="K336" s="817">
        <v>3</v>
      </c>
      <c r="L336" s="818">
        <v>12</v>
      </c>
      <c r="M336" s="813">
        <v>96000</v>
      </c>
      <c r="N336" s="819">
        <v>4</v>
      </c>
      <c r="O336" s="820">
        <v>6</v>
      </c>
      <c r="P336" s="821">
        <v>61542.857142857145</v>
      </c>
    </row>
    <row r="337" spans="1:16" ht="84" x14ac:dyDescent="0.2">
      <c r="A337" s="808" t="s">
        <v>1261</v>
      </c>
      <c r="B337" s="809" t="s">
        <v>1262</v>
      </c>
      <c r="C337" s="809" t="s">
        <v>1263</v>
      </c>
      <c r="D337" s="810" t="s">
        <v>2327</v>
      </c>
      <c r="E337" s="813">
        <v>7321.4285714285716</v>
      </c>
      <c r="F337" s="814" t="s">
        <v>2328</v>
      </c>
      <c r="G337" s="815" t="s">
        <v>2329</v>
      </c>
      <c r="H337" s="640" t="s">
        <v>1352</v>
      </c>
      <c r="I337" s="640" t="s">
        <v>1396</v>
      </c>
      <c r="J337" s="816" t="s">
        <v>1274</v>
      </c>
      <c r="K337" s="817">
        <v>2</v>
      </c>
      <c r="L337" s="818">
        <v>5</v>
      </c>
      <c r="M337" s="813">
        <v>35000</v>
      </c>
      <c r="N337" s="819">
        <v>5</v>
      </c>
      <c r="O337" s="820">
        <v>6</v>
      </c>
      <c r="P337" s="821">
        <v>43928.571428571428</v>
      </c>
    </row>
    <row r="338" spans="1:16" ht="36" x14ac:dyDescent="0.2">
      <c r="A338" s="808" t="s">
        <v>1261</v>
      </c>
      <c r="B338" s="809" t="s">
        <v>1262</v>
      </c>
      <c r="C338" s="809" t="s">
        <v>1263</v>
      </c>
      <c r="D338" s="810" t="s">
        <v>2330</v>
      </c>
      <c r="E338" s="813">
        <v>9000</v>
      </c>
      <c r="F338" s="814" t="s">
        <v>2331</v>
      </c>
      <c r="G338" s="815" t="s">
        <v>2332</v>
      </c>
      <c r="H338" s="640" t="s">
        <v>1272</v>
      </c>
      <c r="I338" s="640" t="s">
        <v>1278</v>
      </c>
      <c r="J338" s="816" t="s">
        <v>1274</v>
      </c>
      <c r="K338" s="817">
        <v>2</v>
      </c>
      <c r="L338" s="818">
        <v>6</v>
      </c>
      <c r="M338" s="813">
        <v>52800</v>
      </c>
      <c r="N338" s="819"/>
      <c r="O338" s="820"/>
      <c r="P338" s="821"/>
    </row>
    <row r="339" spans="1:16" ht="36" x14ac:dyDescent="0.2">
      <c r="A339" s="808" t="s">
        <v>1261</v>
      </c>
      <c r="B339" s="809" t="s">
        <v>1262</v>
      </c>
      <c r="C339" s="809" t="s">
        <v>1263</v>
      </c>
      <c r="D339" s="810" t="s">
        <v>2333</v>
      </c>
      <c r="E339" s="813">
        <v>6500</v>
      </c>
      <c r="F339" s="814" t="s">
        <v>2334</v>
      </c>
      <c r="G339" s="815" t="s">
        <v>2335</v>
      </c>
      <c r="H339" s="640" t="s">
        <v>1430</v>
      </c>
      <c r="I339" s="640" t="s">
        <v>1273</v>
      </c>
      <c r="J339" s="816" t="s">
        <v>1274</v>
      </c>
      <c r="K339" s="817">
        <v>1</v>
      </c>
      <c r="L339" s="818">
        <v>2</v>
      </c>
      <c r="M339" s="813">
        <v>7584</v>
      </c>
      <c r="N339" s="819"/>
      <c r="O339" s="820"/>
      <c r="P339" s="821"/>
    </row>
    <row r="340" spans="1:16" ht="36" x14ac:dyDescent="0.2">
      <c r="A340" s="808" t="s">
        <v>1261</v>
      </c>
      <c r="B340" s="809" t="s">
        <v>1262</v>
      </c>
      <c r="C340" s="809" t="s">
        <v>1263</v>
      </c>
      <c r="D340" s="810" t="s">
        <v>2336</v>
      </c>
      <c r="E340" s="813">
        <v>4000</v>
      </c>
      <c r="F340" s="814" t="s">
        <v>2337</v>
      </c>
      <c r="G340" s="815" t="s">
        <v>2338</v>
      </c>
      <c r="H340" s="640" t="s">
        <v>1325</v>
      </c>
      <c r="I340" s="640" t="s">
        <v>1326</v>
      </c>
      <c r="J340" s="816" t="s">
        <v>1268</v>
      </c>
      <c r="K340" s="817">
        <v>1</v>
      </c>
      <c r="L340" s="818">
        <v>3</v>
      </c>
      <c r="M340" s="813">
        <v>12000</v>
      </c>
      <c r="N340" s="819"/>
      <c r="O340" s="820"/>
      <c r="P340" s="821"/>
    </row>
    <row r="341" spans="1:16" ht="48" x14ac:dyDescent="0.2">
      <c r="A341" s="808" t="s">
        <v>1261</v>
      </c>
      <c r="B341" s="809" t="s">
        <v>1262</v>
      </c>
      <c r="C341" s="809" t="s">
        <v>1263</v>
      </c>
      <c r="D341" s="810" t="s">
        <v>2339</v>
      </c>
      <c r="E341" s="813">
        <v>5500</v>
      </c>
      <c r="F341" s="814" t="s">
        <v>2340</v>
      </c>
      <c r="G341" s="815" t="s">
        <v>2341</v>
      </c>
      <c r="H341" s="640" t="s">
        <v>1316</v>
      </c>
      <c r="I341" s="640" t="s">
        <v>1273</v>
      </c>
      <c r="J341" s="816" t="s">
        <v>1274</v>
      </c>
      <c r="K341" s="817">
        <v>1</v>
      </c>
      <c r="L341" s="818">
        <v>3</v>
      </c>
      <c r="M341" s="813">
        <v>16500</v>
      </c>
      <c r="N341" s="819"/>
      <c r="O341" s="820"/>
      <c r="P341" s="821"/>
    </row>
    <row r="342" spans="1:16" ht="108" x14ac:dyDescent="0.2">
      <c r="A342" s="808" t="s">
        <v>1261</v>
      </c>
      <c r="B342" s="809" t="s">
        <v>1262</v>
      </c>
      <c r="C342" s="809" t="s">
        <v>1263</v>
      </c>
      <c r="D342" s="810" t="s">
        <v>2342</v>
      </c>
      <c r="E342" s="813">
        <v>6500</v>
      </c>
      <c r="F342" s="814" t="s">
        <v>2343</v>
      </c>
      <c r="G342" s="815" t="s">
        <v>2344</v>
      </c>
      <c r="H342" s="640" t="s">
        <v>1305</v>
      </c>
      <c r="I342" s="640" t="s">
        <v>1305</v>
      </c>
      <c r="J342" s="816" t="s">
        <v>1274</v>
      </c>
      <c r="K342" s="817">
        <v>1</v>
      </c>
      <c r="L342" s="818">
        <v>3</v>
      </c>
      <c r="M342" s="813">
        <v>19500</v>
      </c>
      <c r="N342" s="819"/>
      <c r="O342" s="820"/>
      <c r="P342" s="821"/>
    </row>
    <row r="343" spans="1:16" ht="60" x14ac:dyDescent="0.2">
      <c r="A343" s="808" t="s">
        <v>1261</v>
      </c>
      <c r="B343" s="809" t="s">
        <v>1262</v>
      </c>
      <c r="C343" s="809" t="s">
        <v>1263</v>
      </c>
      <c r="D343" s="810" t="s">
        <v>2345</v>
      </c>
      <c r="E343" s="813">
        <v>6500</v>
      </c>
      <c r="F343" s="814" t="s">
        <v>2346</v>
      </c>
      <c r="G343" s="815" t="s">
        <v>2347</v>
      </c>
      <c r="H343" s="640" t="s">
        <v>1316</v>
      </c>
      <c r="I343" s="640" t="s">
        <v>1273</v>
      </c>
      <c r="J343" s="816" t="s">
        <v>1274</v>
      </c>
      <c r="K343" s="817">
        <v>1</v>
      </c>
      <c r="L343" s="818">
        <v>3</v>
      </c>
      <c r="M343" s="813">
        <v>19500</v>
      </c>
      <c r="N343" s="819"/>
      <c r="O343" s="820"/>
      <c r="P343" s="821"/>
    </row>
    <row r="344" spans="1:16" ht="120" x14ac:dyDescent="0.2">
      <c r="A344" s="808" t="s">
        <v>1261</v>
      </c>
      <c r="B344" s="809" t="s">
        <v>1262</v>
      </c>
      <c r="C344" s="809" t="s">
        <v>1263</v>
      </c>
      <c r="D344" s="810" t="s">
        <v>2348</v>
      </c>
      <c r="E344" s="813">
        <v>7500</v>
      </c>
      <c r="F344" s="814" t="s">
        <v>2349</v>
      </c>
      <c r="G344" s="815" t="s">
        <v>2350</v>
      </c>
      <c r="H344" s="640" t="s">
        <v>1272</v>
      </c>
      <c r="I344" s="640" t="s">
        <v>1278</v>
      </c>
      <c r="J344" s="816" t="s">
        <v>1274</v>
      </c>
      <c r="K344" s="817">
        <v>1</v>
      </c>
      <c r="L344" s="818">
        <v>3</v>
      </c>
      <c r="M344" s="813">
        <v>22500</v>
      </c>
      <c r="N344" s="819"/>
      <c r="O344" s="820"/>
      <c r="P344" s="821"/>
    </row>
    <row r="345" spans="1:16" ht="48" x14ac:dyDescent="0.2">
      <c r="A345" s="808" t="s">
        <v>1261</v>
      </c>
      <c r="B345" s="809" t="s">
        <v>1262</v>
      </c>
      <c r="C345" s="809" t="s">
        <v>1263</v>
      </c>
      <c r="D345" s="810" t="s">
        <v>2351</v>
      </c>
      <c r="E345" s="813">
        <v>2500</v>
      </c>
      <c r="F345" s="814" t="s">
        <v>2352</v>
      </c>
      <c r="G345" s="815" t="s">
        <v>2353</v>
      </c>
      <c r="H345" s="640" t="s">
        <v>1461</v>
      </c>
      <c r="I345" s="640" t="s">
        <v>1326</v>
      </c>
      <c r="J345" s="816" t="s">
        <v>1268</v>
      </c>
      <c r="K345" s="817">
        <v>1</v>
      </c>
      <c r="L345" s="818">
        <v>2</v>
      </c>
      <c r="M345" s="813">
        <v>5000</v>
      </c>
      <c r="N345" s="819">
        <v>1</v>
      </c>
      <c r="O345" s="820">
        <v>1</v>
      </c>
      <c r="P345" s="821">
        <v>2500</v>
      </c>
    </row>
    <row r="346" spans="1:16" ht="36" x14ac:dyDescent="0.2">
      <c r="A346" s="808" t="s">
        <v>1261</v>
      </c>
      <c r="B346" s="809" t="s">
        <v>1262</v>
      </c>
      <c r="C346" s="809" t="s">
        <v>1263</v>
      </c>
      <c r="D346" s="810" t="s">
        <v>2354</v>
      </c>
      <c r="E346" s="813">
        <v>4000</v>
      </c>
      <c r="F346" s="814" t="s">
        <v>2355</v>
      </c>
      <c r="G346" s="815" t="s">
        <v>2356</v>
      </c>
      <c r="H346" s="640" t="s">
        <v>1321</v>
      </c>
      <c r="I346" s="640" t="s">
        <v>1283</v>
      </c>
      <c r="J346" s="816" t="s">
        <v>1274</v>
      </c>
      <c r="K346" s="817">
        <v>4</v>
      </c>
      <c r="L346" s="818">
        <v>11</v>
      </c>
      <c r="M346" s="813">
        <v>44000</v>
      </c>
      <c r="N346" s="819">
        <v>1</v>
      </c>
      <c r="O346" s="820">
        <v>6</v>
      </c>
      <c r="P346" s="821">
        <v>24000</v>
      </c>
    </row>
    <row r="347" spans="1:16" ht="36" x14ac:dyDescent="0.2">
      <c r="A347" s="808" t="s">
        <v>1261</v>
      </c>
      <c r="B347" s="809" t="s">
        <v>1262</v>
      </c>
      <c r="C347" s="809" t="s">
        <v>1263</v>
      </c>
      <c r="D347" s="810" t="s">
        <v>2357</v>
      </c>
      <c r="E347" s="813">
        <v>10000</v>
      </c>
      <c r="F347" s="814" t="s">
        <v>2358</v>
      </c>
      <c r="G347" s="815" t="s">
        <v>2359</v>
      </c>
      <c r="H347" s="640" t="s">
        <v>1316</v>
      </c>
      <c r="I347" s="640" t="s">
        <v>2360</v>
      </c>
      <c r="J347" s="816" t="s">
        <v>1274</v>
      </c>
      <c r="K347" s="817">
        <v>1</v>
      </c>
      <c r="L347" s="818">
        <v>3</v>
      </c>
      <c r="M347" s="813">
        <v>30000</v>
      </c>
      <c r="N347" s="819"/>
      <c r="O347" s="820"/>
      <c r="P347" s="821"/>
    </row>
    <row r="348" spans="1:16" ht="144" x14ac:dyDescent="0.2">
      <c r="A348" s="808" t="s">
        <v>1261</v>
      </c>
      <c r="B348" s="809" t="s">
        <v>1262</v>
      </c>
      <c r="C348" s="809" t="s">
        <v>1263</v>
      </c>
      <c r="D348" s="810" t="s">
        <v>2361</v>
      </c>
      <c r="E348" s="813">
        <v>6500</v>
      </c>
      <c r="F348" s="814" t="s">
        <v>2362</v>
      </c>
      <c r="G348" s="815" t="s">
        <v>2363</v>
      </c>
      <c r="H348" s="640" t="s">
        <v>1272</v>
      </c>
      <c r="I348" s="640" t="s">
        <v>1278</v>
      </c>
      <c r="J348" s="816" t="s">
        <v>1274</v>
      </c>
      <c r="K348" s="817">
        <v>1</v>
      </c>
      <c r="L348" s="818">
        <v>3</v>
      </c>
      <c r="M348" s="813">
        <v>19500</v>
      </c>
      <c r="N348" s="819">
        <v>1</v>
      </c>
      <c r="O348" s="820">
        <v>3</v>
      </c>
      <c r="P348" s="821">
        <v>19500</v>
      </c>
    </row>
    <row r="349" spans="1:16" ht="36" x14ac:dyDescent="0.2">
      <c r="A349" s="808" t="s">
        <v>1261</v>
      </c>
      <c r="B349" s="809" t="s">
        <v>1262</v>
      </c>
      <c r="C349" s="809" t="s">
        <v>1263</v>
      </c>
      <c r="D349" s="810" t="s">
        <v>2364</v>
      </c>
      <c r="E349" s="813">
        <v>8500</v>
      </c>
      <c r="F349" s="814" t="s">
        <v>2365</v>
      </c>
      <c r="G349" s="815" t="s">
        <v>2366</v>
      </c>
      <c r="H349" s="640" t="s">
        <v>2123</v>
      </c>
      <c r="I349" s="640" t="s">
        <v>1273</v>
      </c>
      <c r="J349" s="816" t="s">
        <v>1274</v>
      </c>
      <c r="K349" s="817"/>
      <c r="L349" s="818"/>
      <c r="M349" s="813"/>
      <c r="N349" s="819">
        <v>1</v>
      </c>
      <c r="O349" s="820">
        <v>2</v>
      </c>
      <c r="P349" s="821">
        <v>17000</v>
      </c>
    </row>
    <row r="350" spans="1:16" ht="60" x14ac:dyDescent="0.2">
      <c r="A350" s="808" t="s">
        <v>1261</v>
      </c>
      <c r="B350" s="809" t="s">
        <v>1262</v>
      </c>
      <c r="C350" s="809" t="s">
        <v>1263</v>
      </c>
      <c r="D350" s="810" t="s">
        <v>2367</v>
      </c>
      <c r="E350" s="813">
        <v>6500</v>
      </c>
      <c r="F350" s="814" t="s">
        <v>2368</v>
      </c>
      <c r="G350" s="815" t="s">
        <v>2369</v>
      </c>
      <c r="H350" s="640" t="s">
        <v>1316</v>
      </c>
      <c r="I350" s="640" t="s">
        <v>1317</v>
      </c>
      <c r="J350" s="816" t="s">
        <v>1274</v>
      </c>
      <c r="K350" s="817">
        <v>1</v>
      </c>
      <c r="L350" s="818">
        <v>3</v>
      </c>
      <c r="M350" s="813">
        <v>19500</v>
      </c>
      <c r="N350" s="819"/>
      <c r="O350" s="820"/>
      <c r="P350" s="821"/>
    </row>
    <row r="351" spans="1:16" ht="36" x14ac:dyDescent="0.2">
      <c r="A351" s="808" t="s">
        <v>1261</v>
      </c>
      <c r="B351" s="809" t="s">
        <v>1262</v>
      </c>
      <c r="C351" s="809" t="s">
        <v>1263</v>
      </c>
      <c r="D351" s="810" t="s">
        <v>2370</v>
      </c>
      <c r="E351" s="813">
        <v>4000</v>
      </c>
      <c r="F351" s="814" t="s">
        <v>2371</v>
      </c>
      <c r="G351" s="815" t="s">
        <v>2372</v>
      </c>
      <c r="H351" s="640" t="s">
        <v>2373</v>
      </c>
      <c r="I351" s="640" t="s">
        <v>2373</v>
      </c>
      <c r="J351" s="816" t="s">
        <v>1274</v>
      </c>
      <c r="K351" s="817">
        <v>2</v>
      </c>
      <c r="L351" s="818">
        <v>5</v>
      </c>
      <c r="M351" s="813">
        <v>20000</v>
      </c>
      <c r="N351" s="819">
        <v>1</v>
      </c>
      <c r="O351" s="820">
        <v>6</v>
      </c>
      <c r="P351" s="821">
        <v>24000</v>
      </c>
    </row>
    <row r="352" spans="1:16" ht="96" x14ac:dyDescent="0.2">
      <c r="A352" s="808" t="s">
        <v>1261</v>
      </c>
      <c r="B352" s="809" t="s">
        <v>1262</v>
      </c>
      <c r="C352" s="809" t="s">
        <v>1263</v>
      </c>
      <c r="D352" s="810" t="s">
        <v>2374</v>
      </c>
      <c r="E352" s="813">
        <v>10125</v>
      </c>
      <c r="F352" s="814" t="s">
        <v>2375</v>
      </c>
      <c r="G352" s="815" t="s">
        <v>2376</v>
      </c>
      <c r="H352" s="640" t="s">
        <v>1305</v>
      </c>
      <c r="I352" s="640" t="s">
        <v>1305</v>
      </c>
      <c r="J352" s="816" t="s">
        <v>1274</v>
      </c>
      <c r="K352" s="817">
        <v>5</v>
      </c>
      <c r="L352" s="818">
        <v>14</v>
      </c>
      <c r="M352" s="813">
        <v>137740</v>
      </c>
      <c r="N352" s="819">
        <v>3</v>
      </c>
      <c r="O352" s="820">
        <v>5</v>
      </c>
      <c r="P352" s="821">
        <v>50000</v>
      </c>
    </row>
    <row r="353" spans="1:16" ht="60" x14ac:dyDescent="0.2">
      <c r="A353" s="808" t="s">
        <v>1261</v>
      </c>
      <c r="B353" s="809" t="s">
        <v>1262</v>
      </c>
      <c r="C353" s="809" t="s">
        <v>1263</v>
      </c>
      <c r="D353" s="810" t="s">
        <v>2377</v>
      </c>
      <c r="E353" s="813">
        <v>3000</v>
      </c>
      <c r="F353" s="814" t="s">
        <v>2378</v>
      </c>
      <c r="G353" s="815" t="s">
        <v>2379</v>
      </c>
      <c r="H353" s="640" t="s">
        <v>1325</v>
      </c>
      <c r="I353" s="640" t="s">
        <v>1283</v>
      </c>
      <c r="J353" s="816" t="s">
        <v>1274</v>
      </c>
      <c r="K353" s="817">
        <v>1</v>
      </c>
      <c r="L353" s="818">
        <v>6</v>
      </c>
      <c r="M353" s="813">
        <v>16500</v>
      </c>
      <c r="N353" s="819">
        <v>1</v>
      </c>
      <c r="O353" s="820">
        <v>1</v>
      </c>
      <c r="P353" s="821">
        <v>3000</v>
      </c>
    </row>
    <row r="354" spans="1:16" ht="72" x14ac:dyDescent="0.2">
      <c r="A354" s="808" t="s">
        <v>1261</v>
      </c>
      <c r="B354" s="809" t="s">
        <v>1262</v>
      </c>
      <c r="C354" s="809" t="s">
        <v>1263</v>
      </c>
      <c r="D354" s="810" t="s">
        <v>2380</v>
      </c>
      <c r="E354" s="813">
        <v>7582.8566666666666</v>
      </c>
      <c r="F354" s="814" t="s">
        <v>2381</v>
      </c>
      <c r="G354" s="815" t="s">
        <v>2382</v>
      </c>
      <c r="H354" s="640" t="s">
        <v>1282</v>
      </c>
      <c r="I354" s="640" t="s">
        <v>1283</v>
      </c>
      <c r="J354" s="816" t="s">
        <v>1274</v>
      </c>
      <c r="K354" s="817">
        <v>2</v>
      </c>
      <c r="L354" s="818">
        <v>6</v>
      </c>
      <c r="M354" s="813">
        <v>34660</v>
      </c>
      <c r="N354" s="819">
        <v>4</v>
      </c>
      <c r="O354" s="820">
        <v>5</v>
      </c>
      <c r="P354" s="821">
        <v>39000</v>
      </c>
    </row>
    <row r="355" spans="1:16" ht="96" x14ac:dyDescent="0.2">
      <c r="A355" s="808" t="s">
        <v>1261</v>
      </c>
      <c r="B355" s="809" t="s">
        <v>1262</v>
      </c>
      <c r="C355" s="809" t="s">
        <v>1263</v>
      </c>
      <c r="D355" s="810" t="s">
        <v>2383</v>
      </c>
      <c r="E355" s="813">
        <v>6500</v>
      </c>
      <c r="F355" s="814" t="s">
        <v>2384</v>
      </c>
      <c r="G355" s="815" t="s">
        <v>2385</v>
      </c>
      <c r="H355" s="640" t="s">
        <v>1272</v>
      </c>
      <c r="I355" s="640" t="s">
        <v>1278</v>
      </c>
      <c r="J355" s="816" t="s">
        <v>1274</v>
      </c>
      <c r="K355" s="817">
        <v>1</v>
      </c>
      <c r="L355" s="818">
        <v>5</v>
      </c>
      <c r="M355" s="813">
        <v>32500</v>
      </c>
      <c r="N355" s="819"/>
      <c r="O355" s="820"/>
      <c r="P355" s="821"/>
    </row>
    <row r="356" spans="1:16" ht="36" x14ac:dyDescent="0.2">
      <c r="A356" s="808" t="s">
        <v>1261</v>
      </c>
      <c r="B356" s="809" t="s">
        <v>1262</v>
      </c>
      <c r="C356" s="809" t="s">
        <v>1263</v>
      </c>
      <c r="D356" s="810" t="s">
        <v>2386</v>
      </c>
      <c r="E356" s="813">
        <v>2833.3333333333335</v>
      </c>
      <c r="F356" s="814" t="s">
        <v>2387</v>
      </c>
      <c r="G356" s="815" t="s">
        <v>2388</v>
      </c>
      <c r="H356" s="640" t="s">
        <v>1471</v>
      </c>
      <c r="I356" s="640" t="s">
        <v>1471</v>
      </c>
      <c r="J356" s="816" t="s">
        <v>1268</v>
      </c>
      <c r="K356" s="817">
        <v>1</v>
      </c>
      <c r="L356" s="818">
        <v>5</v>
      </c>
      <c r="M356" s="813">
        <v>12500</v>
      </c>
      <c r="N356" s="819">
        <v>2</v>
      </c>
      <c r="O356" s="820">
        <v>6</v>
      </c>
      <c r="P356" s="821">
        <v>17000</v>
      </c>
    </row>
    <row r="357" spans="1:16" ht="36" x14ac:dyDescent="0.2">
      <c r="A357" s="808" t="s">
        <v>1261</v>
      </c>
      <c r="B357" s="809" t="s">
        <v>1262</v>
      </c>
      <c r="C357" s="809" t="s">
        <v>1263</v>
      </c>
      <c r="D357" s="810" t="s">
        <v>2389</v>
      </c>
      <c r="E357" s="813">
        <v>2000</v>
      </c>
      <c r="F357" s="814" t="s">
        <v>2390</v>
      </c>
      <c r="G357" s="815" t="s">
        <v>2391</v>
      </c>
      <c r="H357" s="640" t="s">
        <v>1457</v>
      </c>
      <c r="I357" s="640" t="s">
        <v>1326</v>
      </c>
      <c r="J357" s="816" t="s">
        <v>1274</v>
      </c>
      <c r="K357" s="817">
        <v>1</v>
      </c>
      <c r="L357" s="818">
        <v>7</v>
      </c>
      <c r="M357" s="813">
        <v>13000</v>
      </c>
      <c r="N357" s="819">
        <v>3</v>
      </c>
      <c r="O357" s="820">
        <v>3</v>
      </c>
      <c r="P357" s="821">
        <v>6000</v>
      </c>
    </row>
    <row r="358" spans="1:16" ht="36" x14ac:dyDescent="0.2">
      <c r="A358" s="808" t="s">
        <v>1261</v>
      </c>
      <c r="B358" s="809" t="s">
        <v>1262</v>
      </c>
      <c r="C358" s="809" t="s">
        <v>1263</v>
      </c>
      <c r="D358" s="810" t="s">
        <v>2392</v>
      </c>
      <c r="E358" s="813">
        <v>4000</v>
      </c>
      <c r="F358" s="814" t="s">
        <v>2393</v>
      </c>
      <c r="G358" s="815" t="s">
        <v>2394</v>
      </c>
      <c r="H358" s="640" t="s">
        <v>1321</v>
      </c>
      <c r="I358" s="640" t="s">
        <v>1283</v>
      </c>
      <c r="J358" s="816" t="s">
        <v>1274</v>
      </c>
      <c r="K358" s="817">
        <v>4</v>
      </c>
      <c r="L358" s="818">
        <v>11</v>
      </c>
      <c r="M358" s="813">
        <v>44000</v>
      </c>
      <c r="N358" s="819">
        <v>1</v>
      </c>
      <c r="O358" s="820">
        <v>6</v>
      </c>
      <c r="P358" s="821">
        <v>24000</v>
      </c>
    </row>
    <row r="359" spans="1:16" ht="48" x14ac:dyDescent="0.2">
      <c r="A359" s="808" t="s">
        <v>1261</v>
      </c>
      <c r="B359" s="809" t="s">
        <v>1262</v>
      </c>
      <c r="C359" s="809" t="s">
        <v>1263</v>
      </c>
      <c r="D359" s="810" t="s">
        <v>2130</v>
      </c>
      <c r="E359" s="813">
        <v>6500</v>
      </c>
      <c r="F359" s="814" t="s">
        <v>2395</v>
      </c>
      <c r="G359" s="815" t="s">
        <v>2396</v>
      </c>
      <c r="H359" s="640" t="s">
        <v>1316</v>
      </c>
      <c r="I359" s="640" t="s">
        <v>1273</v>
      </c>
      <c r="J359" s="816" t="s">
        <v>1274</v>
      </c>
      <c r="K359" s="817">
        <v>1</v>
      </c>
      <c r="L359" s="818">
        <v>3</v>
      </c>
      <c r="M359" s="813">
        <v>19500</v>
      </c>
      <c r="N359" s="819"/>
      <c r="O359" s="820"/>
      <c r="P359" s="821"/>
    </row>
    <row r="360" spans="1:16" ht="36" x14ac:dyDescent="0.2">
      <c r="A360" s="808" t="s">
        <v>1261</v>
      </c>
      <c r="B360" s="809" t="s">
        <v>1262</v>
      </c>
      <c r="C360" s="809" t="s">
        <v>1263</v>
      </c>
      <c r="D360" s="810" t="s">
        <v>2397</v>
      </c>
      <c r="E360" s="813">
        <v>4500</v>
      </c>
      <c r="F360" s="814" t="s">
        <v>2398</v>
      </c>
      <c r="G360" s="815" t="s">
        <v>2399</v>
      </c>
      <c r="H360" s="640" t="s">
        <v>1569</v>
      </c>
      <c r="I360" s="640" t="s">
        <v>1273</v>
      </c>
      <c r="J360" s="816" t="s">
        <v>1268</v>
      </c>
      <c r="K360" s="817">
        <v>1</v>
      </c>
      <c r="L360" s="818">
        <v>4</v>
      </c>
      <c r="M360" s="813">
        <v>19350</v>
      </c>
      <c r="N360" s="819">
        <v>5</v>
      </c>
      <c r="O360" s="820">
        <v>6</v>
      </c>
      <c r="P360" s="821">
        <v>27000</v>
      </c>
    </row>
    <row r="361" spans="1:16" ht="36" x14ac:dyDescent="0.2">
      <c r="A361" s="808" t="s">
        <v>1261</v>
      </c>
      <c r="B361" s="809" t="s">
        <v>1262</v>
      </c>
      <c r="C361" s="809" t="s">
        <v>1263</v>
      </c>
      <c r="D361" s="810" t="s">
        <v>2389</v>
      </c>
      <c r="E361" s="813">
        <v>2000</v>
      </c>
      <c r="F361" s="814" t="s">
        <v>2400</v>
      </c>
      <c r="G361" s="815" t="s">
        <v>2401</v>
      </c>
      <c r="H361" s="640" t="s">
        <v>1457</v>
      </c>
      <c r="I361" s="640" t="s">
        <v>1326</v>
      </c>
      <c r="J361" s="816" t="s">
        <v>1274</v>
      </c>
      <c r="K361" s="817">
        <v>1</v>
      </c>
      <c r="L361" s="818">
        <v>6</v>
      </c>
      <c r="M361" s="813">
        <v>12000</v>
      </c>
      <c r="N361" s="819">
        <v>3</v>
      </c>
      <c r="O361" s="820">
        <v>3</v>
      </c>
      <c r="P361" s="821">
        <v>6000</v>
      </c>
    </row>
    <row r="362" spans="1:16" ht="36" x14ac:dyDescent="0.2">
      <c r="A362" s="808" t="s">
        <v>1261</v>
      </c>
      <c r="B362" s="809" t="s">
        <v>1262</v>
      </c>
      <c r="C362" s="809" t="s">
        <v>1263</v>
      </c>
      <c r="D362" s="810" t="s">
        <v>2402</v>
      </c>
      <c r="E362" s="813">
        <v>3000</v>
      </c>
      <c r="F362" s="814" t="s">
        <v>2403</v>
      </c>
      <c r="G362" s="815" t="s">
        <v>2404</v>
      </c>
      <c r="H362" s="640" t="s">
        <v>1655</v>
      </c>
      <c r="I362" s="640" t="s">
        <v>1326</v>
      </c>
      <c r="J362" s="816" t="s">
        <v>1268</v>
      </c>
      <c r="K362" s="817">
        <v>1</v>
      </c>
      <c r="L362" s="818">
        <v>2</v>
      </c>
      <c r="M362" s="813">
        <v>6000</v>
      </c>
      <c r="N362" s="819"/>
      <c r="O362" s="820"/>
      <c r="P362" s="821"/>
    </row>
    <row r="363" spans="1:16" ht="72" x14ac:dyDescent="0.2">
      <c r="A363" s="808" t="s">
        <v>1261</v>
      </c>
      <c r="B363" s="809" t="s">
        <v>1262</v>
      </c>
      <c r="C363" s="809" t="s">
        <v>1263</v>
      </c>
      <c r="D363" s="810" t="s">
        <v>2405</v>
      </c>
      <c r="E363" s="813">
        <v>4750</v>
      </c>
      <c r="F363" s="814" t="s">
        <v>2406</v>
      </c>
      <c r="G363" s="815" t="s">
        <v>2407</v>
      </c>
      <c r="H363" s="640" t="s">
        <v>1272</v>
      </c>
      <c r="I363" s="640" t="s">
        <v>1278</v>
      </c>
      <c r="J363" s="816" t="s">
        <v>1274</v>
      </c>
      <c r="K363" s="817">
        <v>2</v>
      </c>
      <c r="L363" s="818">
        <v>6</v>
      </c>
      <c r="M363" s="813">
        <v>30000</v>
      </c>
      <c r="N363" s="819"/>
      <c r="O363" s="820"/>
      <c r="P363" s="821"/>
    </row>
    <row r="364" spans="1:16" ht="36" x14ac:dyDescent="0.2">
      <c r="A364" s="808" t="s">
        <v>1261</v>
      </c>
      <c r="B364" s="809" t="s">
        <v>1262</v>
      </c>
      <c r="C364" s="809" t="s">
        <v>1263</v>
      </c>
      <c r="D364" s="810" t="s">
        <v>2408</v>
      </c>
      <c r="E364" s="813">
        <v>7500</v>
      </c>
      <c r="F364" s="814" t="s">
        <v>2409</v>
      </c>
      <c r="G364" s="815" t="s">
        <v>2410</v>
      </c>
      <c r="H364" s="640" t="s">
        <v>1598</v>
      </c>
      <c r="I364" s="640" t="s">
        <v>1273</v>
      </c>
      <c r="J364" s="816" t="s">
        <v>1274</v>
      </c>
      <c r="K364" s="817"/>
      <c r="L364" s="818"/>
      <c r="M364" s="813"/>
      <c r="N364" s="819">
        <v>1</v>
      </c>
      <c r="O364" s="820">
        <v>4</v>
      </c>
      <c r="P364" s="821">
        <v>30000</v>
      </c>
    </row>
    <row r="365" spans="1:16" ht="60" x14ac:dyDescent="0.2">
      <c r="A365" s="808" t="s">
        <v>1261</v>
      </c>
      <c r="B365" s="809" t="s">
        <v>1262</v>
      </c>
      <c r="C365" s="809" t="s">
        <v>1263</v>
      </c>
      <c r="D365" s="810" t="s">
        <v>2411</v>
      </c>
      <c r="E365" s="813">
        <v>6000</v>
      </c>
      <c r="F365" s="814" t="s">
        <v>2412</v>
      </c>
      <c r="G365" s="815" t="s">
        <v>2413</v>
      </c>
      <c r="H365" s="640" t="s">
        <v>1305</v>
      </c>
      <c r="I365" s="640" t="s">
        <v>1273</v>
      </c>
      <c r="J365" s="816" t="s">
        <v>1274</v>
      </c>
      <c r="K365" s="817"/>
      <c r="L365" s="818"/>
      <c r="M365" s="813"/>
      <c r="N365" s="819">
        <v>1</v>
      </c>
      <c r="O365" s="820">
        <v>1</v>
      </c>
      <c r="P365" s="821">
        <v>6000</v>
      </c>
    </row>
    <row r="366" spans="1:16" ht="72" x14ac:dyDescent="0.2">
      <c r="A366" s="808" t="s">
        <v>1261</v>
      </c>
      <c r="B366" s="809" t="s">
        <v>1262</v>
      </c>
      <c r="C366" s="809" t="s">
        <v>1263</v>
      </c>
      <c r="D366" s="810" t="s">
        <v>2414</v>
      </c>
      <c r="E366" s="813">
        <v>8125</v>
      </c>
      <c r="F366" s="814" t="s">
        <v>2415</v>
      </c>
      <c r="G366" s="815" t="s">
        <v>2416</v>
      </c>
      <c r="H366" s="640" t="s">
        <v>1316</v>
      </c>
      <c r="I366" s="640" t="s">
        <v>1273</v>
      </c>
      <c r="J366" s="816" t="s">
        <v>1274</v>
      </c>
      <c r="K366" s="817"/>
      <c r="L366" s="818"/>
      <c r="M366" s="813"/>
      <c r="N366" s="819">
        <v>4</v>
      </c>
      <c r="O366" s="820">
        <v>5</v>
      </c>
      <c r="P366" s="821">
        <v>39000</v>
      </c>
    </row>
    <row r="367" spans="1:16" ht="120" x14ac:dyDescent="0.2">
      <c r="A367" s="808" t="s">
        <v>1261</v>
      </c>
      <c r="B367" s="809" t="s">
        <v>1262</v>
      </c>
      <c r="C367" s="809" t="s">
        <v>1263</v>
      </c>
      <c r="D367" s="810" t="s">
        <v>2417</v>
      </c>
      <c r="E367" s="813">
        <v>7500</v>
      </c>
      <c r="F367" s="814" t="s">
        <v>2418</v>
      </c>
      <c r="G367" s="815" t="s">
        <v>2419</v>
      </c>
      <c r="H367" s="640" t="s">
        <v>1272</v>
      </c>
      <c r="I367" s="640" t="s">
        <v>1278</v>
      </c>
      <c r="J367" s="816" t="s">
        <v>1274</v>
      </c>
      <c r="K367" s="817">
        <v>1</v>
      </c>
      <c r="L367" s="818">
        <v>3</v>
      </c>
      <c r="M367" s="813">
        <v>22500</v>
      </c>
      <c r="N367" s="819"/>
      <c r="O367" s="820"/>
      <c r="P367" s="821"/>
    </row>
    <row r="368" spans="1:16" ht="132" x14ac:dyDescent="0.2">
      <c r="A368" s="808" t="s">
        <v>1261</v>
      </c>
      <c r="B368" s="809" t="s">
        <v>1262</v>
      </c>
      <c r="C368" s="809" t="s">
        <v>1263</v>
      </c>
      <c r="D368" s="810" t="s">
        <v>2420</v>
      </c>
      <c r="E368" s="813">
        <v>10000</v>
      </c>
      <c r="F368" s="814" t="s">
        <v>2421</v>
      </c>
      <c r="G368" s="815" t="s">
        <v>2422</v>
      </c>
      <c r="H368" s="640" t="s">
        <v>1296</v>
      </c>
      <c r="I368" s="640" t="s">
        <v>1296</v>
      </c>
      <c r="J368" s="816" t="s">
        <v>1274</v>
      </c>
      <c r="K368" s="817">
        <v>2</v>
      </c>
      <c r="L368" s="818">
        <v>6</v>
      </c>
      <c r="M368" s="813">
        <v>57650</v>
      </c>
      <c r="N368" s="819"/>
      <c r="O368" s="820"/>
      <c r="P368" s="821"/>
    </row>
    <row r="369" spans="1:16" ht="84" x14ac:dyDescent="0.2">
      <c r="A369" s="808" t="s">
        <v>1261</v>
      </c>
      <c r="B369" s="809" t="s">
        <v>1262</v>
      </c>
      <c r="C369" s="809" t="s">
        <v>1263</v>
      </c>
      <c r="D369" s="810" t="s">
        <v>1330</v>
      </c>
      <c r="E369" s="813">
        <v>6500</v>
      </c>
      <c r="F369" s="814" t="s">
        <v>2423</v>
      </c>
      <c r="G369" s="815" t="s">
        <v>2424</v>
      </c>
      <c r="H369" s="640" t="s">
        <v>1316</v>
      </c>
      <c r="I369" s="640" t="s">
        <v>1273</v>
      </c>
      <c r="J369" s="816" t="s">
        <v>1274</v>
      </c>
      <c r="K369" s="817">
        <v>1</v>
      </c>
      <c r="L369" s="818">
        <v>4</v>
      </c>
      <c r="M369" s="813">
        <v>26000</v>
      </c>
      <c r="N369" s="819">
        <v>2</v>
      </c>
      <c r="O369" s="820">
        <v>6</v>
      </c>
      <c r="P369" s="821">
        <v>39000</v>
      </c>
    </row>
    <row r="370" spans="1:16" ht="72" x14ac:dyDescent="0.2">
      <c r="A370" s="808" t="s">
        <v>1261</v>
      </c>
      <c r="B370" s="809" t="s">
        <v>1262</v>
      </c>
      <c r="C370" s="809" t="s">
        <v>1263</v>
      </c>
      <c r="D370" s="810" t="s">
        <v>2425</v>
      </c>
      <c r="E370" s="813">
        <v>8125</v>
      </c>
      <c r="F370" s="814" t="s">
        <v>2426</v>
      </c>
      <c r="G370" s="815" t="s">
        <v>2427</v>
      </c>
      <c r="H370" s="640" t="s">
        <v>1305</v>
      </c>
      <c r="I370" s="640" t="s">
        <v>1273</v>
      </c>
      <c r="J370" s="816" t="s">
        <v>1274</v>
      </c>
      <c r="K370" s="817">
        <v>1</v>
      </c>
      <c r="L370" s="818">
        <v>4</v>
      </c>
      <c r="M370" s="813">
        <v>32500</v>
      </c>
      <c r="N370" s="819"/>
      <c r="O370" s="820"/>
      <c r="P370" s="821"/>
    </row>
    <row r="371" spans="1:16" ht="180" x14ac:dyDescent="0.2">
      <c r="A371" s="808" t="s">
        <v>1261</v>
      </c>
      <c r="B371" s="809" t="s">
        <v>1262</v>
      </c>
      <c r="C371" s="809" t="s">
        <v>1263</v>
      </c>
      <c r="D371" s="810" t="s">
        <v>2428</v>
      </c>
      <c r="E371" s="813">
        <v>5958.33</v>
      </c>
      <c r="F371" s="814" t="s">
        <v>2429</v>
      </c>
      <c r="G371" s="815" t="s">
        <v>2430</v>
      </c>
      <c r="H371" s="640" t="s">
        <v>1305</v>
      </c>
      <c r="I371" s="640" t="s">
        <v>1305</v>
      </c>
      <c r="J371" s="816" t="s">
        <v>1274</v>
      </c>
      <c r="K371" s="817">
        <v>2</v>
      </c>
      <c r="L371" s="818">
        <v>6</v>
      </c>
      <c r="M371" s="813">
        <v>35750</v>
      </c>
      <c r="N371" s="819"/>
      <c r="O371" s="820"/>
      <c r="P371" s="821"/>
    </row>
    <row r="372" spans="1:16" ht="204" x14ac:dyDescent="0.2">
      <c r="A372" s="808" t="s">
        <v>1261</v>
      </c>
      <c r="B372" s="809" t="s">
        <v>1262</v>
      </c>
      <c r="C372" s="809" t="s">
        <v>1263</v>
      </c>
      <c r="D372" s="810" t="s">
        <v>2431</v>
      </c>
      <c r="E372" s="813">
        <v>8250</v>
      </c>
      <c r="F372" s="814" t="s">
        <v>2432</v>
      </c>
      <c r="G372" s="815" t="s">
        <v>2433</v>
      </c>
      <c r="H372" s="640" t="s">
        <v>1305</v>
      </c>
      <c r="I372" s="640" t="s">
        <v>1273</v>
      </c>
      <c r="J372" s="816" t="s">
        <v>1274</v>
      </c>
      <c r="K372" s="817">
        <v>1</v>
      </c>
      <c r="L372" s="818">
        <v>3</v>
      </c>
      <c r="M372" s="813">
        <v>27000</v>
      </c>
      <c r="N372" s="819">
        <v>1</v>
      </c>
      <c r="O372" s="820">
        <v>3</v>
      </c>
      <c r="P372" s="821">
        <v>22500</v>
      </c>
    </row>
    <row r="373" spans="1:16" ht="84" x14ac:dyDescent="0.2">
      <c r="A373" s="808" t="s">
        <v>1261</v>
      </c>
      <c r="B373" s="809" t="s">
        <v>1262</v>
      </c>
      <c r="C373" s="809" t="s">
        <v>1263</v>
      </c>
      <c r="D373" s="810" t="s">
        <v>2434</v>
      </c>
      <c r="E373" s="813">
        <v>8500</v>
      </c>
      <c r="F373" s="814" t="s">
        <v>2435</v>
      </c>
      <c r="G373" s="815" t="s">
        <v>2436</v>
      </c>
      <c r="H373" s="640" t="s">
        <v>1305</v>
      </c>
      <c r="I373" s="640" t="s">
        <v>1273</v>
      </c>
      <c r="J373" s="816" t="s">
        <v>1274</v>
      </c>
      <c r="K373" s="817">
        <v>1</v>
      </c>
      <c r="L373" s="818">
        <v>4</v>
      </c>
      <c r="M373" s="813">
        <v>34000</v>
      </c>
      <c r="N373" s="819"/>
      <c r="O373" s="820"/>
      <c r="P373" s="821"/>
    </row>
    <row r="374" spans="1:16" ht="36" x14ac:dyDescent="0.2">
      <c r="A374" s="808" t="s">
        <v>1261</v>
      </c>
      <c r="B374" s="809" t="s">
        <v>1262</v>
      </c>
      <c r="C374" s="809" t="s">
        <v>1263</v>
      </c>
      <c r="D374" s="810" t="s">
        <v>2437</v>
      </c>
      <c r="E374" s="813">
        <v>6500</v>
      </c>
      <c r="F374" s="814" t="s">
        <v>2438</v>
      </c>
      <c r="G374" s="815" t="s">
        <v>2439</v>
      </c>
      <c r="H374" s="640" t="s">
        <v>1316</v>
      </c>
      <c r="I374" s="640" t="s">
        <v>1273</v>
      </c>
      <c r="J374" s="816" t="s">
        <v>1274</v>
      </c>
      <c r="K374" s="817">
        <v>1</v>
      </c>
      <c r="L374" s="818">
        <v>3</v>
      </c>
      <c r="M374" s="813">
        <v>19500</v>
      </c>
      <c r="N374" s="819"/>
      <c r="O374" s="820"/>
      <c r="P374" s="821"/>
    </row>
    <row r="375" spans="1:16" ht="72" x14ac:dyDescent="0.2">
      <c r="A375" s="808" t="s">
        <v>1261</v>
      </c>
      <c r="B375" s="809" t="s">
        <v>1262</v>
      </c>
      <c r="C375" s="809" t="s">
        <v>1263</v>
      </c>
      <c r="D375" s="810" t="s">
        <v>2440</v>
      </c>
      <c r="E375" s="813">
        <v>5000</v>
      </c>
      <c r="F375" s="814" t="s">
        <v>2441</v>
      </c>
      <c r="G375" s="815" t="s">
        <v>2442</v>
      </c>
      <c r="H375" s="640" t="s">
        <v>1316</v>
      </c>
      <c r="I375" s="640" t="s">
        <v>1273</v>
      </c>
      <c r="J375" s="816" t="s">
        <v>1274</v>
      </c>
      <c r="K375" s="817">
        <v>1</v>
      </c>
      <c r="L375" s="818">
        <v>4</v>
      </c>
      <c r="M375" s="813">
        <v>20000</v>
      </c>
      <c r="N375" s="819"/>
      <c r="O375" s="820"/>
      <c r="P375" s="821"/>
    </row>
    <row r="376" spans="1:16" ht="36" x14ac:dyDescent="0.2">
      <c r="A376" s="808" t="s">
        <v>1261</v>
      </c>
      <c r="B376" s="809" t="s">
        <v>1262</v>
      </c>
      <c r="C376" s="809" t="s">
        <v>1263</v>
      </c>
      <c r="D376" s="810" t="s">
        <v>2443</v>
      </c>
      <c r="E376" s="813">
        <v>6500</v>
      </c>
      <c r="F376" s="814" t="s">
        <v>2444</v>
      </c>
      <c r="G376" s="815" t="s">
        <v>2445</v>
      </c>
      <c r="H376" s="640" t="s">
        <v>1316</v>
      </c>
      <c r="I376" s="640" t="s">
        <v>1317</v>
      </c>
      <c r="J376" s="816" t="s">
        <v>1274</v>
      </c>
      <c r="K376" s="817">
        <v>1</v>
      </c>
      <c r="L376" s="818">
        <v>3</v>
      </c>
      <c r="M376" s="813">
        <v>19500</v>
      </c>
      <c r="N376" s="819"/>
      <c r="O376" s="820"/>
      <c r="P376" s="821"/>
    </row>
    <row r="377" spans="1:16" ht="60" x14ac:dyDescent="0.2">
      <c r="A377" s="808" t="s">
        <v>1261</v>
      </c>
      <c r="B377" s="809" t="s">
        <v>1262</v>
      </c>
      <c r="C377" s="809" t="s">
        <v>1263</v>
      </c>
      <c r="D377" s="810" t="s">
        <v>2446</v>
      </c>
      <c r="E377" s="813">
        <v>7678.5714285714284</v>
      </c>
      <c r="F377" s="814" t="s">
        <v>2447</v>
      </c>
      <c r="G377" s="815" t="s">
        <v>2448</v>
      </c>
      <c r="H377" s="640" t="s">
        <v>1598</v>
      </c>
      <c r="I377" s="640" t="s">
        <v>1598</v>
      </c>
      <c r="J377" s="816" t="s">
        <v>1274</v>
      </c>
      <c r="K377" s="817">
        <v>1</v>
      </c>
      <c r="L377" s="818">
        <v>5</v>
      </c>
      <c r="M377" s="813">
        <v>33750</v>
      </c>
      <c r="N377" s="819">
        <v>6</v>
      </c>
      <c r="O377" s="820">
        <v>6</v>
      </c>
      <c r="P377" s="821">
        <v>46071.428571428572</v>
      </c>
    </row>
    <row r="378" spans="1:16" ht="60" x14ac:dyDescent="0.2">
      <c r="A378" s="808" t="s">
        <v>1261</v>
      </c>
      <c r="B378" s="809" t="s">
        <v>1262</v>
      </c>
      <c r="C378" s="809" t="s">
        <v>1263</v>
      </c>
      <c r="D378" s="810" t="s">
        <v>2449</v>
      </c>
      <c r="E378" s="813">
        <v>9500</v>
      </c>
      <c r="F378" s="814" t="s">
        <v>2450</v>
      </c>
      <c r="G378" s="815" t="s">
        <v>2451</v>
      </c>
      <c r="H378" s="640" t="s">
        <v>1316</v>
      </c>
      <c r="I378" s="640" t="s">
        <v>1317</v>
      </c>
      <c r="J378" s="816" t="s">
        <v>1274</v>
      </c>
      <c r="K378" s="817">
        <v>2</v>
      </c>
      <c r="L378" s="818">
        <v>5</v>
      </c>
      <c r="M378" s="813">
        <v>47810</v>
      </c>
      <c r="N378" s="819">
        <v>6</v>
      </c>
      <c r="O378" s="820">
        <v>6</v>
      </c>
      <c r="P378" s="821">
        <v>57000</v>
      </c>
    </row>
    <row r="379" spans="1:16" ht="96" x14ac:dyDescent="0.2">
      <c r="A379" s="808" t="s">
        <v>1261</v>
      </c>
      <c r="B379" s="809" t="s">
        <v>1262</v>
      </c>
      <c r="C379" s="809" t="s">
        <v>1263</v>
      </c>
      <c r="D379" s="810" t="s">
        <v>2452</v>
      </c>
      <c r="E379" s="813">
        <v>9357.1428571428569</v>
      </c>
      <c r="F379" s="814" t="s">
        <v>2453</v>
      </c>
      <c r="G379" s="815" t="s">
        <v>2454</v>
      </c>
      <c r="H379" s="640" t="s">
        <v>1305</v>
      </c>
      <c r="I379" s="640" t="s">
        <v>1305</v>
      </c>
      <c r="J379" s="816" t="s">
        <v>1274</v>
      </c>
      <c r="K379" s="817">
        <v>3</v>
      </c>
      <c r="L379" s="818">
        <v>8</v>
      </c>
      <c r="M379" s="813">
        <v>68020</v>
      </c>
      <c r="N379" s="819">
        <v>4</v>
      </c>
      <c r="O379" s="820">
        <v>6</v>
      </c>
      <c r="P379" s="821">
        <v>56142.857142857145</v>
      </c>
    </row>
    <row r="380" spans="1:16" ht="48" x14ac:dyDescent="0.2">
      <c r="A380" s="808" t="s">
        <v>1261</v>
      </c>
      <c r="B380" s="809" t="s">
        <v>1262</v>
      </c>
      <c r="C380" s="809" t="s">
        <v>1263</v>
      </c>
      <c r="D380" s="810" t="s">
        <v>2455</v>
      </c>
      <c r="E380" s="813">
        <v>7500</v>
      </c>
      <c r="F380" s="814" t="s">
        <v>2456</v>
      </c>
      <c r="G380" s="815" t="s">
        <v>2457</v>
      </c>
      <c r="H380" s="640" t="s">
        <v>1305</v>
      </c>
      <c r="I380" s="640" t="s">
        <v>1273</v>
      </c>
      <c r="J380" s="816" t="s">
        <v>1274</v>
      </c>
      <c r="K380" s="817">
        <v>1</v>
      </c>
      <c r="L380" s="818">
        <v>4</v>
      </c>
      <c r="M380" s="813">
        <v>30000</v>
      </c>
      <c r="N380" s="819"/>
      <c r="O380" s="820"/>
      <c r="P380" s="821"/>
    </row>
    <row r="381" spans="1:16" ht="84" x14ac:dyDescent="0.2">
      <c r="A381" s="808" t="s">
        <v>1261</v>
      </c>
      <c r="B381" s="809" t="s">
        <v>1262</v>
      </c>
      <c r="C381" s="809" t="s">
        <v>1263</v>
      </c>
      <c r="D381" s="810" t="s">
        <v>2458</v>
      </c>
      <c r="E381" s="813">
        <v>5500</v>
      </c>
      <c r="F381" s="814" t="s">
        <v>2459</v>
      </c>
      <c r="G381" s="815" t="s">
        <v>2460</v>
      </c>
      <c r="H381" s="640" t="s">
        <v>1292</v>
      </c>
      <c r="I381" s="640" t="s">
        <v>1288</v>
      </c>
      <c r="J381" s="816" t="s">
        <v>1274</v>
      </c>
      <c r="K381" s="817">
        <v>1</v>
      </c>
      <c r="L381" s="818">
        <v>7</v>
      </c>
      <c r="M381" s="813">
        <v>33000</v>
      </c>
      <c r="N381" s="819"/>
      <c r="O381" s="820"/>
      <c r="P381" s="821"/>
    </row>
    <row r="382" spans="1:16" ht="36" x14ac:dyDescent="0.2">
      <c r="A382" s="808" t="s">
        <v>1261</v>
      </c>
      <c r="B382" s="809" t="s">
        <v>1262</v>
      </c>
      <c r="C382" s="809" t="s">
        <v>1263</v>
      </c>
      <c r="D382" s="810" t="s">
        <v>2461</v>
      </c>
      <c r="E382" s="813">
        <v>2500</v>
      </c>
      <c r="F382" s="814" t="s">
        <v>2462</v>
      </c>
      <c r="G382" s="815" t="s">
        <v>2463</v>
      </c>
      <c r="H382" s="640" t="s">
        <v>1267</v>
      </c>
      <c r="I382" s="640" t="s">
        <v>1267</v>
      </c>
      <c r="J382" s="816" t="s">
        <v>1268</v>
      </c>
      <c r="K382" s="817">
        <v>1</v>
      </c>
      <c r="L382" s="818">
        <v>4</v>
      </c>
      <c r="M382" s="813">
        <v>10000</v>
      </c>
      <c r="N382" s="819">
        <v>1</v>
      </c>
      <c r="O382" s="820">
        <v>1</v>
      </c>
      <c r="P382" s="821">
        <v>2500</v>
      </c>
    </row>
    <row r="383" spans="1:16" ht="72" x14ac:dyDescent="0.2">
      <c r="A383" s="808" t="s">
        <v>1261</v>
      </c>
      <c r="B383" s="809" t="s">
        <v>1262</v>
      </c>
      <c r="C383" s="809" t="s">
        <v>1263</v>
      </c>
      <c r="D383" s="810" t="s">
        <v>2464</v>
      </c>
      <c r="E383" s="813">
        <v>7500</v>
      </c>
      <c r="F383" s="814" t="s">
        <v>2465</v>
      </c>
      <c r="G383" s="815" t="s">
        <v>2466</v>
      </c>
      <c r="H383" s="640" t="s">
        <v>1305</v>
      </c>
      <c r="I383" s="640" t="s">
        <v>1305</v>
      </c>
      <c r="J383" s="816" t="s">
        <v>1274</v>
      </c>
      <c r="K383" s="817">
        <v>1</v>
      </c>
      <c r="L383" s="818">
        <v>2</v>
      </c>
      <c r="M383" s="813">
        <v>15000</v>
      </c>
      <c r="N383" s="819"/>
      <c r="O383" s="820"/>
      <c r="P383" s="821"/>
    </row>
    <row r="384" spans="1:16" ht="36" x14ac:dyDescent="0.2">
      <c r="A384" s="808" t="s">
        <v>1261</v>
      </c>
      <c r="B384" s="809" t="s">
        <v>1262</v>
      </c>
      <c r="C384" s="809" t="s">
        <v>1263</v>
      </c>
      <c r="D384" s="810" t="s">
        <v>2467</v>
      </c>
      <c r="E384" s="813">
        <v>2500</v>
      </c>
      <c r="F384" s="814" t="s">
        <v>2468</v>
      </c>
      <c r="G384" s="815" t="s">
        <v>2469</v>
      </c>
      <c r="H384" s="640" t="s">
        <v>1267</v>
      </c>
      <c r="I384" s="640" t="s">
        <v>1267</v>
      </c>
      <c r="J384" s="816" t="s">
        <v>1268</v>
      </c>
      <c r="K384" s="817">
        <v>2</v>
      </c>
      <c r="L384" s="818">
        <v>6</v>
      </c>
      <c r="M384" s="813">
        <v>15000</v>
      </c>
      <c r="N384" s="819">
        <v>4</v>
      </c>
      <c r="O384" s="820">
        <v>6</v>
      </c>
      <c r="P384" s="821">
        <v>15000</v>
      </c>
    </row>
    <row r="385" spans="1:16" ht="48" x14ac:dyDescent="0.2">
      <c r="A385" s="808" t="s">
        <v>1261</v>
      </c>
      <c r="B385" s="809" t="s">
        <v>1262</v>
      </c>
      <c r="C385" s="809" t="s">
        <v>1263</v>
      </c>
      <c r="D385" s="810" t="s">
        <v>2470</v>
      </c>
      <c r="E385" s="813">
        <v>6500</v>
      </c>
      <c r="F385" s="814" t="s">
        <v>2471</v>
      </c>
      <c r="G385" s="815" t="s">
        <v>2472</v>
      </c>
      <c r="H385" s="640" t="s">
        <v>1305</v>
      </c>
      <c r="I385" s="640" t="s">
        <v>1305</v>
      </c>
      <c r="J385" s="816" t="s">
        <v>1274</v>
      </c>
      <c r="K385" s="817">
        <v>1</v>
      </c>
      <c r="L385" s="818">
        <v>3</v>
      </c>
      <c r="M385" s="813">
        <v>19500</v>
      </c>
      <c r="N385" s="819"/>
      <c r="O385" s="820"/>
      <c r="P385" s="821"/>
    </row>
    <row r="386" spans="1:16" ht="36" x14ac:dyDescent="0.2">
      <c r="A386" s="808" t="s">
        <v>1261</v>
      </c>
      <c r="B386" s="809" t="s">
        <v>1262</v>
      </c>
      <c r="C386" s="809" t="s">
        <v>1263</v>
      </c>
      <c r="D386" s="810" t="s">
        <v>2473</v>
      </c>
      <c r="E386" s="813">
        <v>5000</v>
      </c>
      <c r="F386" s="814" t="s">
        <v>2474</v>
      </c>
      <c r="G386" s="815" t="s">
        <v>2475</v>
      </c>
      <c r="H386" s="640" t="s">
        <v>1316</v>
      </c>
      <c r="I386" s="640" t="s">
        <v>1317</v>
      </c>
      <c r="J386" s="816" t="s">
        <v>1274</v>
      </c>
      <c r="K386" s="817">
        <v>2</v>
      </c>
      <c r="L386" s="818">
        <v>4</v>
      </c>
      <c r="M386" s="813">
        <v>35000</v>
      </c>
      <c r="N386" s="819"/>
      <c r="O386" s="820"/>
      <c r="P386" s="821"/>
    </row>
    <row r="387" spans="1:16" ht="60" x14ac:dyDescent="0.2">
      <c r="A387" s="808" t="s">
        <v>1261</v>
      </c>
      <c r="B387" s="809" t="s">
        <v>1262</v>
      </c>
      <c r="C387" s="809" t="s">
        <v>1263</v>
      </c>
      <c r="D387" s="810" t="s">
        <v>2476</v>
      </c>
      <c r="E387" s="813">
        <v>6250</v>
      </c>
      <c r="F387" s="814" t="s">
        <v>2477</v>
      </c>
      <c r="G387" s="815" t="s">
        <v>2478</v>
      </c>
      <c r="H387" s="640" t="s">
        <v>1305</v>
      </c>
      <c r="I387" s="640" t="s">
        <v>1273</v>
      </c>
      <c r="J387" s="816" t="s">
        <v>1274</v>
      </c>
      <c r="K387" s="817">
        <v>1</v>
      </c>
      <c r="L387" s="818">
        <v>3</v>
      </c>
      <c r="M387" s="813">
        <v>18750</v>
      </c>
      <c r="N387" s="819"/>
      <c r="O387" s="820"/>
      <c r="P387" s="821"/>
    </row>
    <row r="388" spans="1:16" ht="36" x14ac:dyDescent="0.2">
      <c r="A388" s="808" t="s">
        <v>1261</v>
      </c>
      <c r="B388" s="809" t="s">
        <v>1262</v>
      </c>
      <c r="C388" s="809" t="s">
        <v>1263</v>
      </c>
      <c r="D388" s="810" t="s">
        <v>2479</v>
      </c>
      <c r="E388" s="813">
        <v>3000</v>
      </c>
      <c r="F388" s="814" t="s">
        <v>2480</v>
      </c>
      <c r="G388" s="815" t="s">
        <v>2481</v>
      </c>
      <c r="H388" s="640" t="s">
        <v>1598</v>
      </c>
      <c r="I388" s="640" t="s">
        <v>1598</v>
      </c>
      <c r="J388" s="816" t="s">
        <v>1274</v>
      </c>
      <c r="K388" s="817">
        <v>1</v>
      </c>
      <c r="L388" s="818">
        <v>6</v>
      </c>
      <c r="M388" s="813">
        <v>16500</v>
      </c>
      <c r="N388" s="819"/>
      <c r="O388" s="820"/>
      <c r="P388" s="821"/>
    </row>
    <row r="389" spans="1:16" ht="36" x14ac:dyDescent="0.2">
      <c r="A389" s="808" t="s">
        <v>1261</v>
      </c>
      <c r="B389" s="809" t="s">
        <v>1262</v>
      </c>
      <c r="C389" s="809" t="s">
        <v>1263</v>
      </c>
      <c r="D389" s="810" t="s">
        <v>2482</v>
      </c>
      <c r="E389" s="813">
        <v>8500</v>
      </c>
      <c r="F389" s="814" t="s">
        <v>2483</v>
      </c>
      <c r="G389" s="815" t="s">
        <v>2484</v>
      </c>
      <c r="H389" s="640" t="s">
        <v>1360</v>
      </c>
      <c r="I389" s="640" t="s">
        <v>1576</v>
      </c>
      <c r="J389" s="816" t="s">
        <v>1274</v>
      </c>
      <c r="K389" s="817">
        <v>1</v>
      </c>
      <c r="L389" s="818">
        <v>4</v>
      </c>
      <c r="M389" s="813">
        <v>34000</v>
      </c>
      <c r="N389" s="819"/>
      <c r="O389" s="820"/>
      <c r="P389" s="821"/>
    </row>
    <row r="390" spans="1:16" ht="48" x14ac:dyDescent="0.2">
      <c r="A390" s="808" t="s">
        <v>1261</v>
      </c>
      <c r="B390" s="809" t="s">
        <v>1262</v>
      </c>
      <c r="C390" s="809" t="s">
        <v>1263</v>
      </c>
      <c r="D390" s="810" t="s">
        <v>2485</v>
      </c>
      <c r="E390" s="813">
        <v>7500</v>
      </c>
      <c r="F390" s="814" t="s">
        <v>2486</v>
      </c>
      <c r="G390" s="815" t="s">
        <v>2487</v>
      </c>
      <c r="H390" s="640" t="s">
        <v>1316</v>
      </c>
      <c r="I390" s="640" t="s">
        <v>1317</v>
      </c>
      <c r="J390" s="816" t="s">
        <v>1274</v>
      </c>
      <c r="K390" s="817">
        <v>1</v>
      </c>
      <c r="L390" s="818">
        <v>3</v>
      </c>
      <c r="M390" s="813">
        <v>22500</v>
      </c>
      <c r="N390" s="819"/>
      <c r="O390" s="820"/>
      <c r="P390" s="821"/>
    </row>
    <row r="391" spans="1:16" ht="36" x14ac:dyDescent="0.2">
      <c r="A391" s="808" t="s">
        <v>1261</v>
      </c>
      <c r="B391" s="809" t="s">
        <v>1262</v>
      </c>
      <c r="C391" s="809" t="s">
        <v>1263</v>
      </c>
      <c r="D391" s="810" t="s">
        <v>2488</v>
      </c>
      <c r="E391" s="813">
        <v>2500</v>
      </c>
      <c r="F391" s="814" t="s">
        <v>2489</v>
      </c>
      <c r="G391" s="815" t="s">
        <v>2490</v>
      </c>
      <c r="H391" s="640" t="s">
        <v>1267</v>
      </c>
      <c r="I391" s="640" t="s">
        <v>1267</v>
      </c>
      <c r="J391" s="816" t="s">
        <v>1268</v>
      </c>
      <c r="K391" s="817">
        <v>1</v>
      </c>
      <c r="L391" s="818">
        <v>11</v>
      </c>
      <c r="M391" s="813">
        <v>27500</v>
      </c>
      <c r="N391" s="819"/>
      <c r="O391" s="820"/>
      <c r="P391" s="821"/>
    </row>
    <row r="392" spans="1:16" ht="36" x14ac:dyDescent="0.2">
      <c r="A392" s="808" t="s">
        <v>1261</v>
      </c>
      <c r="B392" s="809" t="s">
        <v>1262</v>
      </c>
      <c r="C392" s="809" t="s">
        <v>1263</v>
      </c>
      <c r="D392" s="810" t="s">
        <v>2491</v>
      </c>
      <c r="E392" s="813">
        <v>2500</v>
      </c>
      <c r="F392" s="814" t="s">
        <v>2492</v>
      </c>
      <c r="G392" s="815" t="s">
        <v>2493</v>
      </c>
      <c r="H392" s="640" t="s">
        <v>1569</v>
      </c>
      <c r="I392" s="640" t="s">
        <v>1326</v>
      </c>
      <c r="J392" s="816" t="s">
        <v>1274</v>
      </c>
      <c r="K392" s="817">
        <v>3</v>
      </c>
      <c r="L392" s="818">
        <v>9</v>
      </c>
      <c r="M392" s="813">
        <v>22500</v>
      </c>
      <c r="N392" s="819"/>
      <c r="O392" s="820"/>
      <c r="P392" s="821"/>
    </row>
    <row r="393" spans="1:16" ht="36" x14ac:dyDescent="0.2">
      <c r="A393" s="808" t="s">
        <v>1261</v>
      </c>
      <c r="B393" s="809" t="s">
        <v>1262</v>
      </c>
      <c r="C393" s="809" t="s">
        <v>1263</v>
      </c>
      <c r="D393" s="810" t="s">
        <v>2494</v>
      </c>
      <c r="E393" s="813">
        <v>3400</v>
      </c>
      <c r="F393" s="814" t="s">
        <v>2495</v>
      </c>
      <c r="G393" s="815" t="s">
        <v>2496</v>
      </c>
      <c r="H393" s="640" t="s">
        <v>1267</v>
      </c>
      <c r="I393" s="640" t="s">
        <v>1267</v>
      </c>
      <c r="J393" s="816" t="s">
        <v>1268</v>
      </c>
      <c r="K393" s="817">
        <v>1</v>
      </c>
      <c r="L393" s="818">
        <v>10</v>
      </c>
      <c r="M393" s="813">
        <v>34000</v>
      </c>
      <c r="N393" s="819"/>
      <c r="O393" s="820"/>
      <c r="P393" s="821"/>
    </row>
    <row r="394" spans="1:16" ht="36" x14ac:dyDescent="0.2">
      <c r="A394" s="808" t="s">
        <v>1261</v>
      </c>
      <c r="B394" s="809" t="s">
        <v>1262</v>
      </c>
      <c r="C394" s="809" t="s">
        <v>1263</v>
      </c>
      <c r="D394" s="810" t="s">
        <v>2497</v>
      </c>
      <c r="E394" s="813">
        <v>7500</v>
      </c>
      <c r="F394" s="814" t="s">
        <v>2498</v>
      </c>
      <c r="G394" s="815" t="s">
        <v>2499</v>
      </c>
      <c r="H394" s="640" t="s">
        <v>1305</v>
      </c>
      <c r="I394" s="640" t="s">
        <v>1273</v>
      </c>
      <c r="J394" s="816" t="s">
        <v>1274</v>
      </c>
      <c r="K394" s="817">
        <v>1</v>
      </c>
      <c r="L394" s="818">
        <v>3</v>
      </c>
      <c r="M394" s="813">
        <v>22500</v>
      </c>
      <c r="N394" s="819"/>
      <c r="O394" s="820"/>
      <c r="P394" s="821"/>
    </row>
    <row r="395" spans="1:16" ht="108" x14ac:dyDescent="0.2">
      <c r="A395" s="808" t="s">
        <v>1261</v>
      </c>
      <c r="B395" s="809" t="s">
        <v>1262</v>
      </c>
      <c r="C395" s="809" t="s">
        <v>1263</v>
      </c>
      <c r="D395" s="810" t="s">
        <v>2500</v>
      </c>
      <c r="E395" s="813">
        <v>3500</v>
      </c>
      <c r="F395" s="814" t="s">
        <v>2501</v>
      </c>
      <c r="G395" s="815" t="s">
        <v>2502</v>
      </c>
      <c r="H395" s="640" t="s">
        <v>1272</v>
      </c>
      <c r="I395" s="640" t="s">
        <v>1671</v>
      </c>
      <c r="J395" s="816" t="s">
        <v>1268</v>
      </c>
      <c r="K395" s="817">
        <v>2</v>
      </c>
      <c r="L395" s="818">
        <v>11</v>
      </c>
      <c r="M395" s="813">
        <v>42000</v>
      </c>
      <c r="N395" s="819">
        <v>2</v>
      </c>
      <c r="O395" s="820">
        <v>6</v>
      </c>
      <c r="P395" s="821">
        <v>21000</v>
      </c>
    </row>
    <row r="396" spans="1:16" ht="48" x14ac:dyDescent="0.2">
      <c r="A396" s="808" t="s">
        <v>1261</v>
      </c>
      <c r="B396" s="809" t="s">
        <v>1262</v>
      </c>
      <c r="C396" s="809" t="s">
        <v>1263</v>
      </c>
      <c r="D396" s="810" t="s">
        <v>2503</v>
      </c>
      <c r="E396" s="813">
        <v>2642.8571428571427</v>
      </c>
      <c r="F396" s="814" t="s">
        <v>2504</v>
      </c>
      <c r="G396" s="815" t="s">
        <v>2505</v>
      </c>
      <c r="H396" s="640" t="s">
        <v>1325</v>
      </c>
      <c r="I396" s="640" t="s">
        <v>1326</v>
      </c>
      <c r="J396" s="816" t="s">
        <v>1268</v>
      </c>
      <c r="K396" s="817">
        <v>2</v>
      </c>
      <c r="L396" s="818">
        <v>13</v>
      </c>
      <c r="M396" s="813">
        <v>28500</v>
      </c>
      <c r="N396" s="819">
        <v>5</v>
      </c>
      <c r="O396" s="820">
        <v>6</v>
      </c>
      <c r="P396" s="821">
        <v>15857.142857142855</v>
      </c>
    </row>
    <row r="397" spans="1:16" ht="48" x14ac:dyDescent="0.2">
      <c r="A397" s="808" t="s">
        <v>1261</v>
      </c>
      <c r="B397" s="809" t="s">
        <v>1262</v>
      </c>
      <c r="C397" s="809" t="s">
        <v>1263</v>
      </c>
      <c r="D397" s="810" t="s">
        <v>2506</v>
      </c>
      <c r="E397" s="813">
        <v>9500</v>
      </c>
      <c r="F397" s="814" t="s">
        <v>2507</v>
      </c>
      <c r="G397" s="815" t="s">
        <v>2508</v>
      </c>
      <c r="H397" s="640" t="s">
        <v>1325</v>
      </c>
      <c r="I397" s="640" t="s">
        <v>1283</v>
      </c>
      <c r="J397" s="816" t="s">
        <v>1274</v>
      </c>
      <c r="K397" s="817">
        <v>2</v>
      </c>
      <c r="L397" s="818">
        <v>5</v>
      </c>
      <c r="M397" s="813">
        <v>50350</v>
      </c>
      <c r="N397" s="819">
        <v>6</v>
      </c>
      <c r="O397" s="820">
        <v>6</v>
      </c>
      <c r="P397" s="821">
        <v>57000</v>
      </c>
    </row>
    <row r="398" spans="1:16" ht="48" x14ac:dyDescent="0.2">
      <c r="A398" s="808" t="s">
        <v>1261</v>
      </c>
      <c r="B398" s="809" t="s">
        <v>1262</v>
      </c>
      <c r="C398" s="809" t="s">
        <v>1263</v>
      </c>
      <c r="D398" s="810" t="s">
        <v>2509</v>
      </c>
      <c r="E398" s="813">
        <v>6500</v>
      </c>
      <c r="F398" s="814" t="s">
        <v>2510</v>
      </c>
      <c r="G398" s="815" t="s">
        <v>2511</v>
      </c>
      <c r="H398" s="640" t="s">
        <v>1305</v>
      </c>
      <c r="I398" s="640" t="s">
        <v>1305</v>
      </c>
      <c r="J398" s="816" t="s">
        <v>1274</v>
      </c>
      <c r="K398" s="817">
        <v>1</v>
      </c>
      <c r="L398" s="818">
        <v>3</v>
      </c>
      <c r="M398" s="813">
        <v>19500</v>
      </c>
      <c r="N398" s="819"/>
      <c r="O398" s="820"/>
      <c r="P398" s="821"/>
    </row>
    <row r="399" spans="1:16" ht="72" x14ac:dyDescent="0.2">
      <c r="A399" s="808" t="s">
        <v>1261</v>
      </c>
      <c r="B399" s="809" t="s">
        <v>1262</v>
      </c>
      <c r="C399" s="809" t="s">
        <v>1263</v>
      </c>
      <c r="D399" s="810" t="s">
        <v>2512</v>
      </c>
      <c r="E399" s="813">
        <v>6500</v>
      </c>
      <c r="F399" s="814" t="s">
        <v>2513</v>
      </c>
      <c r="G399" s="815" t="s">
        <v>2514</v>
      </c>
      <c r="H399" s="640" t="s">
        <v>1316</v>
      </c>
      <c r="I399" s="640" t="s">
        <v>1317</v>
      </c>
      <c r="J399" s="816" t="s">
        <v>1274</v>
      </c>
      <c r="K399" s="817">
        <v>2</v>
      </c>
      <c r="L399" s="818">
        <v>5</v>
      </c>
      <c r="M399" s="813">
        <v>28170</v>
      </c>
      <c r="N399" s="819"/>
      <c r="O399" s="820"/>
      <c r="P399" s="821"/>
    </row>
    <row r="400" spans="1:16" ht="36" x14ac:dyDescent="0.2">
      <c r="A400" s="808" t="s">
        <v>1261</v>
      </c>
      <c r="B400" s="809" t="s">
        <v>1262</v>
      </c>
      <c r="C400" s="809" t="s">
        <v>1263</v>
      </c>
      <c r="D400" s="810" t="s">
        <v>2515</v>
      </c>
      <c r="E400" s="813">
        <v>7500</v>
      </c>
      <c r="F400" s="814" t="s">
        <v>2516</v>
      </c>
      <c r="G400" s="815" t="s">
        <v>2517</v>
      </c>
      <c r="H400" s="640" t="s">
        <v>2518</v>
      </c>
      <c r="I400" s="640" t="s">
        <v>1283</v>
      </c>
      <c r="J400" s="816" t="s">
        <v>1274</v>
      </c>
      <c r="K400" s="817">
        <v>1</v>
      </c>
      <c r="L400" s="818">
        <v>3</v>
      </c>
      <c r="M400" s="813">
        <v>22500</v>
      </c>
      <c r="N400" s="819"/>
      <c r="O400" s="820"/>
      <c r="P400" s="821"/>
    </row>
    <row r="401" spans="1:16" ht="36" x14ac:dyDescent="0.2">
      <c r="A401" s="808" t="s">
        <v>1261</v>
      </c>
      <c r="B401" s="809" t="s">
        <v>1262</v>
      </c>
      <c r="C401" s="809" t="s">
        <v>1263</v>
      </c>
      <c r="D401" s="810" t="s">
        <v>2519</v>
      </c>
      <c r="E401" s="813">
        <v>2500</v>
      </c>
      <c r="F401" s="814" t="s">
        <v>2520</v>
      </c>
      <c r="G401" s="815" t="s">
        <v>2521</v>
      </c>
      <c r="H401" s="640" t="s">
        <v>1267</v>
      </c>
      <c r="I401" s="640" t="s">
        <v>1267</v>
      </c>
      <c r="J401" s="816" t="s">
        <v>1268</v>
      </c>
      <c r="K401" s="817">
        <v>3</v>
      </c>
      <c r="L401" s="818">
        <v>9</v>
      </c>
      <c r="M401" s="813">
        <v>22500</v>
      </c>
      <c r="N401" s="819">
        <v>4</v>
      </c>
      <c r="O401" s="820">
        <v>6</v>
      </c>
      <c r="P401" s="821">
        <v>15000</v>
      </c>
    </row>
    <row r="402" spans="1:16" ht="156" x14ac:dyDescent="0.2">
      <c r="A402" s="808" t="s">
        <v>1261</v>
      </c>
      <c r="B402" s="809" t="s">
        <v>1262</v>
      </c>
      <c r="C402" s="809" t="s">
        <v>1263</v>
      </c>
      <c r="D402" s="810" t="s">
        <v>2522</v>
      </c>
      <c r="E402" s="813">
        <v>7500</v>
      </c>
      <c r="F402" s="814" t="s">
        <v>2523</v>
      </c>
      <c r="G402" s="815" t="s">
        <v>2524</v>
      </c>
      <c r="H402" s="640" t="s">
        <v>1305</v>
      </c>
      <c r="I402" s="640" t="s">
        <v>1273</v>
      </c>
      <c r="J402" s="816" t="s">
        <v>1274</v>
      </c>
      <c r="K402" s="817"/>
      <c r="L402" s="818"/>
      <c r="M402" s="813"/>
      <c r="N402" s="819">
        <v>1</v>
      </c>
      <c r="O402" s="820">
        <v>3</v>
      </c>
      <c r="P402" s="821">
        <v>22500</v>
      </c>
    </row>
    <row r="403" spans="1:16" ht="72" x14ac:dyDescent="0.2">
      <c r="A403" s="808" t="s">
        <v>1261</v>
      </c>
      <c r="B403" s="809" t="s">
        <v>1262</v>
      </c>
      <c r="C403" s="809" t="s">
        <v>1263</v>
      </c>
      <c r="D403" s="810" t="s">
        <v>2525</v>
      </c>
      <c r="E403" s="813">
        <v>4372.5</v>
      </c>
      <c r="F403" s="814" t="s">
        <v>2526</v>
      </c>
      <c r="G403" s="815" t="s">
        <v>2527</v>
      </c>
      <c r="H403" s="640" t="s">
        <v>2528</v>
      </c>
      <c r="I403" s="640" t="s">
        <v>2529</v>
      </c>
      <c r="J403" s="816" t="s">
        <v>1274</v>
      </c>
      <c r="K403" s="817">
        <v>2</v>
      </c>
      <c r="L403" s="818">
        <v>5</v>
      </c>
      <c r="M403" s="813">
        <v>22490</v>
      </c>
      <c r="N403" s="819"/>
      <c r="O403" s="820"/>
      <c r="P403" s="821"/>
    </row>
    <row r="404" spans="1:16" ht="36" x14ac:dyDescent="0.2">
      <c r="A404" s="808" t="s">
        <v>1261</v>
      </c>
      <c r="B404" s="809" t="s">
        <v>1262</v>
      </c>
      <c r="C404" s="809" t="s">
        <v>1263</v>
      </c>
      <c r="D404" s="810" t="s">
        <v>1586</v>
      </c>
      <c r="E404" s="813">
        <v>2500</v>
      </c>
      <c r="F404" s="814" t="s">
        <v>2530</v>
      </c>
      <c r="G404" s="815" t="s">
        <v>2531</v>
      </c>
      <c r="H404" s="640" t="s">
        <v>1267</v>
      </c>
      <c r="I404" s="640" t="s">
        <v>1267</v>
      </c>
      <c r="J404" s="816" t="s">
        <v>1268</v>
      </c>
      <c r="K404" s="817">
        <v>1</v>
      </c>
      <c r="L404" s="818">
        <v>12</v>
      </c>
      <c r="M404" s="813">
        <v>28333</v>
      </c>
      <c r="N404" s="819">
        <v>4</v>
      </c>
      <c r="O404" s="820">
        <v>6</v>
      </c>
      <c r="P404" s="821">
        <v>15000</v>
      </c>
    </row>
    <row r="405" spans="1:16" ht="36" x14ac:dyDescent="0.2">
      <c r="A405" s="808" t="s">
        <v>1261</v>
      </c>
      <c r="B405" s="809" t="s">
        <v>1262</v>
      </c>
      <c r="C405" s="809" t="s">
        <v>1263</v>
      </c>
      <c r="D405" s="810" t="s">
        <v>2532</v>
      </c>
      <c r="E405" s="813">
        <v>6500</v>
      </c>
      <c r="F405" s="814" t="s">
        <v>2533</v>
      </c>
      <c r="G405" s="815" t="s">
        <v>2534</v>
      </c>
      <c r="H405" s="640" t="s">
        <v>1272</v>
      </c>
      <c r="I405" s="640" t="s">
        <v>1278</v>
      </c>
      <c r="J405" s="816" t="s">
        <v>1274</v>
      </c>
      <c r="K405" s="817">
        <v>3</v>
      </c>
      <c r="L405" s="818">
        <v>10</v>
      </c>
      <c r="M405" s="813">
        <v>65000</v>
      </c>
      <c r="N405" s="819"/>
      <c r="O405" s="820"/>
      <c r="P405" s="821"/>
    </row>
    <row r="406" spans="1:16" ht="72" x14ac:dyDescent="0.2">
      <c r="A406" s="808" t="s">
        <v>1261</v>
      </c>
      <c r="B406" s="809" t="s">
        <v>1262</v>
      </c>
      <c r="C406" s="809" t="s">
        <v>1263</v>
      </c>
      <c r="D406" s="810" t="s">
        <v>2535</v>
      </c>
      <c r="E406" s="813">
        <v>5000</v>
      </c>
      <c r="F406" s="814" t="s">
        <v>2536</v>
      </c>
      <c r="G406" s="815" t="s">
        <v>2537</v>
      </c>
      <c r="H406" s="640" t="s">
        <v>2528</v>
      </c>
      <c r="I406" s="640" t="s">
        <v>2529</v>
      </c>
      <c r="J406" s="816" t="s">
        <v>1274</v>
      </c>
      <c r="K406" s="817">
        <v>2</v>
      </c>
      <c r="L406" s="818">
        <v>7</v>
      </c>
      <c r="M406" s="813">
        <v>32500</v>
      </c>
      <c r="N406" s="819"/>
      <c r="O406" s="820"/>
      <c r="P406" s="821"/>
    </row>
    <row r="407" spans="1:16" ht="264" x14ac:dyDescent="0.2">
      <c r="A407" s="808" t="s">
        <v>1261</v>
      </c>
      <c r="B407" s="809" t="s">
        <v>1262</v>
      </c>
      <c r="C407" s="809" t="s">
        <v>1263</v>
      </c>
      <c r="D407" s="810" t="s">
        <v>2538</v>
      </c>
      <c r="E407" s="813">
        <v>8500</v>
      </c>
      <c r="F407" s="814" t="s">
        <v>2539</v>
      </c>
      <c r="G407" s="815" t="s">
        <v>2540</v>
      </c>
      <c r="H407" s="640" t="s">
        <v>1305</v>
      </c>
      <c r="I407" s="640" t="s">
        <v>1273</v>
      </c>
      <c r="J407" s="816" t="s">
        <v>1274</v>
      </c>
      <c r="K407" s="817"/>
      <c r="L407" s="818"/>
      <c r="M407" s="813"/>
      <c r="N407" s="819">
        <v>1</v>
      </c>
      <c r="O407" s="820">
        <v>3</v>
      </c>
      <c r="P407" s="821">
        <v>25500</v>
      </c>
    </row>
    <row r="408" spans="1:16" ht="60" x14ac:dyDescent="0.2">
      <c r="A408" s="808" t="s">
        <v>1261</v>
      </c>
      <c r="B408" s="809" t="s">
        <v>1262</v>
      </c>
      <c r="C408" s="809" t="s">
        <v>1263</v>
      </c>
      <c r="D408" s="810" t="s">
        <v>1476</v>
      </c>
      <c r="E408" s="813">
        <v>2000</v>
      </c>
      <c r="F408" s="814" t="s">
        <v>2541</v>
      </c>
      <c r="G408" s="815" t="s">
        <v>2542</v>
      </c>
      <c r="H408" s="640" t="s">
        <v>1325</v>
      </c>
      <c r="I408" s="640" t="s">
        <v>1479</v>
      </c>
      <c r="J408" s="816" t="s">
        <v>1268</v>
      </c>
      <c r="K408" s="817">
        <v>1</v>
      </c>
      <c r="L408" s="818">
        <v>12</v>
      </c>
      <c r="M408" s="813">
        <v>24000</v>
      </c>
      <c r="N408" s="819">
        <v>2</v>
      </c>
      <c r="O408" s="820">
        <v>2</v>
      </c>
      <c r="P408" s="821">
        <v>4000</v>
      </c>
    </row>
    <row r="409" spans="1:16" ht="228" x14ac:dyDescent="0.2">
      <c r="A409" s="808" t="s">
        <v>1261</v>
      </c>
      <c r="B409" s="809" t="s">
        <v>1262</v>
      </c>
      <c r="C409" s="809" t="s">
        <v>1263</v>
      </c>
      <c r="D409" s="810" t="s">
        <v>2543</v>
      </c>
      <c r="E409" s="813">
        <v>6500</v>
      </c>
      <c r="F409" s="814" t="s">
        <v>2544</v>
      </c>
      <c r="G409" s="815" t="s">
        <v>2545</v>
      </c>
      <c r="H409" s="640" t="s">
        <v>1316</v>
      </c>
      <c r="I409" s="640" t="s">
        <v>1273</v>
      </c>
      <c r="J409" s="816" t="s">
        <v>1274</v>
      </c>
      <c r="K409" s="817"/>
      <c r="L409" s="818"/>
      <c r="M409" s="813"/>
      <c r="N409" s="819">
        <v>1</v>
      </c>
      <c r="O409" s="820">
        <v>5</v>
      </c>
      <c r="P409" s="821">
        <v>32500</v>
      </c>
    </row>
    <row r="410" spans="1:16" ht="36" x14ac:dyDescent="0.2">
      <c r="A410" s="808" t="s">
        <v>1261</v>
      </c>
      <c r="B410" s="809" t="s">
        <v>1262</v>
      </c>
      <c r="C410" s="809" t="s">
        <v>1263</v>
      </c>
      <c r="D410" s="810" t="s">
        <v>2546</v>
      </c>
      <c r="E410" s="813">
        <v>7500</v>
      </c>
      <c r="F410" s="814" t="s">
        <v>2547</v>
      </c>
      <c r="G410" s="815" t="s">
        <v>2548</v>
      </c>
      <c r="H410" s="640" t="s">
        <v>1305</v>
      </c>
      <c r="I410" s="640" t="s">
        <v>1305</v>
      </c>
      <c r="J410" s="816" t="s">
        <v>1274</v>
      </c>
      <c r="K410" s="817">
        <v>1</v>
      </c>
      <c r="L410" s="818">
        <v>3</v>
      </c>
      <c r="M410" s="813">
        <v>22500</v>
      </c>
      <c r="N410" s="819"/>
      <c r="O410" s="820"/>
      <c r="P410" s="821"/>
    </row>
    <row r="411" spans="1:16" ht="84" x14ac:dyDescent="0.2">
      <c r="A411" s="808" t="s">
        <v>1261</v>
      </c>
      <c r="B411" s="809" t="s">
        <v>1262</v>
      </c>
      <c r="C411" s="809" t="s">
        <v>1263</v>
      </c>
      <c r="D411" s="810" t="s">
        <v>2549</v>
      </c>
      <c r="E411" s="813">
        <v>6500</v>
      </c>
      <c r="F411" s="814" t="s">
        <v>2550</v>
      </c>
      <c r="G411" s="815" t="s">
        <v>2551</v>
      </c>
      <c r="H411" s="640" t="s">
        <v>1282</v>
      </c>
      <c r="I411" s="640" t="s">
        <v>1283</v>
      </c>
      <c r="J411" s="816" t="s">
        <v>1274</v>
      </c>
      <c r="K411" s="817">
        <v>2</v>
      </c>
      <c r="L411" s="818">
        <v>6</v>
      </c>
      <c r="M411" s="813">
        <v>39000</v>
      </c>
      <c r="N411" s="819"/>
      <c r="O411" s="820"/>
      <c r="P411" s="821"/>
    </row>
    <row r="412" spans="1:16" ht="36" x14ac:dyDescent="0.2">
      <c r="A412" s="808" t="s">
        <v>1261</v>
      </c>
      <c r="B412" s="809" t="s">
        <v>1262</v>
      </c>
      <c r="C412" s="809" t="s">
        <v>1263</v>
      </c>
      <c r="D412" s="810" t="s">
        <v>1586</v>
      </c>
      <c r="E412" s="813">
        <v>2500</v>
      </c>
      <c r="F412" s="814" t="s">
        <v>2552</v>
      </c>
      <c r="G412" s="815" t="s">
        <v>2553</v>
      </c>
      <c r="H412" s="640" t="s">
        <v>1267</v>
      </c>
      <c r="I412" s="640" t="s">
        <v>1267</v>
      </c>
      <c r="J412" s="816" t="s">
        <v>1268</v>
      </c>
      <c r="K412" s="817">
        <v>1</v>
      </c>
      <c r="L412" s="818">
        <v>12</v>
      </c>
      <c r="M412" s="813">
        <v>28333</v>
      </c>
      <c r="N412" s="819">
        <v>4</v>
      </c>
      <c r="O412" s="820">
        <v>6</v>
      </c>
      <c r="P412" s="821">
        <v>15000</v>
      </c>
    </row>
    <row r="413" spans="1:16" ht="72" x14ac:dyDescent="0.2">
      <c r="A413" s="808" t="s">
        <v>1261</v>
      </c>
      <c r="B413" s="809" t="s">
        <v>1262</v>
      </c>
      <c r="C413" s="809" t="s">
        <v>1263</v>
      </c>
      <c r="D413" s="810" t="s">
        <v>2554</v>
      </c>
      <c r="E413" s="813">
        <v>5250</v>
      </c>
      <c r="F413" s="814" t="s">
        <v>2555</v>
      </c>
      <c r="G413" s="815" t="s">
        <v>2556</v>
      </c>
      <c r="H413" s="640" t="s">
        <v>2557</v>
      </c>
      <c r="I413" s="640" t="s">
        <v>1273</v>
      </c>
      <c r="J413" s="816" t="s">
        <v>1274</v>
      </c>
      <c r="K413" s="817">
        <v>2</v>
      </c>
      <c r="L413" s="818">
        <v>3</v>
      </c>
      <c r="M413" s="813">
        <v>15000</v>
      </c>
      <c r="N413" s="819"/>
      <c r="O413" s="820"/>
      <c r="P413" s="821"/>
    </row>
    <row r="414" spans="1:16" ht="60" x14ac:dyDescent="0.2">
      <c r="A414" s="808" t="s">
        <v>1261</v>
      </c>
      <c r="B414" s="809" t="s">
        <v>1262</v>
      </c>
      <c r="C414" s="809" t="s">
        <v>1263</v>
      </c>
      <c r="D414" s="810" t="s">
        <v>2558</v>
      </c>
      <c r="E414" s="813">
        <v>11666.666666666666</v>
      </c>
      <c r="F414" s="814" t="s">
        <v>2559</v>
      </c>
      <c r="G414" s="815" t="s">
        <v>2560</v>
      </c>
      <c r="H414" s="640" t="s">
        <v>1443</v>
      </c>
      <c r="I414" s="640" t="s">
        <v>1273</v>
      </c>
      <c r="J414" s="816" t="s">
        <v>1274</v>
      </c>
      <c r="K414" s="817"/>
      <c r="L414" s="818"/>
      <c r="M414" s="813"/>
      <c r="N414" s="819">
        <v>1</v>
      </c>
      <c r="O414" s="820">
        <v>4</v>
      </c>
      <c r="P414" s="821">
        <v>35000</v>
      </c>
    </row>
    <row r="415" spans="1:16" ht="204" x14ac:dyDescent="0.2">
      <c r="A415" s="808" t="s">
        <v>1261</v>
      </c>
      <c r="B415" s="809" t="s">
        <v>1262</v>
      </c>
      <c r="C415" s="809" t="s">
        <v>1263</v>
      </c>
      <c r="D415" s="810" t="s">
        <v>2561</v>
      </c>
      <c r="E415" s="813">
        <v>10500</v>
      </c>
      <c r="F415" s="814" t="s">
        <v>2562</v>
      </c>
      <c r="G415" s="815" t="s">
        <v>2563</v>
      </c>
      <c r="H415" s="640" t="s">
        <v>2564</v>
      </c>
      <c r="I415" s="640" t="s">
        <v>1273</v>
      </c>
      <c r="J415" s="816" t="s">
        <v>1274</v>
      </c>
      <c r="K415" s="817"/>
      <c r="L415" s="818"/>
      <c r="M415" s="813"/>
      <c r="N415" s="819">
        <v>1</v>
      </c>
      <c r="O415" s="820">
        <v>3</v>
      </c>
      <c r="P415" s="821">
        <v>31500</v>
      </c>
    </row>
    <row r="416" spans="1:16" ht="72" x14ac:dyDescent="0.2">
      <c r="A416" s="808" t="s">
        <v>1261</v>
      </c>
      <c r="B416" s="809" t="s">
        <v>1262</v>
      </c>
      <c r="C416" s="809" t="s">
        <v>1263</v>
      </c>
      <c r="D416" s="810" t="s">
        <v>2565</v>
      </c>
      <c r="E416" s="813">
        <v>5500</v>
      </c>
      <c r="F416" s="814" t="s">
        <v>2566</v>
      </c>
      <c r="G416" s="815" t="s">
        <v>2567</v>
      </c>
      <c r="H416" s="640" t="s">
        <v>1272</v>
      </c>
      <c r="I416" s="640" t="s">
        <v>1273</v>
      </c>
      <c r="J416" s="816" t="s">
        <v>1274</v>
      </c>
      <c r="K416" s="817">
        <v>1</v>
      </c>
      <c r="L416" s="818">
        <v>5</v>
      </c>
      <c r="M416" s="813">
        <v>27500</v>
      </c>
      <c r="N416" s="819"/>
      <c r="O416" s="820"/>
      <c r="P416" s="821"/>
    </row>
    <row r="417" spans="1:16" ht="96" x14ac:dyDescent="0.2">
      <c r="A417" s="808" t="s">
        <v>1261</v>
      </c>
      <c r="B417" s="809" t="s">
        <v>1262</v>
      </c>
      <c r="C417" s="809" t="s">
        <v>1263</v>
      </c>
      <c r="D417" s="810" t="s">
        <v>2568</v>
      </c>
      <c r="E417" s="813">
        <v>6500</v>
      </c>
      <c r="F417" s="814" t="s">
        <v>2569</v>
      </c>
      <c r="G417" s="815" t="s">
        <v>2570</v>
      </c>
      <c r="H417" s="640" t="s">
        <v>1272</v>
      </c>
      <c r="I417" s="640" t="s">
        <v>1278</v>
      </c>
      <c r="J417" s="816" t="s">
        <v>1274</v>
      </c>
      <c r="K417" s="817">
        <v>1</v>
      </c>
      <c r="L417" s="818">
        <v>5</v>
      </c>
      <c r="M417" s="813">
        <v>32500</v>
      </c>
      <c r="N417" s="819"/>
      <c r="O417" s="820"/>
      <c r="P417" s="821"/>
    </row>
    <row r="418" spans="1:16" ht="180" x14ac:dyDescent="0.2">
      <c r="A418" s="808" t="s">
        <v>1261</v>
      </c>
      <c r="B418" s="809" t="s">
        <v>1262</v>
      </c>
      <c r="C418" s="809" t="s">
        <v>1263</v>
      </c>
      <c r="D418" s="810" t="s">
        <v>2571</v>
      </c>
      <c r="E418" s="813">
        <v>6500</v>
      </c>
      <c r="F418" s="814" t="s">
        <v>2572</v>
      </c>
      <c r="G418" s="815" t="s">
        <v>2573</v>
      </c>
      <c r="H418" s="640" t="s">
        <v>1272</v>
      </c>
      <c r="I418" s="640" t="s">
        <v>1273</v>
      </c>
      <c r="J418" s="816" t="s">
        <v>1274</v>
      </c>
      <c r="K418" s="817">
        <v>1</v>
      </c>
      <c r="L418" s="818">
        <v>4</v>
      </c>
      <c r="M418" s="813">
        <v>26000</v>
      </c>
      <c r="N418" s="819"/>
      <c r="O418" s="820"/>
      <c r="P418" s="821"/>
    </row>
    <row r="419" spans="1:16" ht="60" x14ac:dyDescent="0.2">
      <c r="A419" s="808" t="s">
        <v>1261</v>
      </c>
      <c r="B419" s="809" t="s">
        <v>1262</v>
      </c>
      <c r="C419" s="809" t="s">
        <v>1263</v>
      </c>
      <c r="D419" s="810" t="s">
        <v>2574</v>
      </c>
      <c r="E419" s="813">
        <v>7000</v>
      </c>
      <c r="F419" s="814" t="s">
        <v>2575</v>
      </c>
      <c r="G419" s="815" t="s">
        <v>2576</v>
      </c>
      <c r="H419" s="640" t="s">
        <v>1507</v>
      </c>
      <c r="I419" s="640" t="s">
        <v>1273</v>
      </c>
      <c r="J419" s="816" t="s">
        <v>1274</v>
      </c>
      <c r="K419" s="817"/>
      <c r="L419" s="818"/>
      <c r="M419" s="813"/>
      <c r="N419" s="819">
        <v>1</v>
      </c>
      <c r="O419" s="820">
        <v>2</v>
      </c>
      <c r="P419" s="821">
        <v>14000</v>
      </c>
    </row>
    <row r="420" spans="1:16" ht="72" x14ac:dyDescent="0.2">
      <c r="A420" s="808" t="s">
        <v>1261</v>
      </c>
      <c r="B420" s="809" t="s">
        <v>1262</v>
      </c>
      <c r="C420" s="809" t="s">
        <v>1263</v>
      </c>
      <c r="D420" s="810" t="s">
        <v>2577</v>
      </c>
      <c r="E420" s="813">
        <v>7500</v>
      </c>
      <c r="F420" s="814" t="s">
        <v>2578</v>
      </c>
      <c r="G420" s="815" t="s">
        <v>2579</v>
      </c>
      <c r="H420" s="640" t="s">
        <v>1305</v>
      </c>
      <c r="I420" s="640" t="s">
        <v>1305</v>
      </c>
      <c r="J420" s="816" t="s">
        <v>1274</v>
      </c>
      <c r="K420" s="817">
        <v>1</v>
      </c>
      <c r="L420" s="818">
        <v>3</v>
      </c>
      <c r="M420" s="813">
        <v>22500</v>
      </c>
      <c r="N420" s="819"/>
      <c r="O420" s="820"/>
      <c r="P420" s="821"/>
    </row>
    <row r="421" spans="1:16" ht="48" x14ac:dyDescent="0.2">
      <c r="A421" s="808" t="s">
        <v>1261</v>
      </c>
      <c r="B421" s="809" t="s">
        <v>1262</v>
      </c>
      <c r="C421" s="809" t="s">
        <v>1263</v>
      </c>
      <c r="D421" s="810" t="s">
        <v>2580</v>
      </c>
      <c r="E421" s="813">
        <v>4460</v>
      </c>
      <c r="F421" s="814" t="s">
        <v>2581</v>
      </c>
      <c r="G421" s="815" t="s">
        <v>2582</v>
      </c>
      <c r="H421" s="640" t="s">
        <v>1325</v>
      </c>
      <c r="I421" s="640" t="s">
        <v>1273</v>
      </c>
      <c r="J421" s="816" t="s">
        <v>1274</v>
      </c>
      <c r="K421" s="817">
        <v>1</v>
      </c>
      <c r="L421" s="818">
        <v>3</v>
      </c>
      <c r="M421" s="813">
        <v>13400</v>
      </c>
      <c r="N421" s="819"/>
      <c r="O421" s="820"/>
      <c r="P421" s="821"/>
    </row>
    <row r="422" spans="1:16" ht="60" x14ac:dyDescent="0.2">
      <c r="A422" s="808" t="s">
        <v>1261</v>
      </c>
      <c r="B422" s="809" t="s">
        <v>1262</v>
      </c>
      <c r="C422" s="809" t="s">
        <v>1263</v>
      </c>
      <c r="D422" s="810" t="s">
        <v>2583</v>
      </c>
      <c r="E422" s="813">
        <v>3500</v>
      </c>
      <c r="F422" s="814" t="s">
        <v>2584</v>
      </c>
      <c r="G422" s="815" t="s">
        <v>2585</v>
      </c>
      <c r="H422" s="640" t="s">
        <v>1325</v>
      </c>
      <c r="I422" s="640" t="s">
        <v>1326</v>
      </c>
      <c r="J422" s="816" t="s">
        <v>1268</v>
      </c>
      <c r="K422" s="817">
        <v>1</v>
      </c>
      <c r="L422" s="818">
        <v>4</v>
      </c>
      <c r="M422" s="813">
        <v>10500</v>
      </c>
      <c r="N422" s="819"/>
      <c r="O422" s="820"/>
      <c r="P422" s="821"/>
    </row>
    <row r="423" spans="1:16" ht="36" x14ac:dyDescent="0.2">
      <c r="A423" s="808" t="s">
        <v>1261</v>
      </c>
      <c r="B423" s="809" t="s">
        <v>1262</v>
      </c>
      <c r="C423" s="809" t="s">
        <v>1263</v>
      </c>
      <c r="D423" s="810" t="s">
        <v>2586</v>
      </c>
      <c r="E423" s="813">
        <v>6500</v>
      </c>
      <c r="F423" s="814" t="s">
        <v>2587</v>
      </c>
      <c r="G423" s="815" t="s">
        <v>2588</v>
      </c>
      <c r="H423" s="640" t="s">
        <v>1316</v>
      </c>
      <c r="I423" s="640" t="s">
        <v>1273</v>
      </c>
      <c r="J423" s="816" t="s">
        <v>1274</v>
      </c>
      <c r="K423" s="817">
        <v>1</v>
      </c>
      <c r="L423" s="818">
        <v>4</v>
      </c>
      <c r="M423" s="813">
        <v>26000</v>
      </c>
      <c r="N423" s="819"/>
      <c r="O423" s="820"/>
      <c r="P423" s="821"/>
    </row>
    <row r="424" spans="1:16" ht="84" x14ac:dyDescent="0.2">
      <c r="A424" s="808" t="s">
        <v>1261</v>
      </c>
      <c r="B424" s="809" t="s">
        <v>1262</v>
      </c>
      <c r="C424" s="809" t="s">
        <v>1263</v>
      </c>
      <c r="D424" s="810" t="s">
        <v>2589</v>
      </c>
      <c r="E424" s="813">
        <v>8500</v>
      </c>
      <c r="F424" s="814" t="s">
        <v>2590</v>
      </c>
      <c r="G424" s="815" t="s">
        <v>2591</v>
      </c>
      <c r="H424" s="640" t="s">
        <v>1360</v>
      </c>
      <c r="I424" s="640" t="s">
        <v>1576</v>
      </c>
      <c r="J424" s="816" t="s">
        <v>1274</v>
      </c>
      <c r="K424" s="817">
        <v>1</v>
      </c>
      <c r="L424" s="818">
        <v>4</v>
      </c>
      <c r="M424" s="813">
        <v>34000</v>
      </c>
      <c r="N424" s="819">
        <v>2</v>
      </c>
      <c r="O424" s="820">
        <v>2</v>
      </c>
      <c r="P424" s="821">
        <v>17000</v>
      </c>
    </row>
    <row r="425" spans="1:16" ht="84" x14ac:dyDescent="0.2">
      <c r="A425" s="808" t="s">
        <v>1261</v>
      </c>
      <c r="B425" s="809" t="s">
        <v>1262</v>
      </c>
      <c r="C425" s="809" t="s">
        <v>1263</v>
      </c>
      <c r="D425" s="810" t="s">
        <v>2592</v>
      </c>
      <c r="E425" s="813">
        <v>6533.335</v>
      </c>
      <c r="F425" s="814" t="s">
        <v>2593</v>
      </c>
      <c r="G425" s="815" t="s">
        <v>2594</v>
      </c>
      <c r="H425" s="640" t="s">
        <v>1282</v>
      </c>
      <c r="I425" s="640" t="s">
        <v>1283</v>
      </c>
      <c r="J425" s="816" t="s">
        <v>1274</v>
      </c>
      <c r="K425" s="817">
        <v>2</v>
      </c>
      <c r="L425" s="818">
        <v>7</v>
      </c>
      <c r="M425" s="813">
        <v>41170</v>
      </c>
      <c r="N425" s="819"/>
      <c r="O425" s="820"/>
      <c r="P425" s="821"/>
    </row>
    <row r="426" spans="1:16" ht="120" x14ac:dyDescent="0.2">
      <c r="A426" s="808" t="s">
        <v>1261</v>
      </c>
      <c r="B426" s="809" t="s">
        <v>1262</v>
      </c>
      <c r="C426" s="809" t="s">
        <v>1263</v>
      </c>
      <c r="D426" s="810" t="s">
        <v>2595</v>
      </c>
      <c r="E426" s="813">
        <v>7500</v>
      </c>
      <c r="F426" s="814" t="s">
        <v>2596</v>
      </c>
      <c r="G426" s="815" t="s">
        <v>2597</v>
      </c>
      <c r="H426" s="640" t="s">
        <v>1272</v>
      </c>
      <c r="I426" s="640" t="s">
        <v>1278</v>
      </c>
      <c r="J426" s="816" t="s">
        <v>1274</v>
      </c>
      <c r="K426" s="817">
        <v>1</v>
      </c>
      <c r="L426" s="818">
        <v>3</v>
      </c>
      <c r="M426" s="813">
        <v>22500</v>
      </c>
      <c r="N426" s="819"/>
      <c r="O426" s="820"/>
      <c r="P426" s="821"/>
    </row>
    <row r="427" spans="1:16" ht="108" x14ac:dyDescent="0.2">
      <c r="A427" s="808" t="s">
        <v>1261</v>
      </c>
      <c r="B427" s="809" t="s">
        <v>1262</v>
      </c>
      <c r="C427" s="809" t="s">
        <v>1263</v>
      </c>
      <c r="D427" s="810" t="s">
        <v>2598</v>
      </c>
      <c r="E427" s="813">
        <v>6500</v>
      </c>
      <c r="F427" s="814" t="s">
        <v>2599</v>
      </c>
      <c r="G427" s="815" t="s">
        <v>2600</v>
      </c>
      <c r="H427" s="640" t="s">
        <v>1305</v>
      </c>
      <c r="I427" s="640" t="s">
        <v>1305</v>
      </c>
      <c r="J427" s="816" t="s">
        <v>1274</v>
      </c>
      <c r="K427" s="817">
        <v>1</v>
      </c>
      <c r="L427" s="818">
        <v>3</v>
      </c>
      <c r="M427" s="813">
        <v>19500</v>
      </c>
      <c r="N427" s="819"/>
      <c r="O427" s="820"/>
      <c r="P427" s="821"/>
    </row>
    <row r="428" spans="1:16" ht="36" x14ac:dyDescent="0.2">
      <c r="A428" s="808" t="s">
        <v>1261</v>
      </c>
      <c r="B428" s="809" t="s">
        <v>1262</v>
      </c>
      <c r="C428" s="809" t="s">
        <v>1263</v>
      </c>
      <c r="D428" s="810" t="s">
        <v>2601</v>
      </c>
      <c r="E428" s="813">
        <v>9500</v>
      </c>
      <c r="F428" s="814" t="s">
        <v>2602</v>
      </c>
      <c r="G428" s="815" t="s">
        <v>2603</v>
      </c>
      <c r="H428" s="640" t="s">
        <v>1443</v>
      </c>
      <c r="I428" s="640" t="s">
        <v>1273</v>
      </c>
      <c r="J428" s="816" t="s">
        <v>1274</v>
      </c>
      <c r="K428" s="817">
        <v>2</v>
      </c>
      <c r="L428" s="818">
        <v>4</v>
      </c>
      <c r="M428" s="813">
        <v>38500</v>
      </c>
      <c r="N428" s="819"/>
      <c r="O428" s="820"/>
      <c r="P428" s="821"/>
    </row>
    <row r="429" spans="1:16" ht="36" x14ac:dyDescent="0.2">
      <c r="A429" s="808" t="s">
        <v>1261</v>
      </c>
      <c r="B429" s="809" t="s">
        <v>1262</v>
      </c>
      <c r="C429" s="809" t="s">
        <v>1263</v>
      </c>
      <c r="D429" s="810" t="s">
        <v>2604</v>
      </c>
      <c r="E429" s="813">
        <v>5500</v>
      </c>
      <c r="F429" s="814" t="s">
        <v>2605</v>
      </c>
      <c r="G429" s="815" t="s">
        <v>2606</v>
      </c>
      <c r="H429" s="640" t="s">
        <v>1272</v>
      </c>
      <c r="I429" s="640" t="s">
        <v>1273</v>
      </c>
      <c r="J429" s="816" t="s">
        <v>1274</v>
      </c>
      <c r="K429" s="817">
        <v>1</v>
      </c>
      <c r="L429" s="818">
        <v>3</v>
      </c>
      <c r="M429" s="813">
        <v>16500</v>
      </c>
      <c r="N429" s="819"/>
      <c r="O429" s="820"/>
      <c r="P429" s="821"/>
    </row>
    <row r="430" spans="1:16" ht="204" x14ac:dyDescent="0.2">
      <c r="A430" s="808" t="s">
        <v>1261</v>
      </c>
      <c r="B430" s="809" t="s">
        <v>1262</v>
      </c>
      <c r="C430" s="809" t="s">
        <v>1263</v>
      </c>
      <c r="D430" s="810" t="s">
        <v>2607</v>
      </c>
      <c r="E430" s="813">
        <v>10500</v>
      </c>
      <c r="F430" s="814" t="s">
        <v>2608</v>
      </c>
      <c r="G430" s="815" t="s">
        <v>2609</v>
      </c>
      <c r="H430" s="640" t="s">
        <v>2610</v>
      </c>
      <c r="I430" s="640" t="s">
        <v>1273</v>
      </c>
      <c r="J430" s="816" t="s">
        <v>1274</v>
      </c>
      <c r="K430" s="817"/>
      <c r="L430" s="818"/>
      <c r="M430" s="813"/>
      <c r="N430" s="819">
        <v>1</v>
      </c>
      <c r="O430" s="820">
        <v>3</v>
      </c>
      <c r="P430" s="821">
        <v>31500</v>
      </c>
    </row>
    <row r="431" spans="1:16" ht="192" x14ac:dyDescent="0.2">
      <c r="A431" s="808" t="s">
        <v>1261</v>
      </c>
      <c r="B431" s="809" t="s">
        <v>1262</v>
      </c>
      <c r="C431" s="809" t="s">
        <v>1263</v>
      </c>
      <c r="D431" s="810" t="s">
        <v>2611</v>
      </c>
      <c r="E431" s="813">
        <v>6500</v>
      </c>
      <c r="F431" s="814" t="s">
        <v>2612</v>
      </c>
      <c r="G431" s="815" t="s">
        <v>2613</v>
      </c>
      <c r="H431" s="640" t="s">
        <v>1305</v>
      </c>
      <c r="I431" s="640" t="s">
        <v>1273</v>
      </c>
      <c r="J431" s="816" t="s">
        <v>1274</v>
      </c>
      <c r="K431" s="817"/>
      <c r="L431" s="818"/>
      <c r="M431" s="813"/>
      <c r="N431" s="819">
        <v>1</v>
      </c>
      <c r="O431" s="820">
        <v>3</v>
      </c>
      <c r="P431" s="821">
        <v>19500</v>
      </c>
    </row>
    <row r="432" spans="1:16" ht="36" x14ac:dyDescent="0.2">
      <c r="A432" s="808" t="s">
        <v>1261</v>
      </c>
      <c r="B432" s="809" t="s">
        <v>1262</v>
      </c>
      <c r="C432" s="809" t="s">
        <v>1263</v>
      </c>
      <c r="D432" s="810" t="s">
        <v>2614</v>
      </c>
      <c r="E432" s="813">
        <v>2000</v>
      </c>
      <c r="F432" s="814" t="s">
        <v>2615</v>
      </c>
      <c r="G432" s="815" t="s">
        <v>2616</v>
      </c>
      <c r="H432" s="640" t="s">
        <v>1457</v>
      </c>
      <c r="I432" s="640" t="s">
        <v>1326</v>
      </c>
      <c r="J432" s="816" t="s">
        <v>1274</v>
      </c>
      <c r="K432" s="817">
        <v>1</v>
      </c>
      <c r="L432" s="818">
        <v>12</v>
      </c>
      <c r="M432" s="813">
        <v>24000</v>
      </c>
      <c r="N432" s="819"/>
      <c r="O432" s="820"/>
      <c r="P432" s="821"/>
    </row>
    <row r="433" spans="1:16" ht="108" x14ac:dyDescent="0.2">
      <c r="A433" s="808" t="s">
        <v>1261</v>
      </c>
      <c r="B433" s="809" t="s">
        <v>1262</v>
      </c>
      <c r="C433" s="809" t="s">
        <v>1263</v>
      </c>
      <c r="D433" s="810" t="s">
        <v>2617</v>
      </c>
      <c r="E433" s="813">
        <v>6500</v>
      </c>
      <c r="F433" s="814" t="s">
        <v>2618</v>
      </c>
      <c r="G433" s="815" t="s">
        <v>2619</v>
      </c>
      <c r="H433" s="640" t="s">
        <v>1305</v>
      </c>
      <c r="I433" s="640" t="s">
        <v>1305</v>
      </c>
      <c r="J433" s="816" t="s">
        <v>1274</v>
      </c>
      <c r="K433" s="817">
        <v>1</v>
      </c>
      <c r="L433" s="818">
        <v>3</v>
      </c>
      <c r="M433" s="813">
        <v>19500</v>
      </c>
      <c r="N433" s="819"/>
      <c r="O433" s="820"/>
      <c r="P433" s="821"/>
    </row>
    <row r="434" spans="1:16" ht="36" x14ac:dyDescent="0.2">
      <c r="A434" s="808" t="s">
        <v>1261</v>
      </c>
      <c r="B434" s="809" t="s">
        <v>1262</v>
      </c>
      <c r="C434" s="809" t="s">
        <v>1263</v>
      </c>
      <c r="D434" s="810" t="s">
        <v>2620</v>
      </c>
      <c r="E434" s="813">
        <v>6500</v>
      </c>
      <c r="F434" s="814" t="s">
        <v>2621</v>
      </c>
      <c r="G434" s="815" t="s">
        <v>2622</v>
      </c>
      <c r="H434" s="640" t="s">
        <v>1316</v>
      </c>
      <c r="I434" s="640" t="s">
        <v>1273</v>
      </c>
      <c r="J434" s="816" t="s">
        <v>1274</v>
      </c>
      <c r="K434" s="817">
        <v>1</v>
      </c>
      <c r="L434" s="818">
        <v>4</v>
      </c>
      <c r="M434" s="813">
        <v>26000</v>
      </c>
      <c r="N434" s="819"/>
      <c r="O434" s="820"/>
      <c r="P434" s="821"/>
    </row>
    <row r="435" spans="1:16" ht="108" x14ac:dyDescent="0.2">
      <c r="A435" s="808" t="s">
        <v>1261</v>
      </c>
      <c r="B435" s="809" t="s">
        <v>1262</v>
      </c>
      <c r="C435" s="809" t="s">
        <v>1263</v>
      </c>
      <c r="D435" s="810" t="s">
        <v>2623</v>
      </c>
      <c r="E435" s="813">
        <v>2500</v>
      </c>
      <c r="F435" s="814" t="s">
        <v>2624</v>
      </c>
      <c r="G435" s="815" t="s">
        <v>2625</v>
      </c>
      <c r="H435" s="640" t="s">
        <v>1267</v>
      </c>
      <c r="I435" s="640" t="s">
        <v>1267</v>
      </c>
      <c r="J435" s="816" t="s">
        <v>1268</v>
      </c>
      <c r="K435" s="817"/>
      <c r="L435" s="818"/>
      <c r="M435" s="813"/>
      <c r="N435" s="819">
        <v>4</v>
      </c>
      <c r="O435" s="820">
        <v>6</v>
      </c>
      <c r="P435" s="821">
        <v>15000</v>
      </c>
    </row>
    <row r="436" spans="1:16" ht="36" x14ac:dyDescent="0.2">
      <c r="A436" s="808" t="s">
        <v>1261</v>
      </c>
      <c r="B436" s="809" t="s">
        <v>1262</v>
      </c>
      <c r="C436" s="809" t="s">
        <v>1263</v>
      </c>
      <c r="D436" s="810" t="s">
        <v>2626</v>
      </c>
      <c r="E436" s="813">
        <v>6000</v>
      </c>
      <c r="F436" s="814" t="s">
        <v>2627</v>
      </c>
      <c r="G436" s="815" t="s">
        <v>2628</v>
      </c>
      <c r="H436" s="640" t="s">
        <v>1316</v>
      </c>
      <c r="I436" s="640" t="s">
        <v>1317</v>
      </c>
      <c r="J436" s="816" t="s">
        <v>1274</v>
      </c>
      <c r="K436" s="817">
        <v>3</v>
      </c>
      <c r="L436" s="818">
        <v>8</v>
      </c>
      <c r="M436" s="813">
        <v>48000</v>
      </c>
      <c r="N436" s="819"/>
      <c r="O436" s="820"/>
      <c r="P436" s="821"/>
    </row>
    <row r="437" spans="1:16" ht="48" x14ac:dyDescent="0.2">
      <c r="A437" s="808" t="s">
        <v>1261</v>
      </c>
      <c r="B437" s="809" t="s">
        <v>1262</v>
      </c>
      <c r="C437" s="809" t="s">
        <v>1263</v>
      </c>
      <c r="D437" s="810" t="s">
        <v>2629</v>
      </c>
      <c r="E437" s="813">
        <v>2666.6666666666665</v>
      </c>
      <c r="F437" s="814" t="s">
        <v>2630</v>
      </c>
      <c r="G437" s="815" t="s">
        <v>2631</v>
      </c>
      <c r="H437" s="640" t="s">
        <v>1457</v>
      </c>
      <c r="I437" s="640" t="s">
        <v>1326</v>
      </c>
      <c r="J437" s="816" t="s">
        <v>1274</v>
      </c>
      <c r="K437" s="817">
        <v>1</v>
      </c>
      <c r="L437" s="818">
        <v>12</v>
      </c>
      <c r="M437" s="813">
        <v>30000</v>
      </c>
      <c r="N437" s="819">
        <v>2</v>
      </c>
      <c r="O437" s="820">
        <v>6</v>
      </c>
      <c r="P437" s="821">
        <v>16000</v>
      </c>
    </row>
    <row r="438" spans="1:16" ht="60" x14ac:dyDescent="0.2">
      <c r="A438" s="808" t="s">
        <v>1261</v>
      </c>
      <c r="B438" s="809" t="s">
        <v>1262</v>
      </c>
      <c r="C438" s="809" t="s">
        <v>1263</v>
      </c>
      <c r="D438" s="810" t="s">
        <v>2632</v>
      </c>
      <c r="E438" s="813">
        <v>8450</v>
      </c>
      <c r="F438" s="814" t="s">
        <v>2633</v>
      </c>
      <c r="G438" s="815" t="s">
        <v>2634</v>
      </c>
      <c r="H438" s="640" t="s">
        <v>1305</v>
      </c>
      <c r="I438" s="640" t="s">
        <v>1305</v>
      </c>
      <c r="J438" s="816" t="s">
        <v>1274</v>
      </c>
      <c r="K438" s="817">
        <v>1</v>
      </c>
      <c r="L438" s="818">
        <v>4</v>
      </c>
      <c r="M438" s="813">
        <v>33800</v>
      </c>
      <c r="N438" s="819"/>
      <c r="O438" s="820"/>
      <c r="P438" s="821"/>
    </row>
    <row r="439" spans="1:16" ht="48" x14ac:dyDescent="0.2">
      <c r="A439" s="808" t="s">
        <v>1261</v>
      </c>
      <c r="B439" s="809" t="s">
        <v>1262</v>
      </c>
      <c r="C439" s="809" t="s">
        <v>1263</v>
      </c>
      <c r="D439" s="810" t="s">
        <v>2635</v>
      </c>
      <c r="E439" s="813">
        <v>6500</v>
      </c>
      <c r="F439" s="814" t="s">
        <v>2636</v>
      </c>
      <c r="G439" s="815" t="s">
        <v>2637</v>
      </c>
      <c r="H439" s="640" t="s">
        <v>1316</v>
      </c>
      <c r="I439" s="640" t="s">
        <v>1273</v>
      </c>
      <c r="J439" s="816" t="s">
        <v>1274</v>
      </c>
      <c r="K439" s="817">
        <v>1</v>
      </c>
      <c r="L439" s="818">
        <v>3</v>
      </c>
      <c r="M439" s="813">
        <v>19500</v>
      </c>
      <c r="N439" s="819"/>
      <c r="O439" s="820"/>
      <c r="P439" s="821"/>
    </row>
    <row r="440" spans="1:16" ht="60" x14ac:dyDescent="0.2">
      <c r="A440" s="808" t="s">
        <v>1261</v>
      </c>
      <c r="B440" s="809" t="s">
        <v>1262</v>
      </c>
      <c r="C440" s="809" t="s">
        <v>1263</v>
      </c>
      <c r="D440" s="810" t="s">
        <v>2638</v>
      </c>
      <c r="E440" s="813">
        <v>5500</v>
      </c>
      <c r="F440" s="814" t="s">
        <v>2639</v>
      </c>
      <c r="G440" s="815" t="s">
        <v>2640</v>
      </c>
      <c r="H440" s="640" t="s">
        <v>1443</v>
      </c>
      <c r="I440" s="640" t="s">
        <v>1273</v>
      </c>
      <c r="J440" s="816" t="s">
        <v>1274</v>
      </c>
      <c r="K440" s="817">
        <v>1</v>
      </c>
      <c r="L440" s="818">
        <v>3</v>
      </c>
      <c r="M440" s="813">
        <v>16500</v>
      </c>
      <c r="N440" s="819"/>
      <c r="O440" s="820"/>
      <c r="P440" s="821"/>
    </row>
    <row r="441" spans="1:16" ht="84" x14ac:dyDescent="0.2">
      <c r="A441" s="808" t="s">
        <v>1261</v>
      </c>
      <c r="B441" s="809" t="s">
        <v>1262</v>
      </c>
      <c r="C441" s="809" t="s">
        <v>1263</v>
      </c>
      <c r="D441" s="810" t="s">
        <v>2641</v>
      </c>
      <c r="E441" s="813">
        <v>5500</v>
      </c>
      <c r="F441" s="814" t="s">
        <v>2642</v>
      </c>
      <c r="G441" s="815" t="s">
        <v>2643</v>
      </c>
      <c r="H441" s="640" t="s">
        <v>1316</v>
      </c>
      <c r="I441" s="640" t="s">
        <v>1317</v>
      </c>
      <c r="J441" s="816" t="s">
        <v>1274</v>
      </c>
      <c r="K441" s="817">
        <v>1</v>
      </c>
      <c r="L441" s="818">
        <v>7</v>
      </c>
      <c r="M441" s="813">
        <v>33000</v>
      </c>
      <c r="N441" s="819"/>
      <c r="O441" s="820"/>
      <c r="P441" s="821"/>
    </row>
    <row r="442" spans="1:16" ht="36" x14ac:dyDescent="0.2">
      <c r="A442" s="808" t="s">
        <v>1261</v>
      </c>
      <c r="B442" s="809" t="s">
        <v>1262</v>
      </c>
      <c r="C442" s="809" t="s">
        <v>1263</v>
      </c>
      <c r="D442" s="810" t="s">
        <v>2644</v>
      </c>
      <c r="E442" s="813">
        <v>8750</v>
      </c>
      <c r="F442" s="814" t="s">
        <v>2645</v>
      </c>
      <c r="G442" s="815" t="s">
        <v>2646</v>
      </c>
      <c r="H442" s="640" t="s">
        <v>1316</v>
      </c>
      <c r="I442" s="640" t="s">
        <v>1273</v>
      </c>
      <c r="J442" s="816" t="s">
        <v>1274</v>
      </c>
      <c r="K442" s="817"/>
      <c r="L442" s="818"/>
      <c r="M442" s="813"/>
      <c r="N442" s="819">
        <v>1</v>
      </c>
      <c r="O442" s="820">
        <v>4</v>
      </c>
      <c r="P442" s="821">
        <v>35000</v>
      </c>
    </row>
    <row r="443" spans="1:16" ht="108" x14ac:dyDescent="0.2">
      <c r="A443" s="808" t="s">
        <v>1261</v>
      </c>
      <c r="B443" s="809" t="s">
        <v>1262</v>
      </c>
      <c r="C443" s="809" t="s">
        <v>1263</v>
      </c>
      <c r="D443" s="810" t="s">
        <v>2647</v>
      </c>
      <c r="E443" s="813">
        <v>6500</v>
      </c>
      <c r="F443" s="814" t="s">
        <v>2648</v>
      </c>
      <c r="G443" s="815" t="s">
        <v>2649</v>
      </c>
      <c r="H443" s="640" t="s">
        <v>1305</v>
      </c>
      <c r="I443" s="640" t="s">
        <v>1305</v>
      </c>
      <c r="J443" s="816" t="s">
        <v>1274</v>
      </c>
      <c r="K443" s="817">
        <v>1</v>
      </c>
      <c r="L443" s="818">
        <v>3</v>
      </c>
      <c r="M443" s="813">
        <v>19500</v>
      </c>
      <c r="N443" s="819"/>
      <c r="O443" s="820"/>
      <c r="P443" s="821"/>
    </row>
    <row r="444" spans="1:16" ht="72" x14ac:dyDescent="0.2">
      <c r="A444" s="808" t="s">
        <v>1261</v>
      </c>
      <c r="B444" s="809" t="s">
        <v>1262</v>
      </c>
      <c r="C444" s="809" t="s">
        <v>1263</v>
      </c>
      <c r="D444" s="810" t="s">
        <v>2650</v>
      </c>
      <c r="E444" s="813">
        <v>8375</v>
      </c>
      <c r="F444" s="814" t="s">
        <v>2651</v>
      </c>
      <c r="G444" s="815" t="s">
        <v>2652</v>
      </c>
      <c r="H444" s="640" t="s">
        <v>2653</v>
      </c>
      <c r="I444" s="640" t="s">
        <v>1273</v>
      </c>
      <c r="J444" s="816" t="s">
        <v>1274</v>
      </c>
      <c r="K444" s="817"/>
      <c r="L444" s="818"/>
      <c r="M444" s="813"/>
      <c r="N444" s="819">
        <v>4</v>
      </c>
      <c r="O444" s="820">
        <v>5</v>
      </c>
      <c r="P444" s="821">
        <v>42000</v>
      </c>
    </row>
    <row r="445" spans="1:16" ht="96" x14ac:dyDescent="0.2">
      <c r="A445" s="808" t="s">
        <v>1261</v>
      </c>
      <c r="B445" s="809" t="s">
        <v>1262</v>
      </c>
      <c r="C445" s="809" t="s">
        <v>1263</v>
      </c>
      <c r="D445" s="810" t="s">
        <v>2654</v>
      </c>
      <c r="E445" s="813">
        <v>4798.25</v>
      </c>
      <c r="F445" s="814" t="s">
        <v>2655</v>
      </c>
      <c r="G445" s="815" t="s">
        <v>2656</v>
      </c>
      <c r="H445" s="640" t="s">
        <v>2528</v>
      </c>
      <c r="I445" s="640" t="s">
        <v>2529</v>
      </c>
      <c r="J445" s="816" t="s">
        <v>1274</v>
      </c>
      <c r="K445" s="817">
        <v>2</v>
      </c>
      <c r="L445" s="818">
        <v>6</v>
      </c>
      <c r="M445" s="813">
        <v>26660</v>
      </c>
      <c r="N445" s="819">
        <v>6</v>
      </c>
      <c r="O445" s="820">
        <v>6</v>
      </c>
      <c r="P445" s="821">
        <v>28789.5</v>
      </c>
    </row>
    <row r="446" spans="1:16" ht="48" x14ac:dyDescent="0.2">
      <c r="A446" s="808" t="s">
        <v>1261</v>
      </c>
      <c r="B446" s="809" t="s">
        <v>1262</v>
      </c>
      <c r="C446" s="809" t="s">
        <v>1263</v>
      </c>
      <c r="D446" s="810" t="s">
        <v>2657</v>
      </c>
      <c r="E446" s="813">
        <v>8500</v>
      </c>
      <c r="F446" s="814" t="s">
        <v>2658</v>
      </c>
      <c r="G446" s="815" t="s">
        <v>2659</v>
      </c>
      <c r="H446" s="640" t="s">
        <v>1360</v>
      </c>
      <c r="I446" s="640" t="s">
        <v>1576</v>
      </c>
      <c r="J446" s="816" t="s">
        <v>1274</v>
      </c>
      <c r="K446" s="817">
        <v>1</v>
      </c>
      <c r="L446" s="818">
        <v>4</v>
      </c>
      <c r="M446" s="813">
        <v>34000</v>
      </c>
      <c r="N446" s="819"/>
      <c r="O446" s="820"/>
      <c r="P446" s="821"/>
    </row>
    <row r="447" spans="1:16" ht="36" x14ac:dyDescent="0.2">
      <c r="A447" s="808" t="s">
        <v>1261</v>
      </c>
      <c r="B447" s="809" t="s">
        <v>1262</v>
      </c>
      <c r="C447" s="809" t="s">
        <v>1263</v>
      </c>
      <c r="D447" s="810" t="s">
        <v>2660</v>
      </c>
      <c r="E447" s="813">
        <v>8500</v>
      </c>
      <c r="F447" s="814" t="s">
        <v>2661</v>
      </c>
      <c r="G447" s="815" t="s">
        <v>2662</v>
      </c>
      <c r="H447" s="640" t="s">
        <v>1360</v>
      </c>
      <c r="I447" s="640" t="s">
        <v>1576</v>
      </c>
      <c r="J447" s="816" t="s">
        <v>1274</v>
      </c>
      <c r="K447" s="817">
        <v>1</v>
      </c>
      <c r="L447" s="818">
        <v>4</v>
      </c>
      <c r="M447" s="813">
        <v>34000</v>
      </c>
      <c r="N447" s="819"/>
      <c r="O447" s="820"/>
      <c r="P447" s="821"/>
    </row>
    <row r="448" spans="1:16" ht="60" x14ac:dyDescent="0.2">
      <c r="A448" s="808" t="s">
        <v>1261</v>
      </c>
      <c r="B448" s="809" t="s">
        <v>1262</v>
      </c>
      <c r="C448" s="809" t="s">
        <v>1263</v>
      </c>
      <c r="D448" s="810" t="s">
        <v>2663</v>
      </c>
      <c r="E448" s="813">
        <v>6500</v>
      </c>
      <c r="F448" s="814" t="s">
        <v>2664</v>
      </c>
      <c r="G448" s="815" t="s">
        <v>2665</v>
      </c>
      <c r="H448" s="640" t="s">
        <v>1353</v>
      </c>
      <c r="I448" s="640" t="s">
        <v>1273</v>
      </c>
      <c r="J448" s="816" t="s">
        <v>1274</v>
      </c>
      <c r="K448" s="817">
        <v>1</v>
      </c>
      <c r="L448" s="818">
        <v>4</v>
      </c>
      <c r="M448" s="813">
        <v>26000</v>
      </c>
      <c r="N448" s="819"/>
      <c r="O448" s="820"/>
      <c r="P448" s="821"/>
    </row>
    <row r="449" spans="1:16" ht="48" x14ac:dyDescent="0.2">
      <c r="A449" s="808" t="s">
        <v>1261</v>
      </c>
      <c r="B449" s="809" t="s">
        <v>1262</v>
      </c>
      <c r="C449" s="809" t="s">
        <v>1263</v>
      </c>
      <c r="D449" s="810" t="s">
        <v>2666</v>
      </c>
      <c r="E449" s="813">
        <v>12333.333333333334</v>
      </c>
      <c r="F449" s="814" t="s">
        <v>2667</v>
      </c>
      <c r="G449" s="815" t="s">
        <v>2668</v>
      </c>
      <c r="H449" s="640" t="s">
        <v>1316</v>
      </c>
      <c r="I449" s="640" t="s">
        <v>1317</v>
      </c>
      <c r="J449" s="816" t="s">
        <v>1274</v>
      </c>
      <c r="K449" s="817">
        <v>3</v>
      </c>
      <c r="L449" s="818">
        <v>6</v>
      </c>
      <c r="M449" s="813">
        <v>74000</v>
      </c>
      <c r="N449" s="819"/>
      <c r="O449" s="820"/>
      <c r="P449" s="821"/>
    </row>
    <row r="450" spans="1:16" ht="36" x14ac:dyDescent="0.2">
      <c r="A450" s="808" t="s">
        <v>1261</v>
      </c>
      <c r="B450" s="809" t="s">
        <v>1262</v>
      </c>
      <c r="C450" s="809" t="s">
        <v>1263</v>
      </c>
      <c r="D450" s="810" t="s">
        <v>2194</v>
      </c>
      <c r="E450" s="813">
        <v>8500</v>
      </c>
      <c r="F450" s="814" t="s">
        <v>2669</v>
      </c>
      <c r="G450" s="815" t="s">
        <v>2670</v>
      </c>
      <c r="H450" s="640" t="s">
        <v>1360</v>
      </c>
      <c r="I450" s="640" t="s">
        <v>1576</v>
      </c>
      <c r="J450" s="816" t="s">
        <v>1274</v>
      </c>
      <c r="K450" s="817">
        <v>2</v>
      </c>
      <c r="L450" s="818">
        <v>7</v>
      </c>
      <c r="M450" s="813">
        <v>59500</v>
      </c>
      <c r="N450" s="819"/>
      <c r="O450" s="820"/>
      <c r="P450" s="821"/>
    </row>
    <row r="451" spans="1:16" ht="48" x14ac:dyDescent="0.2">
      <c r="A451" s="808" t="s">
        <v>1261</v>
      </c>
      <c r="B451" s="809" t="s">
        <v>1262</v>
      </c>
      <c r="C451" s="809" t="s">
        <v>1263</v>
      </c>
      <c r="D451" s="810" t="s">
        <v>2671</v>
      </c>
      <c r="E451" s="813">
        <v>8250</v>
      </c>
      <c r="F451" s="814" t="s">
        <v>2672</v>
      </c>
      <c r="G451" s="815" t="s">
        <v>2673</v>
      </c>
      <c r="H451" s="640" t="s">
        <v>1360</v>
      </c>
      <c r="I451" s="640" t="s">
        <v>1576</v>
      </c>
      <c r="J451" s="816" t="s">
        <v>1274</v>
      </c>
      <c r="K451" s="817">
        <v>2</v>
      </c>
      <c r="L451" s="818">
        <v>7</v>
      </c>
      <c r="M451" s="813">
        <v>57500</v>
      </c>
      <c r="N451" s="819"/>
      <c r="O451" s="820"/>
      <c r="P451" s="821"/>
    </row>
    <row r="452" spans="1:16" ht="48" x14ac:dyDescent="0.2">
      <c r="A452" s="808" t="s">
        <v>1261</v>
      </c>
      <c r="B452" s="809" t="s">
        <v>1262</v>
      </c>
      <c r="C452" s="809" t="s">
        <v>1263</v>
      </c>
      <c r="D452" s="810" t="s">
        <v>2674</v>
      </c>
      <c r="E452" s="813">
        <v>6500</v>
      </c>
      <c r="F452" s="814" t="s">
        <v>2675</v>
      </c>
      <c r="G452" s="815" t="s">
        <v>2676</v>
      </c>
      <c r="H452" s="640" t="s">
        <v>1272</v>
      </c>
      <c r="I452" s="640" t="s">
        <v>1716</v>
      </c>
      <c r="J452" s="816" t="s">
        <v>1268</v>
      </c>
      <c r="K452" s="817">
        <v>1</v>
      </c>
      <c r="L452" s="818">
        <v>5</v>
      </c>
      <c r="M452" s="813">
        <v>32500</v>
      </c>
      <c r="N452" s="819"/>
      <c r="O452" s="820"/>
      <c r="P452" s="821"/>
    </row>
    <row r="453" spans="1:16" ht="108" x14ac:dyDescent="0.2">
      <c r="A453" s="808" t="s">
        <v>1261</v>
      </c>
      <c r="B453" s="809" t="s">
        <v>1262</v>
      </c>
      <c r="C453" s="809" t="s">
        <v>1263</v>
      </c>
      <c r="D453" s="810" t="s">
        <v>2677</v>
      </c>
      <c r="E453" s="813">
        <v>8500</v>
      </c>
      <c r="F453" s="814" t="s">
        <v>2678</v>
      </c>
      <c r="G453" s="815" t="s">
        <v>2679</v>
      </c>
      <c r="H453" s="640" t="s">
        <v>1305</v>
      </c>
      <c r="I453" s="640" t="s">
        <v>1305</v>
      </c>
      <c r="J453" s="816" t="s">
        <v>1274</v>
      </c>
      <c r="K453" s="817">
        <v>2</v>
      </c>
      <c r="L453" s="818">
        <v>6</v>
      </c>
      <c r="M453" s="813">
        <v>51000</v>
      </c>
      <c r="N453" s="819"/>
      <c r="O453" s="820"/>
      <c r="P453" s="821"/>
    </row>
    <row r="454" spans="1:16" ht="36" x14ac:dyDescent="0.2">
      <c r="A454" s="808" t="s">
        <v>1261</v>
      </c>
      <c r="B454" s="809" t="s">
        <v>1262</v>
      </c>
      <c r="C454" s="809" t="s">
        <v>1263</v>
      </c>
      <c r="D454" s="810" t="s">
        <v>2680</v>
      </c>
      <c r="E454" s="813">
        <v>3000</v>
      </c>
      <c r="F454" s="814" t="s">
        <v>2681</v>
      </c>
      <c r="G454" s="815" t="s">
        <v>2682</v>
      </c>
      <c r="H454" s="640" t="s">
        <v>1842</v>
      </c>
      <c r="I454" s="640" t="s">
        <v>1326</v>
      </c>
      <c r="J454" s="816" t="s">
        <v>1268</v>
      </c>
      <c r="K454" s="817">
        <v>1</v>
      </c>
      <c r="L454" s="818">
        <v>2</v>
      </c>
      <c r="M454" s="813">
        <v>6000</v>
      </c>
      <c r="N454" s="819"/>
      <c r="O454" s="820"/>
      <c r="P454" s="821"/>
    </row>
    <row r="455" spans="1:16" ht="108" x14ac:dyDescent="0.2">
      <c r="A455" s="808" t="s">
        <v>1261</v>
      </c>
      <c r="B455" s="809" t="s">
        <v>1262</v>
      </c>
      <c r="C455" s="809" t="s">
        <v>1263</v>
      </c>
      <c r="D455" s="810" t="s">
        <v>2683</v>
      </c>
      <c r="E455" s="813">
        <v>6500</v>
      </c>
      <c r="F455" s="814" t="s">
        <v>2684</v>
      </c>
      <c r="G455" s="815" t="s">
        <v>2685</v>
      </c>
      <c r="H455" s="640" t="s">
        <v>1272</v>
      </c>
      <c r="I455" s="640" t="s">
        <v>1273</v>
      </c>
      <c r="J455" s="816" t="s">
        <v>1274</v>
      </c>
      <c r="K455" s="817">
        <v>1</v>
      </c>
      <c r="L455" s="818">
        <v>2</v>
      </c>
      <c r="M455" s="813">
        <v>13000</v>
      </c>
      <c r="N455" s="819"/>
      <c r="O455" s="820"/>
      <c r="P455" s="821"/>
    </row>
    <row r="456" spans="1:16" ht="36" x14ac:dyDescent="0.2">
      <c r="A456" s="808" t="s">
        <v>1261</v>
      </c>
      <c r="B456" s="809" t="s">
        <v>1262</v>
      </c>
      <c r="C456" s="809" t="s">
        <v>1263</v>
      </c>
      <c r="D456" s="810" t="s">
        <v>2686</v>
      </c>
      <c r="E456" s="813">
        <v>5833.333333333333</v>
      </c>
      <c r="F456" s="814" t="s">
        <v>2687</v>
      </c>
      <c r="G456" s="815" t="s">
        <v>2688</v>
      </c>
      <c r="H456" s="640" t="s">
        <v>1272</v>
      </c>
      <c r="I456" s="640" t="s">
        <v>1278</v>
      </c>
      <c r="J456" s="816" t="s">
        <v>1274</v>
      </c>
      <c r="K456" s="817">
        <v>3</v>
      </c>
      <c r="L456" s="818">
        <v>8</v>
      </c>
      <c r="M456" s="813">
        <v>52500</v>
      </c>
      <c r="N456" s="819"/>
      <c r="O456" s="820"/>
      <c r="P456" s="821"/>
    </row>
    <row r="457" spans="1:16" ht="72" x14ac:dyDescent="0.2">
      <c r="A457" s="808" t="s">
        <v>1261</v>
      </c>
      <c r="B457" s="809" t="s">
        <v>1262</v>
      </c>
      <c r="C457" s="809" t="s">
        <v>1263</v>
      </c>
      <c r="D457" s="810" t="s">
        <v>2689</v>
      </c>
      <c r="E457" s="813">
        <v>5500</v>
      </c>
      <c r="F457" s="814" t="s">
        <v>2690</v>
      </c>
      <c r="G457" s="815" t="s">
        <v>2691</v>
      </c>
      <c r="H457" s="640" t="s">
        <v>1272</v>
      </c>
      <c r="I457" s="640" t="s">
        <v>1278</v>
      </c>
      <c r="J457" s="816" t="s">
        <v>1274</v>
      </c>
      <c r="K457" s="817">
        <v>2</v>
      </c>
      <c r="L457" s="818">
        <v>6</v>
      </c>
      <c r="M457" s="813">
        <v>33000</v>
      </c>
      <c r="N457" s="819"/>
      <c r="O457" s="820"/>
      <c r="P457" s="821"/>
    </row>
    <row r="458" spans="1:16" ht="48" x14ac:dyDescent="0.2">
      <c r="A458" s="808" t="s">
        <v>1261</v>
      </c>
      <c r="B458" s="809" t="s">
        <v>1262</v>
      </c>
      <c r="C458" s="809" t="s">
        <v>1263</v>
      </c>
      <c r="D458" s="810" t="s">
        <v>2692</v>
      </c>
      <c r="E458" s="813">
        <v>8000</v>
      </c>
      <c r="F458" s="814" t="s">
        <v>2693</v>
      </c>
      <c r="G458" s="815" t="s">
        <v>2694</v>
      </c>
      <c r="H458" s="640" t="s">
        <v>1598</v>
      </c>
      <c r="I458" s="640" t="s">
        <v>1273</v>
      </c>
      <c r="J458" s="816" t="s">
        <v>1274</v>
      </c>
      <c r="K458" s="817"/>
      <c r="L458" s="818"/>
      <c r="M458" s="813"/>
      <c r="N458" s="819">
        <v>1</v>
      </c>
      <c r="O458" s="820">
        <v>4</v>
      </c>
      <c r="P458" s="821">
        <v>30000</v>
      </c>
    </row>
    <row r="459" spans="1:16" ht="108" x14ac:dyDescent="0.2">
      <c r="A459" s="808" t="s">
        <v>1261</v>
      </c>
      <c r="B459" s="809" t="s">
        <v>1262</v>
      </c>
      <c r="C459" s="809" t="s">
        <v>1263</v>
      </c>
      <c r="D459" s="810" t="s">
        <v>2695</v>
      </c>
      <c r="E459" s="813">
        <v>8500</v>
      </c>
      <c r="F459" s="814" t="s">
        <v>2696</v>
      </c>
      <c r="G459" s="815" t="s">
        <v>2697</v>
      </c>
      <c r="H459" s="640" t="s">
        <v>1305</v>
      </c>
      <c r="I459" s="640" t="s">
        <v>1305</v>
      </c>
      <c r="J459" s="816" t="s">
        <v>1274</v>
      </c>
      <c r="K459" s="817">
        <v>1</v>
      </c>
      <c r="L459" s="818">
        <v>3</v>
      </c>
      <c r="M459" s="813">
        <v>25500</v>
      </c>
      <c r="N459" s="819"/>
      <c r="O459" s="820"/>
      <c r="P459" s="821"/>
    </row>
    <row r="460" spans="1:16" ht="48" x14ac:dyDescent="0.2">
      <c r="A460" s="808" t="s">
        <v>1261</v>
      </c>
      <c r="B460" s="809" t="s">
        <v>1262</v>
      </c>
      <c r="C460" s="809" t="s">
        <v>1263</v>
      </c>
      <c r="D460" s="810" t="s">
        <v>2698</v>
      </c>
      <c r="E460" s="813">
        <v>7500</v>
      </c>
      <c r="F460" s="814" t="s">
        <v>2699</v>
      </c>
      <c r="G460" s="815" t="s">
        <v>2700</v>
      </c>
      <c r="H460" s="640" t="s">
        <v>1305</v>
      </c>
      <c r="I460" s="640" t="s">
        <v>1273</v>
      </c>
      <c r="J460" s="816" t="s">
        <v>1274</v>
      </c>
      <c r="K460" s="817">
        <v>1</v>
      </c>
      <c r="L460" s="818">
        <v>3</v>
      </c>
      <c r="M460" s="813">
        <v>22500</v>
      </c>
      <c r="N460" s="819"/>
      <c r="O460" s="820"/>
      <c r="P460" s="821"/>
    </row>
    <row r="461" spans="1:16" ht="72" x14ac:dyDescent="0.2">
      <c r="A461" s="808" t="s">
        <v>1261</v>
      </c>
      <c r="B461" s="809" t="s">
        <v>1262</v>
      </c>
      <c r="C461" s="809" t="s">
        <v>1263</v>
      </c>
      <c r="D461" s="810" t="s">
        <v>2701</v>
      </c>
      <c r="E461" s="813">
        <v>3500</v>
      </c>
      <c r="F461" s="814" t="s">
        <v>2702</v>
      </c>
      <c r="G461" s="815" t="s">
        <v>2703</v>
      </c>
      <c r="H461" s="640" t="s">
        <v>1272</v>
      </c>
      <c r="I461" s="640" t="s">
        <v>1326</v>
      </c>
      <c r="J461" s="816" t="s">
        <v>1274</v>
      </c>
      <c r="K461" s="817">
        <v>1</v>
      </c>
      <c r="L461" s="818">
        <v>5</v>
      </c>
      <c r="M461" s="813">
        <v>17500</v>
      </c>
      <c r="N461" s="819"/>
      <c r="O461" s="820"/>
      <c r="P461" s="821"/>
    </row>
    <row r="462" spans="1:16" ht="48" x14ac:dyDescent="0.2">
      <c r="A462" s="808" t="s">
        <v>1261</v>
      </c>
      <c r="B462" s="809" t="s">
        <v>1262</v>
      </c>
      <c r="C462" s="809" t="s">
        <v>1263</v>
      </c>
      <c r="D462" s="810" t="s">
        <v>2704</v>
      </c>
      <c r="E462" s="813">
        <v>5500</v>
      </c>
      <c r="F462" s="814" t="s">
        <v>2705</v>
      </c>
      <c r="G462" s="815" t="s">
        <v>2706</v>
      </c>
      <c r="H462" s="640" t="s">
        <v>1272</v>
      </c>
      <c r="I462" s="640" t="s">
        <v>1273</v>
      </c>
      <c r="J462" s="816" t="s">
        <v>1274</v>
      </c>
      <c r="K462" s="817">
        <v>1</v>
      </c>
      <c r="L462" s="818">
        <v>3</v>
      </c>
      <c r="M462" s="813">
        <v>16500</v>
      </c>
      <c r="N462" s="819"/>
      <c r="O462" s="820"/>
      <c r="P462" s="821"/>
    </row>
    <row r="463" spans="1:16" ht="60" x14ac:dyDescent="0.2">
      <c r="A463" s="808" t="s">
        <v>1261</v>
      </c>
      <c r="B463" s="809" t="s">
        <v>1262</v>
      </c>
      <c r="C463" s="809" t="s">
        <v>1263</v>
      </c>
      <c r="D463" s="810" t="s">
        <v>2707</v>
      </c>
      <c r="E463" s="813">
        <v>6500</v>
      </c>
      <c r="F463" s="814" t="s">
        <v>2708</v>
      </c>
      <c r="G463" s="815" t="s">
        <v>2709</v>
      </c>
      <c r="H463" s="640" t="s">
        <v>1292</v>
      </c>
      <c r="I463" s="640" t="s">
        <v>1292</v>
      </c>
      <c r="J463" s="816" t="s">
        <v>1274</v>
      </c>
      <c r="K463" s="817">
        <v>1</v>
      </c>
      <c r="L463" s="818">
        <v>5</v>
      </c>
      <c r="M463" s="813">
        <v>32500</v>
      </c>
      <c r="N463" s="819"/>
      <c r="O463" s="820"/>
      <c r="P463" s="821"/>
    </row>
    <row r="464" spans="1:16" ht="48" x14ac:dyDescent="0.2">
      <c r="A464" s="808" t="s">
        <v>1261</v>
      </c>
      <c r="B464" s="809" t="s">
        <v>1262</v>
      </c>
      <c r="C464" s="809" t="s">
        <v>1263</v>
      </c>
      <c r="D464" s="810" t="s">
        <v>2710</v>
      </c>
      <c r="E464" s="813">
        <v>5000</v>
      </c>
      <c r="F464" s="814" t="s">
        <v>2711</v>
      </c>
      <c r="G464" s="815" t="s">
        <v>2712</v>
      </c>
      <c r="H464" s="640" t="s">
        <v>1316</v>
      </c>
      <c r="I464" s="640" t="s">
        <v>1317</v>
      </c>
      <c r="J464" s="816" t="s">
        <v>1274</v>
      </c>
      <c r="K464" s="817">
        <v>1</v>
      </c>
      <c r="L464" s="818">
        <v>3</v>
      </c>
      <c r="M464" s="813">
        <v>15000</v>
      </c>
      <c r="N464" s="819"/>
      <c r="O464" s="820"/>
      <c r="P464" s="821"/>
    </row>
    <row r="465" spans="1:16" ht="96" x14ac:dyDescent="0.2">
      <c r="A465" s="808" t="s">
        <v>1261</v>
      </c>
      <c r="B465" s="809" t="s">
        <v>1262</v>
      </c>
      <c r="C465" s="809" t="s">
        <v>1263</v>
      </c>
      <c r="D465" s="810" t="s">
        <v>2713</v>
      </c>
      <c r="E465" s="813">
        <v>6333.333333333333</v>
      </c>
      <c r="F465" s="814" t="s">
        <v>2714</v>
      </c>
      <c r="G465" s="815" t="s">
        <v>2715</v>
      </c>
      <c r="H465" s="640" t="s">
        <v>2373</v>
      </c>
      <c r="I465" s="640" t="s">
        <v>2373</v>
      </c>
      <c r="J465" s="816" t="s">
        <v>1274</v>
      </c>
      <c r="K465" s="817">
        <v>2</v>
      </c>
      <c r="L465" s="818">
        <v>7</v>
      </c>
      <c r="M465" s="813">
        <v>44500</v>
      </c>
      <c r="N465" s="819">
        <v>1</v>
      </c>
      <c r="O465" s="820">
        <v>5</v>
      </c>
      <c r="P465" s="821">
        <v>32500</v>
      </c>
    </row>
    <row r="466" spans="1:16" ht="84" x14ac:dyDescent="0.2">
      <c r="A466" s="808" t="s">
        <v>1261</v>
      </c>
      <c r="B466" s="809" t="s">
        <v>1262</v>
      </c>
      <c r="C466" s="809" t="s">
        <v>1263</v>
      </c>
      <c r="D466" s="810" t="s">
        <v>2716</v>
      </c>
      <c r="E466" s="813">
        <v>5000</v>
      </c>
      <c r="F466" s="814" t="s">
        <v>2717</v>
      </c>
      <c r="G466" s="815" t="s">
        <v>2718</v>
      </c>
      <c r="H466" s="640" t="s">
        <v>1316</v>
      </c>
      <c r="I466" s="640" t="s">
        <v>1317</v>
      </c>
      <c r="J466" s="816" t="s">
        <v>1274</v>
      </c>
      <c r="K466" s="817">
        <v>2</v>
      </c>
      <c r="L466" s="818">
        <v>15</v>
      </c>
      <c r="M466" s="813">
        <v>50000</v>
      </c>
      <c r="N466" s="819"/>
      <c r="O466" s="820"/>
      <c r="P466" s="821"/>
    </row>
    <row r="467" spans="1:16" ht="36" x14ac:dyDescent="0.2">
      <c r="A467" s="808" t="s">
        <v>1261</v>
      </c>
      <c r="B467" s="809" t="s">
        <v>1262</v>
      </c>
      <c r="C467" s="809" t="s">
        <v>1263</v>
      </c>
      <c r="D467" s="810" t="s">
        <v>2719</v>
      </c>
      <c r="E467" s="813">
        <v>15000</v>
      </c>
      <c r="F467" s="814" t="s">
        <v>2720</v>
      </c>
      <c r="G467" s="815" t="s">
        <v>2721</v>
      </c>
      <c r="H467" s="640" t="s">
        <v>1457</v>
      </c>
      <c r="I467" s="640" t="s">
        <v>1273</v>
      </c>
      <c r="J467" s="816" t="s">
        <v>1274</v>
      </c>
      <c r="K467" s="817"/>
      <c r="L467" s="818"/>
      <c r="M467" s="813"/>
      <c r="N467" s="819">
        <v>1</v>
      </c>
      <c r="O467" s="820">
        <v>1</v>
      </c>
      <c r="P467" s="821">
        <v>15000</v>
      </c>
    </row>
    <row r="468" spans="1:16" ht="108" x14ac:dyDescent="0.2">
      <c r="A468" s="808" t="s">
        <v>1261</v>
      </c>
      <c r="B468" s="809" t="s">
        <v>1262</v>
      </c>
      <c r="C468" s="809" t="s">
        <v>1263</v>
      </c>
      <c r="D468" s="810" t="s">
        <v>2722</v>
      </c>
      <c r="E468" s="813">
        <v>2500</v>
      </c>
      <c r="F468" s="814" t="s">
        <v>2723</v>
      </c>
      <c r="G468" s="815" t="s">
        <v>2724</v>
      </c>
      <c r="H468" s="640" t="s">
        <v>1267</v>
      </c>
      <c r="I468" s="640" t="s">
        <v>1267</v>
      </c>
      <c r="J468" s="816" t="s">
        <v>1268</v>
      </c>
      <c r="K468" s="817"/>
      <c r="L468" s="818"/>
      <c r="M468" s="813"/>
      <c r="N468" s="819">
        <v>4</v>
      </c>
      <c r="O468" s="820">
        <v>6</v>
      </c>
      <c r="P468" s="821">
        <v>15000</v>
      </c>
    </row>
    <row r="469" spans="1:16" ht="36" x14ac:dyDescent="0.2">
      <c r="A469" s="808" t="s">
        <v>1261</v>
      </c>
      <c r="B469" s="809" t="s">
        <v>1262</v>
      </c>
      <c r="C469" s="809" t="s">
        <v>1263</v>
      </c>
      <c r="D469" s="810" t="s">
        <v>2725</v>
      </c>
      <c r="E469" s="813">
        <v>3400</v>
      </c>
      <c r="F469" s="814" t="s">
        <v>2726</v>
      </c>
      <c r="G469" s="815" t="s">
        <v>2727</v>
      </c>
      <c r="H469" s="640" t="s">
        <v>1267</v>
      </c>
      <c r="I469" s="640" t="s">
        <v>1267</v>
      </c>
      <c r="J469" s="816" t="s">
        <v>1268</v>
      </c>
      <c r="K469" s="817">
        <v>1</v>
      </c>
      <c r="L469" s="818">
        <v>10</v>
      </c>
      <c r="M469" s="813">
        <v>34000</v>
      </c>
      <c r="N469" s="819"/>
      <c r="O469" s="820"/>
      <c r="P469" s="821"/>
    </row>
    <row r="470" spans="1:16" ht="72" x14ac:dyDescent="0.2">
      <c r="A470" s="808" t="s">
        <v>1261</v>
      </c>
      <c r="B470" s="809" t="s">
        <v>1262</v>
      </c>
      <c r="C470" s="809" t="s">
        <v>1263</v>
      </c>
      <c r="D470" s="810" t="s">
        <v>2728</v>
      </c>
      <c r="E470" s="813">
        <v>4443</v>
      </c>
      <c r="F470" s="814" t="s">
        <v>2729</v>
      </c>
      <c r="G470" s="815" t="s">
        <v>2730</v>
      </c>
      <c r="H470" s="640" t="s">
        <v>2528</v>
      </c>
      <c r="I470" s="640" t="s">
        <v>2529</v>
      </c>
      <c r="J470" s="816" t="s">
        <v>1274</v>
      </c>
      <c r="K470" s="817">
        <v>2</v>
      </c>
      <c r="L470" s="818">
        <v>6</v>
      </c>
      <c r="M470" s="813">
        <v>26660</v>
      </c>
      <c r="N470" s="819"/>
      <c r="O470" s="820"/>
      <c r="P470" s="821"/>
    </row>
    <row r="471" spans="1:16" ht="36" x14ac:dyDescent="0.2">
      <c r="A471" s="808" t="s">
        <v>1261</v>
      </c>
      <c r="B471" s="809" t="s">
        <v>1262</v>
      </c>
      <c r="C471" s="809" t="s">
        <v>1263</v>
      </c>
      <c r="D471" s="810" t="s">
        <v>2731</v>
      </c>
      <c r="E471" s="813">
        <v>2500</v>
      </c>
      <c r="F471" s="814" t="s">
        <v>2732</v>
      </c>
      <c r="G471" s="815" t="s">
        <v>2733</v>
      </c>
      <c r="H471" s="640" t="s">
        <v>1267</v>
      </c>
      <c r="I471" s="640" t="s">
        <v>1267</v>
      </c>
      <c r="J471" s="816" t="s">
        <v>1268</v>
      </c>
      <c r="K471" s="817">
        <v>1</v>
      </c>
      <c r="L471" s="818">
        <v>10</v>
      </c>
      <c r="M471" s="813">
        <v>23750</v>
      </c>
      <c r="N471" s="819">
        <v>4</v>
      </c>
      <c r="O471" s="820">
        <v>6</v>
      </c>
      <c r="P471" s="821">
        <v>15000</v>
      </c>
    </row>
    <row r="472" spans="1:16" ht="36" x14ac:dyDescent="0.2">
      <c r="A472" s="808" t="s">
        <v>1261</v>
      </c>
      <c r="B472" s="809" t="s">
        <v>1262</v>
      </c>
      <c r="C472" s="809" t="s">
        <v>1263</v>
      </c>
      <c r="D472" s="810" t="s">
        <v>2734</v>
      </c>
      <c r="E472" s="813">
        <v>3000</v>
      </c>
      <c r="F472" s="814" t="s">
        <v>2735</v>
      </c>
      <c r="G472" s="815" t="s">
        <v>2736</v>
      </c>
      <c r="H472" s="640" t="s">
        <v>1655</v>
      </c>
      <c r="I472" s="640" t="s">
        <v>1326</v>
      </c>
      <c r="J472" s="816" t="s">
        <v>1268</v>
      </c>
      <c r="K472" s="817">
        <v>1</v>
      </c>
      <c r="L472" s="818">
        <v>2</v>
      </c>
      <c r="M472" s="813">
        <v>6000</v>
      </c>
      <c r="N472" s="819"/>
      <c r="O472" s="820"/>
      <c r="P472" s="821"/>
    </row>
    <row r="473" spans="1:16" ht="36" x14ac:dyDescent="0.2">
      <c r="A473" s="808" t="s">
        <v>1261</v>
      </c>
      <c r="B473" s="809" t="s">
        <v>1262</v>
      </c>
      <c r="C473" s="809" t="s">
        <v>1263</v>
      </c>
      <c r="D473" s="810" t="s">
        <v>2737</v>
      </c>
      <c r="E473" s="813">
        <v>6500</v>
      </c>
      <c r="F473" s="814" t="s">
        <v>2738</v>
      </c>
      <c r="G473" s="815" t="s">
        <v>2739</v>
      </c>
      <c r="H473" s="640" t="s">
        <v>1316</v>
      </c>
      <c r="I473" s="640" t="s">
        <v>1317</v>
      </c>
      <c r="J473" s="816" t="s">
        <v>1274</v>
      </c>
      <c r="K473" s="817">
        <v>1</v>
      </c>
      <c r="L473" s="818">
        <v>5</v>
      </c>
      <c r="M473" s="813">
        <v>32500</v>
      </c>
      <c r="N473" s="819"/>
      <c r="O473" s="820"/>
      <c r="P473" s="821"/>
    </row>
    <row r="474" spans="1:16" ht="84" x14ac:dyDescent="0.2">
      <c r="A474" s="808" t="s">
        <v>1261</v>
      </c>
      <c r="B474" s="809" t="s">
        <v>1262</v>
      </c>
      <c r="C474" s="809" t="s">
        <v>1263</v>
      </c>
      <c r="D474" s="810" t="s">
        <v>2740</v>
      </c>
      <c r="E474" s="813">
        <v>6500</v>
      </c>
      <c r="F474" s="814" t="s">
        <v>2741</v>
      </c>
      <c r="G474" s="815" t="s">
        <v>2742</v>
      </c>
      <c r="H474" s="640" t="s">
        <v>1316</v>
      </c>
      <c r="I474" s="640" t="s">
        <v>1317</v>
      </c>
      <c r="J474" s="816" t="s">
        <v>1274</v>
      </c>
      <c r="K474" s="817">
        <v>2</v>
      </c>
      <c r="L474" s="818">
        <v>5</v>
      </c>
      <c r="M474" s="813">
        <v>31400</v>
      </c>
      <c r="N474" s="819"/>
      <c r="O474" s="820"/>
      <c r="P474" s="821"/>
    </row>
    <row r="475" spans="1:16" ht="72" x14ac:dyDescent="0.2">
      <c r="A475" s="808" t="s">
        <v>1261</v>
      </c>
      <c r="B475" s="809" t="s">
        <v>1262</v>
      </c>
      <c r="C475" s="809" t="s">
        <v>1263</v>
      </c>
      <c r="D475" s="810" t="s">
        <v>2743</v>
      </c>
      <c r="E475" s="813">
        <v>5000</v>
      </c>
      <c r="F475" s="814" t="s">
        <v>2744</v>
      </c>
      <c r="G475" s="815" t="s">
        <v>2745</v>
      </c>
      <c r="H475" s="640" t="s">
        <v>2528</v>
      </c>
      <c r="I475" s="640" t="s">
        <v>2529</v>
      </c>
      <c r="J475" s="816" t="s">
        <v>1274</v>
      </c>
      <c r="K475" s="817">
        <v>2</v>
      </c>
      <c r="L475" s="818">
        <v>6</v>
      </c>
      <c r="M475" s="813">
        <v>30000</v>
      </c>
      <c r="N475" s="819"/>
      <c r="O475" s="820"/>
      <c r="P475" s="821"/>
    </row>
    <row r="476" spans="1:16" ht="36" x14ac:dyDescent="0.2">
      <c r="A476" s="808" t="s">
        <v>1261</v>
      </c>
      <c r="B476" s="809" t="s">
        <v>1262</v>
      </c>
      <c r="C476" s="809" t="s">
        <v>1263</v>
      </c>
      <c r="D476" s="810" t="s">
        <v>2746</v>
      </c>
      <c r="E476" s="813">
        <v>6500</v>
      </c>
      <c r="F476" s="814" t="s">
        <v>2747</v>
      </c>
      <c r="G476" s="815" t="s">
        <v>2748</v>
      </c>
      <c r="H476" s="640" t="s">
        <v>1325</v>
      </c>
      <c r="I476" s="640" t="s">
        <v>1283</v>
      </c>
      <c r="J476" s="816" t="s">
        <v>1274</v>
      </c>
      <c r="K476" s="817">
        <v>1</v>
      </c>
      <c r="L476" s="818">
        <v>3</v>
      </c>
      <c r="M476" s="813">
        <v>19500</v>
      </c>
      <c r="N476" s="819"/>
      <c r="O476" s="820"/>
      <c r="P476" s="821"/>
    </row>
    <row r="477" spans="1:16" ht="72" x14ac:dyDescent="0.2">
      <c r="A477" s="808" t="s">
        <v>1261</v>
      </c>
      <c r="B477" s="809" t="s">
        <v>1262</v>
      </c>
      <c r="C477" s="809" t="s">
        <v>1263</v>
      </c>
      <c r="D477" s="810" t="s">
        <v>2749</v>
      </c>
      <c r="E477" s="813">
        <v>4860</v>
      </c>
      <c r="F477" s="814" t="s">
        <v>2750</v>
      </c>
      <c r="G477" s="815" t="s">
        <v>2751</v>
      </c>
      <c r="H477" s="640" t="s">
        <v>2528</v>
      </c>
      <c r="I477" s="640" t="s">
        <v>2529</v>
      </c>
      <c r="J477" s="816" t="s">
        <v>1274</v>
      </c>
      <c r="K477" s="817">
        <v>1</v>
      </c>
      <c r="L477" s="818">
        <v>3</v>
      </c>
      <c r="M477" s="813">
        <v>12900</v>
      </c>
      <c r="N477" s="819">
        <v>4</v>
      </c>
      <c r="O477" s="820">
        <v>6</v>
      </c>
      <c r="P477" s="821">
        <v>30000</v>
      </c>
    </row>
    <row r="478" spans="1:16" ht="36" x14ac:dyDescent="0.2">
      <c r="A478" s="808" t="s">
        <v>1261</v>
      </c>
      <c r="B478" s="809" t="s">
        <v>1262</v>
      </c>
      <c r="C478" s="809" t="s">
        <v>1263</v>
      </c>
      <c r="D478" s="810" t="s">
        <v>2752</v>
      </c>
      <c r="E478" s="813">
        <v>7500</v>
      </c>
      <c r="F478" s="814" t="s">
        <v>2753</v>
      </c>
      <c r="G478" s="815" t="s">
        <v>2754</v>
      </c>
      <c r="H478" s="640" t="s">
        <v>2755</v>
      </c>
      <c r="I478" s="640" t="s">
        <v>1273</v>
      </c>
      <c r="J478" s="816" t="s">
        <v>1268</v>
      </c>
      <c r="K478" s="817"/>
      <c r="L478" s="818"/>
      <c r="M478" s="813"/>
      <c r="N478" s="819">
        <v>1</v>
      </c>
      <c r="O478" s="820">
        <v>4</v>
      </c>
      <c r="P478" s="821">
        <v>30000</v>
      </c>
    </row>
    <row r="479" spans="1:16" ht="36" x14ac:dyDescent="0.2">
      <c r="A479" s="808" t="s">
        <v>1261</v>
      </c>
      <c r="B479" s="809" t="s">
        <v>1262</v>
      </c>
      <c r="C479" s="809" t="s">
        <v>1263</v>
      </c>
      <c r="D479" s="810" t="s">
        <v>2756</v>
      </c>
      <c r="E479" s="813">
        <v>6500</v>
      </c>
      <c r="F479" s="814" t="s">
        <v>2757</v>
      </c>
      <c r="G479" s="815" t="s">
        <v>2758</v>
      </c>
      <c r="H479" s="640" t="s">
        <v>1305</v>
      </c>
      <c r="I479" s="640" t="s">
        <v>1305</v>
      </c>
      <c r="J479" s="816" t="s">
        <v>1274</v>
      </c>
      <c r="K479" s="817">
        <v>1</v>
      </c>
      <c r="L479" s="818">
        <v>5</v>
      </c>
      <c r="M479" s="813">
        <v>32500</v>
      </c>
      <c r="N479" s="819"/>
      <c r="O479" s="820"/>
      <c r="P479" s="821"/>
    </row>
    <row r="480" spans="1:16" ht="96" x14ac:dyDescent="0.2">
      <c r="A480" s="808" t="s">
        <v>1261</v>
      </c>
      <c r="B480" s="809" t="s">
        <v>1262</v>
      </c>
      <c r="C480" s="809" t="s">
        <v>1263</v>
      </c>
      <c r="D480" s="810" t="s">
        <v>2759</v>
      </c>
      <c r="E480" s="813">
        <v>4000</v>
      </c>
      <c r="F480" s="814" t="s">
        <v>2760</v>
      </c>
      <c r="G480" s="815" t="s">
        <v>2761</v>
      </c>
      <c r="H480" s="640" t="s">
        <v>1305</v>
      </c>
      <c r="I480" s="640" t="s">
        <v>1273</v>
      </c>
      <c r="J480" s="816" t="s">
        <v>1274</v>
      </c>
      <c r="K480" s="817">
        <v>1</v>
      </c>
      <c r="L480" s="818">
        <v>3</v>
      </c>
      <c r="M480" s="813">
        <v>12000</v>
      </c>
      <c r="N480" s="819"/>
      <c r="O480" s="820"/>
      <c r="P480" s="821"/>
    </row>
    <row r="481" spans="1:16" ht="36" x14ac:dyDescent="0.2">
      <c r="A481" s="808" t="s">
        <v>1261</v>
      </c>
      <c r="B481" s="809" t="s">
        <v>1262</v>
      </c>
      <c r="C481" s="809" t="s">
        <v>1263</v>
      </c>
      <c r="D481" s="810" t="s">
        <v>2734</v>
      </c>
      <c r="E481" s="813">
        <v>3000</v>
      </c>
      <c r="F481" s="814" t="s">
        <v>2762</v>
      </c>
      <c r="G481" s="815" t="s">
        <v>2763</v>
      </c>
      <c r="H481" s="640" t="s">
        <v>1655</v>
      </c>
      <c r="I481" s="640" t="s">
        <v>1326</v>
      </c>
      <c r="J481" s="816" t="s">
        <v>1268</v>
      </c>
      <c r="K481" s="817">
        <v>1</v>
      </c>
      <c r="L481" s="818">
        <v>2</v>
      </c>
      <c r="M481" s="813">
        <v>6000</v>
      </c>
      <c r="N481" s="819"/>
      <c r="O481" s="820"/>
      <c r="P481" s="821"/>
    </row>
    <row r="482" spans="1:16" ht="36" x14ac:dyDescent="0.2">
      <c r="A482" s="808" t="s">
        <v>1261</v>
      </c>
      <c r="B482" s="809" t="s">
        <v>1262</v>
      </c>
      <c r="C482" s="809" t="s">
        <v>1263</v>
      </c>
      <c r="D482" s="810" t="s">
        <v>2764</v>
      </c>
      <c r="E482" s="813">
        <v>6500</v>
      </c>
      <c r="F482" s="814" t="s">
        <v>2765</v>
      </c>
      <c r="G482" s="815" t="s">
        <v>2766</v>
      </c>
      <c r="H482" s="640" t="s">
        <v>1316</v>
      </c>
      <c r="I482" s="640" t="s">
        <v>1317</v>
      </c>
      <c r="J482" s="816" t="s">
        <v>1274</v>
      </c>
      <c r="K482" s="817">
        <v>3</v>
      </c>
      <c r="L482" s="818">
        <v>9</v>
      </c>
      <c r="M482" s="813">
        <v>58500</v>
      </c>
      <c r="N482" s="819"/>
      <c r="O482" s="820"/>
      <c r="P482" s="821"/>
    </row>
    <row r="483" spans="1:16" ht="36" x14ac:dyDescent="0.2">
      <c r="A483" s="808" t="s">
        <v>1261</v>
      </c>
      <c r="B483" s="809" t="s">
        <v>1262</v>
      </c>
      <c r="C483" s="809" t="s">
        <v>1263</v>
      </c>
      <c r="D483" s="810" t="s">
        <v>2767</v>
      </c>
      <c r="E483" s="813">
        <v>5000</v>
      </c>
      <c r="F483" s="814" t="s">
        <v>2768</v>
      </c>
      <c r="G483" s="815" t="s">
        <v>2769</v>
      </c>
      <c r="H483" s="640" t="s">
        <v>1321</v>
      </c>
      <c r="I483" s="640" t="s">
        <v>1283</v>
      </c>
      <c r="J483" s="816" t="s">
        <v>1274</v>
      </c>
      <c r="K483" s="817">
        <v>2</v>
      </c>
      <c r="L483" s="818">
        <v>9</v>
      </c>
      <c r="M483" s="813">
        <v>45000</v>
      </c>
      <c r="N483" s="819"/>
      <c r="O483" s="820"/>
      <c r="P483" s="821"/>
    </row>
    <row r="484" spans="1:16" ht="48" x14ac:dyDescent="0.2">
      <c r="A484" s="808" t="s">
        <v>1261</v>
      </c>
      <c r="B484" s="809" t="s">
        <v>1262</v>
      </c>
      <c r="C484" s="809" t="s">
        <v>1263</v>
      </c>
      <c r="D484" s="810" t="s">
        <v>2770</v>
      </c>
      <c r="E484" s="813">
        <v>7500</v>
      </c>
      <c r="F484" s="814" t="s">
        <v>2771</v>
      </c>
      <c r="G484" s="815" t="s">
        <v>2772</v>
      </c>
      <c r="H484" s="640" t="s">
        <v>1430</v>
      </c>
      <c r="I484" s="640" t="s">
        <v>1273</v>
      </c>
      <c r="J484" s="816" t="s">
        <v>1274</v>
      </c>
      <c r="K484" s="817"/>
      <c r="L484" s="818"/>
      <c r="M484" s="813"/>
      <c r="N484" s="819">
        <v>1</v>
      </c>
      <c r="O484" s="820">
        <v>2</v>
      </c>
      <c r="P484" s="821">
        <v>15000</v>
      </c>
    </row>
    <row r="485" spans="1:16" ht="108" x14ac:dyDescent="0.2">
      <c r="A485" s="808" t="s">
        <v>1261</v>
      </c>
      <c r="B485" s="809" t="s">
        <v>1262</v>
      </c>
      <c r="C485" s="809" t="s">
        <v>1263</v>
      </c>
      <c r="D485" s="810" t="s">
        <v>2773</v>
      </c>
      <c r="E485" s="813">
        <v>6500</v>
      </c>
      <c r="F485" s="814" t="s">
        <v>2774</v>
      </c>
      <c r="G485" s="815" t="s">
        <v>2775</v>
      </c>
      <c r="H485" s="640" t="s">
        <v>1305</v>
      </c>
      <c r="I485" s="640" t="s">
        <v>1305</v>
      </c>
      <c r="J485" s="816" t="s">
        <v>1274</v>
      </c>
      <c r="K485" s="817">
        <v>1</v>
      </c>
      <c r="L485" s="818">
        <v>3</v>
      </c>
      <c r="M485" s="813">
        <v>19500</v>
      </c>
      <c r="N485" s="819"/>
      <c r="O485" s="820"/>
      <c r="P485" s="821"/>
    </row>
    <row r="486" spans="1:16" ht="60" x14ac:dyDescent="0.2">
      <c r="A486" s="808" t="s">
        <v>1261</v>
      </c>
      <c r="B486" s="809" t="s">
        <v>1262</v>
      </c>
      <c r="C486" s="809" t="s">
        <v>1263</v>
      </c>
      <c r="D486" s="810" t="s">
        <v>2776</v>
      </c>
      <c r="E486" s="813">
        <v>7500</v>
      </c>
      <c r="F486" s="814" t="s">
        <v>2777</v>
      </c>
      <c r="G486" s="815" t="s">
        <v>2778</v>
      </c>
      <c r="H486" s="640" t="s">
        <v>2779</v>
      </c>
      <c r="I486" s="640" t="s">
        <v>1273</v>
      </c>
      <c r="J486" s="816" t="s">
        <v>1274</v>
      </c>
      <c r="K486" s="817">
        <v>1</v>
      </c>
      <c r="L486" s="818">
        <v>2</v>
      </c>
      <c r="M486" s="813">
        <v>12000</v>
      </c>
      <c r="N486" s="819"/>
      <c r="O486" s="820"/>
      <c r="P486" s="821"/>
    </row>
    <row r="487" spans="1:16" ht="48" x14ac:dyDescent="0.2">
      <c r="A487" s="808" t="s">
        <v>1261</v>
      </c>
      <c r="B487" s="809" t="s">
        <v>1262</v>
      </c>
      <c r="C487" s="809" t="s">
        <v>1263</v>
      </c>
      <c r="D487" s="810" t="s">
        <v>2780</v>
      </c>
      <c r="E487" s="813">
        <v>6500</v>
      </c>
      <c r="F487" s="814" t="s">
        <v>2781</v>
      </c>
      <c r="G487" s="815" t="s">
        <v>2782</v>
      </c>
      <c r="H487" s="640" t="s">
        <v>1316</v>
      </c>
      <c r="I487" s="640" t="s">
        <v>1273</v>
      </c>
      <c r="J487" s="816" t="s">
        <v>1274</v>
      </c>
      <c r="K487" s="817">
        <v>1</v>
      </c>
      <c r="L487" s="818">
        <v>2</v>
      </c>
      <c r="M487" s="813">
        <v>10400</v>
      </c>
      <c r="N487" s="819"/>
      <c r="O487" s="820"/>
      <c r="P487" s="821"/>
    </row>
    <row r="488" spans="1:16" ht="48" x14ac:dyDescent="0.2">
      <c r="A488" s="808" t="s">
        <v>1261</v>
      </c>
      <c r="B488" s="809" t="s">
        <v>1262</v>
      </c>
      <c r="C488" s="809" t="s">
        <v>1263</v>
      </c>
      <c r="D488" s="810" t="s">
        <v>2783</v>
      </c>
      <c r="E488" s="813">
        <v>9425</v>
      </c>
      <c r="F488" s="814" t="s">
        <v>2784</v>
      </c>
      <c r="G488" s="815" t="s">
        <v>2785</v>
      </c>
      <c r="H488" s="640" t="s">
        <v>1443</v>
      </c>
      <c r="I488" s="640" t="s">
        <v>1273</v>
      </c>
      <c r="J488" s="816" t="s">
        <v>1274</v>
      </c>
      <c r="K488" s="817">
        <v>2</v>
      </c>
      <c r="L488" s="818">
        <v>6</v>
      </c>
      <c r="M488" s="813">
        <v>55200</v>
      </c>
      <c r="N488" s="819">
        <v>6</v>
      </c>
      <c r="O488" s="820">
        <v>6</v>
      </c>
      <c r="P488" s="821">
        <v>56550</v>
      </c>
    </row>
    <row r="489" spans="1:16" ht="36" x14ac:dyDescent="0.2">
      <c r="A489" s="808" t="s">
        <v>1261</v>
      </c>
      <c r="B489" s="809" t="s">
        <v>1262</v>
      </c>
      <c r="C489" s="809" t="s">
        <v>1263</v>
      </c>
      <c r="D489" s="810" t="s">
        <v>2786</v>
      </c>
      <c r="E489" s="813">
        <v>5000</v>
      </c>
      <c r="F489" s="814" t="s">
        <v>2787</v>
      </c>
      <c r="G489" s="815" t="s">
        <v>2788</v>
      </c>
      <c r="H489" s="640" t="s">
        <v>2789</v>
      </c>
      <c r="I489" s="640" t="s">
        <v>1326</v>
      </c>
      <c r="J489" s="816" t="s">
        <v>1274</v>
      </c>
      <c r="K489" s="817">
        <v>2</v>
      </c>
      <c r="L489" s="818">
        <v>11</v>
      </c>
      <c r="M489" s="813">
        <v>60000</v>
      </c>
      <c r="N489" s="819">
        <v>2</v>
      </c>
      <c r="O489" s="820">
        <v>6</v>
      </c>
      <c r="P489" s="821">
        <v>30000</v>
      </c>
    </row>
    <row r="490" spans="1:16" ht="36" x14ac:dyDescent="0.2">
      <c r="A490" s="808" t="s">
        <v>1261</v>
      </c>
      <c r="B490" s="809" t="s">
        <v>1262</v>
      </c>
      <c r="C490" s="809" t="s">
        <v>1263</v>
      </c>
      <c r="D490" s="810" t="s">
        <v>2790</v>
      </c>
      <c r="E490" s="813">
        <v>1600</v>
      </c>
      <c r="F490" s="814" t="s">
        <v>2791</v>
      </c>
      <c r="G490" s="815" t="s">
        <v>2792</v>
      </c>
      <c r="H490" s="640" t="s">
        <v>1325</v>
      </c>
      <c r="I490" s="640" t="s">
        <v>1283</v>
      </c>
      <c r="J490" s="816" t="s">
        <v>1274</v>
      </c>
      <c r="K490" s="817">
        <v>1</v>
      </c>
      <c r="L490" s="818">
        <v>1</v>
      </c>
      <c r="M490" s="813">
        <v>1600</v>
      </c>
      <c r="N490" s="819"/>
      <c r="O490" s="820"/>
      <c r="P490" s="821"/>
    </row>
    <row r="491" spans="1:16" ht="36" x14ac:dyDescent="0.2">
      <c r="A491" s="808" t="s">
        <v>1261</v>
      </c>
      <c r="B491" s="809" t="s">
        <v>1262</v>
      </c>
      <c r="C491" s="809" t="s">
        <v>1263</v>
      </c>
      <c r="D491" s="810" t="s">
        <v>2793</v>
      </c>
      <c r="E491" s="813">
        <v>4000</v>
      </c>
      <c r="F491" s="814" t="s">
        <v>2794</v>
      </c>
      <c r="G491" s="815" t="s">
        <v>2795</v>
      </c>
      <c r="H491" s="640" t="s">
        <v>2796</v>
      </c>
      <c r="I491" s="640" t="s">
        <v>1326</v>
      </c>
      <c r="J491" s="816" t="s">
        <v>1274</v>
      </c>
      <c r="K491" s="817">
        <v>2</v>
      </c>
      <c r="L491" s="818">
        <v>12</v>
      </c>
      <c r="M491" s="813">
        <v>46400</v>
      </c>
      <c r="N491" s="819"/>
      <c r="O491" s="820"/>
      <c r="P491" s="821"/>
    </row>
    <row r="492" spans="1:16" ht="36" x14ac:dyDescent="0.2">
      <c r="A492" s="808" t="s">
        <v>1261</v>
      </c>
      <c r="B492" s="809" t="s">
        <v>1262</v>
      </c>
      <c r="C492" s="809" t="s">
        <v>1263</v>
      </c>
      <c r="D492" s="810" t="s">
        <v>2797</v>
      </c>
      <c r="E492" s="813">
        <v>8400</v>
      </c>
      <c r="F492" s="814" t="s">
        <v>2798</v>
      </c>
      <c r="G492" s="815" t="s">
        <v>2799</v>
      </c>
      <c r="H492" s="640" t="s">
        <v>1305</v>
      </c>
      <c r="I492" s="640" t="s">
        <v>1273</v>
      </c>
      <c r="J492" s="816" t="s">
        <v>1274</v>
      </c>
      <c r="K492" s="817">
        <v>2</v>
      </c>
      <c r="L492" s="818">
        <v>4</v>
      </c>
      <c r="M492" s="813">
        <v>25000</v>
      </c>
      <c r="N492" s="819"/>
      <c r="O492" s="820"/>
      <c r="P492" s="821"/>
    </row>
    <row r="493" spans="1:16" ht="84" x14ac:dyDescent="0.2">
      <c r="A493" s="808" t="s">
        <v>1261</v>
      </c>
      <c r="B493" s="809" t="s">
        <v>1262</v>
      </c>
      <c r="C493" s="809" t="s">
        <v>1263</v>
      </c>
      <c r="D493" s="810" t="s">
        <v>2800</v>
      </c>
      <c r="E493" s="813">
        <v>5500</v>
      </c>
      <c r="F493" s="814" t="s">
        <v>2801</v>
      </c>
      <c r="G493" s="815" t="s">
        <v>2802</v>
      </c>
      <c r="H493" s="640" t="s">
        <v>1316</v>
      </c>
      <c r="I493" s="640" t="s">
        <v>1273</v>
      </c>
      <c r="J493" s="816" t="s">
        <v>1274</v>
      </c>
      <c r="K493" s="817">
        <v>1</v>
      </c>
      <c r="L493" s="818">
        <v>3</v>
      </c>
      <c r="M493" s="813">
        <v>16500</v>
      </c>
      <c r="N493" s="819"/>
      <c r="O493" s="820"/>
      <c r="P493" s="821"/>
    </row>
    <row r="494" spans="1:16" ht="96" x14ac:dyDescent="0.2">
      <c r="A494" s="808" t="s">
        <v>1261</v>
      </c>
      <c r="B494" s="809" t="s">
        <v>1262</v>
      </c>
      <c r="C494" s="809" t="s">
        <v>1263</v>
      </c>
      <c r="D494" s="810" t="s">
        <v>2803</v>
      </c>
      <c r="E494" s="813">
        <v>6500</v>
      </c>
      <c r="F494" s="814" t="s">
        <v>2804</v>
      </c>
      <c r="G494" s="815" t="s">
        <v>2805</v>
      </c>
      <c r="H494" s="640" t="s">
        <v>1443</v>
      </c>
      <c r="I494" s="640" t="s">
        <v>1273</v>
      </c>
      <c r="J494" s="816" t="s">
        <v>1274</v>
      </c>
      <c r="K494" s="817">
        <v>1</v>
      </c>
      <c r="L494" s="818">
        <v>5</v>
      </c>
      <c r="M494" s="813">
        <v>32500</v>
      </c>
      <c r="N494" s="819"/>
      <c r="O494" s="820"/>
      <c r="P494" s="821"/>
    </row>
    <row r="495" spans="1:16" ht="36" x14ac:dyDescent="0.2">
      <c r="A495" s="808" t="s">
        <v>1261</v>
      </c>
      <c r="B495" s="809" t="s">
        <v>1262</v>
      </c>
      <c r="C495" s="809" t="s">
        <v>1263</v>
      </c>
      <c r="D495" s="810" t="s">
        <v>2806</v>
      </c>
      <c r="E495" s="813">
        <v>5500</v>
      </c>
      <c r="F495" s="814" t="s">
        <v>2807</v>
      </c>
      <c r="G495" s="815" t="s">
        <v>2808</v>
      </c>
      <c r="H495" s="640" t="s">
        <v>1316</v>
      </c>
      <c r="I495" s="640" t="s">
        <v>1317</v>
      </c>
      <c r="J495" s="816" t="s">
        <v>1274</v>
      </c>
      <c r="K495" s="817">
        <v>1</v>
      </c>
      <c r="L495" s="818">
        <v>6</v>
      </c>
      <c r="M495" s="813">
        <v>32083</v>
      </c>
      <c r="N495" s="819"/>
      <c r="O495" s="820"/>
      <c r="P495" s="821"/>
    </row>
    <row r="496" spans="1:16" ht="84" x14ac:dyDescent="0.2">
      <c r="A496" s="808" t="s">
        <v>1261</v>
      </c>
      <c r="B496" s="809" t="s">
        <v>1262</v>
      </c>
      <c r="C496" s="809" t="s">
        <v>1263</v>
      </c>
      <c r="D496" s="810" t="s">
        <v>2809</v>
      </c>
      <c r="E496" s="813">
        <v>5500</v>
      </c>
      <c r="F496" s="814" t="s">
        <v>2810</v>
      </c>
      <c r="G496" s="815" t="s">
        <v>2811</v>
      </c>
      <c r="H496" s="640" t="s">
        <v>1292</v>
      </c>
      <c r="I496" s="640" t="s">
        <v>1273</v>
      </c>
      <c r="J496" s="816" t="s">
        <v>1274</v>
      </c>
      <c r="K496" s="817">
        <v>1</v>
      </c>
      <c r="L496" s="818">
        <v>3</v>
      </c>
      <c r="M496" s="813">
        <v>16500</v>
      </c>
      <c r="N496" s="819"/>
      <c r="O496" s="820"/>
      <c r="P496" s="821"/>
    </row>
    <row r="497" spans="1:16" ht="48" x14ac:dyDescent="0.2">
      <c r="A497" s="808" t="s">
        <v>1261</v>
      </c>
      <c r="B497" s="809" t="s">
        <v>1262</v>
      </c>
      <c r="C497" s="809" t="s">
        <v>1263</v>
      </c>
      <c r="D497" s="810" t="s">
        <v>2812</v>
      </c>
      <c r="E497" s="813">
        <v>7500</v>
      </c>
      <c r="F497" s="814" t="s">
        <v>2813</v>
      </c>
      <c r="G497" s="815" t="s">
        <v>2814</v>
      </c>
      <c r="H497" s="640" t="s">
        <v>1507</v>
      </c>
      <c r="I497" s="640" t="s">
        <v>1273</v>
      </c>
      <c r="J497" s="816" t="s">
        <v>1274</v>
      </c>
      <c r="K497" s="817">
        <v>1</v>
      </c>
      <c r="L497" s="818">
        <v>1</v>
      </c>
      <c r="M497" s="813">
        <v>7500</v>
      </c>
      <c r="N497" s="819"/>
      <c r="O497" s="820"/>
      <c r="P497" s="821"/>
    </row>
    <row r="498" spans="1:16" ht="96" x14ac:dyDescent="0.2">
      <c r="A498" s="808" t="s">
        <v>1261</v>
      </c>
      <c r="B498" s="809" t="s">
        <v>1262</v>
      </c>
      <c r="C498" s="809" t="s">
        <v>1263</v>
      </c>
      <c r="D498" s="810" t="s">
        <v>2815</v>
      </c>
      <c r="E498" s="813">
        <v>6500</v>
      </c>
      <c r="F498" s="814" t="s">
        <v>2816</v>
      </c>
      <c r="G498" s="815" t="s">
        <v>2817</v>
      </c>
      <c r="H498" s="640" t="s">
        <v>1272</v>
      </c>
      <c r="I498" s="640" t="s">
        <v>1278</v>
      </c>
      <c r="J498" s="816" t="s">
        <v>1274</v>
      </c>
      <c r="K498" s="817">
        <v>1</v>
      </c>
      <c r="L498" s="818">
        <v>5</v>
      </c>
      <c r="M498" s="813">
        <v>32500</v>
      </c>
      <c r="N498" s="819"/>
      <c r="O498" s="820"/>
      <c r="P498" s="821"/>
    </row>
    <row r="499" spans="1:16" ht="36" x14ac:dyDescent="0.2">
      <c r="A499" s="808" t="s">
        <v>1261</v>
      </c>
      <c r="B499" s="809" t="s">
        <v>1262</v>
      </c>
      <c r="C499" s="809" t="s">
        <v>1263</v>
      </c>
      <c r="D499" s="810" t="s">
        <v>2818</v>
      </c>
      <c r="E499" s="813">
        <v>3400</v>
      </c>
      <c r="F499" s="814" t="s">
        <v>2819</v>
      </c>
      <c r="G499" s="815" t="s">
        <v>2820</v>
      </c>
      <c r="H499" s="640" t="s">
        <v>1655</v>
      </c>
      <c r="I499" s="640" t="s">
        <v>1326</v>
      </c>
      <c r="J499" s="816" t="s">
        <v>1268</v>
      </c>
      <c r="K499" s="817">
        <v>1</v>
      </c>
      <c r="L499" s="818">
        <v>3</v>
      </c>
      <c r="M499" s="813">
        <v>10200</v>
      </c>
      <c r="N499" s="819"/>
      <c r="O499" s="820"/>
      <c r="P499" s="821"/>
    </row>
    <row r="500" spans="1:16" ht="72" x14ac:dyDescent="0.2">
      <c r="A500" s="808" t="s">
        <v>1261</v>
      </c>
      <c r="B500" s="809" t="s">
        <v>1262</v>
      </c>
      <c r="C500" s="809" t="s">
        <v>1263</v>
      </c>
      <c r="D500" s="810" t="s">
        <v>2821</v>
      </c>
      <c r="E500" s="813">
        <v>5000</v>
      </c>
      <c r="F500" s="814" t="s">
        <v>2822</v>
      </c>
      <c r="G500" s="815" t="s">
        <v>2823</v>
      </c>
      <c r="H500" s="640" t="s">
        <v>2824</v>
      </c>
      <c r="I500" s="640" t="s">
        <v>1273</v>
      </c>
      <c r="J500" s="816" t="s">
        <v>1274</v>
      </c>
      <c r="K500" s="817"/>
      <c r="L500" s="818"/>
      <c r="M500" s="813"/>
      <c r="N500" s="819">
        <v>3</v>
      </c>
      <c r="O500" s="820">
        <v>6</v>
      </c>
      <c r="P500" s="821">
        <v>30000</v>
      </c>
    </row>
    <row r="501" spans="1:16" ht="108" x14ac:dyDescent="0.2">
      <c r="A501" s="808" t="s">
        <v>1261</v>
      </c>
      <c r="B501" s="809" t="s">
        <v>1262</v>
      </c>
      <c r="C501" s="809" t="s">
        <v>1263</v>
      </c>
      <c r="D501" s="810" t="s">
        <v>2825</v>
      </c>
      <c r="E501" s="813">
        <v>6750</v>
      </c>
      <c r="F501" s="814" t="s">
        <v>2826</v>
      </c>
      <c r="G501" s="815" t="s">
        <v>2827</v>
      </c>
      <c r="H501" s="640" t="s">
        <v>1272</v>
      </c>
      <c r="I501" s="640" t="s">
        <v>1273</v>
      </c>
      <c r="J501" s="816" t="s">
        <v>1274</v>
      </c>
      <c r="K501" s="817">
        <v>1</v>
      </c>
      <c r="L501" s="818">
        <v>2</v>
      </c>
      <c r="M501" s="813">
        <v>14000</v>
      </c>
      <c r="N501" s="819">
        <v>3</v>
      </c>
      <c r="O501" s="820">
        <v>3</v>
      </c>
      <c r="P501" s="821">
        <v>20000</v>
      </c>
    </row>
    <row r="502" spans="1:16" ht="48" x14ac:dyDescent="0.2">
      <c r="A502" s="808" t="s">
        <v>1261</v>
      </c>
      <c r="B502" s="809" t="s">
        <v>1262</v>
      </c>
      <c r="C502" s="809" t="s">
        <v>1263</v>
      </c>
      <c r="D502" s="810" t="s">
        <v>2828</v>
      </c>
      <c r="E502" s="813">
        <v>4550</v>
      </c>
      <c r="F502" s="814" t="s">
        <v>2829</v>
      </c>
      <c r="G502" s="815" t="s">
        <v>2830</v>
      </c>
      <c r="H502" s="640" t="s">
        <v>1457</v>
      </c>
      <c r="I502" s="640" t="s">
        <v>1326</v>
      </c>
      <c r="J502" s="816" t="s">
        <v>1274</v>
      </c>
      <c r="K502" s="817">
        <v>4</v>
      </c>
      <c r="L502" s="818">
        <v>12</v>
      </c>
      <c r="M502" s="813">
        <v>54000</v>
      </c>
      <c r="N502" s="819">
        <v>2</v>
      </c>
      <c r="O502" s="820">
        <v>6</v>
      </c>
      <c r="P502" s="821">
        <v>27300</v>
      </c>
    </row>
    <row r="503" spans="1:16" ht="36" x14ac:dyDescent="0.2">
      <c r="A503" s="808" t="s">
        <v>1261</v>
      </c>
      <c r="B503" s="809" t="s">
        <v>1262</v>
      </c>
      <c r="C503" s="809" t="s">
        <v>1263</v>
      </c>
      <c r="D503" s="810" t="s">
        <v>2831</v>
      </c>
      <c r="E503" s="813">
        <v>5750</v>
      </c>
      <c r="F503" s="814" t="s">
        <v>2832</v>
      </c>
      <c r="G503" s="815" t="s">
        <v>2833</v>
      </c>
      <c r="H503" s="640" t="s">
        <v>1292</v>
      </c>
      <c r="I503" s="640" t="s">
        <v>1273</v>
      </c>
      <c r="J503" s="816" t="s">
        <v>1274</v>
      </c>
      <c r="K503" s="817"/>
      <c r="L503" s="818"/>
      <c r="M503" s="813"/>
      <c r="N503" s="819">
        <v>1</v>
      </c>
      <c r="O503" s="820">
        <v>2</v>
      </c>
      <c r="P503" s="821">
        <v>11500</v>
      </c>
    </row>
    <row r="504" spans="1:16" ht="60" x14ac:dyDescent="0.2">
      <c r="A504" s="808" t="s">
        <v>1261</v>
      </c>
      <c r="B504" s="809" t="s">
        <v>1262</v>
      </c>
      <c r="C504" s="809" t="s">
        <v>1263</v>
      </c>
      <c r="D504" s="810" t="s">
        <v>2834</v>
      </c>
      <c r="E504" s="813">
        <v>4500</v>
      </c>
      <c r="F504" s="814" t="s">
        <v>2835</v>
      </c>
      <c r="G504" s="815" t="s">
        <v>2836</v>
      </c>
      <c r="H504" s="640" t="s">
        <v>2837</v>
      </c>
      <c r="I504" s="640" t="s">
        <v>1273</v>
      </c>
      <c r="J504" s="816" t="s">
        <v>1268</v>
      </c>
      <c r="K504" s="817">
        <v>1</v>
      </c>
      <c r="L504" s="818">
        <v>3</v>
      </c>
      <c r="M504" s="813">
        <v>13500</v>
      </c>
      <c r="N504" s="819">
        <v>5</v>
      </c>
      <c r="O504" s="820">
        <v>6</v>
      </c>
      <c r="P504" s="821">
        <v>27000</v>
      </c>
    </row>
    <row r="505" spans="1:16" ht="96" x14ac:dyDescent="0.2">
      <c r="A505" s="808" t="s">
        <v>1261</v>
      </c>
      <c r="B505" s="809" t="s">
        <v>1262</v>
      </c>
      <c r="C505" s="809" t="s">
        <v>1263</v>
      </c>
      <c r="D505" s="810" t="s">
        <v>2838</v>
      </c>
      <c r="E505" s="813">
        <v>5250</v>
      </c>
      <c r="F505" s="814" t="s">
        <v>2839</v>
      </c>
      <c r="G505" s="815" t="s">
        <v>2840</v>
      </c>
      <c r="H505" s="640" t="s">
        <v>1443</v>
      </c>
      <c r="I505" s="640" t="s">
        <v>1273</v>
      </c>
      <c r="J505" s="816" t="s">
        <v>1274</v>
      </c>
      <c r="K505" s="817">
        <v>2</v>
      </c>
      <c r="L505" s="818">
        <v>5</v>
      </c>
      <c r="M505" s="813">
        <v>25000</v>
      </c>
      <c r="N505" s="819"/>
      <c r="O505" s="820"/>
      <c r="P505" s="821"/>
    </row>
    <row r="506" spans="1:16" ht="36" x14ac:dyDescent="0.2">
      <c r="A506" s="808" t="s">
        <v>1261</v>
      </c>
      <c r="B506" s="809" t="s">
        <v>1262</v>
      </c>
      <c r="C506" s="809" t="s">
        <v>1263</v>
      </c>
      <c r="D506" s="810" t="s">
        <v>2841</v>
      </c>
      <c r="E506" s="813">
        <v>6000</v>
      </c>
      <c r="F506" s="814" t="s">
        <v>2842</v>
      </c>
      <c r="G506" s="815" t="s">
        <v>2843</v>
      </c>
      <c r="H506" s="640" t="s">
        <v>1321</v>
      </c>
      <c r="I506" s="640" t="s">
        <v>1283</v>
      </c>
      <c r="J506" s="816" t="s">
        <v>1274</v>
      </c>
      <c r="K506" s="817">
        <v>3</v>
      </c>
      <c r="L506" s="818">
        <v>10</v>
      </c>
      <c r="M506" s="813">
        <v>60000</v>
      </c>
      <c r="N506" s="819"/>
      <c r="O506" s="820"/>
      <c r="P506" s="821"/>
    </row>
    <row r="507" spans="1:16" ht="36" x14ac:dyDescent="0.2">
      <c r="A507" s="808" t="s">
        <v>1261</v>
      </c>
      <c r="B507" s="809" t="s">
        <v>1262</v>
      </c>
      <c r="C507" s="809" t="s">
        <v>1263</v>
      </c>
      <c r="D507" s="810" t="s">
        <v>2844</v>
      </c>
      <c r="E507" s="813">
        <v>2500</v>
      </c>
      <c r="F507" s="814" t="s">
        <v>2845</v>
      </c>
      <c r="G507" s="815" t="s">
        <v>2846</v>
      </c>
      <c r="H507" s="640" t="s">
        <v>1267</v>
      </c>
      <c r="I507" s="640" t="s">
        <v>1267</v>
      </c>
      <c r="J507" s="816" t="s">
        <v>1268</v>
      </c>
      <c r="K507" s="817"/>
      <c r="L507" s="818"/>
      <c r="M507" s="813"/>
      <c r="N507" s="819">
        <v>1</v>
      </c>
      <c r="O507" s="820">
        <v>6</v>
      </c>
      <c r="P507" s="821">
        <v>15000</v>
      </c>
    </row>
    <row r="508" spans="1:16" ht="84" x14ac:dyDescent="0.2">
      <c r="A508" s="808" t="s">
        <v>1261</v>
      </c>
      <c r="B508" s="809" t="s">
        <v>1262</v>
      </c>
      <c r="C508" s="809" t="s">
        <v>1263</v>
      </c>
      <c r="D508" s="810" t="s">
        <v>2847</v>
      </c>
      <c r="E508" s="813">
        <v>5498.57</v>
      </c>
      <c r="F508" s="814" t="s">
        <v>2848</v>
      </c>
      <c r="G508" s="815" t="s">
        <v>2849</v>
      </c>
      <c r="H508" s="640" t="s">
        <v>1352</v>
      </c>
      <c r="I508" s="640" t="s">
        <v>1273</v>
      </c>
      <c r="J508" s="816" t="s">
        <v>1274</v>
      </c>
      <c r="K508" s="817">
        <v>1</v>
      </c>
      <c r="L508" s="818">
        <v>3</v>
      </c>
      <c r="M508" s="813">
        <v>12830</v>
      </c>
      <c r="N508" s="819"/>
      <c r="O508" s="820"/>
      <c r="P508" s="821"/>
    </row>
    <row r="509" spans="1:16" ht="36" x14ac:dyDescent="0.2">
      <c r="A509" s="808" t="s">
        <v>1261</v>
      </c>
      <c r="B509" s="809" t="s">
        <v>1262</v>
      </c>
      <c r="C509" s="809" t="s">
        <v>1263</v>
      </c>
      <c r="D509" s="810" t="s">
        <v>2850</v>
      </c>
      <c r="E509" s="813">
        <v>3000</v>
      </c>
      <c r="F509" s="814" t="s">
        <v>2851</v>
      </c>
      <c r="G509" s="815" t="s">
        <v>2852</v>
      </c>
      <c r="H509" s="640" t="s">
        <v>1325</v>
      </c>
      <c r="I509" s="640" t="s">
        <v>1671</v>
      </c>
      <c r="J509" s="816" t="s">
        <v>1268</v>
      </c>
      <c r="K509" s="817">
        <v>2</v>
      </c>
      <c r="L509" s="818">
        <v>11</v>
      </c>
      <c r="M509" s="813">
        <v>36000</v>
      </c>
      <c r="N509" s="819"/>
      <c r="O509" s="820"/>
      <c r="P509" s="821"/>
    </row>
    <row r="510" spans="1:16" ht="36" x14ac:dyDescent="0.2">
      <c r="A510" s="808" t="s">
        <v>1261</v>
      </c>
      <c r="B510" s="809" t="s">
        <v>1262</v>
      </c>
      <c r="C510" s="809" t="s">
        <v>1263</v>
      </c>
      <c r="D510" s="810" t="s">
        <v>2853</v>
      </c>
      <c r="E510" s="813">
        <v>6500</v>
      </c>
      <c r="F510" s="814" t="s">
        <v>2854</v>
      </c>
      <c r="G510" s="815" t="s">
        <v>2855</v>
      </c>
      <c r="H510" s="640" t="s">
        <v>1272</v>
      </c>
      <c r="I510" s="640" t="s">
        <v>1278</v>
      </c>
      <c r="J510" s="816" t="s">
        <v>1274</v>
      </c>
      <c r="K510" s="817">
        <v>1</v>
      </c>
      <c r="L510" s="818">
        <v>5</v>
      </c>
      <c r="M510" s="813">
        <v>32500</v>
      </c>
      <c r="N510" s="819"/>
      <c r="O510" s="820"/>
      <c r="P510" s="821"/>
    </row>
    <row r="511" spans="1:16" ht="72" x14ac:dyDescent="0.2">
      <c r="A511" s="808" t="s">
        <v>1261</v>
      </c>
      <c r="B511" s="809" t="s">
        <v>1262</v>
      </c>
      <c r="C511" s="809" t="s">
        <v>1263</v>
      </c>
      <c r="D511" s="810" t="s">
        <v>2856</v>
      </c>
      <c r="E511" s="813">
        <v>8500</v>
      </c>
      <c r="F511" s="814" t="s">
        <v>2857</v>
      </c>
      <c r="G511" s="815" t="s">
        <v>2858</v>
      </c>
      <c r="H511" s="640" t="s">
        <v>1316</v>
      </c>
      <c r="I511" s="640" t="s">
        <v>1317</v>
      </c>
      <c r="J511" s="816" t="s">
        <v>1274</v>
      </c>
      <c r="K511" s="817">
        <v>1</v>
      </c>
      <c r="L511" s="818">
        <v>3</v>
      </c>
      <c r="M511" s="813">
        <v>25500</v>
      </c>
      <c r="N511" s="819"/>
      <c r="O511" s="820"/>
      <c r="P511" s="821"/>
    </row>
    <row r="512" spans="1:16" ht="72" x14ac:dyDescent="0.2">
      <c r="A512" s="808" t="s">
        <v>1261</v>
      </c>
      <c r="B512" s="809" t="s">
        <v>1262</v>
      </c>
      <c r="C512" s="809" t="s">
        <v>1263</v>
      </c>
      <c r="D512" s="810" t="s">
        <v>2859</v>
      </c>
      <c r="E512" s="813">
        <v>5500</v>
      </c>
      <c r="F512" s="814" t="s">
        <v>2860</v>
      </c>
      <c r="G512" s="815" t="s">
        <v>2861</v>
      </c>
      <c r="H512" s="640" t="s">
        <v>1272</v>
      </c>
      <c r="I512" s="640" t="s">
        <v>1278</v>
      </c>
      <c r="J512" s="816" t="s">
        <v>1274</v>
      </c>
      <c r="K512" s="817">
        <v>1</v>
      </c>
      <c r="L512" s="818">
        <v>2</v>
      </c>
      <c r="M512" s="813">
        <v>10000</v>
      </c>
      <c r="N512" s="819"/>
      <c r="O512" s="820"/>
      <c r="P512" s="821"/>
    </row>
    <row r="513" spans="1:16" ht="36" x14ac:dyDescent="0.2">
      <c r="A513" s="808" t="s">
        <v>1261</v>
      </c>
      <c r="B513" s="809" t="s">
        <v>1262</v>
      </c>
      <c r="C513" s="809" t="s">
        <v>1263</v>
      </c>
      <c r="D513" s="810" t="s">
        <v>2862</v>
      </c>
      <c r="E513" s="813">
        <v>8500</v>
      </c>
      <c r="F513" s="814" t="s">
        <v>2863</v>
      </c>
      <c r="G513" s="815" t="s">
        <v>2864</v>
      </c>
      <c r="H513" s="640" t="s">
        <v>1360</v>
      </c>
      <c r="I513" s="640" t="s">
        <v>1576</v>
      </c>
      <c r="J513" s="816" t="s">
        <v>1274</v>
      </c>
      <c r="K513" s="817">
        <v>1</v>
      </c>
      <c r="L513" s="818">
        <v>3</v>
      </c>
      <c r="M513" s="813">
        <v>25500</v>
      </c>
      <c r="N513" s="819"/>
      <c r="O513" s="820"/>
      <c r="P513" s="821"/>
    </row>
    <row r="514" spans="1:16" ht="144" x14ac:dyDescent="0.2">
      <c r="A514" s="808" t="s">
        <v>1261</v>
      </c>
      <c r="B514" s="809" t="s">
        <v>1262</v>
      </c>
      <c r="C514" s="809" t="s">
        <v>1263</v>
      </c>
      <c r="D514" s="810" t="s">
        <v>2865</v>
      </c>
      <c r="E514" s="813">
        <v>7500</v>
      </c>
      <c r="F514" s="814" t="s">
        <v>2866</v>
      </c>
      <c r="G514" s="815" t="s">
        <v>2867</v>
      </c>
      <c r="H514" s="640" t="s">
        <v>1381</v>
      </c>
      <c r="I514" s="640" t="s">
        <v>1382</v>
      </c>
      <c r="J514" s="816" t="s">
        <v>1274</v>
      </c>
      <c r="K514" s="817">
        <v>1</v>
      </c>
      <c r="L514" s="818">
        <v>4</v>
      </c>
      <c r="M514" s="813">
        <v>30000</v>
      </c>
      <c r="N514" s="819"/>
      <c r="O514" s="820"/>
      <c r="P514" s="821"/>
    </row>
    <row r="515" spans="1:16" ht="72" x14ac:dyDescent="0.2">
      <c r="A515" s="808" t="s">
        <v>1261</v>
      </c>
      <c r="B515" s="809" t="s">
        <v>1262</v>
      </c>
      <c r="C515" s="809" t="s">
        <v>1263</v>
      </c>
      <c r="D515" s="810" t="s">
        <v>2868</v>
      </c>
      <c r="E515" s="813">
        <v>4000</v>
      </c>
      <c r="F515" s="814" t="s">
        <v>2869</v>
      </c>
      <c r="G515" s="815" t="s">
        <v>2870</v>
      </c>
      <c r="H515" s="640" t="s">
        <v>1325</v>
      </c>
      <c r="I515" s="640" t="s">
        <v>1273</v>
      </c>
      <c r="J515" s="816" t="s">
        <v>1274</v>
      </c>
      <c r="K515" s="817">
        <v>1</v>
      </c>
      <c r="L515" s="818">
        <v>3</v>
      </c>
      <c r="M515" s="813">
        <v>12000</v>
      </c>
      <c r="N515" s="819"/>
      <c r="O515" s="820"/>
      <c r="P515" s="821"/>
    </row>
    <row r="516" spans="1:16" ht="96" x14ac:dyDescent="0.2">
      <c r="A516" s="808" t="s">
        <v>1261</v>
      </c>
      <c r="B516" s="809" t="s">
        <v>1262</v>
      </c>
      <c r="C516" s="809" t="s">
        <v>1263</v>
      </c>
      <c r="D516" s="810" t="s">
        <v>2871</v>
      </c>
      <c r="E516" s="813">
        <v>8500</v>
      </c>
      <c r="F516" s="814" t="s">
        <v>2872</v>
      </c>
      <c r="G516" s="815" t="s">
        <v>2873</v>
      </c>
      <c r="H516" s="640" t="s">
        <v>1360</v>
      </c>
      <c r="I516" s="640" t="s">
        <v>1273</v>
      </c>
      <c r="J516" s="816" t="s">
        <v>1274</v>
      </c>
      <c r="K516" s="817">
        <v>1</v>
      </c>
      <c r="L516" s="818">
        <v>2</v>
      </c>
      <c r="M516" s="813">
        <v>12750</v>
      </c>
      <c r="N516" s="819">
        <v>5</v>
      </c>
      <c r="O516" s="820">
        <v>6</v>
      </c>
      <c r="P516" s="821">
        <v>51000</v>
      </c>
    </row>
    <row r="517" spans="1:16" ht="108" x14ac:dyDescent="0.2">
      <c r="A517" s="808" t="s">
        <v>1261</v>
      </c>
      <c r="B517" s="809" t="s">
        <v>1262</v>
      </c>
      <c r="C517" s="809" t="s">
        <v>1263</v>
      </c>
      <c r="D517" s="810" t="s">
        <v>2874</v>
      </c>
      <c r="E517" s="813">
        <v>6500</v>
      </c>
      <c r="F517" s="814" t="s">
        <v>2875</v>
      </c>
      <c r="G517" s="815" t="s">
        <v>2876</v>
      </c>
      <c r="H517" s="640" t="s">
        <v>1305</v>
      </c>
      <c r="I517" s="640" t="s">
        <v>1305</v>
      </c>
      <c r="J517" s="816" t="s">
        <v>1274</v>
      </c>
      <c r="K517" s="817">
        <v>1</v>
      </c>
      <c r="L517" s="818">
        <v>3</v>
      </c>
      <c r="M517" s="813">
        <v>19500</v>
      </c>
      <c r="N517" s="819"/>
      <c r="O517" s="820"/>
      <c r="P517" s="821"/>
    </row>
    <row r="518" spans="1:16" ht="48" x14ac:dyDescent="0.2">
      <c r="A518" s="808" t="s">
        <v>1261</v>
      </c>
      <c r="B518" s="809" t="s">
        <v>1262</v>
      </c>
      <c r="C518" s="809" t="s">
        <v>1263</v>
      </c>
      <c r="D518" s="810" t="s">
        <v>2877</v>
      </c>
      <c r="E518" s="813">
        <v>5500</v>
      </c>
      <c r="F518" s="814" t="s">
        <v>2878</v>
      </c>
      <c r="G518" s="815" t="s">
        <v>2879</v>
      </c>
      <c r="H518" s="640" t="s">
        <v>1325</v>
      </c>
      <c r="I518" s="640" t="s">
        <v>1671</v>
      </c>
      <c r="J518" s="816" t="s">
        <v>1268</v>
      </c>
      <c r="K518" s="817">
        <v>3</v>
      </c>
      <c r="L518" s="818">
        <v>12</v>
      </c>
      <c r="M518" s="813">
        <v>66000</v>
      </c>
      <c r="N518" s="819">
        <v>6</v>
      </c>
      <c r="O518" s="820">
        <v>6</v>
      </c>
      <c r="P518" s="821">
        <v>33000</v>
      </c>
    </row>
    <row r="519" spans="1:16" ht="72" x14ac:dyDescent="0.2">
      <c r="A519" s="808" t="s">
        <v>1261</v>
      </c>
      <c r="B519" s="809" t="s">
        <v>1262</v>
      </c>
      <c r="C519" s="809" t="s">
        <v>1263</v>
      </c>
      <c r="D519" s="810" t="s">
        <v>2880</v>
      </c>
      <c r="E519" s="813">
        <v>5500</v>
      </c>
      <c r="F519" s="814" t="s">
        <v>2881</v>
      </c>
      <c r="G519" s="815" t="s">
        <v>2882</v>
      </c>
      <c r="H519" s="640" t="s">
        <v>1272</v>
      </c>
      <c r="I519" s="640" t="s">
        <v>1278</v>
      </c>
      <c r="J519" s="816" t="s">
        <v>1274</v>
      </c>
      <c r="K519" s="817">
        <v>1</v>
      </c>
      <c r="L519" s="818">
        <v>3</v>
      </c>
      <c r="M519" s="813">
        <v>16500</v>
      </c>
      <c r="N519" s="819"/>
      <c r="O519" s="820"/>
      <c r="P519" s="821"/>
    </row>
    <row r="520" spans="1:16" ht="96" x14ac:dyDescent="0.2">
      <c r="A520" s="808" t="s">
        <v>1261</v>
      </c>
      <c r="B520" s="809" t="s">
        <v>1262</v>
      </c>
      <c r="C520" s="809" t="s">
        <v>1263</v>
      </c>
      <c r="D520" s="810" t="s">
        <v>2883</v>
      </c>
      <c r="E520" s="813">
        <v>5000</v>
      </c>
      <c r="F520" s="814" t="s">
        <v>2884</v>
      </c>
      <c r="G520" s="815" t="s">
        <v>2885</v>
      </c>
      <c r="H520" s="640" t="s">
        <v>1352</v>
      </c>
      <c r="I520" s="640" t="s">
        <v>1273</v>
      </c>
      <c r="J520" s="816" t="s">
        <v>1274</v>
      </c>
      <c r="K520" s="817">
        <v>1</v>
      </c>
      <c r="L520" s="818">
        <v>3</v>
      </c>
      <c r="M520" s="813">
        <v>15000</v>
      </c>
      <c r="N520" s="819"/>
      <c r="O520" s="820"/>
      <c r="P520" s="821"/>
    </row>
    <row r="521" spans="1:16" ht="60" x14ac:dyDescent="0.2">
      <c r="A521" s="808" t="s">
        <v>1261</v>
      </c>
      <c r="B521" s="809" t="s">
        <v>1262</v>
      </c>
      <c r="C521" s="809" t="s">
        <v>1263</v>
      </c>
      <c r="D521" s="810" t="s">
        <v>2886</v>
      </c>
      <c r="E521" s="813">
        <v>5500</v>
      </c>
      <c r="F521" s="814" t="s">
        <v>2887</v>
      </c>
      <c r="G521" s="815" t="s">
        <v>2888</v>
      </c>
      <c r="H521" s="640" t="s">
        <v>1316</v>
      </c>
      <c r="I521" s="640" t="s">
        <v>1317</v>
      </c>
      <c r="J521" s="816" t="s">
        <v>1274</v>
      </c>
      <c r="K521" s="817">
        <v>1</v>
      </c>
      <c r="L521" s="818">
        <v>4</v>
      </c>
      <c r="M521" s="813">
        <v>22000</v>
      </c>
      <c r="N521" s="819"/>
      <c r="O521" s="820"/>
      <c r="P521" s="821"/>
    </row>
    <row r="522" spans="1:16" ht="36" x14ac:dyDescent="0.2">
      <c r="A522" s="808" t="s">
        <v>1261</v>
      </c>
      <c r="B522" s="809" t="s">
        <v>1262</v>
      </c>
      <c r="C522" s="809" t="s">
        <v>1263</v>
      </c>
      <c r="D522" s="810" t="s">
        <v>2889</v>
      </c>
      <c r="E522" s="813">
        <v>2500</v>
      </c>
      <c r="F522" s="814" t="s">
        <v>2890</v>
      </c>
      <c r="G522" s="815" t="s">
        <v>2891</v>
      </c>
      <c r="H522" s="640" t="s">
        <v>2892</v>
      </c>
      <c r="I522" s="640" t="s">
        <v>2892</v>
      </c>
      <c r="J522" s="816" t="s">
        <v>1274</v>
      </c>
      <c r="K522" s="817">
        <v>1</v>
      </c>
      <c r="L522" s="818">
        <v>12</v>
      </c>
      <c r="M522" s="813">
        <v>28333</v>
      </c>
      <c r="N522" s="819">
        <v>4</v>
      </c>
      <c r="O522" s="820">
        <v>6</v>
      </c>
      <c r="P522" s="821">
        <v>15000</v>
      </c>
    </row>
    <row r="523" spans="1:16" ht="36" x14ac:dyDescent="0.2">
      <c r="A523" s="808" t="s">
        <v>1261</v>
      </c>
      <c r="B523" s="809" t="s">
        <v>1262</v>
      </c>
      <c r="C523" s="809" t="s">
        <v>1263</v>
      </c>
      <c r="D523" s="810" t="s">
        <v>2893</v>
      </c>
      <c r="E523" s="813">
        <v>3000</v>
      </c>
      <c r="F523" s="814" t="s">
        <v>2894</v>
      </c>
      <c r="G523" s="815" t="s">
        <v>2895</v>
      </c>
      <c r="H523" s="640" t="s">
        <v>1655</v>
      </c>
      <c r="I523" s="640" t="s">
        <v>1326</v>
      </c>
      <c r="J523" s="816" t="s">
        <v>1268</v>
      </c>
      <c r="K523" s="817">
        <v>1</v>
      </c>
      <c r="L523" s="818">
        <v>1</v>
      </c>
      <c r="M523" s="813">
        <v>6000</v>
      </c>
      <c r="N523" s="819"/>
      <c r="O523" s="820"/>
      <c r="P523" s="821"/>
    </row>
    <row r="524" spans="1:16" ht="60" x14ac:dyDescent="0.2">
      <c r="A524" s="808" t="s">
        <v>1261</v>
      </c>
      <c r="B524" s="809" t="s">
        <v>1262</v>
      </c>
      <c r="C524" s="809" t="s">
        <v>1263</v>
      </c>
      <c r="D524" s="810" t="s">
        <v>2896</v>
      </c>
      <c r="E524" s="813">
        <v>6500</v>
      </c>
      <c r="F524" s="814" t="s">
        <v>2897</v>
      </c>
      <c r="G524" s="815" t="s">
        <v>2898</v>
      </c>
      <c r="H524" s="640" t="s">
        <v>1316</v>
      </c>
      <c r="I524" s="640" t="s">
        <v>1317</v>
      </c>
      <c r="J524" s="816" t="s">
        <v>1274</v>
      </c>
      <c r="K524" s="817">
        <v>1</v>
      </c>
      <c r="L524" s="818">
        <v>5</v>
      </c>
      <c r="M524" s="813">
        <v>32500</v>
      </c>
      <c r="N524" s="819"/>
      <c r="O524" s="820"/>
      <c r="P524" s="821"/>
    </row>
    <row r="525" spans="1:16" ht="120" x14ac:dyDescent="0.2">
      <c r="A525" s="808" t="s">
        <v>1261</v>
      </c>
      <c r="B525" s="809" t="s">
        <v>1262</v>
      </c>
      <c r="C525" s="809" t="s">
        <v>1263</v>
      </c>
      <c r="D525" s="810" t="s">
        <v>2899</v>
      </c>
      <c r="E525" s="813">
        <v>7500</v>
      </c>
      <c r="F525" s="814" t="s">
        <v>2900</v>
      </c>
      <c r="G525" s="815" t="s">
        <v>2901</v>
      </c>
      <c r="H525" s="640" t="s">
        <v>1272</v>
      </c>
      <c r="I525" s="640" t="s">
        <v>1278</v>
      </c>
      <c r="J525" s="816" t="s">
        <v>1274</v>
      </c>
      <c r="K525" s="817">
        <v>1</v>
      </c>
      <c r="L525" s="818">
        <v>3</v>
      </c>
      <c r="M525" s="813">
        <v>22500</v>
      </c>
      <c r="N525" s="819"/>
      <c r="O525" s="820"/>
      <c r="P525" s="821"/>
    </row>
    <row r="526" spans="1:16" ht="144" x14ac:dyDescent="0.2">
      <c r="A526" s="808" t="s">
        <v>1261</v>
      </c>
      <c r="B526" s="809" t="s">
        <v>1262</v>
      </c>
      <c r="C526" s="809" t="s">
        <v>1263</v>
      </c>
      <c r="D526" s="810" t="s">
        <v>2902</v>
      </c>
      <c r="E526" s="813">
        <v>7500</v>
      </c>
      <c r="F526" s="814" t="s">
        <v>2903</v>
      </c>
      <c r="G526" s="815" t="s">
        <v>2904</v>
      </c>
      <c r="H526" s="640" t="s">
        <v>1598</v>
      </c>
      <c r="I526" s="640" t="s">
        <v>1598</v>
      </c>
      <c r="J526" s="816" t="s">
        <v>1274</v>
      </c>
      <c r="K526" s="817">
        <v>1</v>
      </c>
      <c r="L526" s="818">
        <v>4</v>
      </c>
      <c r="M526" s="813">
        <v>30000</v>
      </c>
      <c r="N526" s="819"/>
      <c r="O526" s="820"/>
      <c r="P526" s="821"/>
    </row>
    <row r="527" spans="1:16" ht="72" x14ac:dyDescent="0.2">
      <c r="A527" s="808" t="s">
        <v>1261</v>
      </c>
      <c r="B527" s="809" t="s">
        <v>1262</v>
      </c>
      <c r="C527" s="809" t="s">
        <v>1263</v>
      </c>
      <c r="D527" s="810" t="s">
        <v>2905</v>
      </c>
      <c r="E527" s="813">
        <v>6500</v>
      </c>
      <c r="F527" s="814" t="s">
        <v>2906</v>
      </c>
      <c r="G527" s="815" t="s">
        <v>2907</v>
      </c>
      <c r="H527" s="640" t="s">
        <v>1360</v>
      </c>
      <c r="I527" s="640" t="s">
        <v>1576</v>
      </c>
      <c r="J527" s="816" t="s">
        <v>1274</v>
      </c>
      <c r="K527" s="817">
        <v>1</v>
      </c>
      <c r="L527" s="818">
        <v>6</v>
      </c>
      <c r="M527" s="813">
        <v>32500</v>
      </c>
      <c r="N527" s="819"/>
      <c r="O527" s="820"/>
      <c r="P527" s="821"/>
    </row>
    <row r="528" spans="1:16" ht="36" x14ac:dyDescent="0.2">
      <c r="A528" s="808" t="s">
        <v>1261</v>
      </c>
      <c r="B528" s="809" t="s">
        <v>1262</v>
      </c>
      <c r="C528" s="809" t="s">
        <v>1263</v>
      </c>
      <c r="D528" s="810" t="s">
        <v>2908</v>
      </c>
      <c r="E528" s="813">
        <v>10500</v>
      </c>
      <c r="F528" s="814" t="s">
        <v>2909</v>
      </c>
      <c r="G528" s="815" t="s">
        <v>2910</v>
      </c>
      <c r="H528" s="640" t="s">
        <v>1316</v>
      </c>
      <c r="I528" s="640" t="s">
        <v>1317</v>
      </c>
      <c r="J528" s="816" t="s">
        <v>1274</v>
      </c>
      <c r="K528" s="817">
        <v>2</v>
      </c>
      <c r="L528" s="818">
        <v>5</v>
      </c>
      <c r="M528" s="813">
        <v>52500</v>
      </c>
      <c r="N528" s="819"/>
      <c r="O528" s="820"/>
      <c r="P528" s="821"/>
    </row>
    <row r="529" spans="1:16" ht="48" x14ac:dyDescent="0.2">
      <c r="A529" s="808" t="s">
        <v>1261</v>
      </c>
      <c r="B529" s="809" t="s">
        <v>1262</v>
      </c>
      <c r="C529" s="809" t="s">
        <v>1263</v>
      </c>
      <c r="D529" s="810" t="s">
        <v>2911</v>
      </c>
      <c r="E529" s="813">
        <v>5833.333333333333</v>
      </c>
      <c r="F529" s="814" t="s">
        <v>2912</v>
      </c>
      <c r="G529" s="815" t="s">
        <v>2913</v>
      </c>
      <c r="H529" s="640" t="s">
        <v>1305</v>
      </c>
      <c r="I529" s="640" t="s">
        <v>1305</v>
      </c>
      <c r="J529" s="816" t="s">
        <v>1274</v>
      </c>
      <c r="K529" s="817">
        <v>3</v>
      </c>
      <c r="L529" s="818">
        <v>9</v>
      </c>
      <c r="M529" s="813">
        <v>52500</v>
      </c>
      <c r="N529" s="819"/>
      <c r="O529" s="820"/>
      <c r="P529" s="821"/>
    </row>
    <row r="530" spans="1:16" ht="72" x14ac:dyDescent="0.2">
      <c r="A530" s="808" t="s">
        <v>1261</v>
      </c>
      <c r="B530" s="809" t="s">
        <v>1262</v>
      </c>
      <c r="C530" s="809" t="s">
        <v>1263</v>
      </c>
      <c r="D530" s="810" t="s">
        <v>2914</v>
      </c>
      <c r="E530" s="813">
        <v>5000</v>
      </c>
      <c r="F530" s="814" t="s">
        <v>2915</v>
      </c>
      <c r="G530" s="815" t="s">
        <v>2916</v>
      </c>
      <c r="H530" s="640" t="s">
        <v>2824</v>
      </c>
      <c r="I530" s="640" t="s">
        <v>1273</v>
      </c>
      <c r="J530" s="816" t="s">
        <v>1274</v>
      </c>
      <c r="K530" s="817">
        <v>1</v>
      </c>
      <c r="L530" s="818">
        <v>3</v>
      </c>
      <c r="M530" s="813">
        <v>15000</v>
      </c>
      <c r="N530" s="819"/>
      <c r="O530" s="820"/>
      <c r="P530" s="821"/>
    </row>
    <row r="531" spans="1:16" ht="108" x14ac:dyDescent="0.2">
      <c r="A531" s="808" t="s">
        <v>1261</v>
      </c>
      <c r="B531" s="809" t="s">
        <v>1262</v>
      </c>
      <c r="C531" s="809" t="s">
        <v>1263</v>
      </c>
      <c r="D531" s="810" t="s">
        <v>2917</v>
      </c>
      <c r="E531" s="813">
        <v>7000</v>
      </c>
      <c r="F531" s="814" t="s">
        <v>2918</v>
      </c>
      <c r="G531" s="815" t="s">
        <v>2919</v>
      </c>
      <c r="H531" s="640" t="s">
        <v>1272</v>
      </c>
      <c r="I531" s="640" t="s">
        <v>1278</v>
      </c>
      <c r="J531" s="816" t="s">
        <v>1274</v>
      </c>
      <c r="K531" s="817">
        <v>2</v>
      </c>
      <c r="L531" s="818">
        <v>5</v>
      </c>
      <c r="M531" s="813">
        <v>30084</v>
      </c>
      <c r="N531" s="819"/>
      <c r="O531" s="820"/>
      <c r="P531" s="821"/>
    </row>
    <row r="532" spans="1:16" ht="36" x14ac:dyDescent="0.2">
      <c r="A532" s="808" t="s">
        <v>1261</v>
      </c>
      <c r="B532" s="809" t="s">
        <v>1262</v>
      </c>
      <c r="C532" s="809" t="s">
        <v>1263</v>
      </c>
      <c r="D532" s="810" t="s">
        <v>2920</v>
      </c>
      <c r="E532" s="813">
        <v>9000</v>
      </c>
      <c r="F532" s="814" t="s">
        <v>2921</v>
      </c>
      <c r="G532" s="815" t="s">
        <v>2922</v>
      </c>
      <c r="H532" s="640" t="s">
        <v>1316</v>
      </c>
      <c r="I532" s="640" t="s">
        <v>1273</v>
      </c>
      <c r="J532" s="816" t="s">
        <v>1274</v>
      </c>
      <c r="K532" s="817"/>
      <c r="L532" s="818"/>
      <c r="M532" s="813"/>
      <c r="N532" s="819">
        <v>1</v>
      </c>
      <c r="O532" s="820">
        <v>1</v>
      </c>
      <c r="P532" s="821">
        <v>9000</v>
      </c>
    </row>
    <row r="533" spans="1:16" ht="48" x14ac:dyDescent="0.2">
      <c r="A533" s="808" t="s">
        <v>1261</v>
      </c>
      <c r="B533" s="809" t="s">
        <v>1262</v>
      </c>
      <c r="C533" s="809" t="s">
        <v>1263</v>
      </c>
      <c r="D533" s="810" t="s">
        <v>2923</v>
      </c>
      <c r="E533" s="813">
        <v>6875</v>
      </c>
      <c r="F533" s="814" t="s">
        <v>2924</v>
      </c>
      <c r="G533" s="815" t="s">
        <v>2925</v>
      </c>
      <c r="H533" s="640" t="s">
        <v>1316</v>
      </c>
      <c r="I533" s="640" t="s">
        <v>1317</v>
      </c>
      <c r="J533" s="816" t="s">
        <v>1274</v>
      </c>
      <c r="K533" s="817">
        <v>2</v>
      </c>
      <c r="L533" s="818">
        <v>5</v>
      </c>
      <c r="M533" s="813">
        <v>35000</v>
      </c>
      <c r="N533" s="819"/>
      <c r="O533" s="820"/>
      <c r="P533" s="821"/>
    </row>
    <row r="534" spans="1:16" ht="72" x14ac:dyDescent="0.2">
      <c r="A534" s="808" t="s">
        <v>1261</v>
      </c>
      <c r="B534" s="809" t="s">
        <v>1262</v>
      </c>
      <c r="C534" s="809" t="s">
        <v>1263</v>
      </c>
      <c r="D534" s="810" t="s">
        <v>2926</v>
      </c>
      <c r="E534" s="813">
        <v>5500</v>
      </c>
      <c r="F534" s="814" t="s">
        <v>2927</v>
      </c>
      <c r="G534" s="815" t="s">
        <v>2928</v>
      </c>
      <c r="H534" s="640" t="s">
        <v>1305</v>
      </c>
      <c r="I534" s="640" t="s">
        <v>1273</v>
      </c>
      <c r="J534" s="816" t="s">
        <v>1274</v>
      </c>
      <c r="K534" s="817">
        <v>1</v>
      </c>
      <c r="L534" s="818">
        <v>3</v>
      </c>
      <c r="M534" s="813">
        <v>16500</v>
      </c>
      <c r="N534" s="819"/>
      <c r="O534" s="820"/>
      <c r="P534" s="821"/>
    </row>
    <row r="535" spans="1:16" ht="84" x14ac:dyDescent="0.2">
      <c r="A535" s="808" t="s">
        <v>1261</v>
      </c>
      <c r="B535" s="809" t="s">
        <v>1262</v>
      </c>
      <c r="C535" s="809" t="s">
        <v>1263</v>
      </c>
      <c r="D535" s="810" t="s">
        <v>2929</v>
      </c>
      <c r="E535" s="813">
        <v>6500</v>
      </c>
      <c r="F535" s="814" t="s">
        <v>2930</v>
      </c>
      <c r="G535" s="815" t="s">
        <v>2931</v>
      </c>
      <c r="H535" s="640" t="s">
        <v>1316</v>
      </c>
      <c r="I535" s="640" t="s">
        <v>1317</v>
      </c>
      <c r="J535" s="816" t="s">
        <v>1274</v>
      </c>
      <c r="K535" s="817">
        <v>1</v>
      </c>
      <c r="L535" s="818">
        <v>5</v>
      </c>
      <c r="M535" s="813">
        <v>32500</v>
      </c>
      <c r="N535" s="819"/>
      <c r="O535" s="820"/>
      <c r="P535" s="821"/>
    </row>
    <row r="536" spans="1:16" ht="72" x14ac:dyDescent="0.2">
      <c r="A536" s="808" t="s">
        <v>1261</v>
      </c>
      <c r="B536" s="809" t="s">
        <v>1262</v>
      </c>
      <c r="C536" s="809" t="s">
        <v>1263</v>
      </c>
      <c r="D536" s="810" t="s">
        <v>2932</v>
      </c>
      <c r="E536" s="813">
        <v>5000</v>
      </c>
      <c r="F536" s="814" t="s">
        <v>2933</v>
      </c>
      <c r="G536" s="815" t="s">
        <v>2934</v>
      </c>
      <c r="H536" s="640" t="s">
        <v>2528</v>
      </c>
      <c r="I536" s="640" t="s">
        <v>2529</v>
      </c>
      <c r="J536" s="816" t="s">
        <v>1274</v>
      </c>
      <c r="K536" s="817">
        <v>2</v>
      </c>
      <c r="L536" s="818">
        <v>6</v>
      </c>
      <c r="M536" s="813">
        <v>30000</v>
      </c>
      <c r="N536" s="819">
        <v>1</v>
      </c>
      <c r="O536" s="820">
        <v>1</v>
      </c>
      <c r="P536" s="821">
        <v>5000</v>
      </c>
    </row>
    <row r="537" spans="1:16" ht="72" x14ac:dyDescent="0.2">
      <c r="A537" s="808" t="s">
        <v>1261</v>
      </c>
      <c r="B537" s="809" t="s">
        <v>1262</v>
      </c>
      <c r="C537" s="809" t="s">
        <v>1263</v>
      </c>
      <c r="D537" s="810" t="s">
        <v>2935</v>
      </c>
      <c r="E537" s="813">
        <v>4833.333333333333</v>
      </c>
      <c r="F537" s="814" t="s">
        <v>2936</v>
      </c>
      <c r="G537" s="815" t="s">
        <v>2937</v>
      </c>
      <c r="H537" s="640" t="s">
        <v>2528</v>
      </c>
      <c r="I537" s="640" t="s">
        <v>1283</v>
      </c>
      <c r="J537" s="816" t="s">
        <v>1274</v>
      </c>
      <c r="K537" s="817"/>
      <c r="L537" s="818"/>
      <c r="M537" s="813"/>
      <c r="N537" s="819">
        <v>3</v>
      </c>
      <c r="O537" s="820">
        <v>6</v>
      </c>
      <c r="P537" s="821">
        <v>29000</v>
      </c>
    </row>
    <row r="538" spans="1:16" ht="72" x14ac:dyDescent="0.2">
      <c r="A538" s="808" t="s">
        <v>1261</v>
      </c>
      <c r="B538" s="809" t="s">
        <v>1262</v>
      </c>
      <c r="C538" s="809" t="s">
        <v>1263</v>
      </c>
      <c r="D538" s="810" t="s">
        <v>2938</v>
      </c>
      <c r="E538" s="813">
        <v>5500</v>
      </c>
      <c r="F538" s="814" t="s">
        <v>2939</v>
      </c>
      <c r="G538" s="815" t="s">
        <v>2940</v>
      </c>
      <c r="H538" s="640" t="s">
        <v>1316</v>
      </c>
      <c r="I538" s="640" t="s">
        <v>1317</v>
      </c>
      <c r="J538" s="816" t="s">
        <v>1274</v>
      </c>
      <c r="K538" s="817">
        <v>1</v>
      </c>
      <c r="L538" s="818">
        <v>3</v>
      </c>
      <c r="M538" s="813">
        <v>16500</v>
      </c>
      <c r="N538" s="819"/>
      <c r="O538" s="820"/>
      <c r="P538" s="821"/>
    </row>
    <row r="539" spans="1:16" ht="36" x14ac:dyDescent="0.2">
      <c r="A539" s="808" t="s">
        <v>1261</v>
      </c>
      <c r="B539" s="809" t="s">
        <v>1262</v>
      </c>
      <c r="C539" s="809" t="s">
        <v>1263</v>
      </c>
      <c r="D539" s="810" t="s">
        <v>2941</v>
      </c>
      <c r="E539" s="813">
        <v>6500</v>
      </c>
      <c r="F539" s="814" t="s">
        <v>2942</v>
      </c>
      <c r="G539" s="815" t="s">
        <v>2943</v>
      </c>
      <c r="H539" s="640" t="s">
        <v>1316</v>
      </c>
      <c r="I539" s="640" t="s">
        <v>1273</v>
      </c>
      <c r="J539" s="816" t="s">
        <v>1274</v>
      </c>
      <c r="K539" s="817">
        <v>1</v>
      </c>
      <c r="L539" s="818">
        <v>3</v>
      </c>
      <c r="M539" s="813">
        <v>19500</v>
      </c>
      <c r="N539" s="819"/>
      <c r="O539" s="820"/>
      <c r="P539" s="821"/>
    </row>
    <row r="540" spans="1:16" ht="36" x14ac:dyDescent="0.2">
      <c r="A540" s="808" t="s">
        <v>1261</v>
      </c>
      <c r="B540" s="809" t="s">
        <v>1262</v>
      </c>
      <c r="C540" s="809" t="s">
        <v>1263</v>
      </c>
      <c r="D540" s="810" t="s">
        <v>2944</v>
      </c>
      <c r="E540" s="813">
        <v>8500</v>
      </c>
      <c r="F540" s="814" t="s">
        <v>2945</v>
      </c>
      <c r="G540" s="815" t="s">
        <v>2946</v>
      </c>
      <c r="H540" s="640" t="s">
        <v>2653</v>
      </c>
      <c r="I540" s="640" t="s">
        <v>1273</v>
      </c>
      <c r="J540" s="816" t="s">
        <v>1274</v>
      </c>
      <c r="K540" s="817">
        <v>1</v>
      </c>
      <c r="L540" s="818">
        <v>4</v>
      </c>
      <c r="M540" s="813">
        <v>34000</v>
      </c>
      <c r="N540" s="819"/>
      <c r="O540" s="820"/>
      <c r="P540" s="821"/>
    </row>
    <row r="541" spans="1:16" ht="36" x14ac:dyDescent="0.2">
      <c r="A541" s="808" t="s">
        <v>1261</v>
      </c>
      <c r="B541" s="809" t="s">
        <v>1262</v>
      </c>
      <c r="C541" s="809" t="s">
        <v>1263</v>
      </c>
      <c r="D541" s="810" t="s">
        <v>2947</v>
      </c>
      <c r="E541" s="813">
        <v>5500</v>
      </c>
      <c r="F541" s="814" t="s">
        <v>2948</v>
      </c>
      <c r="G541" s="815" t="s">
        <v>2949</v>
      </c>
      <c r="H541" s="640" t="s">
        <v>1316</v>
      </c>
      <c r="I541" s="640" t="s">
        <v>1273</v>
      </c>
      <c r="J541" s="816" t="s">
        <v>1274</v>
      </c>
      <c r="K541" s="817">
        <v>2</v>
      </c>
      <c r="L541" s="818">
        <v>5</v>
      </c>
      <c r="M541" s="813">
        <v>24750</v>
      </c>
      <c r="N541" s="819"/>
      <c r="O541" s="820"/>
      <c r="P541" s="821"/>
    </row>
    <row r="542" spans="1:16" ht="36" x14ac:dyDescent="0.2">
      <c r="A542" s="808" t="s">
        <v>1261</v>
      </c>
      <c r="B542" s="809" t="s">
        <v>1262</v>
      </c>
      <c r="C542" s="809" t="s">
        <v>1263</v>
      </c>
      <c r="D542" s="810" t="s">
        <v>2950</v>
      </c>
      <c r="E542" s="813">
        <v>8500</v>
      </c>
      <c r="F542" s="814" t="s">
        <v>2951</v>
      </c>
      <c r="G542" s="815" t="s">
        <v>2952</v>
      </c>
      <c r="H542" s="640" t="s">
        <v>1316</v>
      </c>
      <c r="I542" s="640" t="s">
        <v>1317</v>
      </c>
      <c r="J542" s="816" t="s">
        <v>1274</v>
      </c>
      <c r="K542" s="817">
        <v>3</v>
      </c>
      <c r="L542" s="818">
        <v>9</v>
      </c>
      <c r="M542" s="813">
        <v>76500</v>
      </c>
      <c r="N542" s="819"/>
      <c r="O542" s="820"/>
      <c r="P542" s="821"/>
    </row>
    <row r="543" spans="1:16" ht="84" x14ac:dyDescent="0.2">
      <c r="A543" s="808" t="s">
        <v>1261</v>
      </c>
      <c r="B543" s="809" t="s">
        <v>1262</v>
      </c>
      <c r="C543" s="809" t="s">
        <v>1263</v>
      </c>
      <c r="D543" s="810" t="s">
        <v>2953</v>
      </c>
      <c r="E543" s="813">
        <v>7561.666666666667</v>
      </c>
      <c r="F543" s="814" t="s">
        <v>2954</v>
      </c>
      <c r="G543" s="815" t="s">
        <v>2955</v>
      </c>
      <c r="H543" s="640" t="s">
        <v>1282</v>
      </c>
      <c r="I543" s="640" t="s">
        <v>1283</v>
      </c>
      <c r="J543" s="816" t="s">
        <v>1274</v>
      </c>
      <c r="K543" s="817">
        <v>2</v>
      </c>
      <c r="L543" s="818">
        <v>7</v>
      </c>
      <c r="M543" s="813">
        <v>42250</v>
      </c>
      <c r="N543" s="819">
        <v>4</v>
      </c>
      <c r="O543" s="820">
        <v>5</v>
      </c>
      <c r="P543" s="821">
        <v>39000</v>
      </c>
    </row>
    <row r="544" spans="1:16" ht="60" x14ac:dyDescent="0.2">
      <c r="A544" s="808" t="s">
        <v>1261</v>
      </c>
      <c r="B544" s="809" t="s">
        <v>1262</v>
      </c>
      <c r="C544" s="809" t="s">
        <v>1263</v>
      </c>
      <c r="D544" s="810" t="s">
        <v>2956</v>
      </c>
      <c r="E544" s="813">
        <v>1916.5</v>
      </c>
      <c r="F544" s="814" t="s">
        <v>2957</v>
      </c>
      <c r="G544" s="815" t="s">
        <v>2958</v>
      </c>
      <c r="H544" s="640" t="s">
        <v>1471</v>
      </c>
      <c r="I544" s="640" t="s">
        <v>1471</v>
      </c>
      <c r="J544" s="816" t="s">
        <v>1268</v>
      </c>
      <c r="K544" s="817">
        <v>2</v>
      </c>
      <c r="L544" s="818">
        <v>5</v>
      </c>
      <c r="M544" s="813">
        <v>11333</v>
      </c>
      <c r="N544" s="819"/>
      <c r="O544" s="820"/>
      <c r="P544" s="821"/>
    </row>
    <row r="545" spans="1:16" ht="192" x14ac:dyDescent="0.2">
      <c r="A545" s="808" t="s">
        <v>1261</v>
      </c>
      <c r="B545" s="809" t="s">
        <v>1262</v>
      </c>
      <c r="C545" s="809" t="s">
        <v>1263</v>
      </c>
      <c r="D545" s="810" t="s">
        <v>2959</v>
      </c>
      <c r="E545" s="813">
        <v>7500</v>
      </c>
      <c r="F545" s="814" t="s">
        <v>2960</v>
      </c>
      <c r="G545" s="815" t="s">
        <v>2961</v>
      </c>
      <c r="H545" s="640" t="s">
        <v>1296</v>
      </c>
      <c r="I545" s="640" t="s">
        <v>1377</v>
      </c>
      <c r="J545" s="816" t="s">
        <v>1274</v>
      </c>
      <c r="K545" s="817">
        <v>1</v>
      </c>
      <c r="L545" s="818">
        <v>4</v>
      </c>
      <c r="M545" s="813">
        <v>30000</v>
      </c>
      <c r="N545" s="819"/>
      <c r="O545" s="820"/>
      <c r="P545" s="821"/>
    </row>
    <row r="546" spans="1:16" ht="36" x14ac:dyDescent="0.2">
      <c r="A546" s="808" t="s">
        <v>1261</v>
      </c>
      <c r="B546" s="809" t="s">
        <v>1262</v>
      </c>
      <c r="C546" s="809" t="s">
        <v>1263</v>
      </c>
      <c r="D546" s="810" t="s">
        <v>2962</v>
      </c>
      <c r="E546" s="813">
        <v>7500</v>
      </c>
      <c r="F546" s="814" t="s">
        <v>2963</v>
      </c>
      <c r="G546" s="815" t="s">
        <v>2964</v>
      </c>
      <c r="H546" s="640" t="s">
        <v>1305</v>
      </c>
      <c r="I546" s="640" t="s">
        <v>1273</v>
      </c>
      <c r="J546" s="816" t="s">
        <v>1274</v>
      </c>
      <c r="K546" s="817">
        <v>1</v>
      </c>
      <c r="L546" s="818">
        <v>3</v>
      </c>
      <c r="M546" s="813">
        <v>22500</v>
      </c>
      <c r="N546" s="819"/>
      <c r="O546" s="820"/>
      <c r="P546" s="821"/>
    </row>
    <row r="547" spans="1:16" ht="48" x14ac:dyDescent="0.2">
      <c r="A547" s="808" t="s">
        <v>1261</v>
      </c>
      <c r="B547" s="809" t="s">
        <v>1262</v>
      </c>
      <c r="C547" s="809" t="s">
        <v>1263</v>
      </c>
      <c r="D547" s="810" t="s">
        <v>2965</v>
      </c>
      <c r="E547" s="813">
        <v>6500</v>
      </c>
      <c r="F547" s="814" t="s">
        <v>2966</v>
      </c>
      <c r="G547" s="815" t="s">
        <v>2967</v>
      </c>
      <c r="H547" s="640" t="s">
        <v>1316</v>
      </c>
      <c r="I547" s="640" t="s">
        <v>1273</v>
      </c>
      <c r="J547" s="816" t="s">
        <v>1274</v>
      </c>
      <c r="K547" s="817">
        <v>1</v>
      </c>
      <c r="L547" s="818">
        <v>1</v>
      </c>
      <c r="M547" s="813">
        <v>6500</v>
      </c>
      <c r="N547" s="819"/>
      <c r="O547" s="820"/>
      <c r="P547" s="821"/>
    </row>
    <row r="548" spans="1:16" ht="48" x14ac:dyDescent="0.2">
      <c r="A548" s="808" t="s">
        <v>1261</v>
      </c>
      <c r="B548" s="809" t="s">
        <v>1262</v>
      </c>
      <c r="C548" s="809" t="s">
        <v>1263</v>
      </c>
      <c r="D548" s="810" t="s">
        <v>2968</v>
      </c>
      <c r="E548" s="813">
        <v>5500</v>
      </c>
      <c r="F548" s="814" t="s">
        <v>2969</v>
      </c>
      <c r="G548" s="815" t="s">
        <v>2970</v>
      </c>
      <c r="H548" s="640" t="s">
        <v>1272</v>
      </c>
      <c r="I548" s="640" t="s">
        <v>1278</v>
      </c>
      <c r="J548" s="816" t="s">
        <v>1274</v>
      </c>
      <c r="K548" s="817">
        <v>1</v>
      </c>
      <c r="L548" s="818">
        <v>3</v>
      </c>
      <c r="M548" s="813">
        <v>16500</v>
      </c>
      <c r="N548" s="819"/>
      <c r="O548" s="820"/>
      <c r="P548" s="821"/>
    </row>
    <row r="549" spans="1:16" ht="48" x14ac:dyDescent="0.2">
      <c r="A549" s="808" t="s">
        <v>1261</v>
      </c>
      <c r="B549" s="809" t="s">
        <v>1262</v>
      </c>
      <c r="C549" s="809" t="s">
        <v>1263</v>
      </c>
      <c r="D549" s="810" t="s">
        <v>2971</v>
      </c>
      <c r="E549" s="813">
        <v>8500</v>
      </c>
      <c r="F549" s="814" t="s">
        <v>2972</v>
      </c>
      <c r="G549" s="815" t="s">
        <v>2973</v>
      </c>
      <c r="H549" s="640" t="s">
        <v>2653</v>
      </c>
      <c r="I549" s="640" t="s">
        <v>1273</v>
      </c>
      <c r="J549" s="816" t="s">
        <v>1274</v>
      </c>
      <c r="K549" s="817">
        <v>1</v>
      </c>
      <c r="L549" s="818">
        <v>3</v>
      </c>
      <c r="M549" s="813">
        <v>25500</v>
      </c>
      <c r="N549" s="819"/>
      <c r="O549" s="820"/>
      <c r="P549" s="821"/>
    </row>
    <row r="550" spans="1:16" ht="72" x14ac:dyDescent="0.2">
      <c r="A550" s="808" t="s">
        <v>1261</v>
      </c>
      <c r="B550" s="809" t="s">
        <v>1262</v>
      </c>
      <c r="C550" s="809" t="s">
        <v>1263</v>
      </c>
      <c r="D550" s="810" t="s">
        <v>2974</v>
      </c>
      <c r="E550" s="813">
        <v>8000</v>
      </c>
      <c r="F550" s="814" t="s">
        <v>2975</v>
      </c>
      <c r="G550" s="815" t="s">
        <v>2976</v>
      </c>
      <c r="H550" s="640" t="s">
        <v>2779</v>
      </c>
      <c r="I550" s="640" t="s">
        <v>2779</v>
      </c>
      <c r="J550" s="816" t="s">
        <v>1274</v>
      </c>
      <c r="K550" s="817">
        <v>1</v>
      </c>
      <c r="L550" s="818">
        <v>3</v>
      </c>
      <c r="M550" s="813">
        <v>24000</v>
      </c>
      <c r="N550" s="819"/>
      <c r="O550" s="820"/>
      <c r="P550" s="821"/>
    </row>
    <row r="551" spans="1:16" ht="48" x14ac:dyDescent="0.2">
      <c r="A551" s="808" t="s">
        <v>1261</v>
      </c>
      <c r="B551" s="809" t="s">
        <v>1262</v>
      </c>
      <c r="C551" s="809" t="s">
        <v>1263</v>
      </c>
      <c r="D551" s="810" t="s">
        <v>2977</v>
      </c>
      <c r="E551" s="813">
        <v>7000</v>
      </c>
      <c r="F551" s="814" t="s">
        <v>2978</v>
      </c>
      <c r="G551" s="815" t="s">
        <v>2979</v>
      </c>
      <c r="H551" s="640" t="s">
        <v>2779</v>
      </c>
      <c r="I551" s="640" t="s">
        <v>1273</v>
      </c>
      <c r="J551" s="816" t="s">
        <v>1274</v>
      </c>
      <c r="K551" s="817"/>
      <c r="L551" s="818"/>
      <c r="M551" s="813"/>
      <c r="N551" s="819">
        <v>1</v>
      </c>
      <c r="O551" s="820">
        <v>2</v>
      </c>
      <c r="P551" s="821">
        <v>14000</v>
      </c>
    </row>
    <row r="552" spans="1:16" ht="36" x14ac:dyDescent="0.2">
      <c r="A552" s="808" t="s">
        <v>1261</v>
      </c>
      <c r="B552" s="809" t="s">
        <v>1262</v>
      </c>
      <c r="C552" s="809" t="s">
        <v>1263</v>
      </c>
      <c r="D552" s="810" t="s">
        <v>2980</v>
      </c>
      <c r="E552" s="813">
        <v>3000</v>
      </c>
      <c r="F552" s="814" t="s">
        <v>2981</v>
      </c>
      <c r="G552" s="815" t="s">
        <v>2982</v>
      </c>
      <c r="H552" s="640" t="s">
        <v>1842</v>
      </c>
      <c r="I552" s="640" t="s">
        <v>1326</v>
      </c>
      <c r="J552" s="816" t="s">
        <v>1268</v>
      </c>
      <c r="K552" s="817">
        <v>1</v>
      </c>
      <c r="L552" s="818">
        <v>2</v>
      </c>
      <c r="M552" s="813">
        <v>6000</v>
      </c>
      <c r="N552" s="819"/>
      <c r="O552" s="820"/>
      <c r="P552" s="821"/>
    </row>
    <row r="553" spans="1:16" ht="48" x14ac:dyDescent="0.2">
      <c r="A553" s="808" t="s">
        <v>1261</v>
      </c>
      <c r="B553" s="809" t="s">
        <v>1262</v>
      </c>
      <c r="C553" s="809" t="s">
        <v>1263</v>
      </c>
      <c r="D553" s="810" t="s">
        <v>2983</v>
      </c>
      <c r="E553" s="813">
        <v>5500</v>
      </c>
      <c r="F553" s="814" t="s">
        <v>2984</v>
      </c>
      <c r="G553" s="815" t="s">
        <v>2985</v>
      </c>
      <c r="H553" s="640" t="s">
        <v>1316</v>
      </c>
      <c r="I553" s="640" t="s">
        <v>1273</v>
      </c>
      <c r="J553" s="816" t="s">
        <v>1274</v>
      </c>
      <c r="K553" s="817">
        <v>1</v>
      </c>
      <c r="L553" s="818">
        <v>3</v>
      </c>
      <c r="M553" s="813">
        <v>16500</v>
      </c>
      <c r="N553" s="819"/>
      <c r="O553" s="820"/>
      <c r="P553" s="821"/>
    </row>
    <row r="554" spans="1:16" ht="60" x14ac:dyDescent="0.2">
      <c r="A554" s="808" t="s">
        <v>1261</v>
      </c>
      <c r="B554" s="809" t="s">
        <v>1262</v>
      </c>
      <c r="C554" s="809" t="s">
        <v>1263</v>
      </c>
      <c r="D554" s="810" t="s">
        <v>2986</v>
      </c>
      <c r="E554" s="813">
        <v>4000</v>
      </c>
      <c r="F554" s="814" t="s">
        <v>2987</v>
      </c>
      <c r="G554" s="815" t="s">
        <v>2988</v>
      </c>
      <c r="H554" s="640" t="s">
        <v>1316</v>
      </c>
      <c r="I554" s="640" t="s">
        <v>1273</v>
      </c>
      <c r="J554" s="816" t="s">
        <v>1274</v>
      </c>
      <c r="K554" s="817">
        <v>1</v>
      </c>
      <c r="L554" s="818">
        <v>2</v>
      </c>
      <c r="M554" s="813">
        <v>8000</v>
      </c>
      <c r="N554" s="819"/>
      <c r="O554" s="820"/>
      <c r="P554" s="821"/>
    </row>
    <row r="555" spans="1:16" ht="36" x14ac:dyDescent="0.2">
      <c r="A555" s="808" t="s">
        <v>1261</v>
      </c>
      <c r="B555" s="809" t="s">
        <v>1262</v>
      </c>
      <c r="C555" s="809" t="s">
        <v>1263</v>
      </c>
      <c r="D555" s="810" t="s">
        <v>2989</v>
      </c>
      <c r="E555" s="813">
        <v>2500</v>
      </c>
      <c r="F555" s="814" t="s">
        <v>2990</v>
      </c>
      <c r="G555" s="815" t="s">
        <v>2991</v>
      </c>
      <c r="H555" s="640" t="s">
        <v>1471</v>
      </c>
      <c r="I555" s="640" t="s">
        <v>1471</v>
      </c>
      <c r="J555" s="816" t="s">
        <v>1268</v>
      </c>
      <c r="K555" s="817">
        <v>1</v>
      </c>
      <c r="L555" s="818">
        <v>11</v>
      </c>
      <c r="M555" s="813">
        <v>27500</v>
      </c>
      <c r="N555" s="819">
        <v>4</v>
      </c>
      <c r="O555" s="820">
        <v>6</v>
      </c>
      <c r="P555" s="821">
        <v>15000</v>
      </c>
    </row>
    <row r="556" spans="1:16" ht="96" x14ac:dyDescent="0.2">
      <c r="A556" s="808" t="s">
        <v>1261</v>
      </c>
      <c r="B556" s="809" t="s">
        <v>1262</v>
      </c>
      <c r="C556" s="809" t="s">
        <v>1263</v>
      </c>
      <c r="D556" s="810" t="s">
        <v>2992</v>
      </c>
      <c r="E556" s="813">
        <v>7500</v>
      </c>
      <c r="F556" s="814" t="s">
        <v>2993</v>
      </c>
      <c r="G556" s="815" t="s">
        <v>2994</v>
      </c>
      <c r="H556" s="640" t="s">
        <v>1348</v>
      </c>
      <c r="I556" s="640" t="s">
        <v>1273</v>
      </c>
      <c r="J556" s="816" t="s">
        <v>1274</v>
      </c>
      <c r="K556" s="817">
        <v>1</v>
      </c>
      <c r="L556" s="818">
        <v>1</v>
      </c>
      <c r="M556" s="813">
        <v>7500</v>
      </c>
      <c r="N556" s="819"/>
      <c r="O556" s="820"/>
      <c r="P556" s="821"/>
    </row>
    <row r="557" spans="1:16" ht="36" x14ac:dyDescent="0.2">
      <c r="A557" s="808" t="s">
        <v>1261</v>
      </c>
      <c r="B557" s="809" t="s">
        <v>1262</v>
      </c>
      <c r="C557" s="809" t="s">
        <v>1263</v>
      </c>
      <c r="D557" s="810" t="s">
        <v>2995</v>
      </c>
      <c r="E557" s="813">
        <v>6500</v>
      </c>
      <c r="F557" s="814" t="s">
        <v>2996</v>
      </c>
      <c r="G557" s="815" t="s">
        <v>2997</v>
      </c>
      <c r="H557" s="640" t="s">
        <v>1272</v>
      </c>
      <c r="I557" s="640" t="s">
        <v>1273</v>
      </c>
      <c r="J557" s="816" t="s">
        <v>1274</v>
      </c>
      <c r="K557" s="817">
        <v>1</v>
      </c>
      <c r="L557" s="818">
        <v>2</v>
      </c>
      <c r="M557" s="813">
        <v>8670</v>
      </c>
      <c r="N557" s="819"/>
      <c r="O557" s="820"/>
      <c r="P557" s="821"/>
    </row>
    <row r="558" spans="1:16" ht="84" x14ac:dyDescent="0.2">
      <c r="A558" s="808" t="s">
        <v>1261</v>
      </c>
      <c r="B558" s="809" t="s">
        <v>1262</v>
      </c>
      <c r="C558" s="809" t="s">
        <v>1263</v>
      </c>
      <c r="D558" s="810" t="s">
        <v>1330</v>
      </c>
      <c r="E558" s="813">
        <v>5000</v>
      </c>
      <c r="F558" s="814" t="s">
        <v>2998</v>
      </c>
      <c r="G558" s="815" t="s">
        <v>2999</v>
      </c>
      <c r="H558" s="640" t="s">
        <v>1305</v>
      </c>
      <c r="I558" s="640" t="s">
        <v>1305</v>
      </c>
      <c r="J558" s="816" t="s">
        <v>1274</v>
      </c>
      <c r="K558" s="817">
        <v>3</v>
      </c>
      <c r="L558" s="818">
        <v>10</v>
      </c>
      <c r="M558" s="813">
        <v>60000</v>
      </c>
      <c r="N558" s="819">
        <v>2</v>
      </c>
      <c r="O558" s="820">
        <v>6</v>
      </c>
      <c r="P558" s="821">
        <v>30000</v>
      </c>
    </row>
    <row r="559" spans="1:16" ht="36" x14ac:dyDescent="0.2">
      <c r="A559" s="808" t="s">
        <v>1261</v>
      </c>
      <c r="B559" s="809" t="s">
        <v>1262</v>
      </c>
      <c r="C559" s="809" t="s">
        <v>1263</v>
      </c>
      <c r="D559" s="810" t="s">
        <v>3000</v>
      </c>
      <c r="E559" s="813">
        <v>2500</v>
      </c>
      <c r="F559" s="814" t="s">
        <v>3001</v>
      </c>
      <c r="G559" s="815" t="s">
        <v>3002</v>
      </c>
      <c r="H559" s="640" t="s">
        <v>1457</v>
      </c>
      <c r="I559" s="640" t="s">
        <v>1326</v>
      </c>
      <c r="J559" s="816" t="s">
        <v>1274</v>
      </c>
      <c r="K559" s="817">
        <v>1</v>
      </c>
      <c r="L559" s="818">
        <v>11</v>
      </c>
      <c r="M559" s="813">
        <v>30000</v>
      </c>
      <c r="N559" s="819"/>
      <c r="O559" s="820"/>
      <c r="P559" s="821"/>
    </row>
    <row r="560" spans="1:16" ht="84" x14ac:dyDescent="0.2">
      <c r="A560" s="808" t="s">
        <v>1261</v>
      </c>
      <c r="B560" s="809" t="s">
        <v>1262</v>
      </c>
      <c r="C560" s="809" t="s">
        <v>1263</v>
      </c>
      <c r="D560" s="810" t="s">
        <v>3003</v>
      </c>
      <c r="E560" s="813">
        <v>7083.333333333333</v>
      </c>
      <c r="F560" s="814" t="s">
        <v>3004</v>
      </c>
      <c r="G560" s="815" t="s">
        <v>3005</v>
      </c>
      <c r="H560" s="640" t="s">
        <v>1352</v>
      </c>
      <c r="I560" s="640" t="s">
        <v>1396</v>
      </c>
      <c r="J560" s="816" t="s">
        <v>1274</v>
      </c>
      <c r="K560" s="817">
        <v>2</v>
      </c>
      <c r="L560" s="818">
        <v>5</v>
      </c>
      <c r="M560" s="813">
        <v>35000</v>
      </c>
      <c r="N560" s="819">
        <v>1</v>
      </c>
      <c r="O560" s="820">
        <v>1</v>
      </c>
      <c r="P560" s="821">
        <v>7500</v>
      </c>
    </row>
    <row r="561" spans="1:16" ht="36" x14ac:dyDescent="0.2">
      <c r="A561" s="808" t="s">
        <v>1261</v>
      </c>
      <c r="B561" s="809" t="s">
        <v>1262</v>
      </c>
      <c r="C561" s="809" t="s">
        <v>1263</v>
      </c>
      <c r="D561" s="810" t="s">
        <v>3006</v>
      </c>
      <c r="E561" s="813">
        <v>6500</v>
      </c>
      <c r="F561" s="814" t="s">
        <v>3007</v>
      </c>
      <c r="G561" s="815" t="s">
        <v>3008</v>
      </c>
      <c r="H561" s="640" t="s">
        <v>1316</v>
      </c>
      <c r="I561" s="640" t="s">
        <v>1273</v>
      </c>
      <c r="J561" s="816" t="s">
        <v>1274</v>
      </c>
      <c r="K561" s="817">
        <v>1</v>
      </c>
      <c r="L561" s="818">
        <v>3</v>
      </c>
      <c r="M561" s="813">
        <v>19500</v>
      </c>
      <c r="N561" s="819"/>
      <c r="O561" s="820"/>
      <c r="P561" s="821"/>
    </row>
    <row r="562" spans="1:16" ht="36" x14ac:dyDescent="0.2">
      <c r="A562" s="808" t="s">
        <v>1261</v>
      </c>
      <c r="B562" s="809" t="s">
        <v>1262</v>
      </c>
      <c r="C562" s="809" t="s">
        <v>1263</v>
      </c>
      <c r="D562" s="810" t="s">
        <v>3009</v>
      </c>
      <c r="E562" s="813">
        <v>6250</v>
      </c>
      <c r="F562" s="814" t="s">
        <v>3010</v>
      </c>
      <c r="G562" s="815" t="s">
        <v>3011</v>
      </c>
      <c r="H562" s="640" t="s">
        <v>1272</v>
      </c>
      <c r="I562" s="640" t="s">
        <v>1278</v>
      </c>
      <c r="J562" s="816" t="s">
        <v>1274</v>
      </c>
      <c r="K562" s="817">
        <v>2</v>
      </c>
      <c r="L562" s="818">
        <v>5</v>
      </c>
      <c r="M562" s="813">
        <v>31000</v>
      </c>
      <c r="N562" s="819"/>
      <c r="O562" s="820"/>
      <c r="P562" s="821"/>
    </row>
    <row r="563" spans="1:16" ht="48" x14ac:dyDescent="0.2">
      <c r="A563" s="808" t="s">
        <v>1261</v>
      </c>
      <c r="B563" s="809" t="s">
        <v>1262</v>
      </c>
      <c r="C563" s="809" t="s">
        <v>1263</v>
      </c>
      <c r="D563" s="810" t="s">
        <v>3012</v>
      </c>
      <c r="E563" s="813">
        <v>6500</v>
      </c>
      <c r="F563" s="814" t="s">
        <v>3013</v>
      </c>
      <c r="G563" s="815" t="s">
        <v>3014</v>
      </c>
      <c r="H563" s="640" t="s">
        <v>1316</v>
      </c>
      <c r="I563" s="640" t="s">
        <v>1273</v>
      </c>
      <c r="J563" s="816" t="s">
        <v>1274</v>
      </c>
      <c r="K563" s="817">
        <v>1</v>
      </c>
      <c r="L563" s="818">
        <v>4</v>
      </c>
      <c r="M563" s="813">
        <v>26000</v>
      </c>
      <c r="N563" s="819"/>
      <c r="O563" s="820"/>
      <c r="P563" s="821"/>
    </row>
    <row r="564" spans="1:16" ht="48" x14ac:dyDescent="0.2">
      <c r="A564" s="808" t="s">
        <v>1261</v>
      </c>
      <c r="B564" s="809" t="s">
        <v>1262</v>
      </c>
      <c r="C564" s="809" t="s">
        <v>1263</v>
      </c>
      <c r="D564" s="810" t="s">
        <v>3015</v>
      </c>
      <c r="E564" s="813">
        <v>7500</v>
      </c>
      <c r="F564" s="814" t="s">
        <v>3016</v>
      </c>
      <c r="G564" s="815" t="s">
        <v>3017</v>
      </c>
      <c r="H564" s="640" t="s">
        <v>3018</v>
      </c>
      <c r="I564" s="640" t="s">
        <v>1273</v>
      </c>
      <c r="J564" s="816" t="s">
        <v>1274</v>
      </c>
      <c r="K564" s="817"/>
      <c r="L564" s="818"/>
      <c r="M564" s="813"/>
      <c r="N564" s="819">
        <v>1</v>
      </c>
      <c r="O564" s="820">
        <v>4</v>
      </c>
      <c r="P564" s="821">
        <v>30000</v>
      </c>
    </row>
    <row r="565" spans="1:16" ht="48" x14ac:dyDescent="0.2">
      <c r="A565" s="808" t="s">
        <v>1261</v>
      </c>
      <c r="B565" s="809" t="s">
        <v>1262</v>
      </c>
      <c r="C565" s="809" t="s">
        <v>1263</v>
      </c>
      <c r="D565" s="810" t="s">
        <v>3019</v>
      </c>
      <c r="E565" s="813">
        <v>5500</v>
      </c>
      <c r="F565" s="814" t="s">
        <v>3020</v>
      </c>
      <c r="G565" s="815" t="s">
        <v>3021</v>
      </c>
      <c r="H565" s="640" t="s">
        <v>1272</v>
      </c>
      <c r="I565" s="640" t="s">
        <v>1273</v>
      </c>
      <c r="J565" s="816" t="s">
        <v>1274</v>
      </c>
      <c r="K565" s="817">
        <v>1</v>
      </c>
      <c r="L565" s="818">
        <v>4</v>
      </c>
      <c r="M565" s="813">
        <v>22000</v>
      </c>
      <c r="N565" s="819"/>
      <c r="O565" s="820"/>
      <c r="P565" s="821"/>
    </row>
    <row r="566" spans="1:16" ht="84" x14ac:dyDescent="0.2">
      <c r="A566" s="808" t="s">
        <v>1261</v>
      </c>
      <c r="B566" s="809" t="s">
        <v>1262</v>
      </c>
      <c r="C566" s="809" t="s">
        <v>1263</v>
      </c>
      <c r="D566" s="810" t="s">
        <v>3022</v>
      </c>
      <c r="E566" s="813">
        <v>6185</v>
      </c>
      <c r="F566" s="814" t="s">
        <v>3023</v>
      </c>
      <c r="G566" s="815" t="s">
        <v>3024</v>
      </c>
      <c r="H566" s="640" t="s">
        <v>1282</v>
      </c>
      <c r="I566" s="640" t="s">
        <v>1283</v>
      </c>
      <c r="J566" s="816" t="s">
        <v>1274</v>
      </c>
      <c r="K566" s="817">
        <v>2</v>
      </c>
      <c r="L566" s="818">
        <v>7</v>
      </c>
      <c r="M566" s="813">
        <v>40750</v>
      </c>
      <c r="N566" s="819"/>
      <c r="O566" s="820"/>
      <c r="P566" s="821"/>
    </row>
    <row r="567" spans="1:16" ht="48" x14ac:dyDescent="0.2">
      <c r="A567" s="808" t="s">
        <v>1261</v>
      </c>
      <c r="B567" s="809" t="s">
        <v>1262</v>
      </c>
      <c r="C567" s="809" t="s">
        <v>1263</v>
      </c>
      <c r="D567" s="810" t="s">
        <v>3025</v>
      </c>
      <c r="E567" s="813">
        <v>5000</v>
      </c>
      <c r="F567" s="814" t="s">
        <v>3026</v>
      </c>
      <c r="G567" s="815" t="s">
        <v>3027</v>
      </c>
      <c r="H567" s="640" t="s">
        <v>3028</v>
      </c>
      <c r="I567" s="640" t="s">
        <v>3028</v>
      </c>
      <c r="J567" s="816" t="s">
        <v>1274</v>
      </c>
      <c r="K567" s="817">
        <v>2</v>
      </c>
      <c r="L567" s="818">
        <v>12</v>
      </c>
      <c r="M567" s="813">
        <v>57500</v>
      </c>
      <c r="N567" s="819">
        <v>4</v>
      </c>
      <c r="O567" s="820">
        <v>6</v>
      </c>
      <c r="P567" s="821">
        <v>30000</v>
      </c>
    </row>
    <row r="568" spans="1:16" ht="48" x14ac:dyDescent="0.2">
      <c r="A568" s="808" t="s">
        <v>1261</v>
      </c>
      <c r="B568" s="809" t="s">
        <v>1262</v>
      </c>
      <c r="C568" s="809" t="s">
        <v>1263</v>
      </c>
      <c r="D568" s="810" t="s">
        <v>3029</v>
      </c>
      <c r="E568" s="813">
        <v>7500</v>
      </c>
      <c r="F568" s="814" t="s">
        <v>3030</v>
      </c>
      <c r="G568" s="815" t="s">
        <v>3031</v>
      </c>
      <c r="H568" s="640" t="s">
        <v>1316</v>
      </c>
      <c r="I568" s="640" t="s">
        <v>1273</v>
      </c>
      <c r="J568" s="816" t="s">
        <v>1274</v>
      </c>
      <c r="K568" s="817">
        <v>1</v>
      </c>
      <c r="L568" s="818">
        <v>3</v>
      </c>
      <c r="M568" s="813">
        <v>25500</v>
      </c>
      <c r="N568" s="819">
        <v>1</v>
      </c>
      <c r="O568" s="820">
        <v>1</v>
      </c>
      <c r="P568" s="821">
        <v>7500</v>
      </c>
    </row>
    <row r="569" spans="1:16" ht="96" x14ac:dyDescent="0.2">
      <c r="A569" s="808" t="s">
        <v>1261</v>
      </c>
      <c r="B569" s="809" t="s">
        <v>1262</v>
      </c>
      <c r="C569" s="809" t="s">
        <v>1263</v>
      </c>
      <c r="D569" s="810" t="s">
        <v>3032</v>
      </c>
      <c r="E569" s="813">
        <v>6500</v>
      </c>
      <c r="F569" s="814" t="s">
        <v>3033</v>
      </c>
      <c r="G569" s="815" t="s">
        <v>3034</v>
      </c>
      <c r="H569" s="640" t="s">
        <v>1272</v>
      </c>
      <c r="I569" s="640" t="s">
        <v>1273</v>
      </c>
      <c r="J569" s="816" t="s">
        <v>1274</v>
      </c>
      <c r="K569" s="817">
        <v>1</v>
      </c>
      <c r="L569" s="818">
        <v>4</v>
      </c>
      <c r="M569" s="813">
        <v>26000</v>
      </c>
      <c r="N569" s="819"/>
      <c r="O569" s="820"/>
      <c r="P569" s="821"/>
    </row>
    <row r="570" spans="1:16" ht="60" x14ac:dyDescent="0.2">
      <c r="A570" s="808" t="s">
        <v>1261</v>
      </c>
      <c r="B570" s="809" t="s">
        <v>1262</v>
      </c>
      <c r="C570" s="809" t="s">
        <v>1263</v>
      </c>
      <c r="D570" s="810" t="s">
        <v>3035</v>
      </c>
      <c r="E570" s="813">
        <v>5500</v>
      </c>
      <c r="F570" s="814" t="s">
        <v>3036</v>
      </c>
      <c r="G570" s="815" t="s">
        <v>3037</v>
      </c>
      <c r="H570" s="640" t="s">
        <v>1360</v>
      </c>
      <c r="I570" s="640" t="s">
        <v>1273</v>
      </c>
      <c r="J570" s="816" t="s">
        <v>1274</v>
      </c>
      <c r="K570" s="817"/>
      <c r="L570" s="818"/>
      <c r="M570" s="813"/>
      <c r="N570" s="819">
        <v>1</v>
      </c>
      <c r="O570" s="820">
        <v>1</v>
      </c>
      <c r="P570" s="821">
        <v>5500</v>
      </c>
    </row>
    <row r="571" spans="1:16" ht="96" x14ac:dyDescent="0.2">
      <c r="A571" s="808" t="s">
        <v>1261</v>
      </c>
      <c r="B571" s="809" t="s">
        <v>1262</v>
      </c>
      <c r="C571" s="809" t="s">
        <v>1263</v>
      </c>
      <c r="D571" s="810" t="s">
        <v>3038</v>
      </c>
      <c r="E571" s="813">
        <v>6500</v>
      </c>
      <c r="F571" s="814" t="s">
        <v>3039</v>
      </c>
      <c r="G571" s="815" t="s">
        <v>3040</v>
      </c>
      <c r="H571" s="640" t="s">
        <v>1272</v>
      </c>
      <c r="I571" s="640" t="s">
        <v>1273</v>
      </c>
      <c r="J571" s="816" t="s">
        <v>1274</v>
      </c>
      <c r="K571" s="817">
        <v>1</v>
      </c>
      <c r="L571" s="818">
        <v>3</v>
      </c>
      <c r="M571" s="813">
        <v>16250</v>
      </c>
      <c r="N571" s="819"/>
      <c r="O571" s="820"/>
      <c r="P571" s="821"/>
    </row>
    <row r="572" spans="1:16" ht="36" x14ac:dyDescent="0.2">
      <c r="A572" s="808" t="s">
        <v>1261</v>
      </c>
      <c r="B572" s="809" t="s">
        <v>1262</v>
      </c>
      <c r="C572" s="809" t="s">
        <v>1263</v>
      </c>
      <c r="D572" s="810" t="s">
        <v>3041</v>
      </c>
      <c r="E572" s="813">
        <v>2500</v>
      </c>
      <c r="F572" s="814" t="s">
        <v>3042</v>
      </c>
      <c r="G572" s="815" t="s">
        <v>3043</v>
      </c>
      <c r="H572" s="640" t="s">
        <v>1267</v>
      </c>
      <c r="I572" s="640" t="s">
        <v>1267</v>
      </c>
      <c r="J572" s="816" t="s">
        <v>1268</v>
      </c>
      <c r="K572" s="817"/>
      <c r="L572" s="818"/>
      <c r="M572" s="813"/>
      <c r="N572" s="819">
        <v>2</v>
      </c>
      <c r="O572" s="820">
        <v>6</v>
      </c>
      <c r="P572" s="821">
        <v>15000</v>
      </c>
    </row>
    <row r="573" spans="1:16" ht="48" x14ac:dyDescent="0.2">
      <c r="A573" s="808" t="s">
        <v>1261</v>
      </c>
      <c r="B573" s="809" t="s">
        <v>1262</v>
      </c>
      <c r="C573" s="809" t="s">
        <v>1263</v>
      </c>
      <c r="D573" s="810" t="s">
        <v>3044</v>
      </c>
      <c r="E573" s="813">
        <v>4000</v>
      </c>
      <c r="F573" s="814" t="s">
        <v>3045</v>
      </c>
      <c r="G573" s="815" t="s">
        <v>3046</v>
      </c>
      <c r="H573" s="640" t="s">
        <v>3047</v>
      </c>
      <c r="I573" s="640" t="s">
        <v>1326</v>
      </c>
      <c r="J573" s="816" t="s">
        <v>1274</v>
      </c>
      <c r="K573" s="817">
        <v>1</v>
      </c>
      <c r="L573" s="818">
        <v>5</v>
      </c>
      <c r="M573" s="813">
        <v>20000</v>
      </c>
      <c r="N573" s="819"/>
      <c r="O573" s="820"/>
      <c r="P573" s="821"/>
    </row>
    <row r="574" spans="1:16" ht="60" x14ac:dyDescent="0.2">
      <c r="A574" s="808" t="s">
        <v>1261</v>
      </c>
      <c r="B574" s="809" t="s">
        <v>1262</v>
      </c>
      <c r="C574" s="809" t="s">
        <v>1263</v>
      </c>
      <c r="D574" s="810" t="s">
        <v>3048</v>
      </c>
      <c r="E574" s="813">
        <v>6500</v>
      </c>
      <c r="F574" s="814" t="s">
        <v>3049</v>
      </c>
      <c r="G574" s="815" t="s">
        <v>3050</v>
      </c>
      <c r="H574" s="640" t="s">
        <v>1316</v>
      </c>
      <c r="I574" s="640" t="s">
        <v>1273</v>
      </c>
      <c r="J574" s="816" t="s">
        <v>1274</v>
      </c>
      <c r="K574" s="817">
        <v>1</v>
      </c>
      <c r="L574" s="818">
        <v>2</v>
      </c>
      <c r="M574" s="813">
        <v>10400</v>
      </c>
      <c r="N574" s="819"/>
      <c r="O574" s="820"/>
      <c r="P574" s="821"/>
    </row>
    <row r="575" spans="1:16" ht="36" x14ac:dyDescent="0.2">
      <c r="A575" s="808" t="s">
        <v>1261</v>
      </c>
      <c r="B575" s="809" t="s">
        <v>1262</v>
      </c>
      <c r="C575" s="809" t="s">
        <v>1263</v>
      </c>
      <c r="D575" s="810" t="s">
        <v>3051</v>
      </c>
      <c r="E575" s="813">
        <v>8500</v>
      </c>
      <c r="F575" s="814" t="s">
        <v>3052</v>
      </c>
      <c r="G575" s="815" t="s">
        <v>3053</v>
      </c>
      <c r="H575" s="640" t="s">
        <v>1360</v>
      </c>
      <c r="I575" s="640" t="s">
        <v>1273</v>
      </c>
      <c r="J575" s="816" t="s">
        <v>1274</v>
      </c>
      <c r="K575" s="817">
        <v>1</v>
      </c>
      <c r="L575" s="818">
        <v>3</v>
      </c>
      <c r="M575" s="813">
        <v>25500</v>
      </c>
      <c r="N575" s="819"/>
      <c r="O575" s="820"/>
      <c r="P575" s="821"/>
    </row>
    <row r="576" spans="1:16" ht="72" x14ac:dyDescent="0.2">
      <c r="A576" s="808" t="s">
        <v>1261</v>
      </c>
      <c r="B576" s="809" t="s">
        <v>1262</v>
      </c>
      <c r="C576" s="809" t="s">
        <v>1263</v>
      </c>
      <c r="D576" s="810" t="s">
        <v>3054</v>
      </c>
      <c r="E576" s="813">
        <v>5000</v>
      </c>
      <c r="F576" s="814" t="s">
        <v>3055</v>
      </c>
      <c r="G576" s="815" t="s">
        <v>3056</v>
      </c>
      <c r="H576" s="640" t="s">
        <v>2528</v>
      </c>
      <c r="I576" s="640" t="s">
        <v>2529</v>
      </c>
      <c r="J576" s="816" t="s">
        <v>1274</v>
      </c>
      <c r="K576" s="817">
        <v>1</v>
      </c>
      <c r="L576" s="818">
        <v>3</v>
      </c>
      <c r="M576" s="813">
        <v>15000</v>
      </c>
      <c r="N576" s="819">
        <v>4</v>
      </c>
      <c r="O576" s="820">
        <v>6</v>
      </c>
      <c r="P576" s="821">
        <v>30000</v>
      </c>
    </row>
    <row r="577" spans="1:16" ht="48" x14ac:dyDescent="0.2">
      <c r="A577" s="808" t="s">
        <v>1261</v>
      </c>
      <c r="B577" s="809" t="s">
        <v>1262</v>
      </c>
      <c r="C577" s="809" t="s">
        <v>1263</v>
      </c>
      <c r="D577" s="810" t="s">
        <v>3057</v>
      </c>
      <c r="E577" s="813">
        <v>9541.7999999999993</v>
      </c>
      <c r="F577" s="814" t="s">
        <v>3058</v>
      </c>
      <c r="G577" s="815" t="s">
        <v>3059</v>
      </c>
      <c r="H577" s="640" t="s">
        <v>1381</v>
      </c>
      <c r="I577" s="640" t="s">
        <v>1382</v>
      </c>
      <c r="J577" s="816" t="s">
        <v>1274</v>
      </c>
      <c r="K577" s="817">
        <v>4</v>
      </c>
      <c r="L577" s="818">
        <v>13</v>
      </c>
      <c r="M577" s="813">
        <v>110190</v>
      </c>
      <c r="N577" s="819">
        <v>6</v>
      </c>
      <c r="O577" s="820">
        <v>6</v>
      </c>
      <c r="P577" s="821">
        <v>57250.799999999996</v>
      </c>
    </row>
    <row r="578" spans="1:16" ht="108" x14ac:dyDescent="0.2">
      <c r="A578" s="808" t="s">
        <v>1261</v>
      </c>
      <c r="B578" s="809" t="s">
        <v>1262</v>
      </c>
      <c r="C578" s="809" t="s">
        <v>1263</v>
      </c>
      <c r="D578" s="810" t="s">
        <v>3060</v>
      </c>
      <c r="E578" s="813">
        <v>5500</v>
      </c>
      <c r="F578" s="814" t="s">
        <v>3061</v>
      </c>
      <c r="G578" s="815" t="s">
        <v>3062</v>
      </c>
      <c r="H578" s="640" t="s">
        <v>1272</v>
      </c>
      <c r="I578" s="640" t="s">
        <v>1278</v>
      </c>
      <c r="J578" s="816" t="s">
        <v>1274</v>
      </c>
      <c r="K578" s="817">
        <v>1</v>
      </c>
      <c r="L578" s="818">
        <v>3</v>
      </c>
      <c r="M578" s="813">
        <v>16500</v>
      </c>
      <c r="N578" s="819"/>
      <c r="O578" s="820"/>
      <c r="P578" s="821"/>
    </row>
    <row r="579" spans="1:16" ht="96" x14ac:dyDescent="0.2">
      <c r="A579" s="808" t="s">
        <v>1261</v>
      </c>
      <c r="B579" s="809" t="s">
        <v>1262</v>
      </c>
      <c r="C579" s="809" t="s">
        <v>1263</v>
      </c>
      <c r="D579" s="810" t="s">
        <v>3063</v>
      </c>
      <c r="E579" s="813">
        <v>6500</v>
      </c>
      <c r="F579" s="814" t="s">
        <v>3064</v>
      </c>
      <c r="G579" s="815" t="s">
        <v>3065</v>
      </c>
      <c r="H579" s="640" t="s">
        <v>1609</v>
      </c>
      <c r="I579" s="640" t="s">
        <v>1296</v>
      </c>
      <c r="J579" s="816" t="s">
        <v>1274</v>
      </c>
      <c r="K579" s="817">
        <v>1</v>
      </c>
      <c r="L579" s="818">
        <v>3</v>
      </c>
      <c r="M579" s="813">
        <v>19500</v>
      </c>
      <c r="N579" s="819"/>
      <c r="O579" s="820"/>
      <c r="P579" s="821"/>
    </row>
    <row r="580" spans="1:16" ht="48" x14ac:dyDescent="0.2">
      <c r="A580" s="808" t="s">
        <v>1261</v>
      </c>
      <c r="B580" s="809" t="s">
        <v>1262</v>
      </c>
      <c r="C580" s="809" t="s">
        <v>1263</v>
      </c>
      <c r="D580" s="810" t="s">
        <v>3066</v>
      </c>
      <c r="E580" s="813">
        <v>7500</v>
      </c>
      <c r="F580" s="814" t="s">
        <v>3067</v>
      </c>
      <c r="G580" s="815" t="s">
        <v>3068</v>
      </c>
      <c r="H580" s="640" t="s">
        <v>1305</v>
      </c>
      <c r="I580" s="640" t="s">
        <v>1273</v>
      </c>
      <c r="J580" s="816" t="s">
        <v>1274</v>
      </c>
      <c r="K580" s="817">
        <v>1</v>
      </c>
      <c r="L580" s="818">
        <v>2</v>
      </c>
      <c r="M580" s="813">
        <v>12000</v>
      </c>
      <c r="N580" s="819"/>
      <c r="O580" s="820"/>
      <c r="P580" s="821"/>
    </row>
    <row r="581" spans="1:16" ht="48" x14ac:dyDescent="0.2">
      <c r="A581" s="808" t="s">
        <v>1261</v>
      </c>
      <c r="B581" s="809" t="s">
        <v>1262</v>
      </c>
      <c r="C581" s="809" t="s">
        <v>1263</v>
      </c>
      <c r="D581" s="810" t="s">
        <v>3069</v>
      </c>
      <c r="E581" s="813">
        <v>6500</v>
      </c>
      <c r="F581" s="814" t="s">
        <v>3070</v>
      </c>
      <c r="G581" s="815" t="s">
        <v>3071</v>
      </c>
      <c r="H581" s="640" t="s">
        <v>1316</v>
      </c>
      <c r="I581" s="640" t="s">
        <v>1273</v>
      </c>
      <c r="J581" s="816" t="s">
        <v>1274</v>
      </c>
      <c r="K581" s="817">
        <v>1</v>
      </c>
      <c r="L581" s="818">
        <v>4</v>
      </c>
      <c r="M581" s="813">
        <v>26000</v>
      </c>
      <c r="N581" s="819"/>
      <c r="O581" s="820"/>
      <c r="P581" s="821"/>
    </row>
    <row r="582" spans="1:16" ht="120" x14ac:dyDescent="0.2">
      <c r="A582" s="808" t="s">
        <v>1261</v>
      </c>
      <c r="B582" s="809" t="s">
        <v>1262</v>
      </c>
      <c r="C582" s="809" t="s">
        <v>1263</v>
      </c>
      <c r="D582" s="810" t="s">
        <v>3072</v>
      </c>
      <c r="E582" s="813">
        <v>8500</v>
      </c>
      <c r="F582" s="814" t="s">
        <v>3073</v>
      </c>
      <c r="G582" s="815" t="s">
        <v>3074</v>
      </c>
      <c r="H582" s="640" t="s">
        <v>1507</v>
      </c>
      <c r="I582" s="640" t="s">
        <v>1273</v>
      </c>
      <c r="J582" s="816" t="s">
        <v>1274</v>
      </c>
      <c r="K582" s="817">
        <v>1</v>
      </c>
      <c r="L582" s="818">
        <v>3</v>
      </c>
      <c r="M582" s="813">
        <v>21250</v>
      </c>
      <c r="N582" s="819"/>
      <c r="O582" s="820"/>
      <c r="P582" s="821"/>
    </row>
    <row r="583" spans="1:16" ht="96" x14ac:dyDescent="0.2">
      <c r="A583" s="808" t="s">
        <v>1261</v>
      </c>
      <c r="B583" s="809" t="s">
        <v>1262</v>
      </c>
      <c r="C583" s="809" t="s">
        <v>1263</v>
      </c>
      <c r="D583" s="810" t="s">
        <v>3075</v>
      </c>
      <c r="E583" s="813">
        <v>3000</v>
      </c>
      <c r="F583" s="814" t="s">
        <v>3076</v>
      </c>
      <c r="G583" s="815" t="s">
        <v>3077</v>
      </c>
      <c r="H583" s="640" t="s">
        <v>1471</v>
      </c>
      <c r="I583" s="640" t="s">
        <v>1471</v>
      </c>
      <c r="J583" s="816" t="s">
        <v>1268</v>
      </c>
      <c r="K583" s="817">
        <v>2</v>
      </c>
      <c r="L583" s="818">
        <v>13</v>
      </c>
      <c r="M583" s="813">
        <v>33600</v>
      </c>
      <c r="N583" s="819">
        <v>4</v>
      </c>
      <c r="O583" s="820">
        <v>6</v>
      </c>
      <c r="P583" s="821">
        <v>18000</v>
      </c>
    </row>
    <row r="584" spans="1:16" ht="72" x14ac:dyDescent="0.2">
      <c r="A584" s="808" t="s">
        <v>1261</v>
      </c>
      <c r="B584" s="809" t="s">
        <v>1262</v>
      </c>
      <c r="C584" s="809" t="s">
        <v>1263</v>
      </c>
      <c r="D584" s="810" t="s">
        <v>3078</v>
      </c>
      <c r="E584" s="813">
        <v>6500</v>
      </c>
      <c r="F584" s="814" t="s">
        <v>3079</v>
      </c>
      <c r="G584" s="815" t="s">
        <v>3080</v>
      </c>
      <c r="H584" s="640" t="s">
        <v>1430</v>
      </c>
      <c r="I584" s="640" t="s">
        <v>1273</v>
      </c>
      <c r="J584" s="816" t="s">
        <v>1274</v>
      </c>
      <c r="K584" s="817">
        <v>1</v>
      </c>
      <c r="L584" s="818">
        <v>4</v>
      </c>
      <c r="M584" s="813">
        <v>26000</v>
      </c>
      <c r="N584" s="819"/>
      <c r="O584" s="820"/>
      <c r="P584" s="821"/>
    </row>
    <row r="585" spans="1:16" ht="84" x14ac:dyDescent="0.2">
      <c r="A585" s="808" t="s">
        <v>1261</v>
      </c>
      <c r="B585" s="809" t="s">
        <v>1262</v>
      </c>
      <c r="C585" s="809" t="s">
        <v>1263</v>
      </c>
      <c r="D585" s="810" t="s">
        <v>3081</v>
      </c>
      <c r="E585" s="813">
        <v>6500</v>
      </c>
      <c r="F585" s="814" t="s">
        <v>3082</v>
      </c>
      <c r="G585" s="815" t="s">
        <v>3083</v>
      </c>
      <c r="H585" s="640" t="s">
        <v>1316</v>
      </c>
      <c r="I585" s="640" t="s">
        <v>1317</v>
      </c>
      <c r="J585" s="816" t="s">
        <v>1274</v>
      </c>
      <c r="K585" s="817">
        <v>1</v>
      </c>
      <c r="L585" s="818">
        <v>3</v>
      </c>
      <c r="M585" s="813">
        <v>19500</v>
      </c>
      <c r="N585" s="819"/>
      <c r="O585" s="820"/>
      <c r="P585" s="821"/>
    </row>
    <row r="586" spans="1:16" ht="192" x14ac:dyDescent="0.2">
      <c r="A586" s="808" t="s">
        <v>1261</v>
      </c>
      <c r="B586" s="809" t="s">
        <v>1262</v>
      </c>
      <c r="C586" s="809" t="s">
        <v>1263</v>
      </c>
      <c r="D586" s="810" t="s">
        <v>3084</v>
      </c>
      <c r="E586" s="813">
        <v>7500</v>
      </c>
      <c r="F586" s="814" t="s">
        <v>3085</v>
      </c>
      <c r="G586" s="815" t="s">
        <v>3086</v>
      </c>
      <c r="H586" s="640" t="s">
        <v>1430</v>
      </c>
      <c r="I586" s="640" t="s">
        <v>1273</v>
      </c>
      <c r="J586" s="816" t="s">
        <v>1274</v>
      </c>
      <c r="K586" s="817">
        <v>1</v>
      </c>
      <c r="L586" s="818">
        <v>2</v>
      </c>
      <c r="M586" s="813">
        <v>10000</v>
      </c>
      <c r="N586" s="819">
        <v>1</v>
      </c>
      <c r="O586" s="820">
        <v>3</v>
      </c>
      <c r="P586" s="821">
        <v>22500</v>
      </c>
    </row>
    <row r="587" spans="1:16" ht="36" x14ac:dyDescent="0.2">
      <c r="A587" s="808" t="s">
        <v>1261</v>
      </c>
      <c r="B587" s="809" t="s">
        <v>1262</v>
      </c>
      <c r="C587" s="809" t="s">
        <v>1263</v>
      </c>
      <c r="D587" s="810" t="s">
        <v>3087</v>
      </c>
      <c r="E587" s="813">
        <v>3200</v>
      </c>
      <c r="F587" s="814" t="s">
        <v>3088</v>
      </c>
      <c r="G587" s="815" t="s">
        <v>3089</v>
      </c>
      <c r="H587" s="640" t="s">
        <v>3090</v>
      </c>
      <c r="I587" s="640" t="s">
        <v>3091</v>
      </c>
      <c r="J587" s="816" t="s">
        <v>1274</v>
      </c>
      <c r="K587" s="817">
        <v>2</v>
      </c>
      <c r="L587" s="818">
        <v>11</v>
      </c>
      <c r="M587" s="813">
        <v>35200</v>
      </c>
      <c r="N587" s="819"/>
      <c r="O587" s="820"/>
      <c r="P587" s="821"/>
    </row>
    <row r="588" spans="1:16" ht="84" x14ac:dyDescent="0.2">
      <c r="A588" s="808" t="s">
        <v>1261</v>
      </c>
      <c r="B588" s="809" t="s">
        <v>1262</v>
      </c>
      <c r="C588" s="809" t="s">
        <v>1263</v>
      </c>
      <c r="D588" s="810" t="s">
        <v>3092</v>
      </c>
      <c r="E588" s="813">
        <v>4500</v>
      </c>
      <c r="F588" s="814" t="s">
        <v>3093</v>
      </c>
      <c r="G588" s="815" t="s">
        <v>3094</v>
      </c>
      <c r="H588" s="640" t="s">
        <v>2837</v>
      </c>
      <c r="I588" s="640" t="s">
        <v>1273</v>
      </c>
      <c r="J588" s="816" t="s">
        <v>1268</v>
      </c>
      <c r="K588" s="817"/>
      <c r="L588" s="818"/>
      <c r="M588" s="813"/>
      <c r="N588" s="819">
        <v>2</v>
      </c>
      <c r="O588" s="820">
        <v>6</v>
      </c>
      <c r="P588" s="821">
        <v>27000</v>
      </c>
    </row>
    <row r="589" spans="1:16" ht="72" x14ac:dyDescent="0.2">
      <c r="A589" s="808" t="s">
        <v>1261</v>
      </c>
      <c r="B589" s="809" t="s">
        <v>1262</v>
      </c>
      <c r="C589" s="809" t="s">
        <v>1263</v>
      </c>
      <c r="D589" s="810" t="s">
        <v>3095</v>
      </c>
      <c r="E589" s="813">
        <v>5500</v>
      </c>
      <c r="F589" s="814" t="s">
        <v>3096</v>
      </c>
      <c r="G589" s="815" t="s">
        <v>3097</v>
      </c>
      <c r="H589" s="640" t="s">
        <v>1316</v>
      </c>
      <c r="I589" s="640" t="s">
        <v>1317</v>
      </c>
      <c r="J589" s="816" t="s">
        <v>1274</v>
      </c>
      <c r="K589" s="817">
        <v>1</v>
      </c>
      <c r="L589" s="818">
        <v>5</v>
      </c>
      <c r="M589" s="813">
        <v>27500</v>
      </c>
      <c r="N589" s="819"/>
      <c r="O589" s="820"/>
      <c r="P589" s="821"/>
    </row>
    <row r="590" spans="1:16" ht="36" x14ac:dyDescent="0.2">
      <c r="A590" s="808" t="s">
        <v>1261</v>
      </c>
      <c r="B590" s="809" t="s">
        <v>1262</v>
      </c>
      <c r="C590" s="809" t="s">
        <v>1263</v>
      </c>
      <c r="D590" s="810" t="s">
        <v>3098</v>
      </c>
      <c r="E590" s="813">
        <v>2714.2857142857142</v>
      </c>
      <c r="F590" s="814" t="s">
        <v>3099</v>
      </c>
      <c r="G590" s="815" t="s">
        <v>3100</v>
      </c>
      <c r="H590" s="640" t="s">
        <v>3101</v>
      </c>
      <c r="I590" s="640" t="s">
        <v>1283</v>
      </c>
      <c r="J590" s="816" t="s">
        <v>1274</v>
      </c>
      <c r="K590" s="817">
        <v>2</v>
      </c>
      <c r="L590" s="818">
        <v>13</v>
      </c>
      <c r="M590" s="813">
        <v>30000</v>
      </c>
      <c r="N590" s="819">
        <v>5</v>
      </c>
      <c r="O590" s="820">
        <v>6</v>
      </c>
      <c r="P590" s="821">
        <v>16285.714285714286</v>
      </c>
    </row>
    <row r="591" spans="1:16" ht="108" x14ac:dyDescent="0.2">
      <c r="A591" s="808" t="s">
        <v>1261</v>
      </c>
      <c r="B591" s="809" t="s">
        <v>1262</v>
      </c>
      <c r="C591" s="809" t="s">
        <v>1263</v>
      </c>
      <c r="D591" s="810" t="s">
        <v>3102</v>
      </c>
      <c r="E591" s="813">
        <v>5500</v>
      </c>
      <c r="F591" s="814" t="s">
        <v>3103</v>
      </c>
      <c r="G591" s="815" t="s">
        <v>3104</v>
      </c>
      <c r="H591" s="640" t="s">
        <v>1272</v>
      </c>
      <c r="I591" s="640" t="s">
        <v>1278</v>
      </c>
      <c r="J591" s="816" t="s">
        <v>1274</v>
      </c>
      <c r="K591" s="817">
        <v>1</v>
      </c>
      <c r="L591" s="818">
        <v>3</v>
      </c>
      <c r="M591" s="813">
        <v>16500</v>
      </c>
      <c r="N591" s="819"/>
      <c r="O591" s="820"/>
      <c r="P591" s="821"/>
    </row>
    <row r="592" spans="1:16" ht="36" x14ac:dyDescent="0.2">
      <c r="A592" s="808" t="s">
        <v>1261</v>
      </c>
      <c r="B592" s="809" t="s">
        <v>1262</v>
      </c>
      <c r="C592" s="809" t="s">
        <v>1263</v>
      </c>
      <c r="D592" s="810" t="s">
        <v>3105</v>
      </c>
      <c r="E592" s="813">
        <v>3000</v>
      </c>
      <c r="F592" s="814" t="s">
        <v>3106</v>
      </c>
      <c r="G592" s="815" t="s">
        <v>3107</v>
      </c>
      <c r="H592" s="640" t="s">
        <v>1267</v>
      </c>
      <c r="I592" s="640" t="s">
        <v>1267</v>
      </c>
      <c r="J592" s="816" t="s">
        <v>1268</v>
      </c>
      <c r="K592" s="817">
        <v>1</v>
      </c>
      <c r="L592" s="818">
        <v>6</v>
      </c>
      <c r="M592" s="813">
        <v>16500</v>
      </c>
      <c r="N592" s="819"/>
      <c r="O592" s="820"/>
      <c r="P592" s="821"/>
    </row>
    <row r="593" spans="1:16" ht="36" x14ac:dyDescent="0.2">
      <c r="A593" s="808" t="s">
        <v>1261</v>
      </c>
      <c r="B593" s="809" t="s">
        <v>1262</v>
      </c>
      <c r="C593" s="809" t="s">
        <v>1263</v>
      </c>
      <c r="D593" s="810" t="s">
        <v>3108</v>
      </c>
      <c r="E593" s="813">
        <v>3000</v>
      </c>
      <c r="F593" s="814" t="s">
        <v>3109</v>
      </c>
      <c r="G593" s="815" t="s">
        <v>3110</v>
      </c>
      <c r="H593" s="640" t="s">
        <v>1655</v>
      </c>
      <c r="I593" s="640" t="s">
        <v>1326</v>
      </c>
      <c r="J593" s="816" t="s">
        <v>1268</v>
      </c>
      <c r="K593" s="817">
        <v>1</v>
      </c>
      <c r="L593" s="818">
        <v>2</v>
      </c>
      <c r="M593" s="813">
        <v>6000</v>
      </c>
      <c r="N593" s="819"/>
      <c r="O593" s="820"/>
      <c r="P593" s="821"/>
    </row>
    <row r="594" spans="1:16" ht="168" x14ac:dyDescent="0.2">
      <c r="A594" s="808" t="s">
        <v>1261</v>
      </c>
      <c r="B594" s="809" t="s">
        <v>1262</v>
      </c>
      <c r="C594" s="809" t="s">
        <v>1263</v>
      </c>
      <c r="D594" s="810" t="s">
        <v>3111</v>
      </c>
      <c r="E594" s="813">
        <v>6833.333333333333</v>
      </c>
      <c r="F594" s="814" t="s">
        <v>3112</v>
      </c>
      <c r="G594" s="815" t="s">
        <v>3113</v>
      </c>
      <c r="H594" s="640" t="s">
        <v>1305</v>
      </c>
      <c r="I594" s="640" t="s">
        <v>1305</v>
      </c>
      <c r="J594" s="816" t="s">
        <v>1274</v>
      </c>
      <c r="K594" s="817">
        <v>2</v>
      </c>
      <c r="L594" s="818">
        <v>6</v>
      </c>
      <c r="M594" s="813">
        <v>39000</v>
      </c>
      <c r="N594" s="819">
        <v>1</v>
      </c>
      <c r="O594" s="820">
        <v>3</v>
      </c>
      <c r="P594" s="821">
        <v>22500</v>
      </c>
    </row>
    <row r="595" spans="1:16" ht="72" x14ac:dyDescent="0.2">
      <c r="A595" s="808" t="s">
        <v>1261</v>
      </c>
      <c r="B595" s="809" t="s">
        <v>1262</v>
      </c>
      <c r="C595" s="809" t="s">
        <v>1263</v>
      </c>
      <c r="D595" s="810" t="s">
        <v>3114</v>
      </c>
      <c r="E595" s="813">
        <v>5500</v>
      </c>
      <c r="F595" s="814" t="s">
        <v>3115</v>
      </c>
      <c r="G595" s="815" t="s">
        <v>3116</v>
      </c>
      <c r="H595" s="640" t="s">
        <v>1316</v>
      </c>
      <c r="I595" s="640" t="s">
        <v>1273</v>
      </c>
      <c r="J595" s="816" t="s">
        <v>1274</v>
      </c>
      <c r="K595" s="817">
        <v>1</v>
      </c>
      <c r="L595" s="818">
        <v>3</v>
      </c>
      <c r="M595" s="813">
        <v>16500</v>
      </c>
      <c r="N595" s="819"/>
      <c r="O595" s="820"/>
      <c r="P595" s="821"/>
    </row>
    <row r="596" spans="1:16" ht="132" x14ac:dyDescent="0.2">
      <c r="A596" s="808" t="s">
        <v>1261</v>
      </c>
      <c r="B596" s="809" t="s">
        <v>1262</v>
      </c>
      <c r="C596" s="809" t="s">
        <v>1263</v>
      </c>
      <c r="D596" s="810" t="s">
        <v>3117</v>
      </c>
      <c r="E596" s="813">
        <v>5500</v>
      </c>
      <c r="F596" s="814" t="s">
        <v>3118</v>
      </c>
      <c r="G596" s="815" t="s">
        <v>3119</v>
      </c>
      <c r="H596" s="640" t="s">
        <v>1272</v>
      </c>
      <c r="I596" s="640" t="s">
        <v>1278</v>
      </c>
      <c r="J596" s="816" t="s">
        <v>1274</v>
      </c>
      <c r="K596" s="817">
        <v>2</v>
      </c>
      <c r="L596" s="818">
        <v>6</v>
      </c>
      <c r="M596" s="813">
        <v>32080</v>
      </c>
      <c r="N596" s="819"/>
      <c r="O596" s="820"/>
      <c r="P596" s="821"/>
    </row>
    <row r="597" spans="1:16" ht="36" x14ac:dyDescent="0.2">
      <c r="A597" s="808" t="s">
        <v>1261</v>
      </c>
      <c r="B597" s="809" t="s">
        <v>1262</v>
      </c>
      <c r="C597" s="809" t="s">
        <v>1263</v>
      </c>
      <c r="D597" s="810" t="s">
        <v>3120</v>
      </c>
      <c r="E597" s="813">
        <v>6500</v>
      </c>
      <c r="F597" s="814" t="s">
        <v>3121</v>
      </c>
      <c r="G597" s="815" t="s">
        <v>3122</v>
      </c>
      <c r="H597" s="640" t="s">
        <v>1305</v>
      </c>
      <c r="I597" s="640" t="s">
        <v>1305</v>
      </c>
      <c r="J597" s="816" t="s">
        <v>1274</v>
      </c>
      <c r="K597" s="817">
        <v>1</v>
      </c>
      <c r="L597" s="818">
        <v>5</v>
      </c>
      <c r="M597" s="813">
        <v>32500</v>
      </c>
      <c r="N597" s="819"/>
      <c r="O597" s="820"/>
      <c r="P597" s="821"/>
    </row>
    <row r="598" spans="1:16" ht="60" x14ac:dyDescent="0.2">
      <c r="A598" s="808" t="s">
        <v>1261</v>
      </c>
      <c r="B598" s="809" t="s">
        <v>1262</v>
      </c>
      <c r="C598" s="809" t="s">
        <v>1263</v>
      </c>
      <c r="D598" s="810" t="s">
        <v>2377</v>
      </c>
      <c r="E598" s="813">
        <v>3000</v>
      </c>
      <c r="F598" s="814" t="s">
        <v>3123</v>
      </c>
      <c r="G598" s="815" t="s">
        <v>3124</v>
      </c>
      <c r="H598" s="640" t="s">
        <v>2215</v>
      </c>
      <c r="I598" s="640" t="s">
        <v>1716</v>
      </c>
      <c r="J598" s="816" t="s">
        <v>1268</v>
      </c>
      <c r="K598" s="817">
        <v>1</v>
      </c>
      <c r="L598" s="818">
        <v>6</v>
      </c>
      <c r="M598" s="813">
        <v>16500</v>
      </c>
      <c r="N598" s="819">
        <v>1</v>
      </c>
      <c r="O598" s="820">
        <v>1</v>
      </c>
      <c r="P598" s="821">
        <v>3000</v>
      </c>
    </row>
    <row r="599" spans="1:16" ht="60" x14ac:dyDescent="0.2">
      <c r="A599" s="808" t="s">
        <v>1261</v>
      </c>
      <c r="B599" s="809" t="s">
        <v>1262</v>
      </c>
      <c r="C599" s="809" t="s">
        <v>1263</v>
      </c>
      <c r="D599" s="810" t="s">
        <v>3125</v>
      </c>
      <c r="E599" s="813">
        <v>7500</v>
      </c>
      <c r="F599" s="814" t="s">
        <v>3126</v>
      </c>
      <c r="G599" s="815" t="s">
        <v>3127</v>
      </c>
      <c r="H599" s="640" t="s">
        <v>1305</v>
      </c>
      <c r="I599" s="640" t="s">
        <v>1273</v>
      </c>
      <c r="J599" s="816" t="s">
        <v>1274</v>
      </c>
      <c r="K599" s="817">
        <v>1</v>
      </c>
      <c r="L599" s="818">
        <v>2</v>
      </c>
      <c r="M599" s="813">
        <v>12000</v>
      </c>
      <c r="N599" s="819"/>
      <c r="O599" s="820"/>
      <c r="P599" s="821"/>
    </row>
    <row r="600" spans="1:16" ht="132" x14ac:dyDescent="0.2">
      <c r="A600" s="808" t="s">
        <v>1261</v>
      </c>
      <c r="B600" s="809" t="s">
        <v>1262</v>
      </c>
      <c r="C600" s="809" t="s">
        <v>1263</v>
      </c>
      <c r="D600" s="810" t="s">
        <v>3128</v>
      </c>
      <c r="E600" s="813">
        <v>6500</v>
      </c>
      <c r="F600" s="814" t="s">
        <v>3129</v>
      </c>
      <c r="G600" s="815" t="s">
        <v>3130</v>
      </c>
      <c r="H600" s="640" t="s">
        <v>1316</v>
      </c>
      <c r="I600" s="640" t="s">
        <v>1273</v>
      </c>
      <c r="J600" s="816" t="s">
        <v>1274</v>
      </c>
      <c r="K600" s="817">
        <v>1</v>
      </c>
      <c r="L600" s="818">
        <v>2</v>
      </c>
      <c r="M600" s="813">
        <v>10400</v>
      </c>
      <c r="N600" s="819">
        <v>1</v>
      </c>
      <c r="O600" s="820">
        <v>3</v>
      </c>
      <c r="P600" s="821">
        <v>19500</v>
      </c>
    </row>
    <row r="601" spans="1:16" ht="84" x14ac:dyDescent="0.2">
      <c r="A601" s="808" t="s">
        <v>1261</v>
      </c>
      <c r="B601" s="809" t="s">
        <v>1262</v>
      </c>
      <c r="C601" s="809" t="s">
        <v>1263</v>
      </c>
      <c r="D601" s="810" t="s">
        <v>3131</v>
      </c>
      <c r="E601" s="813">
        <v>6500</v>
      </c>
      <c r="F601" s="814" t="s">
        <v>3132</v>
      </c>
      <c r="G601" s="815" t="s">
        <v>3133</v>
      </c>
      <c r="H601" s="640" t="s">
        <v>1272</v>
      </c>
      <c r="I601" s="640" t="s">
        <v>1278</v>
      </c>
      <c r="J601" s="816" t="s">
        <v>1274</v>
      </c>
      <c r="K601" s="817">
        <v>1</v>
      </c>
      <c r="L601" s="818">
        <v>5</v>
      </c>
      <c r="M601" s="813">
        <v>32500</v>
      </c>
      <c r="N601" s="819"/>
      <c r="O601" s="820"/>
      <c r="P601" s="821"/>
    </row>
    <row r="602" spans="1:16" ht="36" x14ac:dyDescent="0.2">
      <c r="A602" s="808" t="s">
        <v>1261</v>
      </c>
      <c r="B602" s="809" t="s">
        <v>1262</v>
      </c>
      <c r="C602" s="809" t="s">
        <v>1263</v>
      </c>
      <c r="D602" s="810" t="s">
        <v>3134</v>
      </c>
      <c r="E602" s="813">
        <v>7500</v>
      </c>
      <c r="F602" s="814" t="s">
        <v>3135</v>
      </c>
      <c r="G602" s="815" t="s">
        <v>3136</v>
      </c>
      <c r="H602" s="640" t="s">
        <v>1305</v>
      </c>
      <c r="I602" s="640" t="s">
        <v>1273</v>
      </c>
      <c r="J602" s="816" t="s">
        <v>1274</v>
      </c>
      <c r="K602" s="817">
        <v>1</v>
      </c>
      <c r="L602" s="818">
        <v>3</v>
      </c>
      <c r="M602" s="813">
        <v>22500</v>
      </c>
      <c r="N602" s="819"/>
      <c r="O602" s="820"/>
      <c r="P602" s="821"/>
    </row>
    <row r="603" spans="1:16" ht="84" x14ac:dyDescent="0.2">
      <c r="A603" s="808" t="s">
        <v>1261</v>
      </c>
      <c r="B603" s="809" t="s">
        <v>1262</v>
      </c>
      <c r="C603" s="809" t="s">
        <v>1263</v>
      </c>
      <c r="D603" s="810" t="s">
        <v>1330</v>
      </c>
      <c r="E603" s="813">
        <v>6500</v>
      </c>
      <c r="F603" s="814" t="s">
        <v>3137</v>
      </c>
      <c r="G603" s="815" t="s">
        <v>3138</v>
      </c>
      <c r="H603" s="640" t="s">
        <v>2610</v>
      </c>
      <c r="I603" s="640" t="s">
        <v>2610</v>
      </c>
      <c r="J603" s="816" t="s">
        <v>1274</v>
      </c>
      <c r="K603" s="817">
        <v>2</v>
      </c>
      <c r="L603" s="818">
        <v>6</v>
      </c>
      <c r="M603" s="813">
        <v>39000</v>
      </c>
      <c r="N603" s="819">
        <v>2</v>
      </c>
      <c r="O603" s="820">
        <v>6</v>
      </c>
      <c r="P603" s="821">
        <v>39000</v>
      </c>
    </row>
    <row r="604" spans="1:16" ht="96" x14ac:dyDescent="0.2">
      <c r="A604" s="808" t="s">
        <v>1261</v>
      </c>
      <c r="B604" s="809" t="s">
        <v>1262</v>
      </c>
      <c r="C604" s="809" t="s">
        <v>1263</v>
      </c>
      <c r="D604" s="810" t="s">
        <v>3139</v>
      </c>
      <c r="E604" s="813">
        <v>8500</v>
      </c>
      <c r="F604" s="814" t="s">
        <v>3140</v>
      </c>
      <c r="G604" s="815" t="s">
        <v>3141</v>
      </c>
      <c r="H604" s="640" t="s">
        <v>1316</v>
      </c>
      <c r="I604" s="640" t="s">
        <v>1273</v>
      </c>
      <c r="J604" s="816" t="s">
        <v>1274</v>
      </c>
      <c r="K604" s="817">
        <v>1</v>
      </c>
      <c r="L604" s="818">
        <v>4</v>
      </c>
      <c r="M604" s="813">
        <v>32000</v>
      </c>
      <c r="N604" s="819">
        <v>1</v>
      </c>
      <c r="O604" s="820">
        <v>1</v>
      </c>
      <c r="P604" s="821">
        <v>9000</v>
      </c>
    </row>
    <row r="605" spans="1:16" ht="96" x14ac:dyDescent="0.2">
      <c r="A605" s="808" t="s">
        <v>1261</v>
      </c>
      <c r="B605" s="809" t="s">
        <v>1262</v>
      </c>
      <c r="C605" s="809" t="s">
        <v>1263</v>
      </c>
      <c r="D605" s="810" t="s">
        <v>3142</v>
      </c>
      <c r="E605" s="813">
        <v>6500</v>
      </c>
      <c r="F605" s="814" t="s">
        <v>3143</v>
      </c>
      <c r="G605" s="815" t="s">
        <v>3144</v>
      </c>
      <c r="H605" s="640" t="s">
        <v>1609</v>
      </c>
      <c r="I605" s="640" t="s">
        <v>1296</v>
      </c>
      <c r="J605" s="816" t="s">
        <v>1274</v>
      </c>
      <c r="K605" s="817">
        <v>1</v>
      </c>
      <c r="L605" s="818">
        <v>5</v>
      </c>
      <c r="M605" s="813">
        <v>32500</v>
      </c>
      <c r="N605" s="819"/>
      <c r="O605" s="820"/>
      <c r="P605" s="821"/>
    </row>
    <row r="606" spans="1:16" ht="36" x14ac:dyDescent="0.2">
      <c r="A606" s="808" t="s">
        <v>1261</v>
      </c>
      <c r="B606" s="809" t="s">
        <v>1262</v>
      </c>
      <c r="C606" s="809" t="s">
        <v>1263</v>
      </c>
      <c r="D606" s="810" t="s">
        <v>3145</v>
      </c>
      <c r="E606" s="813">
        <v>2000</v>
      </c>
      <c r="F606" s="814" t="s">
        <v>3146</v>
      </c>
      <c r="G606" s="815" t="s">
        <v>3147</v>
      </c>
      <c r="H606" s="640" t="s">
        <v>1325</v>
      </c>
      <c r="I606" s="640" t="s">
        <v>1479</v>
      </c>
      <c r="J606" s="816" t="s">
        <v>1268</v>
      </c>
      <c r="K606" s="817">
        <v>1</v>
      </c>
      <c r="L606" s="818">
        <v>1</v>
      </c>
      <c r="M606" s="813">
        <v>2000</v>
      </c>
      <c r="N606" s="819"/>
      <c r="O606" s="820"/>
      <c r="P606" s="821"/>
    </row>
    <row r="607" spans="1:16" ht="120" x14ac:dyDescent="0.2">
      <c r="A607" s="808" t="s">
        <v>1261</v>
      </c>
      <c r="B607" s="809" t="s">
        <v>1262</v>
      </c>
      <c r="C607" s="809" t="s">
        <v>1263</v>
      </c>
      <c r="D607" s="810" t="s">
        <v>3148</v>
      </c>
      <c r="E607" s="813">
        <v>6500</v>
      </c>
      <c r="F607" s="814" t="s">
        <v>3149</v>
      </c>
      <c r="G607" s="815" t="s">
        <v>3150</v>
      </c>
      <c r="H607" s="640" t="s">
        <v>1272</v>
      </c>
      <c r="I607" s="640" t="s">
        <v>1278</v>
      </c>
      <c r="J607" s="816" t="s">
        <v>1274</v>
      </c>
      <c r="K607" s="817">
        <v>1</v>
      </c>
      <c r="L607" s="818">
        <v>3</v>
      </c>
      <c r="M607" s="813">
        <v>19500</v>
      </c>
      <c r="N607" s="819"/>
      <c r="O607" s="820"/>
      <c r="P607" s="821"/>
    </row>
    <row r="608" spans="1:16" ht="72" x14ac:dyDescent="0.2">
      <c r="A608" s="808" t="s">
        <v>1261</v>
      </c>
      <c r="B608" s="809" t="s">
        <v>1262</v>
      </c>
      <c r="C608" s="809" t="s">
        <v>1263</v>
      </c>
      <c r="D608" s="810" t="s">
        <v>3151</v>
      </c>
      <c r="E608" s="813">
        <v>6500</v>
      </c>
      <c r="F608" s="814" t="s">
        <v>3152</v>
      </c>
      <c r="G608" s="815" t="s">
        <v>3153</v>
      </c>
      <c r="H608" s="640" t="s">
        <v>1305</v>
      </c>
      <c r="I608" s="640" t="s">
        <v>1305</v>
      </c>
      <c r="J608" s="816" t="s">
        <v>1274</v>
      </c>
      <c r="K608" s="817">
        <v>1</v>
      </c>
      <c r="L608" s="818">
        <v>5</v>
      </c>
      <c r="M608" s="813">
        <v>32500</v>
      </c>
      <c r="N608" s="819"/>
      <c r="O608" s="820"/>
      <c r="P608" s="821"/>
    </row>
    <row r="609" spans="1:16" ht="36" x14ac:dyDescent="0.2">
      <c r="A609" s="808" t="s">
        <v>1261</v>
      </c>
      <c r="B609" s="809" t="s">
        <v>1262</v>
      </c>
      <c r="C609" s="809" t="s">
        <v>1263</v>
      </c>
      <c r="D609" s="810" t="s">
        <v>3154</v>
      </c>
      <c r="E609" s="813">
        <v>4875</v>
      </c>
      <c r="F609" s="814" t="s">
        <v>3155</v>
      </c>
      <c r="G609" s="815" t="s">
        <v>3156</v>
      </c>
      <c r="H609" s="640" t="s">
        <v>1321</v>
      </c>
      <c r="I609" s="640" t="s">
        <v>1283</v>
      </c>
      <c r="J609" s="816" t="s">
        <v>1274</v>
      </c>
      <c r="K609" s="817">
        <v>1</v>
      </c>
      <c r="L609" s="818">
        <v>7</v>
      </c>
      <c r="M609" s="813">
        <v>24500</v>
      </c>
      <c r="N609" s="819">
        <v>3</v>
      </c>
      <c r="O609" s="820">
        <v>6</v>
      </c>
      <c r="P609" s="821">
        <v>32000</v>
      </c>
    </row>
    <row r="610" spans="1:16" ht="36" x14ac:dyDescent="0.2">
      <c r="A610" s="808" t="s">
        <v>1261</v>
      </c>
      <c r="B610" s="809" t="s">
        <v>1262</v>
      </c>
      <c r="C610" s="809" t="s">
        <v>1263</v>
      </c>
      <c r="D610" s="810" t="s">
        <v>3157</v>
      </c>
      <c r="E610" s="813">
        <v>4000</v>
      </c>
      <c r="F610" s="814" t="s">
        <v>3158</v>
      </c>
      <c r="G610" s="815" t="s">
        <v>3159</v>
      </c>
      <c r="H610" s="640" t="s">
        <v>1321</v>
      </c>
      <c r="I610" s="640" t="s">
        <v>1283</v>
      </c>
      <c r="J610" s="816" t="s">
        <v>1274</v>
      </c>
      <c r="K610" s="817">
        <v>3</v>
      </c>
      <c r="L610" s="818">
        <v>9</v>
      </c>
      <c r="M610" s="813">
        <v>36000</v>
      </c>
      <c r="N610" s="819"/>
      <c r="O610" s="820"/>
      <c r="P610" s="821"/>
    </row>
    <row r="611" spans="1:16" ht="36" x14ac:dyDescent="0.2">
      <c r="A611" s="808" t="s">
        <v>1261</v>
      </c>
      <c r="B611" s="809" t="s">
        <v>1262</v>
      </c>
      <c r="C611" s="809" t="s">
        <v>1263</v>
      </c>
      <c r="D611" s="810" t="s">
        <v>2194</v>
      </c>
      <c r="E611" s="813">
        <v>8500</v>
      </c>
      <c r="F611" s="814" t="s">
        <v>3160</v>
      </c>
      <c r="G611" s="815" t="s">
        <v>3161</v>
      </c>
      <c r="H611" s="640" t="s">
        <v>1360</v>
      </c>
      <c r="I611" s="640" t="s">
        <v>1576</v>
      </c>
      <c r="J611" s="816" t="s">
        <v>1274</v>
      </c>
      <c r="K611" s="817">
        <v>2</v>
      </c>
      <c r="L611" s="818">
        <v>7</v>
      </c>
      <c r="M611" s="813">
        <v>59500</v>
      </c>
      <c r="N611" s="819"/>
      <c r="O611" s="820"/>
      <c r="P611" s="821"/>
    </row>
    <row r="612" spans="1:16" ht="36" x14ac:dyDescent="0.2">
      <c r="A612" s="808" t="s">
        <v>1261</v>
      </c>
      <c r="B612" s="809" t="s">
        <v>1262</v>
      </c>
      <c r="C612" s="809" t="s">
        <v>1263</v>
      </c>
      <c r="D612" s="810" t="s">
        <v>2194</v>
      </c>
      <c r="E612" s="813">
        <v>8500</v>
      </c>
      <c r="F612" s="814" t="s">
        <v>3162</v>
      </c>
      <c r="G612" s="815" t="s">
        <v>3163</v>
      </c>
      <c r="H612" s="640" t="s">
        <v>1360</v>
      </c>
      <c r="I612" s="640" t="s">
        <v>1576</v>
      </c>
      <c r="J612" s="816" t="s">
        <v>1274</v>
      </c>
      <c r="K612" s="817">
        <v>2</v>
      </c>
      <c r="L612" s="818">
        <v>7</v>
      </c>
      <c r="M612" s="813">
        <v>59500</v>
      </c>
      <c r="N612" s="819"/>
      <c r="O612" s="820"/>
      <c r="P612" s="821"/>
    </row>
    <row r="613" spans="1:16" ht="36" x14ac:dyDescent="0.2">
      <c r="A613" s="808" t="s">
        <v>1261</v>
      </c>
      <c r="B613" s="809" t="s">
        <v>1262</v>
      </c>
      <c r="C613" s="809" t="s">
        <v>1263</v>
      </c>
      <c r="D613" s="810" t="s">
        <v>3164</v>
      </c>
      <c r="E613" s="813">
        <v>3000</v>
      </c>
      <c r="F613" s="814" t="s">
        <v>3165</v>
      </c>
      <c r="G613" s="815" t="s">
        <v>3166</v>
      </c>
      <c r="H613" s="640" t="s">
        <v>1655</v>
      </c>
      <c r="I613" s="640" t="s">
        <v>1326</v>
      </c>
      <c r="J613" s="816" t="s">
        <v>1268</v>
      </c>
      <c r="K613" s="817">
        <v>1</v>
      </c>
      <c r="L613" s="818">
        <v>2</v>
      </c>
      <c r="M613" s="813">
        <v>6000</v>
      </c>
      <c r="N613" s="819"/>
      <c r="O613" s="820"/>
      <c r="P613" s="821"/>
    </row>
    <row r="614" spans="1:16" ht="60" x14ac:dyDescent="0.2">
      <c r="A614" s="808" t="s">
        <v>1261</v>
      </c>
      <c r="B614" s="809" t="s">
        <v>1262</v>
      </c>
      <c r="C614" s="809" t="s">
        <v>1263</v>
      </c>
      <c r="D614" s="810" t="s">
        <v>3167</v>
      </c>
      <c r="E614" s="813">
        <v>9500</v>
      </c>
      <c r="F614" s="814" t="s">
        <v>3168</v>
      </c>
      <c r="G614" s="815" t="s">
        <v>3169</v>
      </c>
      <c r="H614" s="640" t="s">
        <v>1325</v>
      </c>
      <c r="I614" s="640" t="s">
        <v>1283</v>
      </c>
      <c r="J614" s="816" t="s">
        <v>1274</v>
      </c>
      <c r="K614" s="817">
        <v>3</v>
      </c>
      <c r="L614" s="818">
        <v>8</v>
      </c>
      <c r="M614" s="813">
        <v>72830</v>
      </c>
      <c r="N614" s="819">
        <v>6</v>
      </c>
      <c r="O614" s="820">
        <v>6</v>
      </c>
      <c r="P614" s="821">
        <v>57000</v>
      </c>
    </row>
    <row r="615" spans="1:16" ht="84" x14ac:dyDescent="0.2">
      <c r="A615" s="808" t="s">
        <v>1261</v>
      </c>
      <c r="B615" s="809" t="s">
        <v>1262</v>
      </c>
      <c r="C615" s="809" t="s">
        <v>1263</v>
      </c>
      <c r="D615" s="810" t="s">
        <v>3170</v>
      </c>
      <c r="E615" s="813">
        <v>6500</v>
      </c>
      <c r="F615" s="814" t="s">
        <v>3171</v>
      </c>
      <c r="G615" s="815" t="s">
        <v>3172</v>
      </c>
      <c r="H615" s="640" t="s">
        <v>1316</v>
      </c>
      <c r="I615" s="640" t="s">
        <v>1317</v>
      </c>
      <c r="J615" s="816" t="s">
        <v>1274</v>
      </c>
      <c r="K615" s="817">
        <v>1</v>
      </c>
      <c r="L615" s="818">
        <v>5</v>
      </c>
      <c r="M615" s="813">
        <v>32500</v>
      </c>
      <c r="N615" s="819"/>
      <c r="O615" s="820"/>
      <c r="P615" s="821"/>
    </row>
    <row r="616" spans="1:16" ht="96" x14ac:dyDescent="0.2">
      <c r="A616" s="808" t="s">
        <v>1261</v>
      </c>
      <c r="B616" s="809" t="s">
        <v>1262</v>
      </c>
      <c r="C616" s="809" t="s">
        <v>1263</v>
      </c>
      <c r="D616" s="810" t="s">
        <v>3173</v>
      </c>
      <c r="E616" s="813">
        <v>4000</v>
      </c>
      <c r="F616" s="814" t="s">
        <v>3174</v>
      </c>
      <c r="G616" s="815" t="s">
        <v>3175</v>
      </c>
      <c r="H616" s="640" t="s">
        <v>1316</v>
      </c>
      <c r="I616" s="640" t="s">
        <v>1317</v>
      </c>
      <c r="J616" s="816" t="s">
        <v>1274</v>
      </c>
      <c r="K616" s="817">
        <v>1</v>
      </c>
      <c r="L616" s="818">
        <v>3</v>
      </c>
      <c r="M616" s="813">
        <v>12000</v>
      </c>
      <c r="N616" s="819"/>
      <c r="O616" s="820"/>
      <c r="P616" s="821"/>
    </row>
    <row r="617" spans="1:16" ht="36" x14ac:dyDescent="0.2">
      <c r="A617" s="808" t="s">
        <v>1261</v>
      </c>
      <c r="B617" s="809" t="s">
        <v>1262</v>
      </c>
      <c r="C617" s="809" t="s">
        <v>1263</v>
      </c>
      <c r="D617" s="810" t="s">
        <v>3176</v>
      </c>
      <c r="E617" s="813">
        <v>2500</v>
      </c>
      <c r="F617" s="814" t="s">
        <v>3177</v>
      </c>
      <c r="G617" s="815" t="s">
        <v>3178</v>
      </c>
      <c r="H617" s="640" t="s">
        <v>1267</v>
      </c>
      <c r="I617" s="640" t="s">
        <v>1267</v>
      </c>
      <c r="J617" s="816" t="s">
        <v>1268</v>
      </c>
      <c r="K617" s="817">
        <v>2</v>
      </c>
      <c r="L617" s="818">
        <v>5</v>
      </c>
      <c r="M617" s="813">
        <v>11250</v>
      </c>
      <c r="N617" s="819">
        <v>3</v>
      </c>
      <c r="O617" s="820">
        <v>3</v>
      </c>
      <c r="P617" s="821">
        <v>7500</v>
      </c>
    </row>
    <row r="618" spans="1:16" ht="84" x14ac:dyDescent="0.2">
      <c r="A618" s="808" t="s">
        <v>1261</v>
      </c>
      <c r="B618" s="809" t="s">
        <v>1262</v>
      </c>
      <c r="C618" s="809" t="s">
        <v>1263</v>
      </c>
      <c r="D618" s="810" t="s">
        <v>3179</v>
      </c>
      <c r="E618" s="813">
        <v>6500</v>
      </c>
      <c r="F618" s="814" t="s">
        <v>3180</v>
      </c>
      <c r="G618" s="815" t="s">
        <v>3181</v>
      </c>
      <c r="H618" s="640" t="s">
        <v>1316</v>
      </c>
      <c r="I618" s="640" t="s">
        <v>1317</v>
      </c>
      <c r="J618" s="816" t="s">
        <v>1274</v>
      </c>
      <c r="K618" s="817">
        <v>1</v>
      </c>
      <c r="L618" s="818">
        <v>5</v>
      </c>
      <c r="M618" s="813">
        <v>32500</v>
      </c>
      <c r="N618" s="819"/>
      <c r="O618" s="820"/>
      <c r="P618" s="821"/>
    </row>
    <row r="619" spans="1:16" ht="48" x14ac:dyDescent="0.2">
      <c r="A619" s="808" t="s">
        <v>1261</v>
      </c>
      <c r="B619" s="809" t="s">
        <v>1262</v>
      </c>
      <c r="C619" s="809" t="s">
        <v>1263</v>
      </c>
      <c r="D619" s="810" t="s">
        <v>3182</v>
      </c>
      <c r="E619" s="813">
        <v>6000</v>
      </c>
      <c r="F619" s="814" t="s">
        <v>3183</v>
      </c>
      <c r="G619" s="815" t="s">
        <v>3184</v>
      </c>
      <c r="H619" s="640" t="s">
        <v>1360</v>
      </c>
      <c r="I619" s="640" t="s">
        <v>1576</v>
      </c>
      <c r="J619" s="816" t="s">
        <v>1274</v>
      </c>
      <c r="K619" s="817">
        <v>1</v>
      </c>
      <c r="L619" s="818">
        <v>4</v>
      </c>
      <c r="M619" s="813">
        <v>24000</v>
      </c>
      <c r="N619" s="819"/>
      <c r="O619" s="820"/>
      <c r="P619" s="821"/>
    </row>
    <row r="620" spans="1:16" ht="60" x14ac:dyDescent="0.2">
      <c r="A620" s="808" t="s">
        <v>1261</v>
      </c>
      <c r="B620" s="809" t="s">
        <v>1262</v>
      </c>
      <c r="C620" s="809" t="s">
        <v>1263</v>
      </c>
      <c r="D620" s="810" t="s">
        <v>3185</v>
      </c>
      <c r="E620" s="813">
        <v>6500</v>
      </c>
      <c r="F620" s="814" t="s">
        <v>3186</v>
      </c>
      <c r="G620" s="815" t="s">
        <v>3187</v>
      </c>
      <c r="H620" s="640" t="s">
        <v>1316</v>
      </c>
      <c r="I620" s="640" t="s">
        <v>1273</v>
      </c>
      <c r="J620" s="816" t="s">
        <v>1274</v>
      </c>
      <c r="K620" s="817">
        <v>1</v>
      </c>
      <c r="L620" s="818">
        <v>2</v>
      </c>
      <c r="M620" s="813">
        <v>13000</v>
      </c>
      <c r="N620" s="819"/>
      <c r="O620" s="820"/>
      <c r="P620" s="821"/>
    </row>
    <row r="621" spans="1:16" ht="60" x14ac:dyDescent="0.2">
      <c r="A621" s="808" t="s">
        <v>1261</v>
      </c>
      <c r="B621" s="809" t="s">
        <v>1262</v>
      </c>
      <c r="C621" s="809" t="s">
        <v>1263</v>
      </c>
      <c r="D621" s="810" t="s">
        <v>3188</v>
      </c>
      <c r="E621" s="813">
        <v>5500</v>
      </c>
      <c r="F621" s="814" t="s">
        <v>3189</v>
      </c>
      <c r="G621" s="815" t="s">
        <v>3190</v>
      </c>
      <c r="H621" s="640" t="s">
        <v>1272</v>
      </c>
      <c r="I621" s="640" t="s">
        <v>1278</v>
      </c>
      <c r="J621" s="816" t="s">
        <v>1274</v>
      </c>
      <c r="K621" s="817">
        <v>1</v>
      </c>
      <c r="L621" s="818">
        <v>3</v>
      </c>
      <c r="M621" s="813">
        <v>16500</v>
      </c>
      <c r="N621" s="819"/>
      <c r="O621" s="820"/>
      <c r="P621" s="821"/>
    </row>
    <row r="622" spans="1:16" ht="36" x14ac:dyDescent="0.2">
      <c r="A622" s="808" t="s">
        <v>1261</v>
      </c>
      <c r="B622" s="809" t="s">
        <v>1262</v>
      </c>
      <c r="C622" s="809" t="s">
        <v>1263</v>
      </c>
      <c r="D622" s="810" t="s">
        <v>3191</v>
      </c>
      <c r="E622" s="813">
        <v>4000</v>
      </c>
      <c r="F622" s="814" t="s">
        <v>3192</v>
      </c>
      <c r="G622" s="815" t="s">
        <v>3193</v>
      </c>
      <c r="H622" s="640" t="s">
        <v>1321</v>
      </c>
      <c r="I622" s="640" t="s">
        <v>1273</v>
      </c>
      <c r="J622" s="816" t="s">
        <v>1274</v>
      </c>
      <c r="K622" s="817"/>
      <c r="L622" s="818"/>
      <c r="M622" s="813"/>
      <c r="N622" s="819">
        <v>1</v>
      </c>
      <c r="O622" s="820">
        <v>6</v>
      </c>
      <c r="P622" s="821">
        <v>24000</v>
      </c>
    </row>
    <row r="623" spans="1:16" ht="60" x14ac:dyDescent="0.2">
      <c r="A623" s="808" t="s">
        <v>1261</v>
      </c>
      <c r="B623" s="809" t="s">
        <v>1262</v>
      </c>
      <c r="C623" s="809" t="s">
        <v>1263</v>
      </c>
      <c r="D623" s="810" t="s">
        <v>3194</v>
      </c>
      <c r="E623" s="813">
        <v>6500</v>
      </c>
      <c r="F623" s="814" t="s">
        <v>3195</v>
      </c>
      <c r="G623" s="815" t="s">
        <v>3196</v>
      </c>
      <c r="H623" s="640" t="s">
        <v>1316</v>
      </c>
      <c r="I623" s="640" t="s">
        <v>1273</v>
      </c>
      <c r="J623" s="816" t="s">
        <v>1274</v>
      </c>
      <c r="K623" s="817">
        <v>1</v>
      </c>
      <c r="L623" s="818">
        <v>2</v>
      </c>
      <c r="M623" s="813">
        <v>10400</v>
      </c>
      <c r="N623" s="819"/>
      <c r="O623" s="820"/>
      <c r="P623" s="821"/>
    </row>
    <row r="624" spans="1:16" ht="168" x14ac:dyDescent="0.2">
      <c r="A624" s="808" t="s">
        <v>1261</v>
      </c>
      <c r="B624" s="809" t="s">
        <v>1262</v>
      </c>
      <c r="C624" s="809" t="s">
        <v>1263</v>
      </c>
      <c r="D624" s="810" t="s">
        <v>3197</v>
      </c>
      <c r="E624" s="813">
        <v>6500</v>
      </c>
      <c r="F624" s="814" t="s">
        <v>3198</v>
      </c>
      <c r="G624" s="815" t="s">
        <v>3199</v>
      </c>
      <c r="H624" s="640" t="s">
        <v>1272</v>
      </c>
      <c r="I624" s="640" t="s">
        <v>1273</v>
      </c>
      <c r="J624" s="816" t="s">
        <v>1274</v>
      </c>
      <c r="K624" s="817">
        <v>1</v>
      </c>
      <c r="L624" s="818">
        <v>4</v>
      </c>
      <c r="M624" s="813">
        <v>26000</v>
      </c>
      <c r="N624" s="819"/>
      <c r="O624" s="820"/>
      <c r="P624" s="821"/>
    </row>
    <row r="625" spans="1:16" ht="84" x14ac:dyDescent="0.2">
      <c r="A625" s="808" t="s">
        <v>1261</v>
      </c>
      <c r="B625" s="809" t="s">
        <v>1262</v>
      </c>
      <c r="C625" s="809" t="s">
        <v>1263</v>
      </c>
      <c r="D625" s="810" t="s">
        <v>1330</v>
      </c>
      <c r="E625" s="813">
        <v>6500</v>
      </c>
      <c r="F625" s="814" t="s">
        <v>3200</v>
      </c>
      <c r="G625" s="815" t="s">
        <v>3201</v>
      </c>
      <c r="H625" s="640" t="s">
        <v>1316</v>
      </c>
      <c r="I625" s="640" t="s">
        <v>1273</v>
      </c>
      <c r="J625" s="816" t="s">
        <v>1274</v>
      </c>
      <c r="K625" s="817">
        <v>1</v>
      </c>
      <c r="L625" s="818">
        <v>4</v>
      </c>
      <c r="M625" s="813">
        <v>26000</v>
      </c>
      <c r="N625" s="819">
        <v>2</v>
      </c>
      <c r="O625" s="820">
        <v>6</v>
      </c>
      <c r="P625" s="821">
        <v>39000</v>
      </c>
    </row>
    <row r="626" spans="1:16" ht="96" x14ac:dyDescent="0.2">
      <c r="A626" s="808" t="s">
        <v>1261</v>
      </c>
      <c r="B626" s="809" t="s">
        <v>1262</v>
      </c>
      <c r="C626" s="809" t="s">
        <v>1263</v>
      </c>
      <c r="D626" s="810" t="s">
        <v>3202</v>
      </c>
      <c r="E626" s="813">
        <v>6500</v>
      </c>
      <c r="F626" s="814" t="s">
        <v>3203</v>
      </c>
      <c r="G626" s="815" t="s">
        <v>3204</v>
      </c>
      <c r="H626" s="640" t="s">
        <v>1292</v>
      </c>
      <c r="I626" s="640" t="s">
        <v>1273</v>
      </c>
      <c r="J626" s="816" t="s">
        <v>1274</v>
      </c>
      <c r="K626" s="817">
        <v>2</v>
      </c>
      <c r="L626" s="818">
        <v>5</v>
      </c>
      <c r="M626" s="813">
        <v>29033.5</v>
      </c>
      <c r="N626" s="819"/>
      <c r="O626" s="820"/>
      <c r="P626" s="821"/>
    </row>
    <row r="627" spans="1:16" ht="36" x14ac:dyDescent="0.2">
      <c r="A627" s="808" t="s">
        <v>1261</v>
      </c>
      <c r="B627" s="809" t="s">
        <v>1262</v>
      </c>
      <c r="C627" s="809" t="s">
        <v>1263</v>
      </c>
      <c r="D627" s="810" t="s">
        <v>3205</v>
      </c>
      <c r="E627" s="813">
        <v>6500</v>
      </c>
      <c r="F627" s="814" t="s">
        <v>3206</v>
      </c>
      <c r="G627" s="815" t="s">
        <v>3207</v>
      </c>
      <c r="H627" s="640" t="s">
        <v>1316</v>
      </c>
      <c r="I627" s="640" t="s">
        <v>1273</v>
      </c>
      <c r="J627" s="816" t="s">
        <v>1274</v>
      </c>
      <c r="K627" s="817">
        <v>1</v>
      </c>
      <c r="L627" s="818">
        <v>3</v>
      </c>
      <c r="M627" s="813">
        <v>19500</v>
      </c>
      <c r="N627" s="819"/>
      <c r="O627" s="820"/>
      <c r="P627" s="821"/>
    </row>
    <row r="628" spans="1:16" ht="36" x14ac:dyDescent="0.2">
      <c r="A628" s="808" t="s">
        <v>1261</v>
      </c>
      <c r="B628" s="809" t="s">
        <v>1262</v>
      </c>
      <c r="C628" s="809" t="s">
        <v>1263</v>
      </c>
      <c r="D628" s="810" t="s">
        <v>3208</v>
      </c>
      <c r="E628" s="813">
        <v>7050</v>
      </c>
      <c r="F628" s="814" t="s">
        <v>3209</v>
      </c>
      <c r="G628" s="815" t="s">
        <v>3210</v>
      </c>
      <c r="H628" s="640" t="s">
        <v>1316</v>
      </c>
      <c r="I628" s="640" t="s">
        <v>1317</v>
      </c>
      <c r="J628" s="816" t="s">
        <v>1274</v>
      </c>
      <c r="K628" s="817">
        <v>2</v>
      </c>
      <c r="L628" s="818">
        <v>7</v>
      </c>
      <c r="M628" s="813">
        <v>50000</v>
      </c>
      <c r="N628" s="819"/>
      <c r="O628" s="820"/>
      <c r="P628" s="821"/>
    </row>
    <row r="629" spans="1:16" ht="120" x14ac:dyDescent="0.2">
      <c r="A629" s="808" t="s">
        <v>1261</v>
      </c>
      <c r="B629" s="809" t="s">
        <v>1262</v>
      </c>
      <c r="C629" s="809" t="s">
        <v>1263</v>
      </c>
      <c r="D629" s="810" t="s">
        <v>3211</v>
      </c>
      <c r="E629" s="813">
        <v>6500</v>
      </c>
      <c r="F629" s="814" t="s">
        <v>3212</v>
      </c>
      <c r="G629" s="815" t="s">
        <v>3213</v>
      </c>
      <c r="H629" s="640" t="s">
        <v>1272</v>
      </c>
      <c r="I629" s="640" t="s">
        <v>1273</v>
      </c>
      <c r="J629" s="816" t="s">
        <v>1274</v>
      </c>
      <c r="K629" s="817">
        <v>1</v>
      </c>
      <c r="L629" s="818">
        <v>3</v>
      </c>
      <c r="M629" s="813">
        <v>16250</v>
      </c>
      <c r="N629" s="819"/>
      <c r="O629" s="820"/>
      <c r="P629" s="821"/>
    </row>
    <row r="630" spans="1:16" ht="36" x14ac:dyDescent="0.2">
      <c r="A630" s="808" t="s">
        <v>1261</v>
      </c>
      <c r="B630" s="809" t="s">
        <v>1262</v>
      </c>
      <c r="C630" s="809" t="s">
        <v>1263</v>
      </c>
      <c r="D630" s="810" t="s">
        <v>3214</v>
      </c>
      <c r="E630" s="813">
        <v>2500</v>
      </c>
      <c r="F630" s="814" t="s">
        <v>3215</v>
      </c>
      <c r="G630" s="815" t="s">
        <v>3216</v>
      </c>
      <c r="H630" s="640" t="s">
        <v>1267</v>
      </c>
      <c r="I630" s="640" t="s">
        <v>1267</v>
      </c>
      <c r="J630" s="816" t="s">
        <v>1268</v>
      </c>
      <c r="K630" s="817"/>
      <c r="L630" s="818"/>
      <c r="M630" s="813"/>
      <c r="N630" s="819">
        <v>1</v>
      </c>
      <c r="O630" s="820">
        <v>6</v>
      </c>
      <c r="P630" s="821">
        <v>15000</v>
      </c>
    </row>
    <row r="631" spans="1:16" ht="48" x14ac:dyDescent="0.2">
      <c r="A631" s="808" t="s">
        <v>1261</v>
      </c>
      <c r="B631" s="809" t="s">
        <v>1262</v>
      </c>
      <c r="C631" s="809" t="s">
        <v>1263</v>
      </c>
      <c r="D631" s="810" t="s">
        <v>3217</v>
      </c>
      <c r="E631" s="813">
        <v>6250</v>
      </c>
      <c r="F631" s="814" t="s">
        <v>3218</v>
      </c>
      <c r="G631" s="815" t="s">
        <v>3219</v>
      </c>
      <c r="H631" s="640" t="s">
        <v>1305</v>
      </c>
      <c r="I631" s="640" t="s">
        <v>1273</v>
      </c>
      <c r="J631" s="816" t="s">
        <v>1274</v>
      </c>
      <c r="K631" s="817">
        <v>1</v>
      </c>
      <c r="L631" s="818">
        <v>3</v>
      </c>
      <c r="M631" s="813">
        <v>18750</v>
      </c>
      <c r="N631" s="819"/>
      <c r="O631" s="820"/>
      <c r="P631" s="821"/>
    </row>
    <row r="632" spans="1:16" ht="84" x14ac:dyDescent="0.2">
      <c r="A632" s="808" t="s">
        <v>1261</v>
      </c>
      <c r="B632" s="809" t="s">
        <v>1262</v>
      </c>
      <c r="C632" s="809" t="s">
        <v>1263</v>
      </c>
      <c r="D632" s="810" t="s">
        <v>3220</v>
      </c>
      <c r="E632" s="813">
        <v>5500</v>
      </c>
      <c r="F632" s="814" t="s">
        <v>3221</v>
      </c>
      <c r="G632" s="815" t="s">
        <v>3222</v>
      </c>
      <c r="H632" s="640" t="s">
        <v>1272</v>
      </c>
      <c r="I632" s="640" t="s">
        <v>1278</v>
      </c>
      <c r="J632" s="816" t="s">
        <v>1274</v>
      </c>
      <c r="K632" s="817">
        <v>1</v>
      </c>
      <c r="L632" s="818">
        <v>7</v>
      </c>
      <c r="M632" s="813">
        <v>33000</v>
      </c>
      <c r="N632" s="819"/>
      <c r="O632" s="820"/>
      <c r="P632" s="821"/>
    </row>
    <row r="633" spans="1:16" ht="48" x14ac:dyDescent="0.2">
      <c r="A633" s="808" t="s">
        <v>1261</v>
      </c>
      <c r="B633" s="809" t="s">
        <v>1262</v>
      </c>
      <c r="C633" s="809" t="s">
        <v>1263</v>
      </c>
      <c r="D633" s="810" t="s">
        <v>3223</v>
      </c>
      <c r="E633" s="813">
        <v>8500</v>
      </c>
      <c r="F633" s="814" t="s">
        <v>3224</v>
      </c>
      <c r="G633" s="815" t="s">
        <v>3225</v>
      </c>
      <c r="H633" s="640" t="s">
        <v>1316</v>
      </c>
      <c r="I633" s="640" t="s">
        <v>1273</v>
      </c>
      <c r="J633" s="816" t="s">
        <v>1274</v>
      </c>
      <c r="K633" s="817">
        <v>1</v>
      </c>
      <c r="L633" s="818">
        <v>4</v>
      </c>
      <c r="M633" s="813">
        <v>34000</v>
      </c>
      <c r="N633" s="819"/>
      <c r="O633" s="820"/>
      <c r="P633" s="821"/>
    </row>
    <row r="634" spans="1:16" ht="48" x14ac:dyDescent="0.2">
      <c r="A634" s="808" t="s">
        <v>1261</v>
      </c>
      <c r="B634" s="809" t="s">
        <v>1262</v>
      </c>
      <c r="C634" s="809" t="s">
        <v>1263</v>
      </c>
      <c r="D634" s="810" t="s">
        <v>3226</v>
      </c>
      <c r="E634" s="813">
        <v>6500</v>
      </c>
      <c r="F634" s="814" t="s">
        <v>3227</v>
      </c>
      <c r="G634" s="815" t="s">
        <v>3228</v>
      </c>
      <c r="H634" s="640" t="s">
        <v>1305</v>
      </c>
      <c r="I634" s="640" t="s">
        <v>1305</v>
      </c>
      <c r="J634" s="816" t="s">
        <v>1274</v>
      </c>
      <c r="K634" s="817">
        <v>1</v>
      </c>
      <c r="L634" s="818">
        <v>5</v>
      </c>
      <c r="M634" s="813">
        <v>32500</v>
      </c>
      <c r="N634" s="819"/>
      <c r="O634" s="820"/>
      <c r="P634" s="821"/>
    </row>
    <row r="635" spans="1:16" ht="72" x14ac:dyDescent="0.2">
      <c r="A635" s="808" t="s">
        <v>1261</v>
      </c>
      <c r="B635" s="809" t="s">
        <v>1262</v>
      </c>
      <c r="C635" s="809" t="s">
        <v>1263</v>
      </c>
      <c r="D635" s="810" t="s">
        <v>3229</v>
      </c>
      <c r="E635" s="813">
        <v>5500</v>
      </c>
      <c r="F635" s="814" t="s">
        <v>3230</v>
      </c>
      <c r="G635" s="815" t="s">
        <v>3231</v>
      </c>
      <c r="H635" s="640" t="s">
        <v>1272</v>
      </c>
      <c r="I635" s="640" t="s">
        <v>1278</v>
      </c>
      <c r="J635" s="816" t="s">
        <v>1274</v>
      </c>
      <c r="K635" s="817">
        <v>1</v>
      </c>
      <c r="L635" s="818">
        <v>5</v>
      </c>
      <c r="M635" s="813">
        <v>27500</v>
      </c>
      <c r="N635" s="819"/>
      <c r="O635" s="820"/>
      <c r="P635" s="821"/>
    </row>
    <row r="636" spans="1:16" ht="72" x14ac:dyDescent="0.2">
      <c r="A636" s="808" t="s">
        <v>1261</v>
      </c>
      <c r="B636" s="809" t="s">
        <v>1262</v>
      </c>
      <c r="C636" s="809" t="s">
        <v>1263</v>
      </c>
      <c r="D636" s="810" t="s">
        <v>3232</v>
      </c>
      <c r="E636" s="813">
        <v>5000</v>
      </c>
      <c r="F636" s="814" t="s">
        <v>3233</v>
      </c>
      <c r="G636" s="815" t="s">
        <v>3234</v>
      </c>
      <c r="H636" s="640" t="s">
        <v>1316</v>
      </c>
      <c r="I636" s="640" t="s">
        <v>1317</v>
      </c>
      <c r="J636" s="816" t="s">
        <v>1274</v>
      </c>
      <c r="K636" s="817">
        <v>1</v>
      </c>
      <c r="L636" s="818">
        <v>5</v>
      </c>
      <c r="M636" s="813">
        <v>25000</v>
      </c>
      <c r="N636" s="819"/>
      <c r="O636" s="820"/>
      <c r="P636" s="821"/>
    </row>
    <row r="637" spans="1:16" ht="48" x14ac:dyDescent="0.2">
      <c r="A637" s="808" t="s">
        <v>1261</v>
      </c>
      <c r="B637" s="809" t="s">
        <v>1262</v>
      </c>
      <c r="C637" s="809" t="s">
        <v>1263</v>
      </c>
      <c r="D637" s="810" t="s">
        <v>3235</v>
      </c>
      <c r="E637" s="813">
        <v>2350</v>
      </c>
      <c r="F637" s="814" t="s">
        <v>3236</v>
      </c>
      <c r="G637" s="815" t="s">
        <v>3237</v>
      </c>
      <c r="H637" s="640" t="s">
        <v>1316</v>
      </c>
      <c r="I637" s="640" t="s">
        <v>1317</v>
      </c>
      <c r="J637" s="816" t="s">
        <v>1268</v>
      </c>
      <c r="K637" s="817">
        <v>2</v>
      </c>
      <c r="L637" s="818">
        <v>6</v>
      </c>
      <c r="M637" s="813">
        <v>14100</v>
      </c>
      <c r="N637" s="819"/>
      <c r="O637" s="820"/>
      <c r="P637" s="821"/>
    </row>
    <row r="638" spans="1:16" ht="36" x14ac:dyDescent="0.2">
      <c r="A638" s="808" t="s">
        <v>1261</v>
      </c>
      <c r="B638" s="809" t="s">
        <v>1262</v>
      </c>
      <c r="C638" s="809" t="s">
        <v>1263</v>
      </c>
      <c r="D638" s="810" t="s">
        <v>3238</v>
      </c>
      <c r="E638" s="813">
        <v>3375</v>
      </c>
      <c r="F638" s="814" t="s">
        <v>3239</v>
      </c>
      <c r="G638" s="815" t="s">
        <v>3240</v>
      </c>
      <c r="H638" s="640" t="s">
        <v>1316</v>
      </c>
      <c r="I638" s="640" t="s">
        <v>1671</v>
      </c>
      <c r="J638" s="816" t="s">
        <v>1268</v>
      </c>
      <c r="K638" s="817">
        <v>2</v>
      </c>
      <c r="L638" s="818">
        <v>11</v>
      </c>
      <c r="M638" s="813">
        <v>37000</v>
      </c>
      <c r="N638" s="819">
        <v>2</v>
      </c>
      <c r="O638" s="820">
        <v>6</v>
      </c>
      <c r="P638" s="821">
        <v>20250</v>
      </c>
    </row>
    <row r="639" spans="1:16" ht="180" x14ac:dyDescent="0.2">
      <c r="A639" s="808" t="s">
        <v>1261</v>
      </c>
      <c r="B639" s="809" t="s">
        <v>1262</v>
      </c>
      <c r="C639" s="809" t="s">
        <v>1263</v>
      </c>
      <c r="D639" s="810" t="s">
        <v>3241</v>
      </c>
      <c r="E639" s="813">
        <v>6500</v>
      </c>
      <c r="F639" s="814" t="s">
        <v>3242</v>
      </c>
      <c r="G639" s="815" t="s">
        <v>3243</v>
      </c>
      <c r="H639" s="640" t="s">
        <v>3244</v>
      </c>
      <c r="I639" s="640" t="s">
        <v>1979</v>
      </c>
      <c r="J639" s="816" t="s">
        <v>1274</v>
      </c>
      <c r="K639" s="817">
        <v>1</v>
      </c>
      <c r="L639" s="818">
        <v>4</v>
      </c>
      <c r="M639" s="813">
        <v>26000</v>
      </c>
      <c r="N639" s="819"/>
      <c r="O639" s="820"/>
      <c r="P639" s="821"/>
    </row>
    <row r="640" spans="1:16" ht="36" x14ac:dyDescent="0.2">
      <c r="A640" s="808" t="s">
        <v>1261</v>
      </c>
      <c r="B640" s="809" t="s">
        <v>1262</v>
      </c>
      <c r="C640" s="809" t="s">
        <v>1263</v>
      </c>
      <c r="D640" s="810" t="s">
        <v>3245</v>
      </c>
      <c r="E640" s="813">
        <v>6500</v>
      </c>
      <c r="F640" s="814" t="s">
        <v>3246</v>
      </c>
      <c r="G640" s="815" t="s">
        <v>3247</v>
      </c>
      <c r="H640" s="640" t="s">
        <v>1316</v>
      </c>
      <c r="I640" s="640" t="s">
        <v>1273</v>
      </c>
      <c r="J640" s="816" t="s">
        <v>1274</v>
      </c>
      <c r="K640" s="817">
        <v>1</v>
      </c>
      <c r="L640" s="818">
        <v>3</v>
      </c>
      <c r="M640" s="813">
        <v>19500</v>
      </c>
      <c r="N640" s="819"/>
      <c r="O640" s="820"/>
      <c r="P640" s="821"/>
    </row>
    <row r="641" spans="1:16" ht="84" x14ac:dyDescent="0.2">
      <c r="A641" s="808" t="s">
        <v>1261</v>
      </c>
      <c r="B641" s="809" t="s">
        <v>1262</v>
      </c>
      <c r="C641" s="809" t="s">
        <v>1263</v>
      </c>
      <c r="D641" s="810" t="s">
        <v>3248</v>
      </c>
      <c r="E641" s="813">
        <v>8500</v>
      </c>
      <c r="F641" s="814" t="s">
        <v>3249</v>
      </c>
      <c r="G641" s="815" t="s">
        <v>3250</v>
      </c>
      <c r="H641" s="640" t="s">
        <v>1305</v>
      </c>
      <c r="I641" s="640" t="s">
        <v>1305</v>
      </c>
      <c r="J641" s="816" t="s">
        <v>1274</v>
      </c>
      <c r="K641" s="817">
        <v>1</v>
      </c>
      <c r="L641" s="818">
        <v>4</v>
      </c>
      <c r="M641" s="813">
        <v>34000</v>
      </c>
      <c r="N641" s="819"/>
      <c r="O641" s="820"/>
      <c r="P641" s="821"/>
    </row>
    <row r="642" spans="1:16" ht="48" x14ac:dyDescent="0.2">
      <c r="A642" s="808" t="s">
        <v>1261</v>
      </c>
      <c r="B642" s="809" t="s">
        <v>1262</v>
      </c>
      <c r="C642" s="809" t="s">
        <v>1263</v>
      </c>
      <c r="D642" s="810" t="s">
        <v>3251</v>
      </c>
      <c r="E642" s="813">
        <v>4000</v>
      </c>
      <c r="F642" s="814" t="s">
        <v>3252</v>
      </c>
      <c r="G642" s="815" t="s">
        <v>3253</v>
      </c>
      <c r="H642" s="640" t="s">
        <v>1292</v>
      </c>
      <c r="I642" s="640" t="s">
        <v>1273</v>
      </c>
      <c r="J642" s="816" t="s">
        <v>1274</v>
      </c>
      <c r="K642" s="817">
        <v>1</v>
      </c>
      <c r="L642" s="818">
        <v>4</v>
      </c>
      <c r="M642" s="813">
        <v>16000</v>
      </c>
      <c r="N642" s="819"/>
      <c r="O642" s="820"/>
      <c r="P642" s="821"/>
    </row>
    <row r="643" spans="1:16" ht="36" x14ac:dyDescent="0.2">
      <c r="A643" s="808" t="s">
        <v>1261</v>
      </c>
      <c r="B643" s="809" t="s">
        <v>1262</v>
      </c>
      <c r="C643" s="809" t="s">
        <v>1263</v>
      </c>
      <c r="D643" s="810" t="s">
        <v>3254</v>
      </c>
      <c r="E643" s="813">
        <v>4000</v>
      </c>
      <c r="F643" s="814" t="s">
        <v>3255</v>
      </c>
      <c r="G643" s="815" t="s">
        <v>3256</v>
      </c>
      <c r="H643" s="640" t="s">
        <v>1272</v>
      </c>
      <c r="I643" s="640" t="s">
        <v>1716</v>
      </c>
      <c r="J643" s="816" t="s">
        <v>1268</v>
      </c>
      <c r="K643" s="817">
        <v>2</v>
      </c>
      <c r="L643" s="818">
        <v>12</v>
      </c>
      <c r="M643" s="813">
        <v>44000</v>
      </c>
      <c r="N643" s="819"/>
      <c r="O643" s="820"/>
      <c r="P643" s="821"/>
    </row>
    <row r="644" spans="1:16" ht="36" x14ac:dyDescent="0.2">
      <c r="A644" s="808" t="s">
        <v>1261</v>
      </c>
      <c r="B644" s="809" t="s">
        <v>1262</v>
      </c>
      <c r="C644" s="809" t="s">
        <v>1263</v>
      </c>
      <c r="D644" s="810" t="s">
        <v>3257</v>
      </c>
      <c r="E644" s="813">
        <v>3050</v>
      </c>
      <c r="F644" s="814" t="s">
        <v>3258</v>
      </c>
      <c r="G644" s="815" t="s">
        <v>3259</v>
      </c>
      <c r="H644" s="640" t="s">
        <v>1272</v>
      </c>
      <c r="I644" s="640" t="s">
        <v>1278</v>
      </c>
      <c r="J644" s="816" t="s">
        <v>1274</v>
      </c>
      <c r="K644" s="817">
        <v>2</v>
      </c>
      <c r="L644" s="818">
        <v>7</v>
      </c>
      <c r="M644" s="813">
        <v>20900</v>
      </c>
      <c r="N644" s="819"/>
      <c r="O644" s="820"/>
      <c r="P644" s="821"/>
    </row>
    <row r="645" spans="1:16" ht="36" x14ac:dyDescent="0.2">
      <c r="A645" s="808" t="s">
        <v>1261</v>
      </c>
      <c r="B645" s="809" t="s">
        <v>1262</v>
      </c>
      <c r="C645" s="809" t="s">
        <v>1263</v>
      </c>
      <c r="D645" s="810" t="s">
        <v>3260</v>
      </c>
      <c r="E645" s="813">
        <v>10000</v>
      </c>
      <c r="F645" s="814" t="s">
        <v>3261</v>
      </c>
      <c r="G645" s="815" t="s">
        <v>3262</v>
      </c>
      <c r="H645" s="640" t="s">
        <v>1316</v>
      </c>
      <c r="I645" s="640" t="s">
        <v>1273</v>
      </c>
      <c r="J645" s="816" t="s">
        <v>1274</v>
      </c>
      <c r="K645" s="817"/>
      <c r="L645" s="818"/>
      <c r="M645" s="813"/>
      <c r="N645" s="819">
        <v>1</v>
      </c>
      <c r="O645" s="820">
        <v>3</v>
      </c>
      <c r="P645" s="821">
        <v>30000</v>
      </c>
    </row>
    <row r="646" spans="1:16" ht="60" x14ac:dyDescent="0.2">
      <c r="A646" s="808" t="s">
        <v>1261</v>
      </c>
      <c r="B646" s="809" t="s">
        <v>1262</v>
      </c>
      <c r="C646" s="809" t="s">
        <v>1263</v>
      </c>
      <c r="D646" s="810" t="s">
        <v>3263</v>
      </c>
      <c r="E646" s="813">
        <v>6500</v>
      </c>
      <c r="F646" s="814" t="s">
        <v>3264</v>
      </c>
      <c r="G646" s="815" t="s">
        <v>3265</v>
      </c>
      <c r="H646" s="640" t="s">
        <v>1316</v>
      </c>
      <c r="I646" s="640" t="s">
        <v>1317</v>
      </c>
      <c r="J646" s="816" t="s">
        <v>1274</v>
      </c>
      <c r="K646" s="817">
        <v>1</v>
      </c>
      <c r="L646" s="818">
        <v>3</v>
      </c>
      <c r="M646" s="813">
        <v>19500</v>
      </c>
      <c r="N646" s="819"/>
      <c r="O646" s="820"/>
      <c r="P646" s="821"/>
    </row>
    <row r="647" spans="1:16" ht="84" x14ac:dyDescent="0.2">
      <c r="A647" s="808" t="s">
        <v>1261</v>
      </c>
      <c r="B647" s="809" t="s">
        <v>1262</v>
      </c>
      <c r="C647" s="809" t="s">
        <v>1263</v>
      </c>
      <c r="D647" s="810" t="s">
        <v>3266</v>
      </c>
      <c r="E647" s="813">
        <v>5500</v>
      </c>
      <c r="F647" s="814" t="s">
        <v>3267</v>
      </c>
      <c r="G647" s="815" t="s">
        <v>3268</v>
      </c>
      <c r="H647" s="640" t="s">
        <v>3269</v>
      </c>
      <c r="I647" s="640" t="s">
        <v>3270</v>
      </c>
      <c r="J647" s="816" t="s">
        <v>1274</v>
      </c>
      <c r="K647" s="817">
        <v>1</v>
      </c>
      <c r="L647" s="818">
        <v>6</v>
      </c>
      <c r="M647" s="813">
        <v>27500</v>
      </c>
      <c r="N647" s="819"/>
      <c r="O647" s="820"/>
      <c r="P647" s="821"/>
    </row>
    <row r="648" spans="1:16" ht="36" x14ac:dyDescent="0.2">
      <c r="A648" s="808" t="s">
        <v>1261</v>
      </c>
      <c r="B648" s="809" t="s">
        <v>1262</v>
      </c>
      <c r="C648" s="809" t="s">
        <v>1263</v>
      </c>
      <c r="D648" s="810" t="s">
        <v>3271</v>
      </c>
      <c r="E648" s="813">
        <v>3000</v>
      </c>
      <c r="F648" s="814" t="s">
        <v>3272</v>
      </c>
      <c r="G648" s="815" t="s">
        <v>3273</v>
      </c>
      <c r="H648" s="640" t="s">
        <v>1842</v>
      </c>
      <c r="I648" s="640" t="s">
        <v>1326</v>
      </c>
      <c r="J648" s="816" t="s">
        <v>1268</v>
      </c>
      <c r="K648" s="817">
        <v>1</v>
      </c>
      <c r="L648" s="818">
        <v>2</v>
      </c>
      <c r="M648" s="813">
        <v>6000</v>
      </c>
      <c r="N648" s="819"/>
      <c r="O648" s="820"/>
      <c r="P648" s="821"/>
    </row>
    <row r="649" spans="1:16" ht="36" x14ac:dyDescent="0.2">
      <c r="A649" s="808" t="s">
        <v>1261</v>
      </c>
      <c r="B649" s="809" t="s">
        <v>1262</v>
      </c>
      <c r="C649" s="809" t="s">
        <v>1263</v>
      </c>
      <c r="D649" s="810" t="s">
        <v>3274</v>
      </c>
      <c r="E649" s="813">
        <v>4500</v>
      </c>
      <c r="F649" s="814" t="s">
        <v>3275</v>
      </c>
      <c r="G649" s="815" t="s">
        <v>3276</v>
      </c>
      <c r="H649" s="640" t="s">
        <v>1272</v>
      </c>
      <c r="I649" s="640" t="s">
        <v>1278</v>
      </c>
      <c r="J649" s="816" t="s">
        <v>1274</v>
      </c>
      <c r="K649" s="817">
        <v>2</v>
      </c>
      <c r="L649" s="818">
        <v>5</v>
      </c>
      <c r="M649" s="813">
        <v>22500</v>
      </c>
      <c r="N649" s="819"/>
      <c r="O649" s="820"/>
      <c r="P649" s="821"/>
    </row>
    <row r="650" spans="1:16" ht="60" x14ac:dyDescent="0.2">
      <c r="A650" s="808" t="s">
        <v>1261</v>
      </c>
      <c r="B650" s="809" t="s">
        <v>1262</v>
      </c>
      <c r="C650" s="809" t="s">
        <v>1263</v>
      </c>
      <c r="D650" s="810" t="s">
        <v>3277</v>
      </c>
      <c r="E650" s="813">
        <v>5554.6875</v>
      </c>
      <c r="F650" s="814" t="s">
        <v>3278</v>
      </c>
      <c r="G650" s="815" t="s">
        <v>3279</v>
      </c>
      <c r="H650" s="640" t="s">
        <v>1381</v>
      </c>
      <c r="I650" s="640" t="s">
        <v>1382</v>
      </c>
      <c r="J650" s="816" t="s">
        <v>1274</v>
      </c>
      <c r="K650" s="817">
        <v>1</v>
      </c>
      <c r="L650" s="818">
        <v>6</v>
      </c>
      <c r="M650" s="813">
        <v>27000</v>
      </c>
      <c r="N650" s="819">
        <v>3</v>
      </c>
      <c r="O650" s="820">
        <v>6</v>
      </c>
      <c r="P650" s="821">
        <v>33328.125</v>
      </c>
    </row>
    <row r="651" spans="1:16" ht="60" x14ac:dyDescent="0.2">
      <c r="A651" s="808" t="s">
        <v>1261</v>
      </c>
      <c r="B651" s="809" t="s">
        <v>1262</v>
      </c>
      <c r="C651" s="809" t="s">
        <v>1263</v>
      </c>
      <c r="D651" s="810" t="s">
        <v>3280</v>
      </c>
      <c r="E651" s="813">
        <v>9500</v>
      </c>
      <c r="F651" s="814" t="s">
        <v>3281</v>
      </c>
      <c r="G651" s="815" t="s">
        <v>3282</v>
      </c>
      <c r="H651" s="640" t="s">
        <v>1316</v>
      </c>
      <c r="I651" s="640" t="s">
        <v>1273</v>
      </c>
      <c r="J651" s="816" t="s">
        <v>1274</v>
      </c>
      <c r="K651" s="817">
        <v>1</v>
      </c>
      <c r="L651" s="818">
        <v>3</v>
      </c>
      <c r="M651" s="813">
        <v>25010</v>
      </c>
      <c r="N651" s="819">
        <v>6</v>
      </c>
      <c r="O651" s="820">
        <v>6</v>
      </c>
      <c r="P651" s="821">
        <v>57000</v>
      </c>
    </row>
    <row r="652" spans="1:16" ht="72" x14ac:dyDescent="0.2">
      <c r="A652" s="808" t="s">
        <v>1261</v>
      </c>
      <c r="B652" s="809" t="s">
        <v>1262</v>
      </c>
      <c r="C652" s="809" t="s">
        <v>1263</v>
      </c>
      <c r="D652" s="810" t="s">
        <v>3283</v>
      </c>
      <c r="E652" s="813">
        <v>6500</v>
      </c>
      <c r="F652" s="814" t="s">
        <v>3284</v>
      </c>
      <c r="G652" s="815" t="s">
        <v>3285</v>
      </c>
      <c r="H652" s="640" t="s">
        <v>1316</v>
      </c>
      <c r="I652" s="640" t="s">
        <v>1317</v>
      </c>
      <c r="J652" s="816" t="s">
        <v>1274</v>
      </c>
      <c r="K652" s="817">
        <v>1</v>
      </c>
      <c r="L652" s="818">
        <v>3</v>
      </c>
      <c r="M652" s="813">
        <v>19500</v>
      </c>
      <c r="N652" s="819"/>
      <c r="O652" s="820"/>
      <c r="P652" s="821"/>
    </row>
    <row r="653" spans="1:16" ht="72" x14ac:dyDescent="0.2">
      <c r="A653" s="808" t="s">
        <v>1261</v>
      </c>
      <c r="B653" s="809" t="s">
        <v>1262</v>
      </c>
      <c r="C653" s="809" t="s">
        <v>1263</v>
      </c>
      <c r="D653" s="810" t="s">
        <v>3286</v>
      </c>
      <c r="E653" s="813">
        <v>4928.5714285714284</v>
      </c>
      <c r="F653" s="814" t="s">
        <v>3287</v>
      </c>
      <c r="G653" s="815" t="s">
        <v>3288</v>
      </c>
      <c r="H653" s="640" t="s">
        <v>2528</v>
      </c>
      <c r="I653" s="640" t="s">
        <v>2529</v>
      </c>
      <c r="J653" s="816" t="s">
        <v>1274</v>
      </c>
      <c r="K653" s="817">
        <v>2</v>
      </c>
      <c r="L653" s="818">
        <v>7</v>
      </c>
      <c r="M653" s="813">
        <v>32500</v>
      </c>
      <c r="N653" s="819">
        <v>5</v>
      </c>
      <c r="O653" s="820">
        <v>6</v>
      </c>
      <c r="P653" s="821">
        <v>29571.428571428572</v>
      </c>
    </row>
    <row r="654" spans="1:16" ht="36" x14ac:dyDescent="0.2">
      <c r="A654" s="808" t="s">
        <v>1261</v>
      </c>
      <c r="B654" s="809" t="s">
        <v>1262</v>
      </c>
      <c r="C654" s="809" t="s">
        <v>1263</v>
      </c>
      <c r="D654" s="810" t="s">
        <v>3289</v>
      </c>
      <c r="E654" s="813">
        <v>2000.09</v>
      </c>
      <c r="F654" s="814" t="s">
        <v>3290</v>
      </c>
      <c r="G654" s="815" t="s">
        <v>3291</v>
      </c>
      <c r="H654" s="640" t="s">
        <v>1461</v>
      </c>
      <c r="I654" s="640" t="s">
        <v>1326</v>
      </c>
      <c r="J654" s="816" t="s">
        <v>1274</v>
      </c>
      <c r="K654" s="817"/>
      <c r="L654" s="818"/>
      <c r="M654" s="813"/>
      <c r="N654" s="819">
        <v>1</v>
      </c>
      <c r="O654" s="820">
        <v>4</v>
      </c>
      <c r="P654" s="821">
        <v>7267</v>
      </c>
    </row>
    <row r="655" spans="1:16" ht="276" x14ac:dyDescent="0.2">
      <c r="A655" s="808" t="s">
        <v>1261</v>
      </c>
      <c r="B655" s="809" t="s">
        <v>1262</v>
      </c>
      <c r="C655" s="809" t="s">
        <v>1263</v>
      </c>
      <c r="D655" s="810" t="s">
        <v>3292</v>
      </c>
      <c r="E655" s="813">
        <v>6500</v>
      </c>
      <c r="F655" s="814" t="s">
        <v>3293</v>
      </c>
      <c r="G655" s="815" t="s">
        <v>3294</v>
      </c>
      <c r="H655" s="640" t="s">
        <v>1272</v>
      </c>
      <c r="I655" s="640" t="s">
        <v>1273</v>
      </c>
      <c r="J655" s="816" t="s">
        <v>1274</v>
      </c>
      <c r="K655" s="817"/>
      <c r="L655" s="818"/>
      <c r="M655" s="813"/>
      <c r="N655" s="819">
        <v>1</v>
      </c>
      <c r="O655" s="820">
        <v>4</v>
      </c>
      <c r="P655" s="821">
        <v>26000</v>
      </c>
    </row>
    <row r="656" spans="1:16" ht="228" x14ac:dyDescent="0.2">
      <c r="A656" s="808" t="s">
        <v>1261</v>
      </c>
      <c r="B656" s="809" t="s">
        <v>1262</v>
      </c>
      <c r="C656" s="809" t="s">
        <v>1263</v>
      </c>
      <c r="D656" s="810" t="s">
        <v>3295</v>
      </c>
      <c r="E656" s="813">
        <v>9500</v>
      </c>
      <c r="F656" s="814" t="s">
        <v>3296</v>
      </c>
      <c r="G656" s="815" t="s">
        <v>3297</v>
      </c>
      <c r="H656" s="640" t="s">
        <v>1292</v>
      </c>
      <c r="I656" s="640" t="s">
        <v>1273</v>
      </c>
      <c r="J656" s="816" t="s">
        <v>1274</v>
      </c>
      <c r="K656" s="817"/>
      <c r="L656" s="818"/>
      <c r="M656" s="813"/>
      <c r="N656" s="819">
        <v>1</v>
      </c>
      <c r="O656" s="820">
        <v>3</v>
      </c>
      <c r="P656" s="821">
        <v>28500</v>
      </c>
    </row>
    <row r="657" spans="1:16" ht="48" x14ac:dyDescent="0.2">
      <c r="A657" s="808" t="s">
        <v>1261</v>
      </c>
      <c r="B657" s="809" t="s">
        <v>1262</v>
      </c>
      <c r="C657" s="809" t="s">
        <v>1263</v>
      </c>
      <c r="D657" s="810" t="s">
        <v>3298</v>
      </c>
      <c r="E657" s="813">
        <v>6500</v>
      </c>
      <c r="F657" s="814" t="s">
        <v>3299</v>
      </c>
      <c r="G657" s="815" t="s">
        <v>3300</v>
      </c>
      <c r="H657" s="640" t="s">
        <v>1316</v>
      </c>
      <c r="I657" s="640" t="s">
        <v>1273</v>
      </c>
      <c r="J657" s="816" t="s">
        <v>1274</v>
      </c>
      <c r="K657" s="817">
        <v>1</v>
      </c>
      <c r="L657" s="818">
        <v>3</v>
      </c>
      <c r="M657" s="813">
        <v>19500</v>
      </c>
      <c r="N657" s="819"/>
      <c r="O657" s="820"/>
      <c r="P657" s="821"/>
    </row>
    <row r="658" spans="1:16" ht="84" x14ac:dyDescent="0.2">
      <c r="A658" s="808" t="s">
        <v>1261</v>
      </c>
      <c r="B658" s="809" t="s">
        <v>1262</v>
      </c>
      <c r="C658" s="809" t="s">
        <v>1263</v>
      </c>
      <c r="D658" s="810" t="s">
        <v>3301</v>
      </c>
      <c r="E658" s="813">
        <v>6500</v>
      </c>
      <c r="F658" s="814" t="s">
        <v>3302</v>
      </c>
      <c r="G658" s="815" t="s">
        <v>3303</v>
      </c>
      <c r="H658" s="640" t="s">
        <v>1305</v>
      </c>
      <c r="I658" s="640" t="s">
        <v>1305</v>
      </c>
      <c r="J658" s="816" t="s">
        <v>1274</v>
      </c>
      <c r="K658" s="817">
        <v>1</v>
      </c>
      <c r="L658" s="818">
        <v>4</v>
      </c>
      <c r="M658" s="813">
        <v>26000</v>
      </c>
      <c r="N658" s="819"/>
      <c r="O658" s="820"/>
      <c r="P658" s="821"/>
    </row>
    <row r="659" spans="1:16" ht="36" x14ac:dyDescent="0.2">
      <c r="A659" s="808" t="s">
        <v>1261</v>
      </c>
      <c r="B659" s="809" t="s">
        <v>1262</v>
      </c>
      <c r="C659" s="809" t="s">
        <v>1263</v>
      </c>
      <c r="D659" s="810" t="s">
        <v>2194</v>
      </c>
      <c r="E659" s="813">
        <v>8500</v>
      </c>
      <c r="F659" s="814" t="s">
        <v>3304</v>
      </c>
      <c r="G659" s="815" t="s">
        <v>3305</v>
      </c>
      <c r="H659" s="640" t="s">
        <v>1360</v>
      </c>
      <c r="I659" s="640" t="s">
        <v>1576</v>
      </c>
      <c r="J659" s="816" t="s">
        <v>1274</v>
      </c>
      <c r="K659" s="817">
        <v>2</v>
      </c>
      <c r="L659" s="818">
        <v>7</v>
      </c>
      <c r="M659" s="813">
        <v>59500</v>
      </c>
      <c r="N659" s="819"/>
      <c r="O659" s="820"/>
      <c r="P659" s="821"/>
    </row>
    <row r="660" spans="1:16" ht="36" x14ac:dyDescent="0.2">
      <c r="A660" s="808" t="s">
        <v>1261</v>
      </c>
      <c r="B660" s="809" t="s">
        <v>1262</v>
      </c>
      <c r="C660" s="809" t="s">
        <v>1263</v>
      </c>
      <c r="D660" s="810" t="s">
        <v>3306</v>
      </c>
      <c r="E660" s="813">
        <v>6500</v>
      </c>
      <c r="F660" s="814" t="s">
        <v>3307</v>
      </c>
      <c r="G660" s="815" t="s">
        <v>3308</v>
      </c>
      <c r="H660" s="640" t="s">
        <v>1272</v>
      </c>
      <c r="I660" s="640" t="s">
        <v>1278</v>
      </c>
      <c r="J660" s="816" t="s">
        <v>1274</v>
      </c>
      <c r="K660" s="817">
        <v>2</v>
      </c>
      <c r="L660" s="818">
        <v>6</v>
      </c>
      <c r="M660" s="813">
        <v>39000</v>
      </c>
      <c r="N660" s="819"/>
      <c r="O660" s="820"/>
      <c r="P660" s="821"/>
    </row>
    <row r="661" spans="1:16" ht="84" x14ac:dyDescent="0.2">
      <c r="A661" s="808" t="s">
        <v>1261</v>
      </c>
      <c r="B661" s="809" t="s">
        <v>1262</v>
      </c>
      <c r="C661" s="809" t="s">
        <v>1263</v>
      </c>
      <c r="D661" s="810" t="s">
        <v>3309</v>
      </c>
      <c r="E661" s="813">
        <v>6500</v>
      </c>
      <c r="F661" s="814" t="s">
        <v>3310</v>
      </c>
      <c r="G661" s="815" t="s">
        <v>3311</v>
      </c>
      <c r="H661" s="640" t="s">
        <v>1316</v>
      </c>
      <c r="I661" s="640" t="s">
        <v>1317</v>
      </c>
      <c r="J661" s="816" t="s">
        <v>1274</v>
      </c>
      <c r="K661" s="817">
        <v>1</v>
      </c>
      <c r="L661" s="818">
        <v>3</v>
      </c>
      <c r="M661" s="813">
        <v>19500</v>
      </c>
      <c r="N661" s="819"/>
      <c r="O661" s="820"/>
      <c r="P661" s="821"/>
    </row>
    <row r="662" spans="1:16" ht="36" x14ac:dyDescent="0.2">
      <c r="A662" s="808" t="s">
        <v>1261</v>
      </c>
      <c r="B662" s="809" t="s">
        <v>1262</v>
      </c>
      <c r="C662" s="809" t="s">
        <v>1263</v>
      </c>
      <c r="D662" s="810" t="s">
        <v>2225</v>
      </c>
      <c r="E662" s="813">
        <v>2500</v>
      </c>
      <c r="F662" s="814" t="s">
        <v>3312</v>
      </c>
      <c r="G662" s="815" t="s">
        <v>3313</v>
      </c>
      <c r="H662" s="640" t="s">
        <v>1267</v>
      </c>
      <c r="I662" s="640" t="s">
        <v>1267</v>
      </c>
      <c r="J662" s="816" t="s">
        <v>1268</v>
      </c>
      <c r="K662" s="817"/>
      <c r="L662" s="818"/>
      <c r="M662" s="813"/>
      <c r="N662" s="819">
        <v>4</v>
      </c>
      <c r="O662" s="820">
        <v>6</v>
      </c>
      <c r="P662" s="821">
        <v>15000</v>
      </c>
    </row>
    <row r="663" spans="1:16" ht="108" x14ac:dyDescent="0.2">
      <c r="A663" s="808" t="s">
        <v>1261</v>
      </c>
      <c r="B663" s="809" t="s">
        <v>1262</v>
      </c>
      <c r="C663" s="809" t="s">
        <v>1263</v>
      </c>
      <c r="D663" s="810" t="s">
        <v>3314</v>
      </c>
      <c r="E663" s="813">
        <v>6500</v>
      </c>
      <c r="F663" s="814" t="s">
        <v>3315</v>
      </c>
      <c r="G663" s="815" t="s">
        <v>3316</v>
      </c>
      <c r="H663" s="640" t="s">
        <v>1305</v>
      </c>
      <c r="I663" s="640" t="s">
        <v>1305</v>
      </c>
      <c r="J663" s="816" t="s">
        <v>1274</v>
      </c>
      <c r="K663" s="817">
        <v>1</v>
      </c>
      <c r="L663" s="818">
        <v>4</v>
      </c>
      <c r="M663" s="813">
        <v>26000</v>
      </c>
      <c r="N663" s="819"/>
      <c r="O663" s="820"/>
      <c r="P663" s="821"/>
    </row>
    <row r="664" spans="1:16" ht="36" x14ac:dyDescent="0.2">
      <c r="A664" s="808" t="s">
        <v>1261</v>
      </c>
      <c r="B664" s="809" t="s">
        <v>1262</v>
      </c>
      <c r="C664" s="809" t="s">
        <v>1263</v>
      </c>
      <c r="D664" s="810" t="s">
        <v>3317</v>
      </c>
      <c r="E664" s="813">
        <v>6500</v>
      </c>
      <c r="F664" s="814" t="s">
        <v>3318</v>
      </c>
      <c r="G664" s="815" t="s">
        <v>3319</v>
      </c>
      <c r="H664" s="640" t="s">
        <v>1316</v>
      </c>
      <c r="I664" s="640" t="s">
        <v>1273</v>
      </c>
      <c r="J664" s="816" t="s">
        <v>1274</v>
      </c>
      <c r="K664" s="817">
        <v>1</v>
      </c>
      <c r="L664" s="818">
        <v>4</v>
      </c>
      <c r="M664" s="813">
        <v>26000</v>
      </c>
      <c r="N664" s="819"/>
      <c r="O664" s="820"/>
      <c r="P664" s="821"/>
    </row>
    <row r="665" spans="1:16" ht="72" x14ac:dyDescent="0.2">
      <c r="A665" s="808" t="s">
        <v>1261</v>
      </c>
      <c r="B665" s="809" t="s">
        <v>1262</v>
      </c>
      <c r="C665" s="809" t="s">
        <v>1263</v>
      </c>
      <c r="D665" s="810" t="s">
        <v>3320</v>
      </c>
      <c r="E665" s="813">
        <v>5000</v>
      </c>
      <c r="F665" s="814" t="s">
        <v>3321</v>
      </c>
      <c r="G665" s="815" t="s">
        <v>3322</v>
      </c>
      <c r="H665" s="640" t="s">
        <v>1316</v>
      </c>
      <c r="I665" s="640" t="s">
        <v>1317</v>
      </c>
      <c r="J665" s="816" t="s">
        <v>1274</v>
      </c>
      <c r="K665" s="817">
        <v>1</v>
      </c>
      <c r="L665" s="818">
        <v>4</v>
      </c>
      <c r="M665" s="813">
        <v>20000</v>
      </c>
      <c r="N665" s="819"/>
      <c r="O665" s="820"/>
      <c r="P665" s="821"/>
    </row>
    <row r="666" spans="1:16" ht="48" x14ac:dyDescent="0.2">
      <c r="A666" s="808" t="s">
        <v>1261</v>
      </c>
      <c r="B666" s="809" t="s">
        <v>1262</v>
      </c>
      <c r="C666" s="809" t="s">
        <v>1263</v>
      </c>
      <c r="D666" s="810" t="s">
        <v>3323</v>
      </c>
      <c r="E666" s="813">
        <v>5500</v>
      </c>
      <c r="F666" s="814" t="s">
        <v>3324</v>
      </c>
      <c r="G666" s="815" t="s">
        <v>3325</v>
      </c>
      <c r="H666" s="640" t="s">
        <v>1272</v>
      </c>
      <c r="I666" s="640" t="s">
        <v>1273</v>
      </c>
      <c r="J666" s="816" t="s">
        <v>1274</v>
      </c>
      <c r="K666" s="817">
        <v>1</v>
      </c>
      <c r="L666" s="818">
        <v>3</v>
      </c>
      <c r="M666" s="813">
        <v>16500</v>
      </c>
      <c r="N666" s="819"/>
      <c r="O666" s="820"/>
      <c r="P666" s="821"/>
    </row>
    <row r="667" spans="1:16" ht="60" x14ac:dyDescent="0.2">
      <c r="A667" s="808" t="s">
        <v>1261</v>
      </c>
      <c r="B667" s="809" t="s">
        <v>1262</v>
      </c>
      <c r="C667" s="809" t="s">
        <v>1263</v>
      </c>
      <c r="D667" s="810" t="s">
        <v>3326</v>
      </c>
      <c r="E667" s="813">
        <v>8500</v>
      </c>
      <c r="F667" s="814" t="s">
        <v>3327</v>
      </c>
      <c r="G667" s="815" t="s">
        <v>3328</v>
      </c>
      <c r="H667" s="640" t="s">
        <v>1360</v>
      </c>
      <c r="I667" s="640" t="s">
        <v>1576</v>
      </c>
      <c r="J667" s="816" t="s">
        <v>1274</v>
      </c>
      <c r="K667" s="817">
        <v>2</v>
      </c>
      <c r="L667" s="818">
        <v>7</v>
      </c>
      <c r="M667" s="813">
        <v>59500</v>
      </c>
      <c r="N667" s="819"/>
      <c r="O667" s="820"/>
      <c r="P667" s="821"/>
    </row>
    <row r="668" spans="1:16" ht="72" x14ac:dyDescent="0.2">
      <c r="A668" s="808" t="s">
        <v>1261</v>
      </c>
      <c r="B668" s="809" t="s">
        <v>1262</v>
      </c>
      <c r="C668" s="809" t="s">
        <v>1263</v>
      </c>
      <c r="D668" s="810" t="s">
        <v>3329</v>
      </c>
      <c r="E668" s="813">
        <v>5000</v>
      </c>
      <c r="F668" s="814" t="s">
        <v>3330</v>
      </c>
      <c r="G668" s="815" t="s">
        <v>3331</v>
      </c>
      <c r="H668" s="640" t="s">
        <v>2528</v>
      </c>
      <c r="I668" s="640" t="s">
        <v>2529</v>
      </c>
      <c r="J668" s="816" t="s">
        <v>1274</v>
      </c>
      <c r="K668" s="817">
        <v>2</v>
      </c>
      <c r="L668" s="818">
        <v>5</v>
      </c>
      <c r="M668" s="813">
        <v>25000</v>
      </c>
      <c r="N668" s="819"/>
      <c r="O668" s="820"/>
      <c r="P668" s="821"/>
    </row>
    <row r="669" spans="1:16" ht="36" x14ac:dyDescent="0.2">
      <c r="A669" s="808" t="s">
        <v>1261</v>
      </c>
      <c r="B669" s="809" t="s">
        <v>1262</v>
      </c>
      <c r="C669" s="809" t="s">
        <v>1263</v>
      </c>
      <c r="D669" s="810" t="s">
        <v>3332</v>
      </c>
      <c r="E669" s="813">
        <v>5980</v>
      </c>
      <c r="F669" s="814" t="s">
        <v>3333</v>
      </c>
      <c r="G669" s="815" t="s">
        <v>3334</v>
      </c>
      <c r="H669" s="640" t="s">
        <v>1316</v>
      </c>
      <c r="I669" s="640" t="s">
        <v>1273</v>
      </c>
      <c r="J669" s="816" t="s">
        <v>1274</v>
      </c>
      <c r="K669" s="817">
        <v>1</v>
      </c>
      <c r="L669" s="818">
        <v>3</v>
      </c>
      <c r="M669" s="813">
        <v>17950</v>
      </c>
      <c r="N669" s="819"/>
      <c r="O669" s="820"/>
      <c r="P669" s="821"/>
    </row>
    <row r="670" spans="1:16" ht="84" x14ac:dyDescent="0.2">
      <c r="A670" s="808" t="s">
        <v>1261</v>
      </c>
      <c r="B670" s="809" t="s">
        <v>1262</v>
      </c>
      <c r="C670" s="809" t="s">
        <v>1263</v>
      </c>
      <c r="D670" s="810" t="s">
        <v>3335</v>
      </c>
      <c r="E670" s="813">
        <v>5750</v>
      </c>
      <c r="F670" s="814" t="s">
        <v>3336</v>
      </c>
      <c r="G670" s="815" t="s">
        <v>3337</v>
      </c>
      <c r="H670" s="640" t="s">
        <v>1305</v>
      </c>
      <c r="I670" s="640" t="s">
        <v>1305</v>
      </c>
      <c r="J670" s="816" t="s">
        <v>1274</v>
      </c>
      <c r="K670" s="817">
        <v>2</v>
      </c>
      <c r="L670" s="818">
        <v>6</v>
      </c>
      <c r="M670" s="813">
        <v>34500</v>
      </c>
      <c r="N670" s="819"/>
      <c r="O670" s="820"/>
      <c r="P670" s="821"/>
    </row>
    <row r="671" spans="1:16" ht="132" x14ac:dyDescent="0.2">
      <c r="A671" s="808" t="s">
        <v>1261</v>
      </c>
      <c r="B671" s="809" t="s">
        <v>1262</v>
      </c>
      <c r="C671" s="809" t="s">
        <v>1263</v>
      </c>
      <c r="D671" s="810" t="s">
        <v>3338</v>
      </c>
      <c r="E671" s="813">
        <v>6500</v>
      </c>
      <c r="F671" s="814" t="s">
        <v>3339</v>
      </c>
      <c r="G671" s="815" t="s">
        <v>3340</v>
      </c>
      <c r="H671" s="640" t="s">
        <v>1316</v>
      </c>
      <c r="I671" s="640" t="s">
        <v>1273</v>
      </c>
      <c r="J671" s="816" t="s">
        <v>1274</v>
      </c>
      <c r="K671" s="817">
        <v>1</v>
      </c>
      <c r="L671" s="818">
        <v>3</v>
      </c>
      <c r="M671" s="813">
        <v>19500</v>
      </c>
      <c r="N671" s="819"/>
      <c r="O671" s="820"/>
      <c r="P671" s="821"/>
    </row>
    <row r="672" spans="1:16" ht="72" x14ac:dyDescent="0.2">
      <c r="A672" s="808" t="s">
        <v>1261</v>
      </c>
      <c r="B672" s="809" t="s">
        <v>1262</v>
      </c>
      <c r="C672" s="809" t="s">
        <v>1263</v>
      </c>
      <c r="D672" s="810" t="s">
        <v>1458</v>
      </c>
      <c r="E672" s="813">
        <v>2500</v>
      </c>
      <c r="F672" s="814" t="s">
        <v>3341</v>
      </c>
      <c r="G672" s="815" t="s">
        <v>3342</v>
      </c>
      <c r="H672" s="640" t="s">
        <v>1461</v>
      </c>
      <c r="I672" s="640" t="s">
        <v>1326</v>
      </c>
      <c r="J672" s="816" t="s">
        <v>1274</v>
      </c>
      <c r="K672" s="817">
        <v>1</v>
      </c>
      <c r="L672" s="818">
        <v>2</v>
      </c>
      <c r="M672" s="813">
        <v>5000</v>
      </c>
      <c r="N672" s="819">
        <v>1</v>
      </c>
      <c r="O672" s="820">
        <v>1</v>
      </c>
      <c r="P672" s="821">
        <v>2500</v>
      </c>
    </row>
    <row r="673" spans="1:16" ht="48" x14ac:dyDescent="0.2">
      <c r="A673" s="808" t="s">
        <v>1261</v>
      </c>
      <c r="B673" s="809" t="s">
        <v>1262</v>
      </c>
      <c r="C673" s="809" t="s">
        <v>1263</v>
      </c>
      <c r="D673" s="810" t="s">
        <v>3343</v>
      </c>
      <c r="E673" s="813">
        <v>5500</v>
      </c>
      <c r="F673" s="814" t="s">
        <v>3344</v>
      </c>
      <c r="G673" s="815" t="s">
        <v>3345</v>
      </c>
      <c r="H673" s="640" t="s">
        <v>1316</v>
      </c>
      <c r="I673" s="640" t="s">
        <v>3346</v>
      </c>
      <c r="J673" s="816" t="s">
        <v>1268</v>
      </c>
      <c r="K673" s="817">
        <v>2</v>
      </c>
      <c r="L673" s="818">
        <v>11</v>
      </c>
      <c r="M673" s="813">
        <v>66000</v>
      </c>
      <c r="N673" s="819"/>
      <c r="O673" s="820"/>
      <c r="P673" s="821"/>
    </row>
    <row r="674" spans="1:16" ht="84" x14ac:dyDescent="0.2">
      <c r="A674" s="808" t="s">
        <v>1261</v>
      </c>
      <c r="B674" s="809" t="s">
        <v>1262</v>
      </c>
      <c r="C674" s="809" t="s">
        <v>1263</v>
      </c>
      <c r="D674" s="810" t="s">
        <v>3347</v>
      </c>
      <c r="E674" s="813">
        <v>6500</v>
      </c>
      <c r="F674" s="814" t="s">
        <v>3348</v>
      </c>
      <c r="G674" s="815" t="s">
        <v>3349</v>
      </c>
      <c r="H674" s="640" t="s">
        <v>1272</v>
      </c>
      <c r="I674" s="640" t="s">
        <v>1278</v>
      </c>
      <c r="J674" s="816" t="s">
        <v>1274</v>
      </c>
      <c r="K674" s="817">
        <v>1</v>
      </c>
      <c r="L674" s="818">
        <v>5</v>
      </c>
      <c r="M674" s="813">
        <v>32500</v>
      </c>
      <c r="N674" s="819"/>
      <c r="O674" s="820"/>
      <c r="P674" s="821"/>
    </row>
    <row r="675" spans="1:16" ht="96" x14ac:dyDescent="0.2">
      <c r="A675" s="808" t="s">
        <v>1261</v>
      </c>
      <c r="B675" s="809" t="s">
        <v>1262</v>
      </c>
      <c r="C675" s="809" t="s">
        <v>1263</v>
      </c>
      <c r="D675" s="810" t="s">
        <v>3350</v>
      </c>
      <c r="E675" s="813">
        <v>6214.2857142857147</v>
      </c>
      <c r="F675" s="814" t="s">
        <v>3351</v>
      </c>
      <c r="G675" s="815" t="s">
        <v>3352</v>
      </c>
      <c r="H675" s="640" t="s">
        <v>1352</v>
      </c>
      <c r="I675" s="640" t="s">
        <v>1273</v>
      </c>
      <c r="J675" s="816" t="s">
        <v>1274</v>
      </c>
      <c r="K675" s="817">
        <v>1</v>
      </c>
      <c r="L675" s="818">
        <v>2</v>
      </c>
      <c r="M675" s="813">
        <v>10000</v>
      </c>
      <c r="N675" s="819">
        <v>6</v>
      </c>
      <c r="O675" s="820">
        <v>6</v>
      </c>
      <c r="P675" s="821">
        <v>37285.71428571429</v>
      </c>
    </row>
    <row r="676" spans="1:16" ht="84" x14ac:dyDescent="0.2">
      <c r="A676" s="808" t="s">
        <v>1261</v>
      </c>
      <c r="B676" s="809" t="s">
        <v>1262</v>
      </c>
      <c r="C676" s="809" t="s">
        <v>1263</v>
      </c>
      <c r="D676" s="810" t="s">
        <v>3353</v>
      </c>
      <c r="E676" s="813">
        <v>5500</v>
      </c>
      <c r="F676" s="814" t="s">
        <v>3354</v>
      </c>
      <c r="G676" s="815" t="s">
        <v>3355</v>
      </c>
      <c r="H676" s="640" t="s">
        <v>1316</v>
      </c>
      <c r="I676" s="640" t="s">
        <v>1273</v>
      </c>
      <c r="J676" s="816" t="s">
        <v>1274</v>
      </c>
      <c r="K676" s="817">
        <v>1</v>
      </c>
      <c r="L676" s="818">
        <v>3</v>
      </c>
      <c r="M676" s="813">
        <v>16500</v>
      </c>
      <c r="N676" s="819"/>
      <c r="O676" s="820"/>
      <c r="P676" s="821"/>
    </row>
    <row r="677" spans="1:16" ht="36" x14ac:dyDescent="0.2">
      <c r="A677" s="808" t="s">
        <v>1261</v>
      </c>
      <c r="B677" s="809" t="s">
        <v>1262</v>
      </c>
      <c r="C677" s="809" t="s">
        <v>1263</v>
      </c>
      <c r="D677" s="810" t="s">
        <v>3356</v>
      </c>
      <c r="E677" s="813">
        <v>3500</v>
      </c>
      <c r="F677" s="814" t="s">
        <v>3357</v>
      </c>
      <c r="G677" s="815" t="s">
        <v>3358</v>
      </c>
      <c r="H677" s="640" t="s">
        <v>1272</v>
      </c>
      <c r="I677" s="640" t="s">
        <v>1716</v>
      </c>
      <c r="J677" s="816" t="s">
        <v>1268</v>
      </c>
      <c r="K677" s="817">
        <v>2</v>
      </c>
      <c r="L677" s="818">
        <v>11</v>
      </c>
      <c r="M677" s="813">
        <v>42000</v>
      </c>
      <c r="N677" s="819">
        <v>1</v>
      </c>
      <c r="O677" s="820">
        <v>1</v>
      </c>
      <c r="P677" s="821">
        <v>3500</v>
      </c>
    </row>
    <row r="678" spans="1:16" ht="108" x14ac:dyDescent="0.2">
      <c r="A678" s="808" t="s">
        <v>1261</v>
      </c>
      <c r="B678" s="809" t="s">
        <v>1262</v>
      </c>
      <c r="C678" s="809" t="s">
        <v>1263</v>
      </c>
      <c r="D678" s="810" t="s">
        <v>3359</v>
      </c>
      <c r="E678" s="813">
        <v>6500</v>
      </c>
      <c r="F678" s="814" t="s">
        <v>3360</v>
      </c>
      <c r="G678" s="815" t="s">
        <v>3361</v>
      </c>
      <c r="H678" s="640" t="s">
        <v>1305</v>
      </c>
      <c r="I678" s="640" t="s">
        <v>1273</v>
      </c>
      <c r="J678" s="816" t="s">
        <v>1274</v>
      </c>
      <c r="K678" s="817">
        <v>1</v>
      </c>
      <c r="L678" s="818">
        <v>4</v>
      </c>
      <c r="M678" s="813">
        <v>26000</v>
      </c>
      <c r="N678" s="819"/>
      <c r="O678" s="820"/>
      <c r="P678" s="821"/>
    </row>
    <row r="679" spans="1:16" ht="48" x14ac:dyDescent="0.2">
      <c r="A679" s="808" t="s">
        <v>1261</v>
      </c>
      <c r="B679" s="809" t="s">
        <v>1262</v>
      </c>
      <c r="C679" s="809" t="s">
        <v>1263</v>
      </c>
      <c r="D679" s="810" t="s">
        <v>3362</v>
      </c>
      <c r="E679" s="813">
        <v>4750</v>
      </c>
      <c r="F679" s="814" t="s">
        <v>3363</v>
      </c>
      <c r="G679" s="815" t="s">
        <v>3364</v>
      </c>
      <c r="H679" s="640" t="s">
        <v>1325</v>
      </c>
      <c r="I679" s="640" t="s">
        <v>1283</v>
      </c>
      <c r="J679" s="816" t="s">
        <v>1274</v>
      </c>
      <c r="K679" s="817">
        <v>2</v>
      </c>
      <c r="L679" s="818">
        <v>6</v>
      </c>
      <c r="M679" s="813">
        <v>30000</v>
      </c>
      <c r="N679" s="819"/>
      <c r="O679" s="820"/>
      <c r="P679" s="821"/>
    </row>
    <row r="680" spans="1:16" ht="48" x14ac:dyDescent="0.2">
      <c r="A680" s="808" t="s">
        <v>1261</v>
      </c>
      <c r="B680" s="809" t="s">
        <v>1262</v>
      </c>
      <c r="C680" s="809" t="s">
        <v>1263</v>
      </c>
      <c r="D680" s="810" t="s">
        <v>3365</v>
      </c>
      <c r="E680" s="813">
        <v>6500</v>
      </c>
      <c r="F680" s="814" t="s">
        <v>3366</v>
      </c>
      <c r="G680" s="815" t="s">
        <v>3367</v>
      </c>
      <c r="H680" s="640" t="s">
        <v>3368</v>
      </c>
      <c r="I680" s="640" t="s">
        <v>1273</v>
      </c>
      <c r="J680" s="816" t="s">
        <v>1274</v>
      </c>
      <c r="K680" s="817">
        <v>1</v>
      </c>
      <c r="L680" s="818">
        <v>3</v>
      </c>
      <c r="M680" s="813">
        <v>19500</v>
      </c>
      <c r="N680" s="819"/>
      <c r="O680" s="820"/>
      <c r="P680" s="821"/>
    </row>
    <row r="681" spans="1:16" ht="108" x14ac:dyDescent="0.2">
      <c r="A681" s="808" t="s">
        <v>1261</v>
      </c>
      <c r="B681" s="809" t="s">
        <v>1262</v>
      </c>
      <c r="C681" s="809" t="s">
        <v>1263</v>
      </c>
      <c r="D681" s="810" t="s">
        <v>3369</v>
      </c>
      <c r="E681" s="813">
        <v>6500</v>
      </c>
      <c r="F681" s="814" t="s">
        <v>3370</v>
      </c>
      <c r="G681" s="815" t="s">
        <v>3371</v>
      </c>
      <c r="H681" s="640" t="s">
        <v>1348</v>
      </c>
      <c r="I681" s="640" t="s">
        <v>1273</v>
      </c>
      <c r="J681" s="816" t="s">
        <v>1274</v>
      </c>
      <c r="K681" s="817"/>
      <c r="L681" s="818"/>
      <c r="M681" s="813"/>
      <c r="N681" s="819">
        <v>2</v>
      </c>
      <c r="O681" s="820">
        <v>6</v>
      </c>
      <c r="P681" s="821">
        <v>39000</v>
      </c>
    </row>
    <row r="682" spans="1:16" ht="36" x14ac:dyDescent="0.2">
      <c r="A682" s="808" t="s">
        <v>1261</v>
      </c>
      <c r="B682" s="809" t="s">
        <v>1262</v>
      </c>
      <c r="C682" s="809" t="s">
        <v>1263</v>
      </c>
      <c r="D682" s="810" t="s">
        <v>3372</v>
      </c>
      <c r="E682" s="813">
        <v>8500</v>
      </c>
      <c r="F682" s="814" t="s">
        <v>3373</v>
      </c>
      <c r="G682" s="815" t="s">
        <v>3374</v>
      </c>
      <c r="H682" s="640" t="s">
        <v>1348</v>
      </c>
      <c r="I682" s="640" t="s">
        <v>1273</v>
      </c>
      <c r="J682" s="816" t="s">
        <v>1274</v>
      </c>
      <c r="K682" s="817">
        <v>1</v>
      </c>
      <c r="L682" s="818">
        <v>2</v>
      </c>
      <c r="M682" s="813">
        <v>17000</v>
      </c>
      <c r="N682" s="819"/>
      <c r="O682" s="820"/>
      <c r="P682" s="821"/>
    </row>
    <row r="683" spans="1:16" ht="36" x14ac:dyDescent="0.2">
      <c r="A683" s="808" t="s">
        <v>1261</v>
      </c>
      <c r="B683" s="809" t="s">
        <v>1262</v>
      </c>
      <c r="C683" s="809" t="s">
        <v>1263</v>
      </c>
      <c r="D683" s="810" t="s">
        <v>3375</v>
      </c>
      <c r="E683" s="813">
        <v>3750</v>
      </c>
      <c r="F683" s="814" t="s">
        <v>3376</v>
      </c>
      <c r="G683" s="815" t="s">
        <v>3377</v>
      </c>
      <c r="H683" s="640" t="s">
        <v>1457</v>
      </c>
      <c r="I683" s="640" t="s">
        <v>1326</v>
      </c>
      <c r="J683" s="816" t="s">
        <v>1274</v>
      </c>
      <c r="K683" s="817">
        <v>2</v>
      </c>
      <c r="L683" s="818">
        <v>11</v>
      </c>
      <c r="M683" s="813">
        <v>40000</v>
      </c>
      <c r="N683" s="819"/>
      <c r="O683" s="820"/>
      <c r="P683" s="821"/>
    </row>
    <row r="684" spans="1:16" ht="84" x14ac:dyDescent="0.2">
      <c r="A684" s="808" t="s">
        <v>1261</v>
      </c>
      <c r="B684" s="809" t="s">
        <v>1262</v>
      </c>
      <c r="C684" s="809" t="s">
        <v>1263</v>
      </c>
      <c r="D684" s="810" t="s">
        <v>3378</v>
      </c>
      <c r="E684" s="813">
        <v>5500</v>
      </c>
      <c r="F684" s="814" t="s">
        <v>3379</v>
      </c>
      <c r="G684" s="815" t="s">
        <v>3380</v>
      </c>
      <c r="H684" s="640" t="s">
        <v>1316</v>
      </c>
      <c r="I684" s="640" t="s">
        <v>1317</v>
      </c>
      <c r="J684" s="816" t="s">
        <v>1274</v>
      </c>
      <c r="K684" s="817">
        <v>1</v>
      </c>
      <c r="L684" s="818">
        <v>4</v>
      </c>
      <c r="M684" s="813">
        <v>22000</v>
      </c>
      <c r="N684" s="819"/>
      <c r="O684" s="820"/>
      <c r="P684" s="821"/>
    </row>
    <row r="685" spans="1:16" ht="60" x14ac:dyDescent="0.2">
      <c r="A685" s="808" t="s">
        <v>1261</v>
      </c>
      <c r="B685" s="809" t="s">
        <v>1262</v>
      </c>
      <c r="C685" s="809" t="s">
        <v>1263</v>
      </c>
      <c r="D685" s="810" t="s">
        <v>3381</v>
      </c>
      <c r="E685" s="813">
        <v>3500</v>
      </c>
      <c r="F685" s="814" t="s">
        <v>3382</v>
      </c>
      <c r="G685" s="815" t="s">
        <v>3383</v>
      </c>
      <c r="H685" s="640" t="s">
        <v>3384</v>
      </c>
      <c r="I685" s="640" t="s">
        <v>1716</v>
      </c>
      <c r="J685" s="816" t="s">
        <v>1268</v>
      </c>
      <c r="K685" s="817">
        <v>1</v>
      </c>
      <c r="L685" s="818">
        <v>5</v>
      </c>
      <c r="M685" s="813">
        <v>17500</v>
      </c>
      <c r="N685" s="819"/>
      <c r="O685" s="820"/>
      <c r="P685" s="821"/>
    </row>
    <row r="686" spans="1:16" ht="48" x14ac:dyDescent="0.2">
      <c r="A686" s="808" t="s">
        <v>1261</v>
      </c>
      <c r="B686" s="809" t="s">
        <v>1262</v>
      </c>
      <c r="C686" s="809" t="s">
        <v>1263</v>
      </c>
      <c r="D686" s="810" t="s">
        <v>3385</v>
      </c>
      <c r="E686" s="813">
        <v>5000</v>
      </c>
      <c r="F686" s="814" t="s">
        <v>3386</v>
      </c>
      <c r="G686" s="815" t="s">
        <v>3387</v>
      </c>
      <c r="H686" s="640" t="s">
        <v>1305</v>
      </c>
      <c r="I686" s="640" t="s">
        <v>1273</v>
      </c>
      <c r="J686" s="816" t="s">
        <v>1274</v>
      </c>
      <c r="K686" s="817"/>
      <c r="L686" s="818"/>
      <c r="M686" s="813"/>
      <c r="N686" s="819">
        <v>1</v>
      </c>
      <c r="O686" s="820">
        <v>3</v>
      </c>
      <c r="P686" s="821">
        <v>15000</v>
      </c>
    </row>
    <row r="687" spans="1:16" ht="84" x14ac:dyDescent="0.2">
      <c r="A687" s="808" t="s">
        <v>1261</v>
      </c>
      <c r="B687" s="809" t="s">
        <v>1262</v>
      </c>
      <c r="C687" s="809" t="s">
        <v>1263</v>
      </c>
      <c r="D687" s="810" t="s">
        <v>1330</v>
      </c>
      <c r="E687" s="813">
        <v>5000</v>
      </c>
      <c r="F687" s="814" t="s">
        <v>3388</v>
      </c>
      <c r="G687" s="815" t="s">
        <v>3389</v>
      </c>
      <c r="H687" s="640" t="s">
        <v>1325</v>
      </c>
      <c r="I687" s="640" t="s">
        <v>1326</v>
      </c>
      <c r="J687" s="816" t="s">
        <v>1274</v>
      </c>
      <c r="K687" s="817">
        <v>3</v>
      </c>
      <c r="L687" s="818">
        <v>10</v>
      </c>
      <c r="M687" s="813">
        <v>60000</v>
      </c>
      <c r="N687" s="819">
        <v>2</v>
      </c>
      <c r="O687" s="820">
        <v>6</v>
      </c>
      <c r="P687" s="821">
        <v>30000</v>
      </c>
    </row>
    <row r="688" spans="1:16" ht="120" x14ac:dyDescent="0.2">
      <c r="A688" s="808" t="s">
        <v>1261</v>
      </c>
      <c r="B688" s="809" t="s">
        <v>1262</v>
      </c>
      <c r="C688" s="809" t="s">
        <v>1263</v>
      </c>
      <c r="D688" s="810" t="s">
        <v>3390</v>
      </c>
      <c r="E688" s="813">
        <v>5500</v>
      </c>
      <c r="F688" s="814" t="s">
        <v>3391</v>
      </c>
      <c r="G688" s="815" t="s">
        <v>3392</v>
      </c>
      <c r="H688" s="640" t="s">
        <v>1272</v>
      </c>
      <c r="I688" s="640" t="s">
        <v>1278</v>
      </c>
      <c r="J688" s="816" t="s">
        <v>1274</v>
      </c>
      <c r="K688" s="817">
        <v>2</v>
      </c>
      <c r="L688" s="818">
        <v>6</v>
      </c>
      <c r="M688" s="813">
        <v>32080</v>
      </c>
      <c r="N688" s="819"/>
      <c r="O688" s="820"/>
      <c r="P688" s="821"/>
    </row>
    <row r="689" spans="1:16" ht="60" x14ac:dyDescent="0.2">
      <c r="A689" s="808" t="s">
        <v>1261</v>
      </c>
      <c r="B689" s="809" t="s">
        <v>1262</v>
      </c>
      <c r="C689" s="809" t="s">
        <v>1263</v>
      </c>
      <c r="D689" s="810" t="s">
        <v>3393</v>
      </c>
      <c r="E689" s="813">
        <v>7428.5714285714284</v>
      </c>
      <c r="F689" s="814" t="s">
        <v>3394</v>
      </c>
      <c r="G689" s="815" t="s">
        <v>3395</v>
      </c>
      <c r="H689" s="640" t="s">
        <v>3346</v>
      </c>
      <c r="I689" s="640" t="s">
        <v>1273</v>
      </c>
      <c r="J689" s="816" t="s">
        <v>1274</v>
      </c>
      <c r="K689" s="817">
        <v>1</v>
      </c>
      <c r="L689" s="818">
        <v>4</v>
      </c>
      <c r="M689" s="813">
        <v>28000</v>
      </c>
      <c r="N689" s="819">
        <v>6</v>
      </c>
      <c r="O689" s="820">
        <v>6</v>
      </c>
      <c r="P689" s="821">
        <v>44571.428571428572</v>
      </c>
    </row>
    <row r="690" spans="1:16" ht="36" x14ac:dyDescent="0.2">
      <c r="A690" s="808" t="s">
        <v>1261</v>
      </c>
      <c r="B690" s="809" t="s">
        <v>1262</v>
      </c>
      <c r="C690" s="809" t="s">
        <v>1263</v>
      </c>
      <c r="D690" s="810" t="s">
        <v>3396</v>
      </c>
      <c r="E690" s="813">
        <v>7500</v>
      </c>
      <c r="F690" s="814" t="s">
        <v>3397</v>
      </c>
      <c r="G690" s="815" t="s">
        <v>3398</v>
      </c>
      <c r="H690" s="640" t="s">
        <v>1305</v>
      </c>
      <c r="I690" s="640" t="s">
        <v>1305</v>
      </c>
      <c r="J690" s="816" t="s">
        <v>1274</v>
      </c>
      <c r="K690" s="817">
        <v>1</v>
      </c>
      <c r="L690" s="818">
        <v>3</v>
      </c>
      <c r="M690" s="813">
        <v>22500</v>
      </c>
      <c r="N690" s="819"/>
      <c r="O690" s="820"/>
      <c r="P690" s="821"/>
    </row>
    <row r="691" spans="1:16" ht="60" x14ac:dyDescent="0.2">
      <c r="A691" s="808" t="s">
        <v>1261</v>
      </c>
      <c r="B691" s="809" t="s">
        <v>1262</v>
      </c>
      <c r="C691" s="809" t="s">
        <v>1263</v>
      </c>
      <c r="D691" s="810" t="s">
        <v>3399</v>
      </c>
      <c r="E691" s="813">
        <v>6500</v>
      </c>
      <c r="F691" s="814" t="s">
        <v>3400</v>
      </c>
      <c r="G691" s="815" t="s">
        <v>3401</v>
      </c>
      <c r="H691" s="640" t="s">
        <v>1292</v>
      </c>
      <c r="I691" s="640" t="s">
        <v>3402</v>
      </c>
      <c r="J691" s="816" t="s">
        <v>1274</v>
      </c>
      <c r="K691" s="817">
        <v>1</v>
      </c>
      <c r="L691" s="818">
        <v>3</v>
      </c>
      <c r="M691" s="813">
        <v>19500</v>
      </c>
      <c r="N691" s="819"/>
      <c r="O691" s="820"/>
      <c r="P691" s="821"/>
    </row>
    <row r="692" spans="1:16" ht="48" x14ac:dyDescent="0.2">
      <c r="A692" s="808" t="s">
        <v>1261</v>
      </c>
      <c r="B692" s="809" t="s">
        <v>1262</v>
      </c>
      <c r="C692" s="809" t="s">
        <v>1263</v>
      </c>
      <c r="D692" s="810" t="s">
        <v>3403</v>
      </c>
      <c r="E692" s="813">
        <v>8250</v>
      </c>
      <c r="F692" s="814" t="s">
        <v>3404</v>
      </c>
      <c r="G692" s="815" t="s">
        <v>3405</v>
      </c>
      <c r="H692" s="640" t="s">
        <v>1352</v>
      </c>
      <c r="I692" s="640" t="s">
        <v>1396</v>
      </c>
      <c r="J692" s="816" t="s">
        <v>1274</v>
      </c>
      <c r="K692" s="817">
        <v>2</v>
      </c>
      <c r="L692" s="818">
        <v>5</v>
      </c>
      <c r="M692" s="813">
        <v>32660</v>
      </c>
      <c r="N692" s="819"/>
      <c r="O692" s="820"/>
      <c r="P692" s="821"/>
    </row>
    <row r="693" spans="1:16" ht="48" x14ac:dyDescent="0.2">
      <c r="A693" s="808" t="s">
        <v>1261</v>
      </c>
      <c r="B693" s="809" t="s">
        <v>1262</v>
      </c>
      <c r="C693" s="809" t="s">
        <v>1263</v>
      </c>
      <c r="D693" s="810" t="s">
        <v>3406</v>
      </c>
      <c r="E693" s="813">
        <v>2200</v>
      </c>
      <c r="F693" s="814" t="s">
        <v>3407</v>
      </c>
      <c r="G693" s="815" t="s">
        <v>3408</v>
      </c>
      <c r="H693" s="640" t="s">
        <v>1443</v>
      </c>
      <c r="I693" s="640" t="s">
        <v>1273</v>
      </c>
      <c r="J693" s="816" t="s">
        <v>1274</v>
      </c>
      <c r="K693" s="817">
        <v>1</v>
      </c>
      <c r="L693" s="818">
        <v>2</v>
      </c>
      <c r="M693" s="813">
        <v>4400</v>
      </c>
      <c r="N693" s="819"/>
      <c r="O693" s="820"/>
      <c r="P693" s="821"/>
    </row>
    <row r="694" spans="1:16" ht="60" x14ac:dyDescent="0.2">
      <c r="A694" s="808" t="s">
        <v>1261</v>
      </c>
      <c r="B694" s="809" t="s">
        <v>1262</v>
      </c>
      <c r="C694" s="809" t="s">
        <v>1263</v>
      </c>
      <c r="D694" s="810" t="s">
        <v>3409</v>
      </c>
      <c r="E694" s="813">
        <v>5500</v>
      </c>
      <c r="F694" s="814" t="s">
        <v>3410</v>
      </c>
      <c r="G694" s="815" t="s">
        <v>3411</v>
      </c>
      <c r="H694" s="640" t="s">
        <v>1272</v>
      </c>
      <c r="I694" s="640" t="s">
        <v>1278</v>
      </c>
      <c r="J694" s="816" t="s">
        <v>1274</v>
      </c>
      <c r="K694" s="817">
        <v>2</v>
      </c>
      <c r="L694" s="818">
        <v>6</v>
      </c>
      <c r="M694" s="813">
        <v>32080</v>
      </c>
      <c r="N694" s="819"/>
      <c r="O694" s="820"/>
      <c r="P694" s="821"/>
    </row>
    <row r="695" spans="1:16" ht="48" x14ac:dyDescent="0.2">
      <c r="A695" s="808" t="s">
        <v>1261</v>
      </c>
      <c r="B695" s="809" t="s">
        <v>1262</v>
      </c>
      <c r="C695" s="809" t="s">
        <v>1263</v>
      </c>
      <c r="D695" s="810" t="s">
        <v>3412</v>
      </c>
      <c r="E695" s="813">
        <v>7500</v>
      </c>
      <c r="F695" s="814" t="s">
        <v>3413</v>
      </c>
      <c r="G695" s="815" t="s">
        <v>3414</v>
      </c>
      <c r="H695" s="640" t="s">
        <v>1305</v>
      </c>
      <c r="I695" s="640" t="s">
        <v>1273</v>
      </c>
      <c r="J695" s="816" t="s">
        <v>1274</v>
      </c>
      <c r="K695" s="817">
        <v>1</v>
      </c>
      <c r="L695" s="818">
        <v>1</v>
      </c>
      <c r="M695" s="813">
        <v>7500</v>
      </c>
      <c r="N695" s="819"/>
      <c r="O695" s="820"/>
      <c r="P695" s="821"/>
    </row>
    <row r="696" spans="1:16" ht="36" x14ac:dyDescent="0.2">
      <c r="A696" s="808" t="s">
        <v>1261</v>
      </c>
      <c r="B696" s="809" t="s">
        <v>1262</v>
      </c>
      <c r="C696" s="809" t="s">
        <v>1263</v>
      </c>
      <c r="D696" s="810" t="s">
        <v>3415</v>
      </c>
      <c r="E696" s="813">
        <v>3000</v>
      </c>
      <c r="F696" s="814" t="s">
        <v>3416</v>
      </c>
      <c r="G696" s="815" t="s">
        <v>3417</v>
      </c>
      <c r="H696" s="640" t="s">
        <v>1655</v>
      </c>
      <c r="I696" s="640" t="s">
        <v>1326</v>
      </c>
      <c r="J696" s="816" t="s">
        <v>1268</v>
      </c>
      <c r="K696" s="817">
        <v>1</v>
      </c>
      <c r="L696" s="818">
        <v>2</v>
      </c>
      <c r="M696" s="813">
        <v>6000</v>
      </c>
      <c r="N696" s="819"/>
      <c r="O696" s="820"/>
      <c r="P696" s="821"/>
    </row>
    <row r="697" spans="1:16" ht="84" x14ac:dyDescent="0.2">
      <c r="A697" s="808" t="s">
        <v>1261</v>
      </c>
      <c r="B697" s="809" t="s">
        <v>1262</v>
      </c>
      <c r="C697" s="809" t="s">
        <v>1263</v>
      </c>
      <c r="D697" s="810" t="s">
        <v>3418</v>
      </c>
      <c r="E697" s="813">
        <v>5250</v>
      </c>
      <c r="F697" s="814" t="s">
        <v>3419</v>
      </c>
      <c r="G697" s="815" t="s">
        <v>3420</v>
      </c>
      <c r="H697" s="640" t="s">
        <v>1272</v>
      </c>
      <c r="I697" s="640" t="s">
        <v>1278</v>
      </c>
      <c r="J697" s="816" t="s">
        <v>1274</v>
      </c>
      <c r="K697" s="817">
        <v>2</v>
      </c>
      <c r="L697" s="818">
        <v>6</v>
      </c>
      <c r="M697" s="813">
        <v>31500</v>
      </c>
      <c r="N697" s="819"/>
      <c r="O697" s="820"/>
      <c r="P697" s="821"/>
    </row>
    <row r="698" spans="1:16" ht="48" x14ac:dyDescent="0.2">
      <c r="A698" s="808" t="s">
        <v>1261</v>
      </c>
      <c r="B698" s="809" t="s">
        <v>1262</v>
      </c>
      <c r="C698" s="809" t="s">
        <v>1263</v>
      </c>
      <c r="D698" s="810" t="s">
        <v>3421</v>
      </c>
      <c r="E698" s="813">
        <v>8500</v>
      </c>
      <c r="F698" s="814" t="s">
        <v>3422</v>
      </c>
      <c r="G698" s="815" t="s">
        <v>3423</v>
      </c>
      <c r="H698" s="640" t="s">
        <v>1360</v>
      </c>
      <c r="I698" s="640" t="s">
        <v>1273</v>
      </c>
      <c r="J698" s="816" t="s">
        <v>1274</v>
      </c>
      <c r="K698" s="817">
        <v>1</v>
      </c>
      <c r="L698" s="818">
        <v>3</v>
      </c>
      <c r="M698" s="813">
        <v>25500</v>
      </c>
      <c r="N698" s="819"/>
      <c r="O698" s="820"/>
      <c r="P698" s="821"/>
    </row>
    <row r="699" spans="1:16" ht="36" x14ac:dyDescent="0.2">
      <c r="A699" s="808" t="s">
        <v>1261</v>
      </c>
      <c r="B699" s="809" t="s">
        <v>1262</v>
      </c>
      <c r="C699" s="809" t="s">
        <v>1263</v>
      </c>
      <c r="D699" s="810" t="s">
        <v>3424</v>
      </c>
      <c r="E699" s="813">
        <v>6000</v>
      </c>
      <c r="F699" s="814" t="s">
        <v>3425</v>
      </c>
      <c r="G699" s="815" t="s">
        <v>3426</v>
      </c>
      <c r="H699" s="640" t="s">
        <v>1305</v>
      </c>
      <c r="I699" s="640" t="s">
        <v>1273</v>
      </c>
      <c r="J699" s="816" t="s">
        <v>1274</v>
      </c>
      <c r="K699" s="817"/>
      <c r="L699" s="818"/>
      <c r="M699" s="813"/>
      <c r="N699" s="819">
        <v>1</v>
      </c>
      <c r="O699" s="820">
        <v>4</v>
      </c>
      <c r="P699" s="821">
        <v>21000</v>
      </c>
    </row>
    <row r="700" spans="1:16" ht="84" x14ac:dyDescent="0.2">
      <c r="A700" s="808" t="s">
        <v>1261</v>
      </c>
      <c r="B700" s="809" t="s">
        <v>1262</v>
      </c>
      <c r="C700" s="809" t="s">
        <v>1263</v>
      </c>
      <c r="D700" s="810" t="s">
        <v>1408</v>
      </c>
      <c r="E700" s="813">
        <v>6500</v>
      </c>
      <c r="F700" s="814" t="s">
        <v>3427</v>
      </c>
      <c r="G700" s="815" t="s">
        <v>3428</v>
      </c>
      <c r="H700" s="640" t="s">
        <v>1430</v>
      </c>
      <c r="I700" s="640" t="s">
        <v>1273</v>
      </c>
      <c r="J700" s="816" t="s">
        <v>1274</v>
      </c>
      <c r="K700" s="817">
        <v>1</v>
      </c>
      <c r="L700" s="818">
        <v>1</v>
      </c>
      <c r="M700" s="813">
        <v>6500</v>
      </c>
      <c r="N700" s="819"/>
      <c r="O700" s="820"/>
      <c r="P700" s="821"/>
    </row>
    <row r="701" spans="1:16" ht="36" x14ac:dyDescent="0.2">
      <c r="A701" s="808" t="s">
        <v>1261</v>
      </c>
      <c r="B701" s="809" t="s">
        <v>1262</v>
      </c>
      <c r="C701" s="809" t="s">
        <v>1263</v>
      </c>
      <c r="D701" s="810" t="s">
        <v>3429</v>
      </c>
      <c r="E701" s="813">
        <v>3500</v>
      </c>
      <c r="F701" s="814" t="s">
        <v>3430</v>
      </c>
      <c r="G701" s="815" t="s">
        <v>3431</v>
      </c>
      <c r="H701" s="640" t="s">
        <v>1569</v>
      </c>
      <c r="I701" s="640" t="s">
        <v>1569</v>
      </c>
      <c r="J701" s="816" t="s">
        <v>1274</v>
      </c>
      <c r="K701" s="817">
        <v>2</v>
      </c>
      <c r="L701" s="818">
        <v>13</v>
      </c>
      <c r="M701" s="813">
        <v>42000</v>
      </c>
      <c r="N701" s="819">
        <v>1</v>
      </c>
      <c r="O701" s="820">
        <v>1</v>
      </c>
      <c r="P701" s="821">
        <v>3500</v>
      </c>
    </row>
    <row r="702" spans="1:16" ht="96" x14ac:dyDescent="0.2">
      <c r="A702" s="808" t="s">
        <v>1261</v>
      </c>
      <c r="B702" s="809" t="s">
        <v>1262</v>
      </c>
      <c r="C702" s="809" t="s">
        <v>1263</v>
      </c>
      <c r="D702" s="810" t="s">
        <v>3432</v>
      </c>
      <c r="E702" s="813">
        <v>5500</v>
      </c>
      <c r="F702" s="814" t="s">
        <v>3433</v>
      </c>
      <c r="G702" s="815" t="s">
        <v>3434</v>
      </c>
      <c r="H702" s="640" t="s">
        <v>1443</v>
      </c>
      <c r="I702" s="640" t="s">
        <v>1273</v>
      </c>
      <c r="J702" s="816" t="s">
        <v>1274</v>
      </c>
      <c r="K702" s="817">
        <v>1</v>
      </c>
      <c r="L702" s="818">
        <v>3</v>
      </c>
      <c r="M702" s="813">
        <v>16500</v>
      </c>
      <c r="N702" s="819"/>
      <c r="O702" s="820"/>
      <c r="P702" s="821"/>
    </row>
    <row r="703" spans="1:16" ht="72" x14ac:dyDescent="0.2">
      <c r="A703" s="808" t="s">
        <v>1261</v>
      </c>
      <c r="B703" s="809" t="s">
        <v>1262</v>
      </c>
      <c r="C703" s="809" t="s">
        <v>1263</v>
      </c>
      <c r="D703" s="810" t="s">
        <v>3435</v>
      </c>
      <c r="E703" s="813">
        <v>2500</v>
      </c>
      <c r="F703" s="814" t="s">
        <v>3436</v>
      </c>
      <c r="G703" s="815" t="s">
        <v>3437</v>
      </c>
      <c r="H703" s="640" t="s">
        <v>1316</v>
      </c>
      <c r="I703" s="640" t="s">
        <v>1273</v>
      </c>
      <c r="J703" s="816" t="s">
        <v>1274</v>
      </c>
      <c r="K703" s="817">
        <v>1</v>
      </c>
      <c r="L703" s="818">
        <v>6</v>
      </c>
      <c r="M703" s="813">
        <v>15000</v>
      </c>
      <c r="N703" s="819"/>
      <c r="O703" s="820"/>
      <c r="P703" s="821"/>
    </row>
    <row r="704" spans="1:16" ht="36" x14ac:dyDescent="0.2">
      <c r="A704" s="808" t="s">
        <v>1261</v>
      </c>
      <c r="B704" s="809" t="s">
        <v>1262</v>
      </c>
      <c r="C704" s="809" t="s">
        <v>1263</v>
      </c>
      <c r="D704" s="810" t="s">
        <v>3438</v>
      </c>
      <c r="E704" s="813">
        <v>8500</v>
      </c>
      <c r="F704" s="814" t="s">
        <v>3439</v>
      </c>
      <c r="G704" s="815" t="s">
        <v>3440</v>
      </c>
      <c r="H704" s="640" t="s">
        <v>1325</v>
      </c>
      <c r="I704" s="640" t="s">
        <v>1283</v>
      </c>
      <c r="J704" s="816" t="s">
        <v>1274</v>
      </c>
      <c r="K704" s="817">
        <v>1</v>
      </c>
      <c r="L704" s="818">
        <v>3</v>
      </c>
      <c r="M704" s="813">
        <v>25500</v>
      </c>
      <c r="N704" s="819"/>
      <c r="O704" s="820"/>
      <c r="P704" s="821"/>
    </row>
    <row r="705" spans="1:16" ht="48" x14ac:dyDescent="0.2">
      <c r="A705" s="808" t="s">
        <v>1261</v>
      </c>
      <c r="B705" s="809" t="s">
        <v>1262</v>
      </c>
      <c r="C705" s="809" t="s">
        <v>1263</v>
      </c>
      <c r="D705" s="810" t="s">
        <v>3441</v>
      </c>
      <c r="E705" s="813">
        <v>4500</v>
      </c>
      <c r="F705" s="814" t="s">
        <v>3442</v>
      </c>
      <c r="G705" s="815" t="s">
        <v>3443</v>
      </c>
      <c r="H705" s="640" t="s">
        <v>1272</v>
      </c>
      <c r="I705" s="640" t="s">
        <v>1278</v>
      </c>
      <c r="J705" s="816" t="s">
        <v>1274</v>
      </c>
      <c r="K705" s="817">
        <v>1</v>
      </c>
      <c r="L705" s="818">
        <v>3</v>
      </c>
      <c r="M705" s="813">
        <v>13500</v>
      </c>
      <c r="N705" s="819"/>
      <c r="O705" s="820"/>
      <c r="P705" s="821"/>
    </row>
    <row r="706" spans="1:16" ht="36" x14ac:dyDescent="0.2">
      <c r="A706" s="808" t="s">
        <v>1261</v>
      </c>
      <c r="B706" s="809" t="s">
        <v>1262</v>
      </c>
      <c r="C706" s="809" t="s">
        <v>1263</v>
      </c>
      <c r="D706" s="810" t="s">
        <v>3444</v>
      </c>
      <c r="E706" s="813">
        <v>3000</v>
      </c>
      <c r="F706" s="814" t="s">
        <v>3445</v>
      </c>
      <c r="G706" s="815" t="s">
        <v>3446</v>
      </c>
      <c r="H706" s="640" t="s">
        <v>1471</v>
      </c>
      <c r="I706" s="640" t="s">
        <v>1471</v>
      </c>
      <c r="J706" s="816" t="s">
        <v>1268</v>
      </c>
      <c r="K706" s="817">
        <v>1</v>
      </c>
      <c r="L706" s="818">
        <v>11</v>
      </c>
      <c r="M706" s="813">
        <v>33000</v>
      </c>
      <c r="N706" s="819"/>
      <c r="O706" s="820"/>
      <c r="P706" s="821"/>
    </row>
    <row r="707" spans="1:16" ht="84" x14ac:dyDescent="0.2">
      <c r="A707" s="808" t="s">
        <v>1261</v>
      </c>
      <c r="B707" s="809" t="s">
        <v>1262</v>
      </c>
      <c r="C707" s="809" t="s">
        <v>1263</v>
      </c>
      <c r="D707" s="810" t="s">
        <v>3447</v>
      </c>
      <c r="E707" s="813">
        <v>4575</v>
      </c>
      <c r="F707" s="814" t="s">
        <v>3448</v>
      </c>
      <c r="G707" s="815" t="s">
        <v>3449</v>
      </c>
      <c r="H707" s="640" t="s">
        <v>1352</v>
      </c>
      <c r="I707" s="640" t="s">
        <v>1273</v>
      </c>
      <c r="J707" s="816" t="s">
        <v>1274</v>
      </c>
      <c r="K707" s="817">
        <v>1</v>
      </c>
      <c r="L707" s="818">
        <v>4</v>
      </c>
      <c r="M707" s="813">
        <v>18300</v>
      </c>
      <c r="N707" s="819"/>
      <c r="O707" s="820"/>
      <c r="P707" s="821"/>
    </row>
    <row r="708" spans="1:16" ht="84" x14ac:dyDescent="0.2">
      <c r="A708" s="808" t="s">
        <v>1261</v>
      </c>
      <c r="B708" s="809" t="s">
        <v>1262</v>
      </c>
      <c r="C708" s="809" t="s">
        <v>1263</v>
      </c>
      <c r="D708" s="810" t="s">
        <v>1330</v>
      </c>
      <c r="E708" s="813">
        <v>6500</v>
      </c>
      <c r="F708" s="814" t="s">
        <v>3450</v>
      </c>
      <c r="G708" s="815" t="s">
        <v>3451</v>
      </c>
      <c r="H708" s="640" t="s">
        <v>1609</v>
      </c>
      <c r="I708" s="640" t="s">
        <v>1296</v>
      </c>
      <c r="J708" s="816" t="s">
        <v>1274</v>
      </c>
      <c r="K708" s="817">
        <v>1</v>
      </c>
      <c r="L708" s="818">
        <v>4</v>
      </c>
      <c r="M708" s="813">
        <v>26000</v>
      </c>
      <c r="N708" s="819">
        <v>1</v>
      </c>
      <c r="O708" s="820">
        <v>3</v>
      </c>
      <c r="P708" s="821">
        <v>19500</v>
      </c>
    </row>
    <row r="709" spans="1:16" ht="96" x14ac:dyDescent="0.2">
      <c r="A709" s="808" t="s">
        <v>1261</v>
      </c>
      <c r="B709" s="809" t="s">
        <v>1262</v>
      </c>
      <c r="C709" s="809" t="s">
        <v>1263</v>
      </c>
      <c r="D709" s="810" t="s">
        <v>3452</v>
      </c>
      <c r="E709" s="813">
        <v>5500</v>
      </c>
      <c r="F709" s="814" t="s">
        <v>3453</v>
      </c>
      <c r="G709" s="815" t="s">
        <v>3454</v>
      </c>
      <c r="H709" s="640" t="s">
        <v>1316</v>
      </c>
      <c r="I709" s="640" t="s">
        <v>1317</v>
      </c>
      <c r="J709" s="816" t="s">
        <v>1274</v>
      </c>
      <c r="K709" s="817">
        <v>1</v>
      </c>
      <c r="L709" s="818">
        <v>4</v>
      </c>
      <c r="M709" s="813">
        <v>22000</v>
      </c>
      <c r="N709" s="819"/>
      <c r="O709" s="820"/>
      <c r="P709" s="821"/>
    </row>
    <row r="710" spans="1:16" ht="36" x14ac:dyDescent="0.2">
      <c r="A710" s="808" t="s">
        <v>1261</v>
      </c>
      <c r="B710" s="809" t="s">
        <v>1262</v>
      </c>
      <c r="C710" s="809" t="s">
        <v>1263</v>
      </c>
      <c r="D710" s="810" t="s">
        <v>3455</v>
      </c>
      <c r="E710" s="813">
        <v>6500</v>
      </c>
      <c r="F710" s="814" t="s">
        <v>3456</v>
      </c>
      <c r="G710" s="815" t="s">
        <v>3457</v>
      </c>
      <c r="H710" s="640" t="s">
        <v>1430</v>
      </c>
      <c r="I710" s="640" t="s">
        <v>1273</v>
      </c>
      <c r="J710" s="816" t="s">
        <v>1274</v>
      </c>
      <c r="K710" s="817">
        <v>1</v>
      </c>
      <c r="L710" s="818">
        <v>3</v>
      </c>
      <c r="M710" s="813">
        <v>19500</v>
      </c>
      <c r="N710" s="819"/>
      <c r="O710" s="820"/>
      <c r="P710" s="821"/>
    </row>
    <row r="711" spans="1:16" ht="72" x14ac:dyDescent="0.2">
      <c r="A711" s="808" t="s">
        <v>1261</v>
      </c>
      <c r="B711" s="809" t="s">
        <v>1262</v>
      </c>
      <c r="C711" s="809" t="s">
        <v>1263</v>
      </c>
      <c r="D711" s="810" t="s">
        <v>3458</v>
      </c>
      <c r="E711" s="813">
        <v>8500</v>
      </c>
      <c r="F711" s="814" t="s">
        <v>3459</v>
      </c>
      <c r="G711" s="815" t="s">
        <v>3460</v>
      </c>
      <c r="H711" s="640" t="s">
        <v>1352</v>
      </c>
      <c r="I711" s="640" t="s">
        <v>1273</v>
      </c>
      <c r="J711" s="816" t="s">
        <v>1274</v>
      </c>
      <c r="K711" s="817"/>
      <c r="L711" s="818"/>
      <c r="M711" s="813"/>
      <c r="N711" s="819">
        <v>1</v>
      </c>
      <c r="O711" s="820">
        <v>3</v>
      </c>
      <c r="P711" s="821">
        <v>25500</v>
      </c>
    </row>
    <row r="712" spans="1:16" ht="60" x14ac:dyDescent="0.2">
      <c r="A712" s="808" t="s">
        <v>1261</v>
      </c>
      <c r="B712" s="809" t="s">
        <v>1262</v>
      </c>
      <c r="C712" s="809" t="s">
        <v>1263</v>
      </c>
      <c r="D712" s="810" t="s">
        <v>3461</v>
      </c>
      <c r="E712" s="813">
        <v>7500</v>
      </c>
      <c r="F712" s="814" t="s">
        <v>3462</v>
      </c>
      <c r="G712" s="815" t="s">
        <v>3463</v>
      </c>
      <c r="H712" s="640" t="s">
        <v>1305</v>
      </c>
      <c r="I712" s="640" t="s">
        <v>1273</v>
      </c>
      <c r="J712" s="816" t="s">
        <v>1274</v>
      </c>
      <c r="K712" s="817">
        <v>1</v>
      </c>
      <c r="L712" s="818">
        <v>2</v>
      </c>
      <c r="M712" s="813">
        <v>12000</v>
      </c>
      <c r="N712" s="819"/>
      <c r="O712" s="820"/>
      <c r="P712" s="821"/>
    </row>
    <row r="713" spans="1:16" ht="96" x14ac:dyDescent="0.2">
      <c r="A713" s="808" t="s">
        <v>1261</v>
      </c>
      <c r="B713" s="809" t="s">
        <v>1262</v>
      </c>
      <c r="C713" s="809" t="s">
        <v>1263</v>
      </c>
      <c r="D713" s="810" t="s">
        <v>3464</v>
      </c>
      <c r="E713" s="813">
        <v>4000</v>
      </c>
      <c r="F713" s="814" t="s">
        <v>3465</v>
      </c>
      <c r="G713" s="815" t="s">
        <v>3466</v>
      </c>
      <c r="H713" s="640" t="s">
        <v>1272</v>
      </c>
      <c r="I713" s="640" t="s">
        <v>1278</v>
      </c>
      <c r="J713" s="816" t="s">
        <v>1274</v>
      </c>
      <c r="K713" s="817">
        <v>1</v>
      </c>
      <c r="L713" s="818">
        <v>3</v>
      </c>
      <c r="M713" s="813">
        <v>12000</v>
      </c>
      <c r="N713" s="819"/>
      <c r="O713" s="820"/>
      <c r="P713" s="821"/>
    </row>
    <row r="714" spans="1:16" ht="96" x14ac:dyDescent="0.2">
      <c r="A714" s="808" t="s">
        <v>1261</v>
      </c>
      <c r="B714" s="809" t="s">
        <v>1262</v>
      </c>
      <c r="C714" s="809" t="s">
        <v>1263</v>
      </c>
      <c r="D714" s="810" t="s">
        <v>3467</v>
      </c>
      <c r="E714" s="813">
        <v>4708.33</v>
      </c>
      <c r="F714" s="814" t="s">
        <v>3468</v>
      </c>
      <c r="G714" s="815" t="s">
        <v>3469</v>
      </c>
      <c r="H714" s="640" t="s">
        <v>1325</v>
      </c>
      <c r="I714" s="640" t="s">
        <v>1283</v>
      </c>
      <c r="J714" s="816" t="s">
        <v>1274</v>
      </c>
      <c r="K714" s="817">
        <v>2</v>
      </c>
      <c r="L714" s="818">
        <v>6</v>
      </c>
      <c r="M714" s="813">
        <v>28250</v>
      </c>
      <c r="N714" s="819"/>
      <c r="O714" s="820"/>
      <c r="P714" s="821"/>
    </row>
    <row r="715" spans="1:16" ht="84" x14ac:dyDescent="0.2">
      <c r="A715" s="808" t="s">
        <v>1261</v>
      </c>
      <c r="B715" s="809" t="s">
        <v>1262</v>
      </c>
      <c r="C715" s="809" t="s">
        <v>1263</v>
      </c>
      <c r="D715" s="810" t="s">
        <v>3470</v>
      </c>
      <c r="E715" s="813">
        <v>6500</v>
      </c>
      <c r="F715" s="814" t="s">
        <v>3471</v>
      </c>
      <c r="G715" s="815" t="s">
        <v>3472</v>
      </c>
      <c r="H715" s="640" t="s">
        <v>1316</v>
      </c>
      <c r="I715" s="640" t="s">
        <v>1273</v>
      </c>
      <c r="J715" s="816" t="s">
        <v>1274</v>
      </c>
      <c r="K715" s="817">
        <v>1</v>
      </c>
      <c r="L715" s="818">
        <v>3</v>
      </c>
      <c r="M715" s="813">
        <v>19500</v>
      </c>
      <c r="N715" s="819"/>
      <c r="O715" s="820"/>
      <c r="P715" s="821"/>
    </row>
    <row r="716" spans="1:16" ht="96" x14ac:dyDescent="0.2">
      <c r="A716" s="808" t="s">
        <v>1261</v>
      </c>
      <c r="B716" s="809" t="s">
        <v>1262</v>
      </c>
      <c r="C716" s="809" t="s">
        <v>1263</v>
      </c>
      <c r="D716" s="810" t="s">
        <v>3473</v>
      </c>
      <c r="E716" s="813">
        <v>4000</v>
      </c>
      <c r="F716" s="814" t="s">
        <v>3474</v>
      </c>
      <c r="G716" s="815" t="s">
        <v>3475</v>
      </c>
      <c r="H716" s="640" t="s">
        <v>1316</v>
      </c>
      <c r="I716" s="640" t="s">
        <v>1273</v>
      </c>
      <c r="J716" s="816" t="s">
        <v>1274</v>
      </c>
      <c r="K716" s="817">
        <v>1</v>
      </c>
      <c r="L716" s="818">
        <v>3</v>
      </c>
      <c r="M716" s="813">
        <v>12000</v>
      </c>
      <c r="N716" s="819"/>
      <c r="O716" s="820"/>
      <c r="P716" s="821"/>
    </row>
    <row r="717" spans="1:16" ht="144" x14ac:dyDescent="0.2">
      <c r="A717" s="808" t="s">
        <v>1261</v>
      </c>
      <c r="B717" s="809" t="s">
        <v>1262</v>
      </c>
      <c r="C717" s="809" t="s">
        <v>1263</v>
      </c>
      <c r="D717" s="810" t="s">
        <v>3476</v>
      </c>
      <c r="E717" s="813">
        <v>6500</v>
      </c>
      <c r="F717" s="814" t="s">
        <v>3477</v>
      </c>
      <c r="G717" s="815" t="s">
        <v>3478</v>
      </c>
      <c r="H717" s="640" t="s">
        <v>1316</v>
      </c>
      <c r="I717" s="640" t="s">
        <v>1273</v>
      </c>
      <c r="J717" s="816" t="s">
        <v>1274</v>
      </c>
      <c r="K717" s="817">
        <v>1</v>
      </c>
      <c r="L717" s="818">
        <v>4</v>
      </c>
      <c r="M717" s="813">
        <v>26000</v>
      </c>
      <c r="N717" s="819"/>
      <c r="O717" s="820"/>
      <c r="P717" s="821"/>
    </row>
    <row r="718" spans="1:16" ht="36" x14ac:dyDescent="0.2">
      <c r="A718" s="808" t="s">
        <v>1261</v>
      </c>
      <c r="B718" s="809" t="s">
        <v>1262</v>
      </c>
      <c r="C718" s="809" t="s">
        <v>1263</v>
      </c>
      <c r="D718" s="810" t="s">
        <v>3479</v>
      </c>
      <c r="E718" s="813">
        <v>5500</v>
      </c>
      <c r="F718" s="814" t="s">
        <v>3480</v>
      </c>
      <c r="G718" s="815" t="s">
        <v>3481</v>
      </c>
      <c r="H718" s="640" t="s">
        <v>1316</v>
      </c>
      <c r="I718" s="640" t="s">
        <v>1273</v>
      </c>
      <c r="J718" s="816" t="s">
        <v>1274</v>
      </c>
      <c r="K718" s="817"/>
      <c r="L718" s="818"/>
      <c r="M718" s="813"/>
      <c r="N718" s="819">
        <v>1</v>
      </c>
      <c r="O718" s="820">
        <v>2</v>
      </c>
      <c r="P718" s="821">
        <v>16500</v>
      </c>
    </row>
    <row r="719" spans="1:16" ht="36" x14ac:dyDescent="0.2">
      <c r="A719" s="808" t="s">
        <v>1261</v>
      </c>
      <c r="B719" s="809" t="s">
        <v>1262</v>
      </c>
      <c r="C719" s="809" t="s">
        <v>1263</v>
      </c>
      <c r="D719" s="810" t="s">
        <v>3482</v>
      </c>
      <c r="E719" s="813">
        <v>8500</v>
      </c>
      <c r="F719" s="814" t="s">
        <v>3483</v>
      </c>
      <c r="G719" s="815" t="s">
        <v>3484</v>
      </c>
      <c r="H719" s="640" t="s">
        <v>1360</v>
      </c>
      <c r="I719" s="640" t="s">
        <v>1576</v>
      </c>
      <c r="J719" s="816" t="s">
        <v>1274</v>
      </c>
      <c r="K719" s="817">
        <v>2</v>
      </c>
      <c r="L719" s="818">
        <v>7</v>
      </c>
      <c r="M719" s="813">
        <v>59500</v>
      </c>
      <c r="N719" s="819"/>
      <c r="O719" s="820"/>
      <c r="P719" s="821"/>
    </row>
    <row r="720" spans="1:16" ht="36" x14ac:dyDescent="0.2">
      <c r="A720" s="808" t="s">
        <v>1261</v>
      </c>
      <c r="B720" s="809" t="s">
        <v>1262</v>
      </c>
      <c r="C720" s="809" t="s">
        <v>1263</v>
      </c>
      <c r="D720" s="810" t="s">
        <v>3485</v>
      </c>
      <c r="E720" s="813">
        <v>6333.333333333333</v>
      </c>
      <c r="F720" s="814" t="s">
        <v>3486</v>
      </c>
      <c r="G720" s="815" t="s">
        <v>3487</v>
      </c>
      <c r="H720" s="640" t="s">
        <v>1305</v>
      </c>
      <c r="I720" s="640" t="s">
        <v>1305</v>
      </c>
      <c r="J720" s="816" t="s">
        <v>1274</v>
      </c>
      <c r="K720" s="817">
        <v>2</v>
      </c>
      <c r="L720" s="818">
        <v>5</v>
      </c>
      <c r="M720" s="813">
        <v>32500</v>
      </c>
      <c r="N720" s="819">
        <v>1</v>
      </c>
      <c r="O720" s="820">
        <v>5</v>
      </c>
      <c r="P720" s="821">
        <v>30000</v>
      </c>
    </row>
    <row r="721" spans="1:16" ht="72" x14ac:dyDescent="0.2">
      <c r="A721" s="808" t="s">
        <v>1261</v>
      </c>
      <c r="B721" s="809" t="s">
        <v>1262</v>
      </c>
      <c r="C721" s="809" t="s">
        <v>1263</v>
      </c>
      <c r="D721" s="810" t="s">
        <v>3435</v>
      </c>
      <c r="E721" s="813">
        <v>2500</v>
      </c>
      <c r="F721" s="814" t="s">
        <v>3488</v>
      </c>
      <c r="G721" s="815" t="s">
        <v>3489</v>
      </c>
      <c r="H721" s="640" t="s">
        <v>1316</v>
      </c>
      <c r="I721" s="640" t="s">
        <v>1273</v>
      </c>
      <c r="J721" s="816" t="s">
        <v>1274</v>
      </c>
      <c r="K721" s="817">
        <v>1</v>
      </c>
      <c r="L721" s="818">
        <v>6</v>
      </c>
      <c r="M721" s="813">
        <v>15000</v>
      </c>
      <c r="N721" s="819"/>
      <c r="O721" s="820"/>
      <c r="P721" s="821"/>
    </row>
    <row r="722" spans="1:16" ht="36" x14ac:dyDescent="0.2">
      <c r="A722" s="808" t="s">
        <v>1261</v>
      </c>
      <c r="B722" s="809" t="s">
        <v>1262</v>
      </c>
      <c r="C722" s="809" t="s">
        <v>1263</v>
      </c>
      <c r="D722" s="810" t="s">
        <v>3490</v>
      </c>
      <c r="E722" s="813">
        <v>6000</v>
      </c>
      <c r="F722" s="814" t="s">
        <v>3491</v>
      </c>
      <c r="G722" s="815" t="s">
        <v>3492</v>
      </c>
      <c r="H722" s="640" t="s">
        <v>1292</v>
      </c>
      <c r="I722" s="640" t="s">
        <v>1273</v>
      </c>
      <c r="J722" s="816" t="s">
        <v>1274</v>
      </c>
      <c r="K722" s="817"/>
      <c r="L722" s="818"/>
      <c r="M722" s="813"/>
      <c r="N722" s="819">
        <v>1</v>
      </c>
      <c r="O722" s="820">
        <v>3</v>
      </c>
      <c r="P722" s="821">
        <v>18000</v>
      </c>
    </row>
    <row r="723" spans="1:16" ht="36" x14ac:dyDescent="0.2">
      <c r="A723" s="808" t="s">
        <v>1261</v>
      </c>
      <c r="B723" s="809" t="s">
        <v>1262</v>
      </c>
      <c r="C723" s="809" t="s">
        <v>1263</v>
      </c>
      <c r="D723" s="810" t="s">
        <v>3493</v>
      </c>
      <c r="E723" s="813">
        <v>4600</v>
      </c>
      <c r="F723" s="814" t="s">
        <v>3494</v>
      </c>
      <c r="G723" s="815" t="s">
        <v>3495</v>
      </c>
      <c r="H723" s="640" t="s">
        <v>1305</v>
      </c>
      <c r="I723" s="640" t="s">
        <v>3496</v>
      </c>
      <c r="J723" s="816" t="s">
        <v>1268</v>
      </c>
      <c r="K723" s="817">
        <v>2</v>
      </c>
      <c r="L723" s="818">
        <v>11</v>
      </c>
      <c r="M723" s="813">
        <v>39600</v>
      </c>
      <c r="N723" s="819">
        <v>2</v>
      </c>
      <c r="O723" s="820">
        <v>6</v>
      </c>
      <c r="P723" s="821">
        <v>27600</v>
      </c>
    </row>
    <row r="724" spans="1:16" ht="36" x14ac:dyDescent="0.2">
      <c r="A724" s="808" t="s">
        <v>1261</v>
      </c>
      <c r="B724" s="809" t="s">
        <v>1262</v>
      </c>
      <c r="C724" s="809" t="s">
        <v>1263</v>
      </c>
      <c r="D724" s="810" t="s">
        <v>2995</v>
      </c>
      <c r="E724" s="813">
        <v>7500</v>
      </c>
      <c r="F724" s="814" t="s">
        <v>3497</v>
      </c>
      <c r="G724" s="815" t="s">
        <v>3498</v>
      </c>
      <c r="H724" s="640" t="s">
        <v>1272</v>
      </c>
      <c r="I724" s="640" t="s">
        <v>1273</v>
      </c>
      <c r="J724" s="816" t="s">
        <v>1274</v>
      </c>
      <c r="K724" s="817">
        <v>1</v>
      </c>
      <c r="L724" s="818">
        <v>2</v>
      </c>
      <c r="M724" s="813">
        <v>10000</v>
      </c>
      <c r="N724" s="819"/>
      <c r="O724" s="820"/>
      <c r="P724" s="821"/>
    </row>
    <row r="725" spans="1:16" ht="60" x14ac:dyDescent="0.2">
      <c r="A725" s="808" t="s">
        <v>1261</v>
      </c>
      <c r="B725" s="809" t="s">
        <v>1262</v>
      </c>
      <c r="C725" s="809" t="s">
        <v>1263</v>
      </c>
      <c r="D725" s="810" t="s">
        <v>3499</v>
      </c>
      <c r="E725" s="813">
        <v>6500</v>
      </c>
      <c r="F725" s="814" t="s">
        <v>3500</v>
      </c>
      <c r="G725" s="815" t="s">
        <v>3501</v>
      </c>
      <c r="H725" s="640" t="s">
        <v>1272</v>
      </c>
      <c r="I725" s="640" t="s">
        <v>1278</v>
      </c>
      <c r="J725" s="816" t="s">
        <v>1274</v>
      </c>
      <c r="K725" s="817">
        <v>1</v>
      </c>
      <c r="L725" s="818">
        <v>5</v>
      </c>
      <c r="M725" s="813">
        <v>32500</v>
      </c>
      <c r="N725" s="819"/>
      <c r="O725" s="820"/>
      <c r="P725" s="821"/>
    </row>
    <row r="726" spans="1:16" ht="48" x14ac:dyDescent="0.2">
      <c r="A726" s="808" t="s">
        <v>1261</v>
      </c>
      <c r="B726" s="809" t="s">
        <v>1262</v>
      </c>
      <c r="C726" s="809" t="s">
        <v>1263</v>
      </c>
      <c r="D726" s="810" t="s">
        <v>3502</v>
      </c>
      <c r="E726" s="813">
        <v>5200</v>
      </c>
      <c r="F726" s="814" t="s">
        <v>3503</v>
      </c>
      <c r="G726" s="815" t="s">
        <v>3504</v>
      </c>
      <c r="H726" s="640" t="s">
        <v>1316</v>
      </c>
      <c r="I726" s="640" t="s">
        <v>1273</v>
      </c>
      <c r="J726" s="816" t="s">
        <v>1274</v>
      </c>
      <c r="K726" s="817">
        <v>1</v>
      </c>
      <c r="L726" s="818">
        <v>4</v>
      </c>
      <c r="M726" s="813">
        <v>16000</v>
      </c>
      <c r="N726" s="819">
        <v>4</v>
      </c>
      <c r="O726" s="820">
        <v>6</v>
      </c>
      <c r="P726" s="821">
        <v>31200</v>
      </c>
    </row>
    <row r="727" spans="1:16" ht="36" x14ac:dyDescent="0.2">
      <c r="A727" s="808" t="s">
        <v>1261</v>
      </c>
      <c r="B727" s="809" t="s">
        <v>1262</v>
      </c>
      <c r="C727" s="809" t="s">
        <v>1263</v>
      </c>
      <c r="D727" s="810" t="s">
        <v>3505</v>
      </c>
      <c r="E727" s="813">
        <v>6500</v>
      </c>
      <c r="F727" s="814" t="s">
        <v>3506</v>
      </c>
      <c r="G727" s="815" t="s">
        <v>3507</v>
      </c>
      <c r="H727" s="640" t="s">
        <v>1316</v>
      </c>
      <c r="I727" s="640" t="s">
        <v>1317</v>
      </c>
      <c r="J727" s="816" t="s">
        <v>1274</v>
      </c>
      <c r="K727" s="817">
        <v>1</v>
      </c>
      <c r="L727" s="818">
        <v>3</v>
      </c>
      <c r="M727" s="813">
        <v>19500</v>
      </c>
      <c r="N727" s="819"/>
      <c r="O727" s="820"/>
      <c r="P727" s="821"/>
    </row>
    <row r="728" spans="1:16" ht="168" x14ac:dyDescent="0.2">
      <c r="A728" s="808" t="s">
        <v>1261</v>
      </c>
      <c r="B728" s="809" t="s">
        <v>1262</v>
      </c>
      <c r="C728" s="809" t="s">
        <v>1263</v>
      </c>
      <c r="D728" s="810" t="s">
        <v>3508</v>
      </c>
      <c r="E728" s="813">
        <v>6500</v>
      </c>
      <c r="F728" s="814" t="s">
        <v>3509</v>
      </c>
      <c r="G728" s="815" t="s">
        <v>3510</v>
      </c>
      <c r="H728" s="640" t="s">
        <v>1272</v>
      </c>
      <c r="I728" s="640" t="s">
        <v>1273</v>
      </c>
      <c r="J728" s="816" t="s">
        <v>1274</v>
      </c>
      <c r="K728" s="817">
        <v>1</v>
      </c>
      <c r="L728" s="818">
        <v>4</v>
      </c>
      <c r="M728" s="813">
        <v>26000</v>
      </c>
      <c r="N728" s="819"/>
      <c r="O728" s="820"/>
      <c r="P728" s="821"/>
    </row>
    <row r="729" spans="1:16" ht="72" x14ac:dyDescent="0.2">
      <c r="A729" s="808" t="s">
        <v>1261</v>
      </c>
      <c r="B729" s="809" t="s">
        <v>1262</v>
      </c>
      <c r="C729" s="809" t="s">
        <v>1263</v>
      </c>
      <c r="D729" s="810" t="s">
        <v>3511</v>
      </c>
      <c r="E729" s="813">
        <v>5000</v>
      </c>
      <c r="F729" s="814" t="s">
        <v>3512</v>
      </c>
      <c r="G729" s="815" t="s">
        <v>3513</v>
      </c>
      <c r="H729" s="640" t="s">
        <v>2528</v>
      </c>
      <c r="I729" s="640" t="s">
        <v>2529</v>
      </c>
      <c r="J729" s="816" t="s">
        <v>1274</v>
      </c>
      <c r="K729" s="817">
        <v>1</v>
      </c>
      <c r="L729" s="818">
        <v>3</v>
      </c>
      <c r="M729" s="813">
        <v>15000</v>
      </c>
      <c r="N729" s="819"/>
      <c r="O729" s="820"/>
      <c r="P729" s="821"/>
    </row>
    <row r="730" spans="1:16" ht="84" x14ac:dyDescent="0.2">
      <c r="A730" s="808" t="s">
        <v>1261</v>
      </c>
      <c r="B730" s="809" t="s">
        <v>1262</v>
      </c>
      <c r="C730" s="809" t="s">
        <v>1263</v>
      </c>
      <c r="D730" s="810" t="s">
        <v>3514</v>
      </c>
      <c r="E730" s="813">
        <v>6500</v>
      </c>
      <c r="F730" s="814" t="s">
        <v>3515</v>
      </c>
      <c r="G730" s="815" t="s">
        <v>3516</v>
      </c>
      <c r="H730" s="640" t="s">
        <v>1325</v>
      </c>
      <c r="I730" s="640" t="s">
        <v>1273</v>
      </c>
      <c r="J730" s="816" t="s">
        <v>1274</v>
      </c>
      <c r="K730" s="817">
        <v>1</v>
      </c>
      <c r="L730" s="818">
        <v>5</v>
      </c>
      <c r="M730" s="813">
        <v>32500</v>
      </c>
      <c r="N730" s="819"/>
      <c r="O730" s="820"/>
      <c r="P730" s="821"/>
    </row>
    <row r="731" spans="1:16" ht="36" x14ac:dyDescent="0.2">
      <c r="A731" s="808" t="s">
        <v>1261</v>
      </c>
      <c r="B731" s="809" t="s">
        <v>1262</v>
      </c>
      <c r="C731" s="809" t="s">
        <v>1263</v>
      </c>
      <c r="D731" s="810" t="s">
        <v>1447</v>
      </c>
      <c r="E731" s="813">
        <v>1600</v>
      </c>
      <c r="F731" s="814" t="s">
        <v>3517</v>
      </c>
      <c r="G731" s="815" t="s">
        <v>3518</v>
      </c>
      <c r="H731" s="640" t="s">
        <v>1325</v>
      </c>
      <c r="I731" s="640" t="s">
        <v>1326</v>
      </c>
      <c r="J731" s="816" t="s">
        <v>1268</v>
      </c>
      <c r="K731" s="817">
        <v>1</v>
      </c>
      <c r="L731" s="818">
        <v>2</v>
      </c>
      <c r="M731" s="813">
        <v>3200</v>
      </c>
      <c r="N731" s="819"/>
      <c r="O731" s="820"/>
      <c r="P731" s="821"/>
    </row>
    <row r="732" spans="1:16" ht="48" x14ac:dyDescent="0.2">
      <c r="A732" s="808" t="s">
        <v>1261</v>
      </c>
      <c r="B732" s="809" t="s">
        <v>1262</v>
      </c>
      <c r="C732" s="809" t="s">
        <v>1263</v>
      </c>
      <c r="D732" s="810" t="s">
        <v>3519</v>
      </c>
      <c r="E732" s="813">
        <v>8500</v>
      </c>
      <c r="F732" s="814" t="s">
        <v>3520</v>
      </c>
      <c r="G732" s="815" t="s">
        <v>3521</v>
      </c>
      <c r="H732" s="640" t="s">
        <v>1376</v>
      </c>
      <c r="I732" s="640" t="s">
        <v>1377</v>
      </c>
      <c r="J732" s="816" t="s">
        <v>1274</v>
      </c>
      <c r="K732" s="817">
        <v>1</v>
      </c>
      <c r="L732" s="818">
        <v>4</v>
      </c>
      <c r="M732" s="813">
        <v>34000</v>
      </c>
      <c r="N732" s="819"/>
      <c r="O732" s="820"/>
      <c r="P732" s="821"/>
    </row>
    <row r="733" spans="1:16" ht="72" x14ac:dyDescent="0.2">
      <c r="A733" s="808" t="s">
        <v>1261</v>
      </c>
      <c r="B733" s="809" t="s">
        <v>1262</v>
      </c>
      <c r="C733" s="809" t="s">
        <v>1263</v>
      </c>
      <c r="D733" s="810" t="s">
        <v>3522</v>
      </c>
      <c r="E733" s="813">
        <v>5000</v>
      </c>
      <c r="F733" s="814" t="s">
        <v>3523</v>
      </c>
      <c r="G733" s="815" t="s">
        <v>3524</v>
      </c>
      <c r="H733" s="640" t="s">
        <v>2528</v>
      </c>
      <c r="I733" s="640" t="s">
        <v>1283</v>
      </c>
      <c r="J733" s="816" t="s">
        <v>1274</v>
      </c>
      <c r="K733" s="817">
        <v>1</v>
      </c>
      <c r="L733" s="818">
        <v>3</v>
      </c>
      <c r="M733" s="813">
        <v>15000</v>
      </c>
      <c r="N733" s="819"/>
      <c r="O733" s="820"/>
      <c r="P733" s="821"/>
    </row>
    <row r="734" spans="1:16" ht="264" x14ac:dyDescent="0.2">
      <c r="A734" s="808" t="s">
        <v>1261</v>
      </c>
      <c r="B734" s="809" t="s">
        <v>1262</v>
      </c>
      <c r="C734" s="809" t="s">
        <v>1263</v>
      </c>
      <c r="D734" s="810" t="s">
        <v>3525</v>
      </c>
      <c r="E734" s="813">
        <v>6500</v>
      </c>
      <c r="F734" s="814" t="s">
        <v>3526</v>
      </c>
      <c r="G734" s="815" t="s">
        <v>3527</v>
      </c>
      <c r="H734" s="640" t="s">
        <v>1430</v>
      </c>
      <c r="I734" s="640" t="s">
        <v>1273</v>
      </c>
      <c r="J734" s="816" t="s">
        <v>1274</v>
      </c>
      <c r="K734" s="817">
        <v>1</v>
      </c>
      <c r="L734" s="818">
        <v>3</v>
      </c>
      <c r="M734" s="813">
        <v>19500</v>
      </c>
      <c r="N734" s="819">
        <v>1</v>
      </c>
      <c r="O734" s="820">
        <v>3</v>
      </c>
      <c r="P734" s="821">
        <v>19500</v>
      </c>
    </row>
    <row r="735" spans="1:16" ht="36" x14ac:dyDescent="0.2">
      <c r="A735" s="808" t="s">
        <v>1261</v>
      </c>
      <c r="B735" s="809" t="s">
        <v>1262</v>
      </c>
      <c r="C735" s="809" t="s">
        <v>1263</v>
      </c>
      <c r="D735" s="810" t="s">
        <v>3528</v>
      </c>
      <c r="E735" s="813">
        <v>3000</v>
      </c>
      <c r="F735" s="814" t="s">
        <v>3529</v>
      </c>
      <c r="G735" s="815" t="s">
        <v>3530</v>
      </c>
      <c r="H735" s="640" t="s">
        <v>1471</v>
      </c>
      <c r="I735" s="640" t="s">
        <v>1471</v>
      </c>
      <c r="J735" s="816" t="s">
        <v>1268</v>
      </c>
      <c r="K735" s="817">
        <v>1</v>
      </c>
      <c r="L735" s="818">
        <v>11</v>
      </c>
      <c r="M735" s="813">
        <v>33000</v>
      </c>
      <c r="N735" s="819"/>
      <c r="O735" s="820"/>
      <c r="P735" s="821"/>
    </row>
    <row r="736" spans="1:16" ht="204" x14ac:dyDescent="0.2">
      <c r="A736" s="808" t="s">
        <v>1261</v>
      </c>
      <c r="B736" s="809" t="s">
        <v>1262</v>
      </c>
      <c r="C736" s="809" t="s">
        <v>1263</v>
      </c>
      <c r="D736" s="810" t="s">
        <v>3531</v>
      </c>
      <c r="E736" s="813">
        <v>6500</v>
      </c>
      <c r="F736" s="814" t="s">
        <v>3532</v>
      </c>
      <c r="G736" s="815" t="s">
        <v>3533</v>
      </c>
      <c r="H736" s="640" t="s">
        <v>1325</v>
      </c>
      <c r="I736" s="640" t="s">
        <v>1273</v>
      </c>
      <c r="J736" s="816" t="s">
        <v>1274</v>
      </c>
      <c r="K736" s="817"/>
      <c r="L736" s="818"/>
      <c r="M736" s="813"/>
      <c r="N736" s="819">
        <v>1</v>
      </c>
      <c r="O736" s="820">
        <v>3</v>
      </c>
      <c r="P736" s="821">
        <v>19500</v>
      </c>
    </row>
    <row r="737" spans="1:16" ht="84" x14ac:dyDescent="0.2">
      <c r="A737" s="808" t="s">
        <v>1261</v>
      </c>
      <c r="B737" s="809" t="s">
        <v>1262</v>
      </c>
      <c r="C737" s="809" t="s">
        <v>1263</v>
      </c>
      <c r="D737" s="810" t="s">
        <v>3534</v>
      </c>
      <c r="E737" s="813">
        <v>1500</v>
      </c>
      <c r="F737" s="814" t="s">
        <v>3535</v>
      </c>
      <c r="G737" s="815" t="s">
        <v>3536</v>
      </c>
      <c r="H737" s="640" t="s">
        <v>1316</v>
      </c>
      <c r="I737" s="640" t="s">
        <v>1273</v>
      </c>
      <c r="J737" s="816" t="s">
        <v>1274</v>
      </c>
      <c r="K737" s="817">
        <v>1</v>
      </c>
      <c r="L737" s="818">
        <v>3</v>
      </c>
      <c r="M737" s="813">
        <v>5000</v>
      </c>
      <c r="N737" s="819"/>
      <c r="O737" s="820"/>
      <c r="P737" s="821"/>
    </row>
    <row r="738" spans="1:16" ht="60" x14ac:dyDescent="0.2">
      <c r="A738" s="808" t="s">
        <v>1261</v>
      </c>
      <c r="B738" s="809" t="s">
        <v>1262</v>
      </c>
      <c r="C738" s="809" t="s">
        <v>1263</v>
      </c>
      <c r="D738" s="810" t="s">
        <v>3537</v>
      </c>
      <c r="E738" s="813">
        <v>5500</v>
      </c>
      <c r="F738" s="814" t="s">
        <v>3538</v>
      </c>
      <c r="G738" s="815" t="s">
        <v>3539</v>
      </c>
      <c r="H738" s="640" t="s">
        <v>1272</v>
      </c>
      <c r="I738" s="640" t="s">
        <v>1273</v>
      </c>
      <c r="J738" s="816" t="s">
        <v>1274</v>
      </c>
      <c r="K738" s="817">
        <v>1</v>
      </c>
      <c r="L738" s="818">
        <v>3</v>
      </c>
      <c r="M738" s="813">
        <v>16500</v>
      </c>
      <c r="N738" s="819"/>
      <c r="O738" s="820"/>
      <c r="P738" s="821"/>
    </row>
    <row r="739" spans="1:16" ht="48" x14ac:dyDescent="0.2">
      <c r="A739" s="808" t="s">
        <v>1261</v>
      </c>
      <c r="B739" s="809" t="s">
        <v>1262</v>
      </c>
      <c r="C739" s="809" t="s">
        <v>1263</v>
      </c>
      <c r="D739" s="810" t="s">
        <v>3540</v>
      </c>
      <c r="E739" s="813">
        <v>6500</v>
      </c>
      <c r="F739" s="814" t="s">
        <v>3541</v>
      </c>
      <c r="G739" s="815" t="s">
        <v>3542</v>
      </c>
      <c r="H739" s="640" t="s">
        <v>1305</v>
      </c>
      <c r="I739" s="640" t="s">
        <v>1273</v>
      </c>
      <c r="J739" s="816" t="s">
        <v>1274</v>
      </c>
      <c r="K739" s="817">
        <v>1</v>
      </c>
      <c r="L739" s="818">
        <v>4</v>
      </c>
      <c r="M739" s="813">
        <v>30000</v>
      </c>
      <c r="N739" s="819"/>
      <c r="O739" s="820"/>
      <c r="P739" s="821"/>
    </row>
    <row r="740" spans="1:16" ht="48" x14ac:dyDescent="0.2">
      <c r="A740" s="808" t="s">
        <v>1261</v>
      </c>
      <c r="B740" s="809" t="s">
        <v>1262</v>
      </c>
      <c r="C740" s="809" t="s">
        <v>1263</v>
      </c>
      <c r="D740" s="810" t="s">
        <v>3543</v>
      </c>
      <c r="E740" s="813">
        <v>5062.5</v>
      </c>
      <c r="F740" s="814" t="s">
        <v>3544</v>
      </c>
      <c r="G740" s="815" t="s">
        <v>3545</v>
      </c>
      <c r="H740" s="640" t="s">
        <v>1272</v>
      </c>
      <c r="I740" s="640" t="s">
        <v>1278</v>
      </c>
      <c r="J740" s="816" t="s">
        <v>1274</v>
      </c>
      <c r="K740" s="817">
        <v>1</v>
      </c>
      <c r="L740" s="818">
        <v>5</v>
      </c>
      <c r="M740" s="813">
        <v>25000</v>
      </c>
      <c r="N740" s="819">
        <v>3</v>
      </c>
      <c r="O740" s="820">
        <v>6</v>
      </c>
      <c r="P740" s="821">
        <v>30375</v>
      </c>
    </row>
    <row r="741" spans="1:16" ht="84" x14ac:dyDescent="0.2">
      <c r="A741" s="808" t="s">
        <v>1261</v>
      </c>
      <c r="B741" s="809" t="s">
        <v>1262</v>
      </c>
      <c r="C741" s="809" t="s">
        <v>1263</v>
      </c>
      <c r="D741" s="810" t="s">
        <v>3546</v>
      </c>
      <c r="E741" s="813">
        <v>6500</v>
      </c>
      <c r="F741" s="814" t="s">
        <v>3547</v>
      </c>
      <c r="G741" s="815" t="s">
        <v>3548</v>
      </c>
      <c r="H741" s="640" t="s">
        <v>1316</v>
      </c>
      <c r="I741" s="640" t="s">
        <v>1317</v>
      </c>
      <c r="J741" s="816" t="s">
        <v>1274</v>
      </c>
      <c r="K741" s="817">
        <v>1</v>
      </c>
      <c r="L741" s="818">
        <v>4</v>
      </c>
      <c r="M741" s="813">
        <v>26000</v>
      </c>
      <c r="N741" s="819"/>
      <c r="O741" s="820"/>
      <c r="P741" s="821"/>
    </row>
    <row r="742" spans="1:16" ht="60" x14ac:dyDescent="0.2">
      <c r="A742" s="808" t="s">
        <v>1261</v>
      </c>
      <c r="B742" s="809" t="s">
        <v>1262</v>
      </c>
      <c r="C742" s="809" t="s">
        <v>1263</v>
      </c>
      <c r="D742" s="810" t="s">
        <v>3549</v>
      </c>
      <c r="E742" s="813">
        <v>12000</v>
      </c>
      <c r="F742" s="814" t="s">
        <v>3550</v>
      </c>
      <c r="G742" s="815" t="s">
        <v>3551</v>
      </c>
      <c r="H742" s="640" t="s">
        <v>3552</v>
      </c>
      <c r="I742" s="640" t="s">
        <v>1273</v>
      </c>
      <c r="J742" s="816" t="s">
        <v>1274</v>
      </c>
      <c r="K742" s="817"/>
      <c r="L742" s="818"/>
      <c r="M742" s="813"/>
      <c r="N742" s="819">
        <v>1</v>
      </c>
      <c r="O742" s="820">
        <v>1</v>
      </c>
      <c r="P742" s="821">
        <v>12000</v>
      </c>
    </row>
    <row r="743" spans="1:16" ht="72" x14ac:dyDescent="0.2">
      <c r="A743" s="808" t="s">
        <v>1261</v>
      </c>
      <c r="B743" s="809" t="s">
        <v>1262</v>
      </c>
      <c r="C743" s="809" t="s">
        <v>1263</v>
      </c>
      <c r="D743" s="810" t="s">
        <v>3553</v>
      </c>
      <c r="E743" s="813">
        <v>5500</v>
      </c>
      <c r="F743" s="814" t="s">
        <v>3554</v>
      </c>
      <c r="G743" s="815" t="s">
        <v>3555</v>
      </c>
      <c r="H743" s="640" t="s">
        <v>1272</v>
      </c>
      <c r="I743" s="640" t="s">
        <v>1278</v>
      </c>
      <c r="J743" s="816" t="s">
        <v>1274</v>
      </c>
      <c r="K743" s="817">
        <v>2</v>
      </c>
      <c r="L743" s="818">
        <v>6</v>
      </c>
      <c r="M743" s="813">
        <v>33000</v>
      </c>
      <c r="N743" s="819"/>
      <c r="O743" s="820"/>
      <c r="P743" s="821"/>
    </row>
    <row r="744" spans="1:16" ht="36" x14ac:dyDescent="0.2">
      <c r="A744" s="808" t="s">
        <v>1261</v>
      </c>
      <c r="B744" s="809" t="s">
        <v>1262</v>
      </c>
      <c r="C744" s="809" t="s">
        <v>1263</v>
      </c>
      <c r="D744" s="810" t="s">
        <v>3556</v>
      </c>
      <c r="E744" s="813">
        <v>2500</v>
      </c>
      <c r="F744" s="814" t="s">
        <v>3557</v>
      </c>
      <c r="G744" s="815" t="s">
        <v>3558</v>
      </c>
      <c r="H744" s="640" t="s">
        <v>1471</v>
      </c>
      <c r="I744" s="640" t="s">
        <v>1471</v>
      </c>
      <c r="J744" s="816" t="s">
        <v>1268</v>
      </c>
      <c r="K744" s="817">
        <v>1</v>
      </c>
      <c r="L744" s="818">
        <v>12</v>
      </c>
      <c r="M744" s="813">
        <v>28333</v>
      </c>
      <c r="N744" s="819">
        <v>4</v>
      </c>
      <c r="O744" s="820">
        <v>6</v>
      </c>
      <c r="P744" s="821">
        <v>15000</v>
      </c>
    </row>
    <row r="745" spans="1:16" ht="96" x14ac:dyDescent="0.2">
      <c r="A745" s="808" t="s">
        <v>1261</v>
      </c>
      <c r="B745" s="809" t="s">
        <v>1262</v>
      </c>
      <c r="C745" s="809" t="s">
        <v>1263</v>
      </c>
      <c r="D745" s="810" t="s">
        <v>3559</v>
      </c>
      <c r="E745" s="813">
        <v>6500</v>
      </c>
      <c r="F745" s="814" t="s">
        <v>3560</v>
      </c>
      <c r="G745" s="815" t="s">
        <v>3561</v>
      </c>
      <c r="H745" s="640" t="s">
        <v>1325</v>
      </c>
      <c r="I745" s="640" t="s">
        <v>1283</v>
      </c>
      <c r="J745" s="816" t="s">
        <v>1274</v>
      </c>
      <c r="K745" s="817">
        <v>1</v>
      </c>
      <c r="L745" s="818">
        <v>5</v>
      </c>
      <c r="M745" s="813">
        <v>32500</v>
      </c>
      <c r="N745" s="819"/>
      <c r="O745" s="820"/>
      <c r="P745" s="821"/>
    </row>
    <row r="746" spans="1:16" ht="36" x14ac:dyDescent="0.2">
      <c r="A746" s="808" t="s">
        <v>1261</v>
      </c>
      <c r="B746" s="809" t="s">
        <v>1262</v>
      </c>
      <c r="C746" s="809" t="s">
        <v>1263</v>
      </c>
      <c r="D746" s="810" t="s">
        <v>3562</v>
      </c>
      <c r="E746" s="813">
        <v>2000</v>
      </c>
      <c r="F746" s="814" t="s">
        <v>3563</v>
      </c>
      <c r="G746" s="815" t="s">
        <v>3564</v>
      </c>
      <c r="H746" s="640" t="s">
        <v>1325</v>
      </c>
      <c r="I746" s="640" t="s">
        <v>1479</v>
      </c>
      <c r="J746" s="816" t="s">
        <v>1268</v>
      </c>
      <c r="K746" s="817">
        <v>1</v>
      </c>
      <c r="L746" s="818">
        <v>12</v>
      </c>
      <c r="M746" s="813">
        <v>24000</v>
      </c>
      <c r="N746" s="819">
        <v>1</v>
      </c>
      <c r="O746" s="820">
        <v>1</v>
      </c>
      <c r="P746" s="821">
        <v>2000</v>
      </c>
    </row>
    <row r="747" spans="1:16" ht="48" x14ac:dyDescent="0.2">
      <c r="A747" s="808" t="s">
        <v>1261</v>
      </c>
      <c r="B747" s="809" t="s">
        <v>1262</v>
      </c>
      <c r="C747" s="809" t="s">
        <v>1263</v>
      </c>
      <c r="D747" s="810" t="s">
        <v>3565</v>
      </c>
      <c r="E747" s="813">
        <v>6500</v>
      </c>
      <c r="F747" s="814" t="s">
        <v>3566</v>
      </c>
      <c r="G747" s="815" t="s">
        <v>3567</v>
      </c>
      <c r="H747" s="640" t="s">
        <v>1316</v>
      </c>
      <c r="I747" s="640" t="s">
        <v>1317</v>
      </c>
      <c r="J747" s="816" t="s">
        <v>1274</v>
      </c>
      <c r="K747" s="817">
        <v>1</v>
      </c>
      <c r="L747" s="818">
        <v>3</v>
      </c>
      <c r="M747" s="813">
        <v>19500</v>
      </c>
      <c r="N747" s="819"/>
      <c r="O747" s="820"/>
      <c r="P747" s="821"/>
    </row>
    <row r="748" spans="1:16" ht="108" x14ac:dyDescent="0.2">
      <c r="A748" s="808" t="s">
        <v>1261</v>
      </c>
      <c r="B748" s="809" t="s">
        <v>1262</v>
      </c>
      <c r="C748" s="809" t="s">
        <v>1263</v>
      </c>
      <c r="D748" s="810" t="s">
        <v>3568</v>
      </c>
      <c r="E748" s="813">
        <v>5500</v>
      </c>
      <c r="F748" s="814" t="s">
        <v>3569</v>
      </c>
      <c r="G748" s="815" t="s">
        <v>3570</v>
      </c>
      <c r="H748" s="640" t="s">
        <v>1272</v>
      </c>
      <c r="I748" s="640" t="s">
        <v>1278</v>
      </c>
      <c r="J748" s="816" t="s">
        <v>1274</v>
      </c>
      <c r="K748" s="817">
        <v>1</v>
      </c>
      <c r="L748" s="818">
        <v>3</v>
      </c>
      <c r="M748" s="813">
        <v>16500</v>
      </c>
      <c r="N748" s="819"/>
      <c r="O748" s="820"/>
      <c r="P748" s="821"/>
    </row>
    <row r="749" spans="1:16" ht="36" x14ac:dyDescent="0.2">
      <c r="A749" s="808" t="s">
        <v>1261</v>
      </c>
      <c r="B749" s="809" t="s">
        <v>1262</v>
      </c>
      <c r="C749" s="809" t="s">
        <v>1263</v>
      </c>
      <c r="D749" s="810" t="s">
        <v>3571</v>
      </c>
      <c r="E749" s="813">
        <v>3000</v>
      </c>
      <c r="F749" s="814" t="s">
        <v>3572</v>
      </c>
      <c r="G749" s="815" t="s">
        <v>3573</v>
      </c>
      <c r="H749" s="640" t="s">
        <v>1471</v>
      </c>
      <c r="I749" s="640" t="s">
        <v>1471</v>
      </c>
      <c r="J749" s="816" t="s">
        <v>1268</v>
      </c>
      <c r="K749" s="817">
        <v>1</v>
      </c>
      <c r="L749" s="818">
        <v>11</v>
      </c>
      <c r="M749" s="813">
        <v>33000</v>
      </c>
      <c r="N749" s="819"/>
      <c r="O749" s="820"/>
      <c r="P749" s="821"/>
    </row>
    <row r="750" spans="1:16" ht="36" x14ac:dyDescent="0.2">
      <c r="A750" s="808" t="s">
        <v>1261</v>
      </c>
      <c r="B750" s="809" t="s">
        <v>1262</v>
      </c>
      <c r="C750" s="809" t="s">
        <v>1263</v>
      </c>
      <c r="D750" s="810" t="s">
        <v>3574</v>
      </c>
      <c r="E750" s="813">
        <v>3000</v>
      </c>
      <c r="F750" s="814" t="s">
        <v>3575</v>
      </c>
      <c r="G750" s="815" t="s">
        <v>3576</v>
      </c>
      <c r="H750" s="640" t="s">
        <v>1272</v>
      </c>
      <c r="I750" s="640" t="s">
        <v>1326</v>
      </c>
      <c r="J750" s="816" t="s">
        <v>1274</v>
      </c>
      <c r="K750" s="817"/>
      <c r="L750" s="818"/>
      <c r="M750" s="813"/>
      <c r="N750" s="819">
        <v>1</v>
      </c>
      <c r="O750" s="820">
        <v>4</v>
      </c>
      <c r="P750" s="821">
        <v>10900</v>
      </c>
    </row>
    <row r="751" spans="1:16" ht="48" x14ac:dyDescent="0.2">
      <c r="A751" s="808" t="s">
        <v>1261</v>
      </c>
      <c r="B751" s="809" t="s">
        <v>1262</v>
      </c>
      <c r="C751" s="809" t="s">
        <v>1263</v>
      </c>
      <c r="D751" s="810" t="s">
        <v>2351</v>
      </c>
      <c r="E751" s="813">
        <v>2500</v>
      </c>
      <c r="F751" s="814" t="s">
        <v>3577</v>
      </c>
      <c r="G751" s="815" t="s">
        <v>3578</v>
      </c>
      <c r="H751" s="640" t="s">
        <v>1461</v>
      </c>
      <c r="I751" s="640" t="s">
        <v>1326</v>
      </c>
      <c r="J751" s="816" t="s">
        <v>1274</v>
      </c>
      <c r="K751" s="817">
        <v>1</v>
      </c>
      <c r="L751" s="818">
        <v>2</v>
      </c>
      <c r="M751" s="813">
        <v>5000</v>
      </c>
      <c r="N751" s="819">
        <v>1</v>
      </c>
      <c r="O751" s="820">
        <v>1</v>
      </c>
      <c r="P751" s="821">
        <v>2500</v>
      </c>
    </row>
    <row r="752" spans="1:16" ht="36" x14ac:dyDescent="0.2">
      <c r="A752" s="808" t="s">
        <v>1261</v>
      </c>
      <c r="B752" s="809" t="s">
        <v>1262</v>
      </c>
      <c r="C752" s="809" t="s">
        <v>1263</v>
      </c>
      <c r="D752" s="810" t="s">
        <v>3579</v>
      </c>
      <c r="E752" s="813">
        <v>3000</v>
      </c>
      <c r="F752" s="814" t="s">
        <v>3580</v>
      </c>
      <c r="G752" s="815" t="s">
        <v>3581</v>
      </c>
      <c r="H752" s="640" t="s">
        <v>1655</v>
      </c>
      <c r="I752" s="640" t="s">
        <v>1326</v>
      </c>
      <c r="J752" s="816" t="s">
        <v>1268</v>
      </c>
      <c r="K752" s="817">
        <v>1</v>
      </c>
      <c r="L752" s="818">
        <v>1</v>
      </c>
      <c r="M752" s="813">
        <v>6000</v>
      </c>
      <c r="N752" s="819"/>
      <c r="O752" s="820"/>
      <c r="P752" s="821"/>
    </row>
    <row r="753" spans="1:16" ht="36" x14ac:dyDescent="0.2">
      <c r="A753" s="808" t="s">
        <v>1261</v>
      </c>
      <c r="B753" s="809" t="s">
        <v>1262</v>
      </c>
      <c r="C753" s="809" t="s">
        <v>1263</v>
      </c>
      <c r="D753" s="810" t="s">
        <v>3582</v>
      </c>
      <c r="E753" s="813">
        <v>3500</v>
      </c>
      <c r="F753" s="814" t="s">
        <v>3583</v>
      </c>
      <c r="G753" s="815" t="s">
        <v>3584</v>
      </c>
      <c r="H753" s="640" t="s">
        <v>1272</v>
      </c>
      <c r="I753" s="640" t="s">
        <v>1716</v>
      </c>
      <c r="J753" s="816" t="s">
        <v>1268</v>
      </c>
      <c r="K753" s="817">
        <v>3</v>
      </c>
      <c r="L753" s="818">
        <v>9</v>
      </c>
      <c r="M753" s="813">
        <v>31500</v>
      </c>
      <c r="N753" s="819"/>
      <c r="O753" s="820"/>
      <c r="P753" s="821"/>
    </row>
    <row r="754" spans="1:16" ht="36" x14ac:dyDescent="0.2">
      <c r="A754" s="808" t="s">
        <v>1261</v>
      </c>
      <c r="B754" s="809" t="s">
        <v>1262</v>
      </c>
      <c r="C754" s="809" t="s">
        <v>1263</v>
      </c>
      <c r="D754" s="810" t="s">
        <v>3585</v>
      </c>
      <c r="E754" s="813">
        <v>6500</v>
      </c>
      <c r="F754" s="814" t="s">
        <v>3586</v>
      </c>
      <c r="G754" s="815" t="s">
        <v>3587</v>
      </c>
      <c r="H754" s="640" t="s">
        <v>1305</v>
      </c>
      <c r="I754" s="640" t="s">
        <v>1273</v>
      </c>
      <c r="J754" s="816" t="s">
        <v>1274</v>
      </c>
      <c r="K754" s="817">
        <v>1</v>
      </c>
      <c r="L754" s="818">
        <v>4</v>
      </c>
      <c r="M754" s="813">
        <v>26000</v>
      </c>
      <c r="N754" s="819"/>
      <c r="O754" s="820"/>
      <c r="P754" s="821"/>
    </row>
    <row r="755" spans="1:16" ht="144" x14ac:dyDescent="0.2">
      <c r="A755" s="808" t="s">
        <v>1261</v>
      </c>
      <c r="B755" s="809" t="s">
        <v>1262</v>
      </c>
      <c r="C755" s="809" t="s">
        <v>1263</v>
      </c>
      <c r="D755" s="810" t="s">
        <v>3588</v>
      </c>
      <c r="E755" s="813">
        <v>7000</v>
      </c>
      <c r="F755" s="814" t="s">
        <v>3589</v>
      </c>
      <c r="G755" s="815" t="s">
        <v>3590</v>
      </c>
      <c r="H755" s="640" t="s">
        <v>1707</v>
      </c>
      <c r="I755" s="640" t="s">
        <v>1273</v>
      </c>
      <c r="J755" s="816" t="s">
        <v>1274</v>
      </c>
      <c r="K755" s="817">
        <v>1</v>
      </c>
      <c r="L755" s="818">
        <v>4</v>
      </c>
      <c r="M755" s="813">
        <v>28000</v>
      </c>
      <c r="N755" s="819"/>
      <c r="O755" s="820"/>
      <c r="P755" s="821"/>
    </row>
    <row r="756" spans="1:16" ht="60" x14ac:dyDescent="0.2">
      <c r="A756" s="808" t="s">
        <v>1261</v>
      </c>
      <c r="B756" s="809" t="s">
        <v>1262</v>
      </c>
      <c r="C756" s="809" t="s">
        <v>1263</v>
      </c>
      <c r="D756" s="810" t="s">
        <v>3591</v>
      </c>
      <c r="E756" s="813">
        <v>6000</v>
      </c>
      <c r="F756" s="814" t="s">
        <v>3592</v>
      </c>
      <c r="G756" s="815" t="s">
        <v>3593</v>
      </c>
      <c r="H756" s="640" t="s">
        <v>1305</v>
      </c>
      <c r="I756" s="640" t="s">
        <v>1305</v>
      </c>
      <c r="J756" s="816" t="s">
        <v>1274</v>
      </c>
      <c r="K756" s="817">
        <v>1</v>
      </c>
      <c r="L756" s="818">
        <v>3</v>
      </c>
      <c r="M756" s="813">
        <v>18000</v>
      </c>
      <c r="N756" s="819"/>
      <c r="O756" s="820"/>
      <c r="P756" s="821"/>
    </row>
    <row r="757" spans="1:16" ht="36" x14ac:dyDescent="0.2">
      <c r="A757" s="808" t="s">
        <v>1261</v>
      </c>
      <c r="B757" s="809" t="s">
        <v>1262</v>
      </c>
      <c r="C757" s="809" t="s">
        <v>1263</v>
      </c>
      <c r="D757" s="810" t="s">
        <v>3594</v>
      </c>
      <c r="E757" s="813">
        <v>6500</v>
      </c>
      <c r="F757" s="814" t="s">
        <v>3595</v>
      </c>
      <c r="G757" s="815" t="s">
        <v>3596</v>
      </c>
      <c r="H757" s="640" t="s">
        <v>1316</v>
      </c>
      <c r="I757" s="640" t="s">
        <v>1317</v>
      </c>
      <c r="J757" s="816" t="s">
        <v>1274</v>
      </c>
      <c r="K757" s="817">
        <v>1</v>
      </c>
      <c r="L757" s="818">
        <v>6</v>
      </c>
      <c r="M757" s="813">
        <v>32500</v>
      </c>
      <c r="N757" s="819"/>
      <c r="O757" s="820"/>
      <c r="P757" s="821"/>
    </row>
    <row r="758" spans="1:16" ht="36" x14ac:dyDescent="0.2">
      <c r="A758" s="808" t="s">
        <v>1261</v>
      </c>
      <c r="B758" s="809" t="s">
        <v>1262</v>
      </c>
      <c r="C758" s="809" t="s">
        <v>1263</v>
      </c>
      <c r="D758" s="810" t="s">
        <v>3597</v>
      </c>
      <c r="E758" s="813">
        <v>4500</v>
      </c>
      <c r="F758" s="814" t="s">
        <v>3598</v>
      </c>
      <c r="G758" s="815" t="s">
        <v>3599</v>
      </c>
      <c r="H758" s="640" t="s">
        <v>3600</v>
      </c>
      <c r="I758" s="640" t="s">
        <v>1377</v>
      </c>
      <c r="J758" s="816" t="s">
        <v>1274</v>
      </c>
      <c r="K758" s="817">
        <v>1</v>
      </c>
      <c r="L758" s="818">
        <v>3</v>
      </c>
      <c r="M758" s="813">
        <v>13500</v>
      </c>
      <c r="N758" s="819"/>
      <c r="O758" s="820"/>
      <c r="P758" s="821"/>
    </row>
    <row r="759" spans="1:16" ht="84" x14ac:dyDescent="0.2">
      <c r="A759" s="808" t="s">
        <v>1261</v>
      </c>
      <c r="B759" s="809" t="s">
        <v>1262</v>
      </c>
      <c r="C759" s="809" t="s">
        <v>1263</v>
      </c>
      <c r="D759" s="810" t="s">
        <v>3601</v>
      </c>
      <c r="E759" s="813">
        <v>5000</v>
      </c>
      <c r="F759" s="814" t="s">
        <v>3602</v>
      </c>
      <c r="G759" s="815" t="s">
        <v>3603</v>
      </c>
      <c r="H759" s="640" t="s">
        <v>2528</v>
      </c>
      <c r="I759" s="640" t="s">
        <v>2529</v>
      </c>
      <c r="J759" s="816" t="s">
        <v>1274</v>
      </c>
      <c r="K759" s="817">
        <v>2</v>
      </c>
      <c r="L759" s="818">
        <v>5</v>
      </c>
      <c r="M759" s="813">
        <v>25000</v>
      </c>
      <c r="N759" s="819"/>
      <c r="O759" s="820"/>
      <c r="P759" s="821"/>
    </row>
    <row r="760" spans="1:16" ht="36" x14ac:dyDescent="0.2">
      <c r="A760" s="808" t="s">
        <v>1261</v>
      </c>
      <c r="B760" s="809" t="s">
        <v>1262</v>
      </c>
      <c r="C760" s="809" t="s">
        <v>1263</v>
      </c>
      <c r="D760" s="810" t="s">
        <v>3604</v>
      </c>
      <c r="E760" s="813">
        <v>2500</v>
      </c>
      <c r="F760" s="814" t="s">
        <v>3605</v>
      </c>
      <c r="G760" s="815" t="s">
        <v>3606</v>
      </c>
      <c r="H760" s="640" t="s">
        <v>1325</v>
      </c>
      <c r="I760" s="640" t="s">
        <v>1326</v>
      </c>
      <c r="J760" s="816" t="s">
        <v>1268</v>
      </c>
      <c r="K760" s="817">
        <v>1</v>
      </c>
      <c r="L760" s="818">
        <v>11</v>
      </c>
      <c r="M760" s="813">
        <v>30000</v>
      </c>
      <c r="N760" s="819"/>
      <c r="O760" s="820"/>
      <c r="P760" s="821"/>
    </row>
    <row r="761" spans="1:16" ht="36" x14ac:dyDescent="0.2">
      <c r="A761" s="808" t="s">
        <v>1261</v>
      </c>
      <c r="B761" s="809" t="s">
        <v>1262</v>
      </c>
      <c r="C761" s="809" t="s">
        <v>1263</v>
      </c>
      <c r="D761" s="810" t="s">
        <v>3607</v>
      </c>
      <c r="E761" s="813">
        <v>7000</v>
      </c>
      <c r="F761" s="814" t="s">
        <v>3608</v>
      </c>
      <c r="G761" s="815" t="s">
        <v>3609</v>
      </c>
      <c r="H761" s="640" t="s">
        <v>1360</v>
      </c>
      <c r="I761" s="640" t="s">
        <v>1576</v>
      </c>
      <c r="J761" s="816" t="s">
        <v>1274</v>
      </c>
      <c r="K761" s="817">
        <v>1</v>
      </c>
      <c r="L761" s="818">
        <v>4</v>
      </c>
      <c r="M761" s="813">
        <v>28000</v>
      </c>
      <c r="N761" s="819"/>
      <c r="O761" s="820"/>
      <c r="P761" s="821"/>
    </row>
    <row r="762" spans="1:16" ht="48" x14ac:dyDescent="0.2">
      <c r="A762" s="808" t="s">
        <v>1261</v>
      </c>
      <c r="B762" s="809" t="s">
        <v>1262</v>
      </c>
      <c r="C762" s="809" t="s">
        <v>1263</v>
      </c>
      <c r="D762" s="810" t="s">
        <v>2351</v>
      </c>
      <c r="E762" s="813">
        <v>2500</v>
      </c>
      <c r="F762" s="814" t="s">
        <v>3610</v>
      </c>
      <c r="G762" s="815" t="s">
        <v>3611</v>
      </c>
      <c r="H762" s="640" t="s">
        <v>1461</v>
      </c>
      <c r="I762" s="640" t="s">
        <v>1326</v>
      </c>
      <c r="J762" s="816" t="s">
        <v>1274</v>
      </c>
      <c r="K762" s="817">
        <v>1</v>
      </c>
      <c r="L762" s="818">
        <v>2</v>
      </c>
      <c r="M762" s="813">
        <v>5000</v>
      </c>
      <c r="N762" s="819">
        <v>2</v>
      </c>
      <c r="O762" s="820">
        <v>2</v>
      </c>
      <c r="P762" s="821">
        <v>5000</v>
      </c>
    </row>
    <row r="763" spans="1:16" ht="36" x14ac:dyDescent="0.2">
      <c r="A763" s="808" t="s">
        <v>1261</v>
      </c>
      <c r="B763" s="809" t="s">
        <v>1262</v>
      </c>
      <c r="C763" s="809" t="s">
        <v>1263</v>
      </c>
      <c r="D763" s="810" t="s">
        <v>3612</v>
      </c>
      <c r="E763" s="813">
        <v>8500</v>
      </c>
      <c r="F763" s="814" t="s">
        <v>3613</v>
      </c>
      <c r="G763" s="815" t="s">
        <v>3614</v>
      </c>
      <c r="H763" s="640" t="s">
        <v>1360</v>
      </c>
      <c r="I763" s="640" t="s">
        <v>1576</v>
      </c>
      <c r="J763" s="816" t="s">
        <v>1274</v>
      </c>
      <c r="K763" s="817">
        <v>1</v>
      </c>
      <c r="L763" s="818">
        <v>4</v>
      </c>
      <c r="M763" s="813">
        <v>34000</v>
      </c>
      <c r="N763" s="819"/>
      <c r="O763" s="820"/>
      <c r="P763" s="821"/>
    </row>
    <row r="764" spans="1:16" ht="96" x14ac:dyDescent="0.2">
      <c r="A764" s="808" t="s">
        <v>1261</v>
      </c>
      <c r="B764" s="809" t="s">
        <v>1262</v>
      </c>
      <c r="C764" s="809" t="s">
        <v>1263</v>
      </c>
      <c r="D764" s="810" t="s">
        <v>3615</v>
      </c>
      <c r="E764" s="813">
        <v>8500</v>
      </c>
      <c r="F764" s="814" t="s">
        <v>3616</v>
      </c>
      <c r="G764" s="815" t="s">
        <v>3617</v>
      </c>
      <c r="H764" s="640" t="s">
        <v>1292</v>
      </c>
      <c r="I764" s="640" t="s">
        <v>1273</v>
      </c>
      <c r="J764" s="816" t="s">
        <v>1274</v>
      </c>
      <c r="K764" s="817">
        <v>1</v>
      </c>
      <c r="L764" s="818">
        <v>4</v>
      </c>
      <c r="M764" s="813">
        <v>34000</v>
      </c>
      <c r="N764" s="819"/>
      <c r="O764" s="820"/>
      <c r="P764" s="821"/>
    </row>
    <row r="765" spans="1:16" ht="84" x14ac:dyDescent="0.2">
      <c r="A765" s="808" t="s">
        <v>1261</v>
      </c>
      <c r="B765" s="809" t="s">
        <v>1262</v>
      </c>
      <c r="C765" s="809" t="s">
        <v>1263</v>
      </c>
      <c r="D765" s="810" t="s">
        <v>3618</v>
      </c>
      <c r="E765" s="813">
        <v>5500</v>
      </c>
      <c r="F765" s="814" t="s">
        <v>3619</v>
      </c>
      <c r="G765" s="815" t="s">
        <v>3620</v>
      </c>
      <c r="H765" s="640" t="s">
        <v>1443</v>
      </c>
      <c r="I765" s="640" t="s">
        <v>1273</v>
      </c>
      <c r="J765" s="816" t="s">
        <v>1274</v>
      </c>
      <c r="K765" s="817">
        <v>1</v>
      </c>
      <c r="L765" s="818">
        <v>3</v>
      </c>
      <c r="M765" s="813">
        <v>16500</v>
      </c>
      <c r="N765" s="819"/>
      <c r="O765" s="820"/>
      <c r="P765" s="821"/>
    </row>
    <row r="766" spans="1:16" ht="36" x14ac:dyDescent="0.2">
      <c r="A766" s="808" t="s">
        <v>1261</v>
      </c>
      <c r="B766" s="809" t="s">
        <v>1262</v>
      </c>
      <c r="C766" s="809" t="s">
        <v>1263</v>
      </c>
      <c r="D766" s="810" t="s">
        <v>3621</v>
      </c>
      <c r="E766" s="813">
        <v>2500</v>
      </c>
      <c r="F766" s="814" t="s">
        <v>3622</v>
      </c>
      <c r="G766" s="815" t="s">
        <v>3623</v>
      </c>
      <c r="H766" s="640" t="s">
        <v>1267</v>
      </c>
      <c r="I766" s="640" t="s">
        <v>1267</v>
      </c>
      <c r="J766" s="816" t="s">
        <v>1268</v>
      </c>
      <c r="K766" s="817"/>
      <c r="L766" s="818"/>
      <c r="M766" s="813"/>
      <c r="N766" s="819">
        <v>4</v>
      </c>
      <c r="O766" s="820">
        <v>6</v>
      </c>
      <c r="P766" s="821">
        <v>15000</v>
      </c>
    </row>
    <row r="767" spans="1:16" ht="96" x14ac:dyDescent="0.2">
      <c r="A767" s="808" t="s">
        <v>1261</v>
      </c>
      <c r="B767" s="809" t="s">
        <v>1262</v>
      </c>
      <c r="C767" s="809" t="s">
        <v>1263</v>
      </c>
      <c r="D767" s="810" t="s">
        <v>3624</v>
      </c>
      <c r="E767" s="813">
        <v>6500</v>
      </c>
      <c r="F767" s="814" t="s">
        <v>3625</v>
      </c>
      <c r="G767" s="815" t="s">
        <v>3626</v>
      </c>
      <c r="H767" s="640" t="s">
        <v>1272</v>
      </c>
      <c r="I767" s="640" t="s">
        <v>1278</v>
      </c>
      <c r="J767" s="816" t="s">
        <v>1274</v>
      </c>
      <c r="K767" s="817">
        <v>1</v>
      </c>
      <c r="L767" s="818">
        <v>5</v>
      </c>
      <c r="M767" s="813">
        <v>32500</v>
      </c>
      <c r="N767" s="819"/>
      <c r="O767" s="820"/>
      <c r="P767" s="821"/>
    </row>
    <row r="768" spans="1:16" ht="36" x14ac:dyDescent="0.2">
      <c r="A768" s="808" t="s">
        <v>1261</v>
      </c>
      <c r="B768" s="809" t="s">
        <v>1262</v>
      </c>
      <c r="C768" s="809" t="s">
        <v>1263</v>
      </c>
      <c r="D768" s="810" t="s">
        <v>3627</v>
      </c>
      <c r="E768" s="813">
        <v>6500</v>
      </c>
      <c r="F768" s="814" t="s">
        <v>3628</v>
      </c>
      <c r="G768" s="815" t="s">
        <v>3629</v>
      </c>
      <c r="H768" s="640" t="s">
        <v>1316</v>
      </c>
      <c r="I768" s="640" t="s">
        <v>1273</v>
      </c>
      <c r="J768" s="816" t="s">
        <v>1274</v>
      </c>
      <c r="K768" s="817">
        <v>1</v>
      </c>
      <c r="L768" s="818">
        <v>3</v>
      </c>
      <c r="M768" s="813">
        <v>19500</v>
      </c>
      <c r="N768" s="819"/>
      <c r="O768" s="820"/>
      <c r="P768" s="821"/>
    </row>
    <row r="769" spans="1:16" ht="48" x14ac:dyDescent="0.2">
      <c r="A769" s="808" t="s">
        <v>1261</v>
      </c>
      <c r="B769" s="809" t="s">
        <v>1262</v>
      </c>
      <c r="C769" s="809" t="s">
        <v>1263</v>
      </c>
      <c r="D769" s="810" t="s">
        <v>3630</v>
      </c>
      <c r="E769" s="813">
        <v>8250</v>
      </c>
      <c r="F769" s="814" t="s">
        <v>3631</v>
      </c>
      <c r="G769" s="815" t="s">
        <v>3632</v>
      </c>
      <c r="H769" s="640" t="s">
        <v>1316</v>
      </c>
      <c r="I769" s="640" t="s">
        <v>1317</v>
      </c>
      <c r="J769" s="816" t="s">
        <v>1274</v>
      </c>
      <c r="K769" s="817">
        <v>2</v>
      </c>
      <c r="L769" s="818">
        <v>7</v>
      </c>
      <c r="M769" s="813">
        <v>55500</v>
      </c>
      <c r="N769" s="819">
        <v>6</v>
      </c>
      <c r="O769" s="820">
        <v>6</v>
      </c>
      <c r="P769" s="821">
        <v>49500</v>
      </c>
    </row>
    <row r="770" spans="1:16" ht="84" x14ac:dyDescent="0.2">
      <c r="A770" s="808" t="s">
        <v>1261</v>
      </c>
      <c r="B770" s="809" t="s">
        <v>1262</v>
      </c>
      <c r="C770" s="809" t="s">
        <v>1263</v>
      </c>
      <c r="D770" s="810" t="s">
        <v>3633</v>
      </c>
      <c r="E770" s="813">
        <v>5500</v>
      </c>
      <c r="F770" s="814" t="s">
        <v>3634</v>
      </c>
      <c r="G770" s="815" t="s">
        <v>3635</v>
      </c>
      <c r="H770" s="640" t="s">
        <v>1316</v>
      </c>
      <c r="I770" s="640" t="s">
        <v>1317</v>
      </c>
      <c r="J770" s="816" t="s">
        <v>1274</v>
      </c>
      <c r="K770" s="817">
        <v>1</v>
      </c>
      <c r="L770" s="818">
        <v>7</v>
      </c>
      <c r="M770" s="813">
        <v>33000</v>
      </c>
      <c r="N770" s="819"/>
      <c r="O770" s="820"/>
      <c r="P770" s="821"/>
    </row>
    <row r="771" spans="1:16" ht="108" x14ac:dyDescent="0.2">
      <c r="A771" s="808" t="s">
        <v>1261</v>
      </c>
      <c r="B771" s="809" t="s">
        <v>1262</v>
      </c>
      <c r="C771" s="809" t="s">
        <v>1263</v>
      </c>
      <c r="D771" s="810" t="s">
        <v>3636</v>
      </c>
      <c r="E771" s="813">
        <v>6500</v>
      </c>
      <c r="F771" s="814" t="s">
        <v>3637</v>
      </c>
      <c r="G771" s="815" t="s">
        <v>3638</v>
      </c>
      <c r="H771" s="640" t="s">
        <v>1272</v>
      </c>
      <c r="I771" s="640" t="s">
        <v>1278</v>
      </c>
      <c r="J771" s="816" t="s">
        <v>1274</v>
      </c>
      <c r="K771" s="817">
        <v>2</v>
      </c>
      <c r="L771" s="818">
        <v>6</v>
      </c>
      <c r="M771" s="813">
        <v>39000</v>
      </c>
      <c r="N771" s="819"/>
      <c r="O771" s="820"/>
      <c r="P771" s="821"/>
    </row>
    <row r="772" spans="1:16" ht="48" x14ac:dyDescent="0.2">
      <c r="A772" s="808" t="s">
        <v>1261</v>
      </c>
      <c r="B772" s="809" t="s">
        <v>1262</v>
      </c>
      <c r="C772" s="809" t="s">
        <v>1263</v>
      </c>
      <c r="D772" s="810" t="s">
        <v>3639</v>
      </c>
      <c r="E772" s="813">
        <v>2900</v>
      </c>
      <c r="F772" s="814" t="s">
        <v>3640</v>
      </c>
      <c r="G772" s="815" t="s">
        <v>3641</v>
      </c>
      <c r="H772" s="640" t="s">
        <v>1272</v>
      </c>
      <c r="I772" s="640" t="s">
        <v>1326</v>
      </c>
      <c r="J772" s="816" t="s">
        <v>1274</v>
      </c>
      <c r="K772" s="817">
        <v>3</v>
      </c>
      <c r="L772" s="818">
        <v>9</v>
      </c>
      <c r="M772" s="813">
        <v>26100</v>
      </c>
      <c r="N772" s="819"/>
      <c r="O772" s="820"/>
      <c r="P772" s="821"/>
    </row>
    <row r="773" spans="1:16" ht="72" x14ac:dyDescent="0.2">
      <c r="A773" s="808" t="s">
        <v>1261</v>
      </c>
      <c r="B773" s="809" t="s">
        <v>1262</v>
      </c>
      <c r="C773" s="809" t="s">
        <v>1263</v>
      </c>
      <c r="D773" s="810" t="s">
        <v>3642</v>
      </c>
      <c r="E773" s="813">
        <v>4000</v>
      </c>
      <c r="F773" s="814" t="s">
        <v>3643</v>
      </c>
      <c r="G773" s="815" t="s">
        <v>3644</v>
      </c>
      <c r="H773" s="640" t="s">
        <v>1272</v>
      </c>
      <c r="I773" s="640" t="s">
        <v>1716</v>
      </c>
      <c r="J773" s="816" t="s">
        <v>1268</v>
      </c>
      <c r="K773" s="817">
        <v>1</v>
      </c>
      <c r="L773" s="818">
        <v>6</v>
      </c>
      <c r="M773" s="813">
        <v>24000</v>
      </c>
      <c r="N773" s="819"/>
      <c r="O773" s="820"/>
      <c r="P773" s="821"/>
    </row>
    <row r="774" spans="1:16" ht="48" x14ac:dyDescent="0.2">
      <c r="A774" s="808" t="s">
        <v>1261</v>
      </c>
      <c r="B774" s="809" t="s">
        <v>1262</v>
      </c>
      <c r="C774" s="809" t="s">
        <v>1263</v>
      </c>
      <c r="D774" s="810" t="s">
        <v>3645</v>
      </c>
      <c r="E774" s="813">
        <v>6500</v>
      </c>
      <c r="F774" s="814" t="s">
        <v>3646</v>
      </c>
      <c r="G774" s="815" t="s">
        <v>3647</v>
      </c>
      <c r="H774" s="640" t="s">
        <v>1316</v>
      </c>
      <c r="I774" s="640" t="s">
        <v>1273</v>
      </c>
      <c r="J774" s="816" t="s">
        <v>1274</v>
      </c>
      <c r="K774" s="817">
        <v>1</v>
      </c>
      <c r="L774" s="818">
        <v>5</v>
      </c>
      <c r="M774" s="813">
        <v>32500</v>
      </c>
      <c r="N774" s="819"/>
      <c r="O774" s="820"/>
      <c r="P774" s="821"/>
    </row>
    <row r="775" spans="1:16" ht="36" x14ac:dyDescent="0.2">
      <c r="A775" s="808" t="s">
        <v>1261</v>
      </c>
      <c r="B775" s="809" t="s">
        <v>1262</v>
      </c>
      <c r="C775" s="809" t="s">
        <v>1263</v>
      </c>
      <c r="D775" s="810" t="s">
        <v>3648</v>
      </c>
      <c r="E775" s="813">
        <v>6500</v>
      </c>
      <c r="F775" s="814" t="s">
        <v>3649</v>
      </c>
      <c r="G775" s="815" t="s">
        <v>3650</v>
      </c>
      <c r="H775" s="640" t="s">
        <v>1316</v>
      </c>
      <c r="I775" s="640" t="s">
        <v>1273</v>
      </c>
      <c r="J775" s="816" t="s">
        <v>1274</v>
      </c>
      <c r="K775" s="817">
        <v>1</v>
      </c>
      <c r="L775" s="818">
        <v>3</v>
      </c>
      <c r="M775" s="813">
        <v>19500</v>
      </c>
      <c r="N775" s="819"/>
      <c r="O775" s="820"/>
      <c r="P775" s="821"/>
    </row>
    <row r="776" spans="1:16" ht="72" x14ac:dyDescent="0.2">
      <c r="A776" s="808" t="s">
        <v>1261</v>
      </c>
      <c r="B776" s="809" t="s">
        <v>1262</v>
      </c>
      <c r="C776" s="809" t="s">
        <v>1263</v>
      </c>
      <c r="D776" s="810" t="s">
        <v>3651</v>
      </c>
      <c r="E776" s="813">
        <v>5500</v>
      </c>
      <c r="F776" s="814" t="s">
        <v>3652</v>
      </c>
      <c r="G776" s="815" t="s">
        <v>3653</v>
      </c>
      <c r="H776" s="640" t="s">
        <v>1305</v>
      </c>
      <c r="I776" s="640" t="s">
        <v>1273</v>
      </c>
      <c r="J776" s="816" t="s">
        <v>1274</v>
      </c>
      <c r="K776" s="817">
        <v>1</v>
      </c>
      <c r="L776" s="818">
        <v>3</v>
      </c>
      <c r="M776" s="813">
        <v>16500</v>
      </c>
      <c r="N776" s="819"/>
      <c r="O776" s="820"/>
      <c r="P776" s="821"/>
    </row>
    <row r="777" spans="1:16" ht="36" x14ac:dyDescent="0.2">
      <c r="A777" s="808" t="s">
        <v>1261</v>
      </c>
      <c r="B777" s="809" t="s">
        <v>1262</v>
      </c>
      <c r="C777" s="809" t="s">
        <v>1263</v>
      </c>
      <c r="D777" s="810" t="s">
        <v>3654</v>
      </c>
      <c r="E777" s="813">
        <v>6166.666666666667</v>
      </c>
      <c r="F777" s="814" t="s">
        <v>3655</v>
      </c>
      <c r="G777" s="815" t="s">
        <v>3656</v>
      </c>
      <c r="H777" s="640" t="s">
        <v>1316</v>
      </c>
      <c r="I777" s="640" t="s">
        <v>1317</v>
      </c>
      <c r="J777" s="816" t="s">
        <v>1274</v>
      </c>
      <c r="K777" s="817">
        <v>3</v>
      </c>
      <c r="L777" s="818">
        <v>9</v>
      </c>
      <c r="M777" s="813">
        <v>55500</v>
      </c>
      <c r="N777" s="819"/>
      <c r="O777" s="820"/>
      <c r="P777" s="821"/>
    </row>
    <row r="778" spans="1:16" ht="48" x14ac:dyDescent="0.2">
      <c r="A778" s="808" t="s">
        <v>1261</v>
      </c>
      <c r="B778" s="809" t="s">
        <v>1262</v>
      </c>
      <c r="C778" s="809" t="s">
        <v>1263</v>
      </c>
      <c r="D778" s="810" t="s">
        <v>3657</v>
      </c>
      <c r="E778" s="813">
        <v>9722.2233333333334</v>
      </c>
      <c r="F778" s="814" t="s">
        <v>3658</v>
      </c>
      <c r="G778" s="815" t="s">
        <v>3659</v>
      </c>
      <c r="H778" s="640" t="s">
        <v>1443</v>
      </c>
      <c r="I778" s="640" t="s">
        <v>1273</v>
      </c>
      <c r="J778" s="816" t="s">
        <v>1274</v>
      </c>
      <c r="K778" s="817">
        <v>3</v>
      </c>
      <c r="L778" s="818">
        <v>7</v>
      </c>
      <c r="M778" s="813">
        <v>68500</v>
      </c>
      <c r="N778" s="819"/>
      <c r="O778" s="820"/>
      <c r="P778" s="821"/>
    </row>
    <row r="779" spans="1:16" ht="36" x14ac:dyDescent="0.2">
      <c r="A779" s="808" t="s">
        <v>1261</v>
      </c>
      <c r="B779" s="809" t="s">
        <v>1262</v>
      </c>
      <c r="C779" s="809" t="s">
        <v>1263</v>
      </c>
      <c r="D779" s="810" t="s">
        <v>3660</v>
      </c>
      <c r="E779" s="813">
        <v>9000</v>
      </c>
      <c r="F779" s="814" t="s">
        <v>3661</v>
      </c>
      <c r="G779" s="815" t="s">
        <v>3662</v>
      </c>
      <c r="H779" s="640" t="s">
        <v>1300</v>
      </c>
      <c r="I779" s="640" t="s">
        <v>1301</v>
      </c>
      <c r="J779" s="816" t="s">
        <v>1274</v>
      </c>
      <c r="K779" s="817">
        <v>2</v>
      </c>
      <c r="L779" s="818">
        <v>6</v>
      </c>
      <c r="M779" s="813">
        <v>54000</v>
      </c>
      <c r="N779" s="819"/>
      <c r="O779" s="820"/>
      <c r="P779" s="821"/>
    </row>
    <row r="780" spans="1:16" ht="48" x14ac:dyDescent="0.2">
      <c r="A780" s="808" t="s">
        <v>1261</v>
      </c>
      <c r="B780" s="809" t="s">
        <v>1262</v>
      </c>
      <c r="C780" s="809" t="s">
        <v>1263</v>
      </c>
      <c r="D780" s="810" t="s">
        <v>3663</v>
      </c>
      <c r="E780" s="813">
        <v>2000</v>
      </c>
      <c r="F780" s="814" t="s">
        <v>3664</v>
      </c>
      <c r="G780" s="815" t="s">
        <v>3665</v>
      </c>
      <c r="H780" s="640" t="s">
        <v>1316</v>
      </c>
      <c r="I780" s="640" t="s">
        <v>1671</v>
      </c>
      <c r="J780" s="816" t="s">
        <v>1268</v>
      </c>
      <c r="K780" s="817">
        <v>3</v>
      </c>
      <c r="L780" s="818">
        <v>12</v>
      </c>
      <c r="M780" s="813">
        <v>24000</v>
      </c>
      <c r="N780" s="819">
        <v>5</v>
      </c>
      <c r="O780" s="820">
        <v>6</v>
      </c>
      <c r="P780" s="821">
        <v>12000</v>
      </c>
    </row>
    <row r="781" spans="1:16" ht="36" x14ac:dyDescent="0.2">
      <c r="A781" s="808" t="s">
        <v>1261</v>
      </c>
      <c r="B781" s="809" t="s">
        <v>1262</v>
      </c>
      <c r="C781" s="809" t="s">
        <v>1263</v>
      </c>
      <c r="D781" s="810" t="s">
        <v>3666</v>
      </c>
      <c r="E781" s="813">
        <v>5420</v>
      </c>
      <c r="F781" s="814" t="s">
        <v>3667</v>
      </c>
      <c r="G781" s="815" t="s">
        <v>3668</v>
      </c>
      <c r="H781" s="640" t="s">
        <v>1430</v>
      </c>
      <c r="I781" s="640" t="s">
        <v>1273</v>
      </c>
      <c r="J781" s="816" t="s">
        <v>1274</v>
      </c>
      <c r="K781" s="817">
        <v>1</v>
      </c>
      <c r="L781" s="818">
        <v>1</v>
      </c>
      <c r="M781" s="813">
        <v>5420</v>
      </c>
      <c r="N781" s="819"/>
      <c r="O781" s="820"/>
      <c r="P781" s="821"/>
    </row>
    <row r="782" spans="1:16" ht="96" x14ac:dyDescent="0.2">
      <c r="A782" s="808" t="s">
        <v>1261</v>
      </c>
      <c r="B782" s="809" t="s">
        <v>1262</v>
      </c>
      <c r="C782" s="809" t="s">
        <v>1263</v>
      </c>
      <c r="D782" s="810" t="s">
        <v>3669</v>
      </c>
      <c r="E782" s="813">
        <v>8500</v>
      </c>
      <c r="F782" s="814" t="s">
        <v>3670</v>
      </c>
      <c r="G782" s="815" t="s">
        <v>3671</v>
      </c>
      <c r="H782" s="640" t="s">
        <v>1300</v>
      </c>
      <c r="I782" s="640" t="s">
        <v>1301</v>
      </c>
      <c r="J782" s="816" t="s">
        <v>1274</v>
      </c>
      <c r="K782" s="817">
        <v>2</v>
      </c>
      <c r="L782" s="818">
        <v>6</v>
      </c>
      <c r="M782" s="813">
        <v>51280</v>
      </c>
      <c r="N782" s="819">
        <v>5</v>
      </c>
      <c r="O782" s="820">
        <v>6</v>
      </c>
      <c r="P782" s="821">
        <v>51000</v>
      </c>
    </row>
    <row r="783" spans="1:16" ht="108" x14ac:dyDescent="0.2">
      <c r="A783" s="808" t="s">
        <v>1261</v>
      </c>
      <c r="B783" s="809" t="s">
        <v>1262</v>
      </c>
      <c r="C783" s="809" t="s">
        <v>1263</v>
      </c>
      <c r="D783" s="810" t="s">
        <v>3672</v>
      </c>
      <c r="E783" s="813">
        <v>6500</v>
      </c>
      <c r="F783" s="814" t="s">
        <v>3673</v>
      </c>
      <c r="G783" s="815" t="s">
        <v>3674</v>
      </c>
      <c r="H783" s="640" t="s">
        <v>1316</v>
      </c>
      <c r="I783" s="640" t="s">
        <v>1317</v>
      </c>
      <c r="J783" s="816" t="s">
        <v>1274</v>
      </c>
      <c r="K783" s="817">
        <v>1</v>
      </c>
      <c r="L783" s="818">
        <v>3</v>
      </c>
      <c r="M783" s="813">
        <v>19500</v>
      </c>
      <c r="N783" s="819"/>
      <c r="O783" s="820"/>
      <c r="P783" s="821"/>
    </row>
    <row r="784" spans="1:16" ht="96" x14ac:dyDescent="0.2">
      <c r="A784" s="808" t="s">
        <v>1261</v>
      </c>
      <c r="B784" s="809" t="s">
        <v>1262</v>
      </c>
      <c r="C784" s="809" t="s">
        <v>1263</v>
      </c>
      <c r="D784" s="810" t="s">
        <v>3675</v>
      </c>
      <c r="E784" s="813">
        <v>4000</v>
      </c>
      <c r="F784" s="814" t="s">
        <v>3676</v>
      </c>
      <c r="G784" s="815" t="s">
        <v>3677</v>
      </c>
      <c r="H784" s="640" t="s">
        <v>1321</v>
      </c>
      <c r="I784" s="640" t="s">
        <v>1283</v>
      </c>
      <c r="J784" s="816" t="s">
        <v>1274</v>
      </c>
      <c r="K784" s="817">
        <v>2</v>
      </c>
      <c r="L784" s="818">
        <v>5</v>
      </c>
      <c r="M784" s="813">
        <v>20000</v>
      </c>
      <c r="N784" s="819"/>
      <c r="O784" s="820"/>
      <c r="P784" s="821"/>
    </row>
    <row r="785" spans="1:16" ht="60" x14ac:dyDescent="0.2">
      <c r="A785" s="808" t="s">
        <v>1261</v>
      </c>
      <c r="B785" s="809" t="s">
        <v>1262</v>
      </c>
      <c r="C785" s="809" t="s">
        <v>1263</v>
      </c>
      <c r="D785" s="810" t="s">
        <v>3678</v>
      </c>
      <c r="E785" s="813">
        <v>2500</v>
      </c>
      <c r="F785" s="814" t="s">
        <v>3679</v>
      </c>
      <c r="G785" s="815" t="s">
        <v>3680</v>
      </c>
      <c r="H785" s="640" t="s">
        <v>1325</v>
      </c>
      <c r="I785" s="640" t="s">
        <v>1671</v>
      </c>
      <c r="J785" s="816" t="s">
        <v>1268</v>
      </c>
      <c r="K785" s="817">
        <v>1</v>
      </c>
      <c r="L785" s="818">
        <v>1</v>
      </c>
      <c r="M785" s="813">
        <v>2500</v>
      </c>
      <c r="N785" s="819"/>
      <c r="O785" s="820"/>
      <c r="P785" s="821"/>
    </row>
    <row r="786" spans="1:16" ht="36" x14ac:dyDescent="0.2">
      <c r="A786" s="808" t="s">
        <v>1261</v>
      </c>
      <c r="B786" s="809" t="s">
        <v>1262</v>
      </c>
      <c r="C786" s="809" t="s">
        <v>1263</v>
      </c>
      <c r="D786" s="810" t="s">
        <v>3681</v>
      </c>
      <c r="E786" s="813">
        <v>7500</v>
      </c>
      <c r="F786" s="814" t="s">
        <v>3682</v>
      </c>
      <c r="G786" s="815" t="s">
        <v>3683</v>
      </c>
      <c r="H786" s="640" t="s">
        <v>3684</v>
      </c>
      <c r="I786" s="640" t="s">
        <v>3684</v>
      </c>
      <c r="J786" s="816" t="s">
        <v>1274</v>
      </c>
      <c r="K786" s="817">
        <v>2</v>
      </c>
      <c r="L786" s="818">
        <v>7</v>
      </c>
      <c r="M786" s="813">
        <v>52500</v>
      </c>
      <c r="N786" s="819"/>
      <c r="O786" s="820"/>
      <c r="P786" s="821"/>
    </row>
    <row r="787" spans="1:16" ht="72" x14ac:dyDescent="0.2">
      <c r="A787" s="808" t="s">
        <v>1261</v>
      </c>
      <c r="B787" s="809" t="s">
        <v>1262</v>
      </c>
      <c r="C787" s="809" t="s">
        <v>1263</v>
      </c>
      <c r="D787" s="810" t="s">
        <v>3685</v>
      </c>
      <c r="E787" s="813">
        <v>5000</v>
      </c>
      <c r="F787" s="814" t="s">
        <v>3686</v>
      </c>
      <c r="G787" s="815" t="s">
        <v>3687</v>
      </c>
      <c r="H787" s="640" t="s">
        <v>2528</v>
      </c>
      <c r="I787" s="640" t="s">
        <v>2529</v>
      </c>
      <c r="J787" s="816" t="s">
        <v>1274</v>
      </c>
      <c r="K787" s="817">
        <v>2</v>
      </c>
      <c r="L787" s="818">
        <v>6</v>
      </c>
      <c r="M787" s="813">
        <v>30000</v>
      </c>
      <c r="N787" s="819">
        <v>3</v>
      </c>
      <c r="O787" s="820">
        <v>4</v>
      </c>
      <c r="P787" s="821">
        <v>20000</v>
      </c>
    </row>
    <row r="788" spans="1:16" ht="60" x14ac:dyDescent="0.2">
      <c r="A788" s="808" t="s">
        <v>1261</v>
      </c>
      <c r="B788" s="809" t="s">
        <v>1262</v>
      </c>
      <c r="C788" s="809" t="s">
        <v>1263</v>
      </c>
      <c r="D788" s="810" t="s">
        <v>3688</v>
      </c>
      <c r="E788" s="813">
        <v>8500</v>
      </c>
      <c r="F788" s="814" t="s">
        <v>3689</v>
      </c>
      <c r="G788" s="815" t="s">
        <v>3690</v>
      </c>
      <c r="H788" s="640" t="s">
        <v>1360</v>
      </c>
      <c r="I788" s="640" t="s">
        <v>1576</v>
      </c>
      <c r="J788" s="816" t="s">
        <v>1274</v>
      </c>
      <c r="K788" s="817">
        <v>1</v>
      </c>
      <c r="L788" s="818">
        <v>4</v>
      </c>
      <c r="M788" s="813">
        <v>34000</v>
      </c>
      <c r="N788" s="819"/>
      <c r="O788" s="820"/>
      <c r="P788" s="821"/>
    </row>
    <row r="789" spans="1:16" ht="48" x14ac:dyDescent="0.2">
      <c r="A789" s="808" t="s">
        <v>1261</v>
      </c>
      <c r="B789" s="809" t="s">
        <v>1262</v>
      </c>
      <c r="C789" s="809" t="s">
        <v>1263</v>
      </c>
      <c r="D789" s="810" t="s">
        <v>3691</v>
      </c>
      <c r="E789" s="813">
        <v>10257.142857142857</v>
      </c>
      <c r="F789" s="814" t="s">
        <v>3692</v>
      </c>
      <c r="G789" s="815" t="s">
        <v>3693</v>
      </c>
      <c r="H789" s="640" t="s">
        <v>1381</v>
      </c>
      <c r="I789" s="640" t="s">
        <v>1382</v>
      </c>
      <c r="J789" s="816" t="s">
        <v>1274</v>
      </c>
      <c r="K789" s="817">
        <v>3</v>
      </c>
      <c r="L789" s="818">
        <v>12</v>
      </c>
      <c r="M789" s="813">
        <v>96000</v>
      </c>
      <c r="N789" s="819">
        <v>4</v>
      </c>
      <c r="O789" s="820">
        <v>6</v>
      </c>
      <c r="P789" s="821">
        <v>61542.857142857145</v>
      </c>
    </row>
    <row r="790" spans="1:16" ht="60" x14ac:dyDescent="0.2">
      <c r="A790" s="808" t="s">
        <v>1261</v>
      </c>
      <c r="B790" s="809" t="s">
        <v>1262</v>
      </c>
      <c r="C790" s="809" t="s">
        <v>1263</v>
      </c>
      <c r="D790" s="810" t="s">
        <v>3694</v>
      </c>
      <c r="E790" s="813">
        <v>3500</v>
      </c>
      <c r="F790" s="814" t="s">
        <v>3695</v>
      </c>
      <c r="G790" s="815" t="s">
        <v>3696</v>
      </c>
      <c r="H790" s="640" t="s">
        <v>1325</v>
      </c>
      <c r="I790" s="640" t="s">
        <v>1479</v>
      </c>
      <c r="J790" s="816" t="s">
        <v>1268</v>
      </c>
      <c r="K790" s="817">
        <v>1</v>
      </c>
      <c r="L790" s="818">
        <v>3</v>
      </c>
      <c r="M790" s="813">
        <v>10500</v>
      </c>
      <c r="N790" s="819"/>
      <c r="O790" s="820"/>
      <c r="P790" s="821"/>
    </row>
    <row r="791" spans="1:16" ht="84" x14ac:dyDescent="0.2">
      <c r="A791" s="808" t="s">
        <v>1261</v>
      </c>
      <c r="B791" s="809" t="s">
        <v>1262</v>
      </c>
      <c r="C791" s="809" t="s">
        <v>1263</v>
      </c>
      <c r="D791" s="810" t="s">
        <v>3697</v>
      </c>
      <c r="E791" s="813">
        <v>6500</v>
      </c>
      <c r="F791" s="814" t="s">
        <v>3698</v>
      </c>
      <c r="G791" s="815" t="s">
        <v>3699</v>
      </c>
      <c r="H791" s="640" t="s">
        <v>1272</v>
      </c>
      <c r="I791" s="640" t="s">
        <v>1278</v>
      </c>
      <c r="J791" s="816" t="s">
        <v>1274</v>
      </c>
      <c r="K791" s="817">
        <v>1</v>
      </c>
      <c r="L791" s="818">
        <v>2</v>
      </c>
      <c r="M791" s="813">
        <v>13000</v>
      </c>
      <c r="N791" s="819"/>
      <c r="O791" s="820"/>
      <c r="P791" s="821"/>
    </row>
    <row r="792" spans="1:16" ht="36" x14ac:dyDescent="0.2">
      <c r="A792" s="808" t="s">
        <v>1261</v>
      </c>
      <c r="B792" s="809" t="s">
        <v>1262</v>
      </c>
      <c r="C792" s="809" t="s">
        <v>1263</v>
      </c>
      <c r="D792" s="810" t="s">
        <v>3700</v>
      </c>
      <c r="E792" s="813">
        <v>6500</v>
      </c>
      <c r="F792" s="814" t="s">
        <v>3701</v>
      </c>
      <c r="G792" s="815" t="s">
        <v>3702</v>
      </c>
      <c r="H792" s="640" t="s">
        <v>1316</v>
      </c>
      <c r="I792" s="640" t="s">
        <v>1273</v>
      </c>
      <c r="J792" s="816" t="s">
        <v>1274</v>
      </c>
      <c r="K792" s="817">
        <v>1</v>
      </c>
      <c r="L792" s="818">
        <v>2</v>
      </c>
      <c r="M792" s="813">
        <v>7584</v>
      </c>
      <c r="N792" s="819"/>
      <c r="O792" s="820"/>
      <c r="P792" s="821"/>
    </row>
    <row r="793" spans="1:16" ht="60" x14ac:dyDescent="0.2">
      <c r="A793" s="808" t="s">
        <v>1261</v>
      </c>
      <c r="B793" s="809" t="s">
        <v>1262</v>
      </c>
      <c r="C793" s="809" t="s">
        <v>1263</v>
      </c>
      <c r="D793" s="810" t="s">
        <v>3703</v>
      </c>
      <c r="E793" s="813">
        <v>7500</v>
      </c>
      <c r="F793" s="814" t="s">
        <v>3704</v>
      </c>
      <c r="G793" s="815" t="s">
        <v>3705</v>
      </c>
      <c r="H793" s="640" t="s">
        <v>1316</v>
      </c>
      <c r="I793" s="640" t="s">
        <v>1273</v>
      </c>
      <c r="J793" s="816" t="s">
        <v>1274</v>
      </c>
      <c r="K793" s="817">
        <v>1</v>
      </c>
      <c r="L793" s="818">
        <v>3</v>
      </c>
      <c r="M793" s="813">
        <v>16000</v>
      </c>
      <c r="N793" s="819">
        <v>6</v>
      </c>
      <c r="O793" s="820">
        <v>6</v>
      </c>
      <c r="P793" s="821">
        <v>45000</v>
      </c>
    </row>
    <row r="794" spans="1:16" ht="36" x14ac:dyDescent="0.2">
      <c r="A794" s="808" t="s">
        <v>1261</v>
      </c>
      <c r="B794" s="809" t="s">
        <v>1262</v>
      </c>
      <c r="C794" s="809" t="s">
        <v>1263</v>
      </c>
      <c r="D794" s="810" t="s">
        <v>3706</v>
      </c>
      <c r="E794" s="813">
        <v>5833.333333333333</v>
      </c>
      <c r="F794" s="814" t="s">
        <v>3707</v>
      </c>
      <c r="G794" s="815" t="s">
        <v>3708</v>
      </c>
      <c r="H794" s="640" t="s">
        <v>1292</v>
      </c>
      <c r="I794" s="640" t="s">
        <v>1292</v>
      </c>
      <c r="J794" s="816" t="s">
        <v>1274</v>
      </c>
      <c r="K794" s="817">
        <v>3</v>
      </c>
      <c r="L794" s="818">
        <v>9</v>
      </c>
      <c r="M794" s="813">
        <v>52500</v>
      </c>
      <c r="N794" s="819"/>
      <c r="O794" s="820"/>
      <c r="P794" s="821"/>
    </row>
    <row r="795" spans="1:16" ht="48" x14ac:dyDescent="0.2">
      <c r="A795" s="808" t="s">
        <v>1261</v>
      </c>
      <c r="B795" s="809" t="s">
        <v>1262</v>
      </c>
      <c r="C795" s="809" t="s">
        <v>1263</v>
      </c>
      <c r="D795" s="810" t="s">
        <v>3709</v>
      </c>
      <c r="E795" s="813">
        <v>6500</v>
      </c>
      <c r="F795" s="814" t="s">
        <v>3710</v>
      </c>
      <c r="G795" s="815" t="s">
        <v>3711</v>
      </c>
      <c r="H795" s="640" t="s">
        <v>1316</v>
      </c>
      <c r="I795" s="640" t="s">
        <v>1273</v>
      </c>
      <c r="J795" s="816" t="s">
        <v>1274</v>
      </c>
      <c r="K795" s="817">
        <v>1</v>
      </c>
      <c r="L795" s="818">
        <v>4</v>
      </c>
      <c r="M795" s="813">
        <v>26000</v>
      </c>
      <c r="N795" s="819"/>
      <c r="O795" s="820"/>
      <c r="P795" s="821"/>
    </row>
    <row r="796" spans="1:16" ht="48" x14ac:dyDescent="0.2">
      <c r="A796" s="808" t="s">
        <v>1261</v>
      </c>
      <c r="B796" s="809" t="s">
        <v>1262</v>
      </c>
      <c r="C796" s="809" t="s">
        <v>1263</v>
      </c>
      <c r="D796" s="810" t="s">
        <v>3712</v>
      </c>
      <c r="E796" s="813">
        <v>5500</v>
      </c>
      <c r="F796" s="814" t="s">
        <v>3713</v>
      </c>
      <c r="G796" s="815" t="s">
        <v>3714</v>
      </c>
      <c r="H796" s="640" t="s">
        <v>3715</v>
      </c>
      <c r="I796" s="640" t="s">
        <v>1273</v>
      </c>
      <c r="J796" s="816" t="s">
        <v>1274</v>
      </c>
      <c r="K796" s="817">
        <v>1</v>
      </c>
      <c r="L796" s="818">
        <v>4</v>
      </c>
      <c r="M796" s="813">
        <v>22000</v>
      </c>
      <c r="N796" s="819">
        <v>5</v>
      </c>
      <c r="O796" s="820">
        <v>6</v>
      </c>
      <c r="P796" s="821">
        <v>33000</v>
      </c>
    </row>
    <row r="797" spans="1:16" ht="84" x14ac:dyDescent="0.2">
      <c r="A797" s="808" t="s">
        <v>1261</v>
      </c>
      <c r="B797" s="809" t="s">
        <v>1262</v>
      </c>
      <c r="C797" s="809" t="s">
        <v>1263</v>
      </c>
      <c r="D797" s="810" t="s">
        <v>3716</v>
      </c>
      <c r="E797" s="813">
        <v>6500</v>
      </c>
      <c r="F797" s="814" t="s">
        <v>3717</v>
      </c>
      <c r="G797" s="815" t="s">
        <v>3718</v>
      </c>
      <c r="H797" s="640" t="s">
        <v>1316</v>
      </c>
      <c r="I797" s="640" t="s">
        <v>1317</v>
      </c>
      <c r="J797" s="816" t="s">
        <v>1274</v>
      </c>
      <c r="K797" s="817">
        <v>1</v>
      </c>
      <c r="L797" s="818">
        <v>5</v>
      </c>
      <c r="M797" s="813">
        <v>32500</v>
      </c>
      <c r="N797" s="819"/>
      <c r="O797" s="820"/>
      <c r="P797" s="821"/>
    </row>
    <row r="798" spans="1:16" ht="84" x14ac:dyDescent="0.2">
      <c r="A798" s="808" t="s">
        <v>1261</v>
      </c>
      <c r="B798" s="809" t="s">
        <v>1262</v>
      </c>
      <c r="C798" s="809" t="s">
        <v>1263</v>
      </c>
      <c r="D798" s="810" t="s">
        <v>3719</v>
      </c>
      <c r="E798" s="813">
        <v>6500</v>
      </c>
      <c r="F798" s="814" t="s">
        <v>3720</v>
      </c>
      <c r="G798" s="815" t="s">
        <v>3721</v>
      </c>
      <c r="H798" s="640" t="s">
        <v>1316</v>
      </c>
      <c r="I798" s="640" t="s">
        <v>1273</v>
      </c>
      <c r="J798" s="816" t="s">
        <v>1274</v>
      </c>
      <c r="K798" s="817">
        <v>1</v>
      </c>
      <c r="L798" s="818">
        <v>3</v>
      </c>
      <c r="M798" s="813">
        <v>26000</v>
      </c>
      <c r="N798" s="819"/>
      <c r="O798" s="820"/>
      <c r="P798" s="821"/>
    </row>
    <row r="799" spans="1:16" ht="84" x14ac:dyDescent="0.2">
      <c r="A799" s="808" t="s">
        <v>1261</v>
      </c>
      <c r="B799" s="809" t="s">
        <v>1262</v>
      </c>
      <c r="C799" s="809" t="s">
        <v>1263</v>
      </c>
      <c r="D799" s="810" t="s">
        <v>3722</v>
      </c>
      <c r="E799" s="813">
        <v>3066.6666666666665</v>
      </c>
      <c r="F799" s="814" t="s">
        <v>3723</v>
      </c>
      <c r="G799" s="815" t="s">
        <v>3724</v>
      </c>
      <c r="H799" s="640" t="s">
        <v>1471</v>
      </c>
      <c r="I799" s="640" t="s">
        <v>1471</v>
      </c>
      <c r="J799" s="816" t="s">
        <v>1268</v>
      </c>
      <c r="K799" s="817">
        <v>2</v>
      </c>
      <c r="L799" s="818">
        <v>13</v>
      </c>
      <c r="M799" s="813">
        <v>33600</v>
      </c>
      <c r="N799" s="819">
        <v>4</v>
      </c>
      <c r="O799" s="820">
        <v>6</v>
      </c>
      <c r="P799" s="821">
        <v>18400</v>
      </c>
    </row>
    <row r="800" spans="1:16" ht="48" x14ac:dyDescent="0.2">
      <c r="A800" s="808" t="s">
        <v>1261</v>
      </c>
      <c r="B800" s="809" t="s">
        <v>1262</v>
      </c>
      <c r="C800" s="809" t="s">
        <v>1263</v>
      </c>
      <c r="D800" s="810" t="s">
        <v>3725</v>
      </c>
      <c r="E800" s="813">
        <v>7500</v>
      </c>
      <c r="F800" s="814" t="s">
        <v>3726</v>
      </c>
      <c r="G800" s="815" t="s">
        <v>3727</v>
      </c>
      <c r="H800" s="640" t="s">
        <v>1305</v>
      </c>
      <c r="I800" s="640" t="s">
        <v>1273</v>
      </c>
      <c r="J800" s="816" t="s">
        <v>1274</v>
      </c>
      <c r="K800" s="817">
        <v>1</v>
      </c>
      <c r="L800" s="818">
        <v>2</v>
      </c>
      <c r="M800" s="813">
        <v>12000</v>
      </c>
      <c r="N800" s="819"/>
      <c r="O800" s="820"/>
      <c r="P800" s="821"/>
    </row>
    <row r="801" spans="1:16" ht="36" x14ac:dyDescent="0.2">
      <c r="A801" s="808" t="s">
        <v>1261</v>
      </c>
      <c r="B801" s="809" t="s">
        <v>1262</v>
      </c>
      <c r="C801" s="809" t="s">
        <v>1263</v>
      </c>
      <c r="D801" s="810" t="s">
        <v>3728</v>
      </c>
      <c r="E801" s="813">
        <v>6500</v>
      </c>
      <c r="F801" s="814" t="s">
        <v>3729</v>
      </c>
      <c r="G801" s="815" t="s">
        <v>3730</v>
      </c>
      <c r="H801" s="640" t="s">
        <v>1316</v>
      </c>
      <c r="I801" s="640" t="s">
        <v>1317</v>
      </c>
      <c r="J801" s="816" t="s">
        <v>1274</v>
      </c>
      <c r="K801" s="817">
        <v>1</v>
      </c>
      <c r="L801" s="818">
        <v>6</v>
      </c>
      <c r="M801" s="813">
        <v>32500</v>
      </c>
      <c r="N801" s="819"/>
      <c r="O801" s="820"/>
      <c r="P801" s="821"/>
    </row>
    <row r="802" spans="1:16" ht="36" x14ac:dyDescent="0.2">
      <c r="A802" s="808" t="s">
        <v>1261</v>
      </c>
      <c r="B802" s="809" t="s">
        <v>1262</v>
      </c>
      <c r="C802" s="809" t="s">
        <v>1263</v>
      </c>
      <c r="D802" s="810" t="s">
        <v>3731</v>
      </c>
      <c r="E802" s="813">
        <v>3000</v>
      </c>
      <c r="F802" s="814" t="s">
        <v>3732</v>
      </c>
      <c r="G802" s="815" t="s">
        <v>3733</v>
      </c>
      <c r="H802" s="640" t="s">
        <v>1655</v>
      </c>
      <c r="I802" s="640" t="s">
        <v>1326</v>
      </c>
      <c r="J802" s="816" t="s">
        <v>1268</v>
      </c>
      <c r="K802" s="817">
        <v>1</v>
      </c>
      <c r="L802" s="818">
        <v>2</v>
      </c>
      <c r="M802" s="813">
        <v>6000</v>
      </c>
      <c r="N802" s="819"/>
      <c r="O802" s="820"/>
      <c r="P802" s="821"/>
    </row>
    <row r="803" spans="1:16" ht="84" x14ac:dyDescent="0.2">
      <c r="A803" s="808" t="s">
        <v>1261</v>
      </c>
      <c r="B803" s="809" t="s">
        <v>1262</v>
      </c>
      <c r="C803" s="809" t="s">
        <v>1263</v>
      </c>
      <c r="D803" s="810" t="s">
        <v>3734</v>
      </c>
      <c r="E803" s="813">
        <v>5500</v>
      </c>
      <c r="F803" s="814" t="s">
        <v>3735</v>
      </c>
      <c r="G803" s="815" t="s">
        <v>3736</v>
      </c>
      <c r="H803" s="640" t="s">
        <v>1305</v>
      </c>
      <c r="I803" s="640" t="s">
        <v>1273</v>
      </c>
      <c r="J803" s="816" t="s">
        <v>1274</v>
      </c>
      <c r="K803" s="817">
        <v>1</v>
      </c>
      <c r="L803" s="818">
        <v>3</v>
      </c>
      <c r="M803" s="813">
        <v>16500</v>
      </c>
      <c r="N803" s="819"/>
      <c r="O803" s="820"/>
      <c r="P803" s="821"/>
    </row>
    <row r="804" spans="1:16" ht="36" x14ac:dyDescent="0.2">
      <c r="A804" s="808" t="s">
        <v>1261</v>
      </c>
      <c r="B804" s="809" t="s">
        <v>1262</v>
      </c>
      <c r="C804" s="809" t="s">
        <v>1263</v>
      </c>
      <c r="D804" s="810" t="s">
        <v>3737</v>
      </c>
      <c r="E804" s="813">
        <v>4000</v>
      </c>
      <c r="F804" s="814" t="s">
        <v>3738</v>
      </c>
      <c r="G804" s="815" t="s">
        <v>3739</v>
      </c>
      <c r="H804" s="640" t="s">
        <v>3740</v>
      </c>
      <c r="I804" s="640" t="s">
        <v>1273</v>
      </c>
      <c r="J804" s="816" t="s">
        <v>1274</v>
      </c>
      <c r="K804" s="817"/>
      <c r="L804" s="818"/>
      <c r="M804" s="813"/>
      <c r="N804" s="819">
        <v>1</v>
      </c>
      <c r="O804" s="820">
        <v>6</v>
      </c>
      <c r="P804" s="821">
        <v>22000</v>
      </c>
    </row>
    <row r="805" spans="1:16" ht="96" x14ac:dyDescent="0.2">
      <c r="A805" s="808" t="s">
        <v>1261</v>
      </c>
      <c r="B805" s="809" t="s">
        <v>1262</v>
      </c>
      <c r="C805" s="809" t="s">
        <v>1263</v>
      </c>
      <c r="D805" s="810" t="s">
        <v>3741</v>
      </c>
      <c r="E805" s="813">
        <v>6500</v>
      </c>
      <c r="F805" s="814" t="s">
        <v>3742</v>
      </c>
      <c r="G805" s="815" t="s">
        <v>3743</v>
      </c>
      <c r="H805" s="640" t="s">
        <v>1305</v>
      </c>
      <c r="I805" s="640" t="s">
        <v>1273</v>
      </c>
      <c r="J805" s="816" t="s">
        <v>1274</v>
      </c>
      <c r="K805" s="817">
        <v>1</v>
      </c>
      <c r="L805" s="818">
        <v>2</v>
      </c>
      <c r="M805" s="813">
        <v>13000</v>
      </c>
      <c r="N805" s="819"/>
      <c r="O805" s="820"/>
      <c r="P805" s="821"/>
    </row>
    <row r="806" spans="1:16" ht="48" x14ac:dyDescent="0.2">
      <c r="A806" s="808" t="s">
        <v>1261</v>
      </c>
      <c r="B806" s="809" t="s">
        <v>1262</v>
      </c>
      <c r="C806" s="809" t="s">
        <v>1263</v>
      </c>
      <c r="D806" s="810" t="s">
        <v>3744</v>
      </c>
      <c r="E806" s="813">
        <v>7500</v>
      </c>
      <c r="F806" s="814" t="s">
        <v>3745</v>
      </c>
      <c r="G806" s="815" t="s">
        <v>3746</v>
      </c>
      <c r="H806" s="640" t="s">
        <v>1305</v>
      </c>
      <c r="I806" s="640" t="s">
        <v>1273</v>
      </c>
      <c r="J806" s="816" t="s">
        <v>1274</v>
      </c>
      <c r="K806" s="817">
        <v>1</v>
      </c>
      <c r="L806" s="818">
        <v>1</v>
      </c>
      <c r="M806" s="813">
        <v>7500</v>
      </c>
      <c r="N806" s="819"/>
      <c r="O806" s="820"/>
      <c r="P806" s="821"/>
    </row>
    <row r="807" spans="1:16" ht="60" x14ac:dyDescent="0.2">
      <c r="A807" s="808" t="s">
        <v>1261</v>
      </c>
      <c r="B807" s="809" t="s">
        <v>1262</v>
      </c>
      <c r="C807" s="809" t="s">
        <v>1263</v>
      </c>
      <c r="D807" s="810" t="s">
        <v>3747</v>
      </c>
      <c r="E807" s="813">
        <v>6500</v>
      </c>
      <c r="F807" s="814" t="s">
        <v>3748</v>
      </c>
      <c r="G807" s="815" t="s">
        <v>3749</v>
      </c>
      <c r="H807" s="640" t="s">
        <v>1325</v>
      </c>
      <c r="I807" s="640" t="s">
        <v>1283</v>
      </c>
      <c r="J807" s="816" t="s">
        <v>1274</v>
      </c>
      <c r="K807" s="817">
        <v>1</v>
      </c>
      <c r="L807" s="818">
        <v>3</v>
      </c>
      <c r="M807" s="813">
        <v>19500</v>
      </c>
      <c r="N807" s="819"/>
      <c r="O807" s="820"/>
      <c r="P807" s="821"/>
    </row>
    <row r="808" spans="1:16" ht="48" x14ac:dyDescent="0.2">
      <c r="A808" s="808" t="s">
        <v>1261</v>
      </c>
      <c r="B808" s="809" t="s">
        <v>1262</v>
      </c>
      <c r="C808" s="809" t="s">
        <v>1263</v>
      </c>
      <c r="D808" s="810" t="s">
        <v>3750</v>
      </c>
      <c r="E808" s="813">
        <v>8125</v>
      </c>
      <c r="F808" s="814" t="s">
        <v>3751</v>
      </c>
      <c r="G808" s="815" t="s">
        <v>3752</v>
      </c>
      <c r="H808" s="640" t="s">
        <v>1282</v>
      </c>
      <c r="I808" s="640" t="s">
        <v>1283</v>
      </c>
      <c r="J808" s="816" t="s">
        <v>1274</v>
      </c>
      <c r="K808" s="817">
        <v>2</v>
      </c>
      <c r="L808" s="818">
        <v>6</v>
      </c>
      <c r="M808" s="813">
        <v>39000</v>
      </c>
      <c r="N808" s="819">
        <v>2</v>
      </c>
      <c r="O808" s="820">
        <v>3</v>
      </c>
      <c r="P808" s="821">
        <v>26000</v>
      </c>
    </row>
    <row r="809" spans="1:16" ht="60" x14ac:dyDescent="0.2">
      <c r="A809" s="808" t="s">
        <v>1261</v>
      </c>
      <c r="B809" s="809" t="s">
        <v>1262</v>
      </c>
      <c r="C809" s="809" t="s">
        <v>1263</v>
      </c>
      <c r="D809" s="810" t="s">
        <v>3753</v>
      </c>
      <c r="E809" s="813">
        <v>4943.75</v>
      </c>
      <c r="F809" s="814" t="s">
        <v>3754</v>
      </c>
      <c r="G809" s="815" t="s">
        <v>3755</v>
      </c>
      <c r="H809" s="640" t="s">
        <v>1381</v>
      </c>
      <c r="I809" s="640" t="s">
        <v>1382</v>
      </c>
      <c r="J809" s="816" t="s">
        <v>1274</v>
      </c>
      <c r="K809" s="817">
        <v>2</v>
      </c>
      <c r="L809" s="818">
        <v>12</v>
      </c>
      <c r="M809" s="813">
        <v>42000</v>
      </c>
      <c r="N809" s="819">
        <v>3</v>
      </c>
      <c r="O809" s="820">
        <v>6</v>
      </c>
      <c r="P809" s="821">
        <v>29662.5</v>
      </c>
    </row>
    <row r="810" spans="1:16" ht="36" x14ac:dyDescent="0.2">
      <c r="A810" s="808" t="s">
        <v>1261</v>
      </c>
      <c r="B810" s="809" t="s">
        <v>1262</v>
      </c>
      <c r="C810" s="809" t="s">
        <v>1263</v>
      </c>
      <c r="D810" s="810" t="s">
        <v>3157</v>
      </c>
      <c r="E810" s="813">
        <v>4000</v>
      </c>
      <c r="F810" s="814" t="s">
        <v>3756</v>
      </c>
      <c r="G810" s="815" t="s">
        <v>3757</v>
      </c>
      <c r="H810" s="640" t="s">
        <v>1321</v>
      </c>
      <c r="I810" s="640" t="s">
        <v>1283</v>
      </c>
      <c r="J810" s="816" t="s">
        <v>1274</v>
      </c>
      <c r="K810" s="817">
        <v>3</v>
      </c>
      <c r="L810" s="818">
        <v>9</v>
      </c>
      <c r="M810" s="813">
        <v>36000</v>
      </c>
      <c r="N810" s="819"/>
      <c r="O810" s="820"/>
      <c r="P810" s="821"/>
    </row>
    <row r="811" spans="1:16" ht="60" x14ac:dyDescent="0.2">
      <c r="A811" s="808" t="s">
        <v>1261</v>
      </c>
      <c r="B811" s="809" t="s">
        <v>1262</v>
      </c>
      <c r="C811" s="809" t="s">
        <v>1263</v>
      </c>
      <c r="D811" s="810" t="s">
        <v>3758</v>
      </c>
      <c r="E811" s="813">
        <v>6500</v>
      </c>
      <c r="F811" s="814" t="s">
        <v>3759</v>
      </c>
      <c r="G811" s="815" t="s">
        <v>3760</v>
      </c>
      <c r="H811" s="640" t="s">
        <v>1305</v>
      </c>
      <c r="I811" s="640" t="s">
        <v>1305</v>
      </c>
      <c r="J811" s="816" t="s">
        <v>1274</v>
      </c>
      <c r="K811" s="817">
        <v>3</v>
      </c>
      <c r="L811" s="818">
        <v>7</v>
      </c>
      <c r="M811" s="813">
        <v>43500</v>
      </c>
      <c r="N811" s="819"/>
      <c r="O811" s="820"/>
      <c r="P811" s="821"/>
    </row>
    <row r="812" spans="1:16" ht="48" x14ac:dyDescent="0.2">
      <c r="A812" s="808" t="s">
        <v>1261</v>
      </c>
      <c r="B812" s="809" t="s">
        <v>1262</v>
      </c>
      <c r="C812" s="809" t="s">
        <v>1263</v>
      </c>
      <c r="D812" s="810" t="s">
        <v>2270</v>
      </c>
      <c r="E812" s="813">
        <v>6500</v>
      </c>
      <c r="F812" s="814" t="s">
        <v>3761</v>
      </c>
      <c r="G812" s="815" t="s">
        <v>3762</v>
      </c>
      <c r="H812" s="640" t="s">
        <v>1316</v>
      </c>
      <c r="I812" s="640" t="s">
        <v>1273</v>
      </c>
      <c r="J812" s="816" t="s">
        <v>1274</v>
      </c>
      <c r="K812" s="817">
        <v>1</v>
      </c>
      <c r="L812" s="818">
        <v>4</v>
      </c>
      <c r="M812" s="813">
        <v>26000</v>
      </c>
      <c r="N812" s="819">
        <v>1</v>
      </c>
      <c r="O812" s="820">
        <v>2</v>
      </c>
      <c r="P812" s="821">
        <v>13000</v>
      </c>
    </row>
    <row r="813" spans="1:16" ht="84" x14ac:dyDescent="0.2">
      <c r="A813" s="808" t="s">
        <v>1261</v>
      </c>
      <c r="B813" s="809" t="s">
        <v>1262</v>
      </c>
      <c r="C813" s="809" t="s">
        <v>1263</v>
      </c>
      <c r="D813" s="810" t="s">
        <v>1330</v>
      </c>
      <c r="E813" s="813">
        <v>6500</v>
      </c>
      <c r="F813" s="814" t="s">
        <v>3763</v>
      </c>
      <c r="G813" s="815" t="s">
        <v>3764</v>
      </c>
      <c r="H813" s="640" t="s">
        <v>1316</v>
      </c>
      <c r="I813" s="640" t="s">
        <v>1317</v>
      </c>
      <c r="J813" s="816" t="s">
        <v>1274</v>
      </c>
      <c r="K813" s="817">
        <v>1</v>
      </c>
      <c r="L813" s="818">
        <v>5</v>
      </c>
      <c r="M813" s="813">
        <v>32500</v>
      </c>
      <c r="N813" s="819">
        <v>2</v>
      </c>
      <c r="O813" s="820">
        <v>6</v>
      </c>
      <c r="P813" s="821">
        <v>39000</v>
      </c>
    </row>
    <row r="814" spans="1:16" ht="60" x14ac:dyDescent="0.2">
      <c r="A814" s="808" t="s">
        <v>1261</v>
      </c>
      <c r="B814" s="809" t="s">
        <v>1262</v>
      </c>
      <c r="C814" s="809" t="s">
        <v>1263</v>
      </c>
      <c r="D814" s="810" t="s">
        <v>1275</v>
      </c>
      <c r="E814" s="813">
        <v>6500</v>
      </c>
      <c r="F814" s="814" t="s">
        <v>3765</v>
      </c>
      <c r="G814" s="815" t="s">
        <v>3766</v>
      </c>
      <c r="H814" s="640" t="s">
        <v>1443</v>
      </c>
      <c r="I814" s="640" t="s">
        <v>1273</v>
      </c>
      <c r="J814" s="816" t="s">
        <v>1274</v>
      </c>
      <c r="K814" s="817">
        <v>1</v>
      </c>
      <c r="L814" s="818">
        <v>5</v>
      </c>
      <c r="M814" s="813">
        <v>32500</v>
      </c>
      <c r="N814" s="819"/>
      <c r="O814" s="820"/>
      <c r="P814" s="821"/>
    </row>
    <row r="815" spans="1:16" ht="72" x14ac:dyDescent="0.2">
      <c r="A815" s="808" t="s">
        <v>1261</v>
      </c>
      <c r="B815" s="809" t="s">
        <v>1262</v>
      </c>
      <c r="C815" s="809" t="s">
        <v>1263</v>
      </c>
      <c r="D815" s="810" t="s">
        <v>3767</v>
      </c>
      <c r="E815" s="813">
        <v>5000</v>
      </c>
      <c r="F815" s="814" t="s">
        <v>3768</v>
      </c>
      <c r="G815" s="815" t="s">
        <v>3769</v>
      </c>
      <c r="H815" s="640" t="s">
        <v>2528</v>
      </c>
      <c r="I815" s="640" t="s">
        <v>2529</v>
      </c>
      <c r="J815" s="816" t="s">
        <v>1274</v>
      </c>
      <c r="K815" s="817">
        <v>1</v>
      </c>
      <c r="L815" s="818">
        <v>3</v>
      </c>
      <c r="M815" s="813">
        <v>15000</v>
      </c>
      <c r="N815" s="819"/>
      <c r="O815" s="820"/>
      <c r="P815" s="821"/>
    </row>
    <row r="816" spans="1:16" ht="36" x14ac:dyDescent="0.2">
      <c r="A816" s="808" t="s">
        <v>1261</v>
      </c>
      <c r="B816" s="809" t="s">
        <v>1262</v>
      </c>
      <c r="C816" s="809" t="s">
        <v>1263</v>
      </c>
      <c r="D816" s="810" t="s">
        <v>3770</v>
      </c>
      <c r="E816" s="813">
        <v>8500</v>
      </c>
      <c r="F816" s="814" t="s">
        <v>3771</v>
      </c>
      <c r="G816" s="815" t="s">
        <v>3772</v>
      </c>
      <c r="H816" s="640" t="s">
        <v>1316</v>
      </c>
      <c r="I816" s="640" t="s">
        <v>1317</v>
      </c>
      <c r="J816" s="816" t="s">
        <v>1274</v>
      </c>
      <c r="K816" s="817">
        <v>1</v>
      </c>
      <c r="L816" s="818">
        <v>1</v>
      </c>
      <c r="M816" s="813">
        <v>8500</v>
      </c>
      <c r="N816" s="819"/>
      <c r="O816" s="820"/>
      <c r="P816" s="821"/>
    </row>
    <row r="817" spans="1:16" ht="84" x14ac:dyDescent="0.2">
      <c r="A817" s="808" t="s">
        <v>1261</v>
      </c>
      <c r="B817" s="809" t="s">
        <v>1262</v>
      </c>
      <c r="C817" s="809" t="s">
        <v>1263</v>
      </c>
      <c r="D817" s="810" t="s">
        <v>3773</v>
      </c>
      <c r="E817" s="813">
        <v>8500</v>
      </c>
      <c r="F817" s="814" t="s">
        <v>3774</v>
      </c>
      <c r="G817" s="815" t="s">
        <v>3775</v>
      </c>
      <c r="H817" s="640" t="s">
        <v>1360</v>
      </c>
      <c r="I817" s="640" t="s">
        <v>1273</v>
      </c>
      <c r="J817" s="816" t="s">
        <v>1274</v>
      </c>
      <c r="K817" s="817"/>
      <c r="L817" s="818"/>
      <c r="M817" s="813"/>
      <c r="N817" s="819">
        <v>1</v>
      </c>
      <c r="O817" s="820">
        <v>4</v>
      </c>
      <c r="P817" s="821">
        <v>34000</v>
      </c>
    </row>
    <row r="818" spans="1:16" ht="36" x14ac:dyDescent="0.2">
      <c r="A818" s="808" t="s">
        <v>1261</v>
      </c>
      <c r="B818" s="809" t="s">
        <v>1262</v>
      </c>
      <c r="C818" s="809" t="s">
        <v>1263</v>
      </c>
      <c r="D818" s="810" t="s">
        <v>3776</v>
      </c>
      <c r="E818" s="813">
        <v>3800</v>
      </c>
      <c r="F818" s="814" t="s">
        <v>3777</v>
      </c>
      <c r="G818" s="815" t="s">
        <v>3778</v>
      </c>
      <c r="H818" s="640" t="s">
        <v>1272</v>
      </c>
      <c r="I818" s="640" t="s">
        <v>1273</v>
      </c>
      <c r="J818" s="816" t="s">
        <v>1274</v>
      </c>
      <c r="K818" s="817">
        <v>1</v>
      </c>
      <c r="L818" s="818">
        <v>3</v>
      </c>
      <c r="M818" s="813">
        <v>11400</v>
      </c>
      <c r="N818" s="819"/>
      <c r="O818" s="820"/>
      <c r="P818" s="821"/>
    </row>
    <row r="819" spans="1:16" ht="72" x14ac:dyDescent="0.2">
      <c r="A819" s="808" t="s">
        <v>1261</v>
      </c>
      <c r="B819" s="809" t="s">
        <v>1262</v>
      </c>
      <c r="C819" s="809" t="s">
        <v>1263</v>
      </c>
      <c r="D819" s="810" t="s">
        <v>3779</v>
      </c>
      <c r="E819" s="813">
        <v>5000</v>
      </c>
      <c r="F819" s="814" t="s">
        <v>3780</v>
      </c>
      <c r="G819" s="815" t="s">
        <v>3781</v>
      </c>
      <c r="H819" s="640" t="s">
        <v>2528</v>
      </c>
      <c r="I819" s="640" t="s">
        <v>1283</v>
      </c>
      <c r="J819" s="816" t="s">
        <v>1274</v>
      </c>
      <c r="K819" s="817"/>
      <c r="L819" s="818"/>
      <c r="M819" s="813"/>
      <c r="N819" s="819">
        <v>1</v>
      </c>
      <c r="O819" s="820">
        <v>1</v>
      </c>
      <c r="P819" s="821">
        <v>5000</v>
      </c>
    </row>
    <row r="820" spans="1:16" ht="336" x14ac:dyDescent="0.2">
      <c r="A820" s="808" t="s">
        <v>1261</v>
      </c>
      <c r="B820" s="809" t="s">
        <v>1262</v>
      </c>
      <c r="C820" s="809" t="s">
        <v>1263</v>
      </c>
      <c r="D820" s="810" t="s">
        <v>3782</v>
      </c>
      <c r="E820" s="813">
        <v>10500</v>
      </c>
      <c r="F820" s="814" t="s">
        <v>3783</v>
      </c>
      <c r="G820" s="815" t="s">
        <v>3784</v>
      </c>
      <c r="H820" s="640" t="s">
        <v>1305</v>
      </c>
      <c r="I820" s="640" t="s">
        <v>1273</v>
      </c>
      <c r="J820" s="816" t="s">
        <v>1274</v>
      </c>
      <c r="K820" s="817"/>
      <c r="L820" s="818"/>
      <c r="M820" s="813"/>
      <c r="N820" s="819">
        <v>1</v>
      </c>
      <c r="O820" s="820">
        <v>3</v>
      </c>
      <c r="P820" s="821">
        <v>31500</v>
      </c>
    </row>
    <row r="821" spans="1:16" ht="36" x14ac:dyDescent="0.2">
      <c r="A821" s="808" t="s">
        <v>1261</v>
      </c>
      <c r="B821" s="809" t="s">
        <v>1262</v>
      </c>
      <c r="C821" s="809" t="s">
        <v>1263</v>
      </c>
      <c r="D821" s="810" t="s">
        <v>3785</v>
      </c>
      <c r="E821" s="813">
        <v>5500</v>
      </c>
      <c r="F821" s="814" t="s">
        <v>3786</v>
      </c>
      <c r="G821" s="815" t="s">
        <v>3787</v>
      </c>
      <c r="H821" s="640" t="s">
        <v>1325</v>
      </c>
      <c r="I821" s="640" t="s">
        <v>1283</v>
      </c>
      <c r="J821" s="816" t="s">
        <v>1274</v>
      </c>
      <c r="K821" s="817">
        <v>1</v>
      </c>
      <c r="L821" s="818">
        <v>3</v>
      </c>
      <c r="M821" s="813">
        <v>16500</v>
      </c>
      <c r="N821" s="819"/>
      <c r="O821" s="820"/>
      <c r="P821" s="821"/>
    </row>
    <row r="822" spans="1:16" ht="36" x14ac:dyDescent="0.2">
      <c r="A822" s="808" t="s">
        <v>1261</v>
      </c>
      <c r="B822" s="809" t="s">
        <v>1262</v>
      </c>
      <c r="C822" s="809" t="s">
        <v>1263</v>
      </c>
      <c r="D822" s="810" t="s">
        <v>3788</v>
      </c>
      <c r="E822" s="813">
        <v>6500</v>
      </c>
      <c r="F822" s="814" t="s">
        <v>3789</v>
      </c>
      <c r="G822" s="815" t="s">
        <v>3790</v>
      </c>
      <c r="H822" s="640" t="s">
        <v>1316</v>
      </c>
      <c r="I822" s="640" t="s">
        <v>1317</v>
      </c>
      <c r="J822" s="816" t="s">
        <v>1274</v>
      </c>
      <c r="K822" s="817">
        <v>1</v>
      </c>
      <c r="L822" s="818">
        <v>6</v>
      </c>
      <c r="M822" s="813">
        <v>32500</v>
      </c>
      <c r="N822" s="819"/>
      <c r="O822" s="820"/>
      <c r="P822" s="821"/>
    </row>
    <row r="823" spans="1:16" ht="84" x14ac:dyDescent="0.2">
      <c r="A823" s="808" t="s">
        <v>1261</v>
      </c>
      <c r="B823" s="809" t="s">
        <v>1262</v>
      </c>
      <c r="C823" s="809" t="s">
        <v>1263</v>
      </c>
      <c r="D823" s="810" t="s">
        <v>3791</v>
      </c>
      <c r="E823" s="813">
        <v>5185</v>
      </c>
      <c r="F823" s="814" t="s">
        <v>3792</v>
      </c>
      <c r="G823" s="815" t="s">
        <v>3793</v>
      </c>
      <c r="H823" s="640" t="s">
        <v>1282</v>
      </c>
      <c r="I823" s="640" t="s">
        <v>1283</v>
      </c>
      <c r="J823" s="816" t="s">
        <v>1274</v>
      </c>
      <c r="K823" s="817">
        <v>2</v>
      </c>
      <c r="L823" s="818">
        <v>7</v>
      </c>
      <c r="M823" s="813">
        <v>34750</v>
      </c>
      <c r="N823" s="819"/>
      <c r="O823" s="820"/>
      <c r="P823" s="821"/>
    </row>
    <row r="824" spans="1:16" ht="108" x14ac:dyDescent="0.2">
      <c r="A824" s="808" t="s">
        <v>1261</v>
      </c>
      <c r="B824" s="809" t="s">
        <v>1262</v>
      </c>
      <c r="C824" s="809" t="s">
        <v>1263</v>
      </c>
      <c r="D824" s="810" t="s">
        <v>3794</v>
      </c>
      <c r="E824" s="813">
        <v>5500</v>
      </c>
      <c r="F824" s="814" t="s">
        <v>3795</v>
      </c>
      <c r="G824" s="815" t="s">
        <v>3796</v>
      </c>
      <c r="H824" s="640" t="s">
        <v>1272</v>
      </c>
      <c r="I824" s="640" t="s">
        <v>1278</v>
      </c>
      <c r="J824" s="816" t="s">
        <v>1274</v>
      </c>
      <c r="K824" s="817">
        <v>1</v>
      </c>
      <c r="L824" s="818">
        <v>3</v>
      </c>
      <c r="M824" s="813">
        <v>16500</v>
      </c>
      <c r="N824" s="819"/>
      <c r="O824" s="820"/>
      <c r="P824" s="821"/>
    </row>
    <row r="825" spans="1:16" ht="48" x14ac:dyDescent="0.2">
      <c r="A825" s="808" t="s">
        <v>1261</v>
      </c>
      <c r="B825" s="809" t="s">
        <v>1262</v>
      </c>
      <c r="C825" s="809" t="s">
        <v>1263</v>
      </c>
      <c r="D825" s="810" t="s">
        <v>3797</v>
      </c>
      <c r="E825" s="813">
        <v>8500</v>
      </c>
      <c r="F825" s="814" t="s">
        <v>3798</v>
      </c>
      <c r="G825" s="815" t="s">
        <v>3799</v>
      </c>
      <c r="H825" s="640" t="s">
        <v>3800</v>
      </c>
      <c r="I825" s="640" t="s">
        <v>1273</v>
      </c>
      <c r="J825" s="816" t="s">
        <v>1274</v>
      </c>
      <c r="K825" s="817"/>
      <c r="L825" s="818"/>
      <c r="M825" s="813"/>
      <c r="N825" s="819">
        <v>1</v>
      </c>
      <c r="O825" s="820">
        <v>4</v>
      </c>
      <c r="P825" s="821">
        <v>34000</v>
      </c>
    </row>
    <row r="826" spans="1:16" ht="60" x14ac:dyDescent="0.2">
      <c r="A826" s="808" t="s">
        <v>1261</v>
      </c>
      <c r="B826" s="809" t="s">
        <v>1262</v>
      </c>
      <c r="C826" s="809" t="s">
        <v>1263</v>
      </c>
      <c r="D826" s="810" t="s">
        <v>3801</v>
      </c>
      <c r="E826" s="813">
        <v>2766.6666666666665</v>
      </c>
      <c r="F826" s="814" t="s">
        <v>3802</v>
      </c>
      <c r="G826" s="815" t="s">
        <v>3803</v>
      </c>
      <c r="H826" s="640" t="s">
        <v>1352</v>
      </c>
      <c r="I826" s="640" t="s">
        <v>3804</v>
      </c>
      <c r="J826" s="816" t="s">
        <v>1268</v>
      </c>
      <c r="K826" s="817">
        <v>2</v>
      </c>
      <c r="L826" s="818">
        <v>12</v>
      </c>
      <c r="M826" s="813">
        <v>34800</v>
      </c>
      <c r="N826" s="819">
        <v>1</v>
      </c>
      <c r="O826" s="820">
        <v>1</v>
      </c>
      <c r="P826" s="821">
        <v>2500</v>
      </c>
    </row>
    <row r="827" spans="1:16" ht="36" x14ac:dyDescent="0.2">
      <c r="A827" s="808" t="s">
        <v>1261</v>
      </c>
      <c r="B827" s="809" t="s">
        <v>1262</v>
      </c>
      <c r="C827" s="809" t="s">
        <v>1263</v>
      </c>
      <c r="D827" s="810" t="s">
        <v>3805</v>
      </c>
      <c r="E827" s="813">
        <v>7500</v>
      </c>
      <c r="F827" s="814" t="s">
        <v>3806</v>
      </c>
      <c r="G827" s="815" t="s">
        <v>3807</v>
      </c>
      <c r="H827" s="640" t="s">
        <v>1316</v>
      </c>
      <c r="I827" s="640" t="s">
        <v>1273</v>
      </c>
      <c r="J827" s="816" t="s">
        <v>1274</v>
      </c>
      <c r="K827" s="817">
        <v>1</v>
      </c>
      <c r="L827" s="818">
        <v>3</v>
      </c>
      <c r="M827" s="813">
        <v>22500</v>
      </c>
      <c r="N827" s="819"/>
      <c r="O827" s="820"/>
      <c r="P827" s="821"/>
    </row>
    <row r="828" spans="1:16" ht="72" x14ac:dyDescent="0.2">
      <c r="A828" s="808" t="s">
        <v>1261</v>
      </c>
      <c r="B828" s="809" t="s">
        <v>1262</v>
      </c>
      <c r="C828" s="809" t="s">
        <v>1263</v>
      </c>
      <c r="D828" s="810" t="s">
        <v>3808</v>
      </c>
      <c r="E828" s="813">
        <v>5500</v>
      </c>
      <c r="F828" s="814" t="s">
        <v>3809</v>
      </c>
      <c r="G828" s="815" t="s">
        <v>3810</v>
      </c>
      <c r="H828" s="640" t="s">
        <v>1316</v>
      </c>
      <c r="I828" s="640" t="s">
        <v>1979</v>
      </c>
      <c r="J828" s="816" t="s">
        <v>1274</v>
      </c>
      <c r="K828" s="817">
        <v>2</v>
      </c>
      <c r="L828" s="818">
        <v>6</v>
      </c>
      <c r="M828" s="813">
        <v>33000</v>
      </c>
      <c r="N828" s="819"/>
      <c r="O828" s="820"/>
      <c r="P828" s="821"/>
    </row>
    <row r="829" spans="1:16" ht="48" x14ac:dyDescent="0.2">
      <c r="A829" s="808" t="s">
        <v>1261</v>
      </c>
      <c r="B829" s="809" t="s">
        <v>1262</v>
      </c>
      <c r="C829" s="809" t="s">
        <v>1263</v>
      </c>
      <c r="D829" s="810" t="s">
        <v>2270</v>
      </c>
      <c r="E829" s="813">
        <v>6500</v>
      </c>
      <c r="F829" s="814" t="s">
        <v>3811</v>
      </c>
      <c r="G829" s="815" t="s">
        <v>3812</v>
      </c>
      <c r="H829" s="640" t="s">
        <v>1443</v>
      </c>
      <c r="I829" s="640" t="s">
        <v>1273</v>
      </c>
      <c r="J829" s="816" t="s">
        <v>1274</v>
      </c>
      <c r="K829" s="817">
        <v>1</v>
      </c>
      <c r="L829" s="818">
        <v>4</v>
      </c>
      <c r="M829" s="813">
        <v>26000</v>
      </c>
      <c r="N829" s="819">
        <v>1</v>
      </c>
      <c r="O829" s="820">
        <v>2</v>
      </c>
      <c r="P829" s="821">
        <v>13000</v>
      </c>
    </row>
    <row r="830" spans="1:16" ht="36" x14ac:dyDescent="0.2">
      <c r="A830" s="808" t="s">
        <v>1261</v>
      </c>
      <c r="B830" s="809" t="s">
        <v>1262</v>
      </c>
      <c r="C830" s="809" t="s">
        <v>1263</v>
      </c>
      <c r="D830" s="810" t="s">
        <v>3813</v>
      </c>
      <c r="E830" s="813">
        <v>7500</v>
      </c>
      <c r="F830" s="814" t="s">
        <v>3814</v>
      </c>
      <c r="G830" s="815" t="s">
        <v>3815</v>
      </c>
      <c r="H830" s="640" t="s">
        <v>2755</v>
      </c>
      <c r="I830" s="640" t="s">
        <v>1273</v>
      </c>
      <c r="J830" s="816" t="s">
        <v>1268</v>
      </c>
      <c r="K830" s="817"/>
      <c r="L830" s="818"/>
      <c r="M830" s="813"/>
      <c r="N830" s="819">
        <v>1</v>
      </c>
      <c r="O830" s="820">
        <v>4</v>
      </c>
      <c r="P830" s="821">
        <v>30000</v>
      </c>
    </row>
    <row r="831" spans="1:16" ht="132" x14ac:dyDescent="0.2">
      <c r="A831" s="808" t="s">
        <v>1261</v>
      </c>
      <c r="B831" s="809" t="s">
        <v>1262</v>
      </c>
      <c r="C831" s="809" t="s">
        <v>1263</v>
      </c>
      <c r="D831" s="810" t="s">
        <v>3816</v>
      </c>
      <c r="E831" s="813">
        <v>5420</v>
      </c>
      <c r="F831" s="814" t="s">
        <v>3817</v>
      </c>
      <c r="G831" s="815" t="s">
        <v>3818</v>
      </c>
      <c r="H831" s="640" t="s">
        <v>1292</v>
      </c>
      <c r="I831" s="640" t="s">
        <v>1273</v>
      </c>
      <c r="J831" s="816" t="s">
        <v>1274</v>
      </c>
      <c r="K831" s="817">
        <v>1</v>
      </c>
      <c r="L831" s="818">
        <v>1</v>
      </c>
      <c r="M831" s="813">
        <v>5420</v>
      </c>
      <c r="N831" s="819"/>
      <c r="O831" s="820"/>
      <c r="P831" s="821"/>
    </row>
    <row r="832" spans="1:16" ht="84" x14ac:dyDescent="0.2">
      <c r="A832" s="808" t="s">
        <v>1261</v>
      </c>
      <c r="B832" s="809" t="s">
        <v>1262</v>
      </c>
      <c r="C832" s="809" t="s">
        <v>1263</v>
      </c>
      <c r="D832" s="810" t="s">
        <v>3819</v>
      </c>
      <c r="E832" s="813">
        <v>5500</v>
      </c>
      <c r="F832" s="814" t="s">
        <v>3820</v>
      </c>
      <c r="G832" s="815" t="s">
        <v>3821</v>
      </c>
      <c r="H832" s="640" t="s">
        <v>1316</v>
      </c>
      <c r="I832" s="640" t="s">
        <v>1317</v>
      </c>
      <c r="J832" s="816" t="s">
        <v>1274</v>
      </c>
      <c r="K832" s="817">
        <v>1</v>
      </c>
      <c r="L832" s="818">
        <v>7</v>
      </c>
      <c r="M832" s="813">
        <v>33000</v>
      </c>
      <c r="N832" s="819"/>
      <c r="O832" s="820"/>
      <c r="P832" s="821"/>
    </row>
    <row r="833" spans="1:16" ht="72" x14ac:dyDescent="0.2">
      <c r="A833" s="808" t="s">
        <v>1261</v>
      </c>
      <c r="B833" s="809" t="s">
        <v>1262</v>
      </c>
      <c r="C833" s="809" t="s">
        <v>1263</v>
      </c>
      <c r="D833" s="810" t="s">
        <v>3822</v>
      </c>
      <c r="E833" s="813">
        <v>5000</v>
      </c>
      <c r="F833" s="814" t="s">
        <v>3823</v>
      </c>
      <c r="G833" s="815" t="s">
        <v>3824</v>
      </c>
      <c r="H833" s="640" t="s">
        <v>1316</v>
      </c>
      <c r="I833" s="640" t="s">
        <v>1317</v>
      </c>
      <c r="J833" s="816" t="s">
        <v>1274</v>
      </c>
      <c r="K833" s="817">
        <v>2</v>
      </c>
      <c r="L833" s="818">
        <v>5</v>
      </c>
      <c r="M833" s="813">
        <v>35000</v>
      </c>
      <c r="N833" s="819">
        <v>1</v>
      </c>
      <c r="O833" s="820">
        <v>3</v>
      </c>
      <c r="P833" s="821">
        <v>15000</v>
      </c>
    </row>
    <row r="834" spans="1:16" ht="36" x14ac:dyDescent="0.2">
      <c r="A834" s="808" t="s">
        <v>1261</v>
      </c>
      <c r="B834" s="809" t="s">
        <v>1262</v>
      </c>
      <c r="C834" s="809" t="s">
        <v>1263</v>
      </c>
      <c r="D834" s="810" t="s">
        <v>3825</v>
      </c>
      <c r="E834" s="813">
        <v>2000</v>
      </c>
      <c r="F834" s="814" t="s">
        <v>3826</v>
      </c>
      <c r="G834" s="815" t="s">
        <v>3827</v>
      </c>
      <c r="H834" s="640" t="s">
        <v>1325</v>
      </c>
      <c r="I834" s="640" t="s">
        <v>1479</v>
      </c>
      <c r="J834" s="816" t="s">
        <v>1268</v>
      </c>
      <c r="K834" s="817">
        <v>1</v>
      </c>
      <c r="L834" s="818">
        <v>12</v>
      </c>
      <c r="M834" s="813">
        <v>24000</v>
      </c>
      <c r="N834" s="819"/>
      <c r="O834" s="820"/>
      <c r="P834" s="821"/>
    </row>
    <row r="835" spans="1:16" ht="84" x14ac:dyDescent="0.2">
      <c r="A835" s="808" t="s">
        <v>1261</v>
      </c>
      <c r="B835" s="809" t="s">
        <v>1262</v>
      </c>
      <c r="C835" s="809" t="s">
        <v>1263</v>
      </c>
      <c r="D835" s="810" t="s">
        <v>3828</v>
      </c>
      <c r="E835" s="813">
        <v>6435</v>
      </c>
      <c r="F835" s="814" t="s">
        <v>3829</v>
      </c>
      <c r="G835" s="815" t="s">
        <v>3830</v>
      </c>
      <c r="H835" s="640" t="s">
        <v>1282</v>
      </c>
      <c r="I835" s="640" t="s">
        <v>1283</v>
      </c>
      <c r="J835" s="816" t="s">
        <v>1274</v>
      </c>
      <c r="K835" s="817">
        <v>2</v>
      </c>
      <c r="L835" s="818">
        <v>7</v>
      </c>
      <c r="M835" s="813">
        <v>42250</v>
      </c>
      <c r="N835" s="819"/>
      <c r="O835" s="820"/>
      <c r="P835" s="821"/>
    </row>
    <row r="836" spans="1:16" ht="36" x14ac:dyDescent="0.2">
      <c r="A836" s="808" t="s">
        <v>1261</v>
      </c>
      <c r="B836" s="809" t="s">
        <v>1262</v>
      </c>
      <c r="C836" s="809" t="s">
        <v>1263</v>
      </c>
      <c r="D836" s="810" t="s">
        <v>3831</v>
      </c>
      <c r="E836" s="813">
        <v>6500</v>
      </c>
      <c r="F836" s="814" t="s">
        <v>3832</v>
      </c>
      <c r="G836" s="815" t="s">
        <v>3833</v>
      </c>
      <c r="H836" s="640" t="s">
        <v>1316</v>
      </c>
      <c r="I836" s="640" t="s">
        <v>1273</v>
      </c>
      <c r="J836" s="816" t="s">
        <v>1274</v>
      </c>
      <c r="K836" s="817">
        <v>1</v>
      </c>
      <c r="L836" s="818">
        <v>4</v>
      </c>
      <c r="M836" s="813">
        <v>26000</v>
      </c>
      <c r="N836" s="819"/>
      <c r="O836" s="820"/>
      <c r="P836" s="821"/>
    </row>
    <row r="837" spans="1:16" ht="60" x14ac:dyDescent="0.2">
      <c r="A837" s="808" t="s">
        <v>1261</v>
      </c>
      <c r="B837" s="809" t="s">
        <v>1262</v>
      </c>
      <c r="C837" s="809" t="s">
        <v>1263</v>
      </c>
      <c r="D837" s="810" t="s">
        <v>3834</v>
      </c>
      <c r="E837" s="813">
        <v>2000</v>
      </c>
      <c r="F837" s="814" t="s">
        <v>3835</v>
      </c>
      <c r="G837" s="815" t="s">
        <v>3836</v>
      </c>
      <c r="H837" s="640" t="s">
        <v>1316</v>
      </c>
      <c r="I837" s="640" t="s">
        <v>1317</v>
      </c>
      <c r="J837" s="816" t="s">
        <v>1274</v>
      </c>
      <c r="K837" s="817">
        <v>2</v>
      </c>
      <c r="L837" s="818">
        <v>11</v>
      </c>
      <c r="M837" s="813">
        <v>21000</v>
      </c>
      <c r="N837" s="819">
        <v>5</v>
      </c>
      <c r="O837" s="820">
        <v>6</v>
      </c>
      <c r="P837" s="821">
        <v>12000</v>
      </c>
    </row>
    <row r="838" spans="1:16" ht="36" x14ac:dyDescent="0.2">
      <c r="A838" s="808" t="s">
        <v>1261</v>
      </c>
      <c r="B838" s="809" t="s">
        <v>1262</v>
      </c>
      <c r="C838" s="809" t="s">
        <v>1263</v>
      </c>
      <c r="D838" s="810" t="s">
        <v>3837</v>
      </c>
      <c r="E838" s="813">
        <v>6000</v>
      </c>
      <c r="F838" s="814" t="s">
        <v>3838</v>
      </c>
      <c r="G838" s="815" t="s">
        <v>3839</v>
      </c>
      <c r="H838" s="640" t="s">
        <v>1316</v>
      </c>
      <c r="I838" s="640" t="s">
        <v>1273</v>
      </c>
      <c r="J838" s="816" t="s">
        <v>1274</v>
      </c>
      <c r="K838" s="817">
        <v>1</v>
      </c>
      <c r="L838" s="818">
        <v>3</v>
      </c>
      <c r="M838" s="813">
        <v>18000</v>
      </c>
      <c r="N838" s="819"/>
      <c r="O838" s="820"/>
      <c r="P838" s="821"/>
    </row>
    <row r="839" spans="1:16" ht="60" x14ac:dyDescent="0.2">
      <c r="A839" s="808" t="s">
        <v>1261</v>
      </c>
      <c r="B839" s="809" t="s">
        <v>1262</v>
      </c>
      <c r="C839" s="809" t="s">
        <v>1263</v>
      </c>
      <c r="D839" s="810" t="s">
        <v>3840</v>
      </c>
      <c r="E839" s="813">
        <v>6500</v>
      </c>
      <c r="F839" s="814" t="s">
        <v>3841</v>
      </c>
      <c r="G839" s="815" t="s">
        <v>3842</v>
      </c>
      <c r="H839" s="640" t="s">
        <v>1316</v>
      </c>
      <c r="I839" s="640" t="s">
        <v>1317</v>
      </c>
      <c r="J839" s="816" t="s">
        <v>1274</v>
      </c>
      <c r="K839" s="817">
        <v>1</v>
      </c>
      <c r="L839" s="818">
        <v>5</v>
      </c>
      <c r="M839" s="813">
        <v>32500</v>
      </c>
      <c r="N839" s="819"/>
      <c r="O839" s="820"/>
      <c r="P839" s="821"/>
    </row>
    <row r="840" spans="1:16" ht="60" x14ac:dyDescent="0.2">
      <c r="A840" s="808" t="s">
        <v>1261</v>
      </c>
      <c r="B840" s="809" t="s">
        <v>1262</v>
      </c>
      <c r="C840" s="809" t="s">
        <v>1263</v>
      </c>
      <c r="D840" s="810" t="s">
        <v>3843</v>
      </c>
      <c r="E840" s="813">
        <v>7500</v>
      </c>
      <c r="F840" s="814" t="s">
        <v>3844</v>
      </c>
      <c r="G840" s="815" t="s">
        <v>3845</v>
      </c>
      <c r="H840" s="640" t="s">
        <v>1316</v>
      </c>
      <c r="I840" s="640" t="s">
        <v>1317</v>
      </c>
      <c r="J840" s="816" t="s">
        <v>1274</v>
      </c>
      <c r="K840" s="817">
        <v>1</v>
      </c>
      <c r="L840" s="818">
        <v>3</v>
      </c>
      <c r="M840" s="813">
        <v>22500</v>
      </c>
      <c r="N840" s="819"/>
      <c r="O840" s="820"/>
      <c r="P840" s="821"/>
    </row>
    <row r="841" spans="1:16" ht="48" x14ac:dyDescent="0.2">
      <c r="A841" s="808" t="s">
        <v>1261</v>
      </c>
      <c r="B841" s="809" t="s">
        <v>1262</v>
      </c>
      <c r="C841" s="809" t="s">
        <v>1263</v>
      </c>
      <c r="D841" s="810" t="s">
        <v>3846</v>
      </c>
      <c r="E841" s="813">
        <v>6500</v>
      </c>
      <c r="F841" s="814" t="s">
        <v>3847</v>
      </c>
      <c r="G841" s="815" t="s">
        <v>3848</v>
      </c>
      <c r="H841" s="640" t="s">
        <v>1316</v>
      </c>
      <c r="I841" s="640" t="s">
        <v>1273</v>
      </c>
      <c r="J841" s="816" t="s">
        <v>1274</v>
      </c>
      <c r="K841" s="817">
        <v>1</v>
      </c>
      <c r="L841" s="818">
        <v>4</v>
      </c>
      <c r="M841" s="813">
        <v>26000</v>
      </c>
      <c r="N841" s="819"/>
      <c r="O841" s="820"/>
      <c r="P841" s="821"/>
    </row>
    <row r="842" spans="1:16" ht="72" x14ac:dyDescent="0.2">
      <c r="A842" s="808" t="s">
        <v>1261</v>
      </c>
      <c r="B842" s="809" t="s">
        <v>1262</v>
      </c>
      <c r="C842" s="809" t="s">
        <v>1263</v>
      </c>
      <c r="D842" s="810" t="s">
        <v>3849</v>
      </c>
      <c r="E842" s="813">
        <v>4975</v>
      </c>
      <c r="F842" s="814" t="s">
        <v>3850</v>
      </c>
      <c r="G842" s="815" t="s">
        <v>3851</v>
      </c>
      <c r="H842" s="640" t="s">
        <v>2824</v>
      </c>
      <c r="I842" s="640" t="s">
        <v>1273</v>
      </c>
      <c r="J842" s="816" t="s">
        <v>1274</v>
      </c>
      <c r="K842" s="817">
        <v>1</v>
      </c>
      <c r="L842" s="818">
        <v>4</v>
      </c>
      <c r="M842" s="813">
        <v>19400</v>
      </c>
      <c r="N842" s="819">
        <v>5</v>
      </c>
      <c r="O842" s="820">
        <v>6</v>
      </c>
      <c r="P842" s="821">
        <v>29850</v>
      </c>
    </row>
    <row r="843" spans="1:16" ht="36" x14ac:dyDescent="0.2">
      <c r="A843" s="808" t="s">
        <v>1261</v>
      </c>
      <c r="B843" s="809" t="s">
        <v>1262</v>
      </c>
      <c r="C843" s="809" t="s">
        <v>1263</v>
      </c>
      <c r="D843" s="810" t="s">
        <v>3852</v>
      </c>
      <c r="E843" s="813">
        <v>6500</v>
      </c>
      <c r="F843" s="814" t="s">
        <v>3853</v>
      </c>
      <c r="G843" s="815" t="s">
        <v>3854</v>
      </c>
      <c r="H843" s="640" t="s">
        <v>1272</v>
      </c>
      <c r="I843" s="640" t="s">
        <v>1278</v>
      </c>
      <c r="J843" s="816" t="s">
        <v>1274</v>
      </c>
      <c r="K843" s="817">
        <v>1</v>
      </c>
      <c r="L843" s="818">
        <v>5</v>
      </c>
      <c r="M843" s="813">
        <v>32500</v>
      </c>
      <c r="N843" s="819"/>
      <c r="O843" s="820"/>
      <c r="P843" s="821"/>
    </row>
    <row r="844" spans="1:16" ht="36" x14ac:dyDescent="0.2">
      <c r="A844" s="808" t="s">
        <v>1261</v>
      </c>
      <c r="B844" s="809" t="s">
        <v>1262</v>
      </c>
      <c r="C844" s="809" t="s">
        <v>1263</v>
      </c>
      <c r="D844" s="810" t="s">
        <v>3855</v>
      </c>
      <c r="E844" s="813">
        <v>8500</v>
      </c>
      <c r="F844" s="814" t="s">
        <v>3856</v>
      </c>
      <c r="G844" s="815" t="s">
        <v>3857</v>
      </c>
      <c r="H844" s="640" t="s">
        <v>1360</v>
      </c>
      <c r="I844" s="640" t="s">
        <v>1576</v>
      </c>
      <c r="J844" s="816" t="s">
        <v>1274</v>
      </c>
      <c r="K844" s="817">
        <v>2</v>
      </c>
      <c r="L844" s="818">
        <v>7</v>
      </c>
      <c r="M844" s="813">
        <v>59500</v>
      </c>
      <c r="N844" s="819"/>
      <c r="O844" s="820"/>
      <c r="P844" s="821"/>
    </row>
    <row r="845" spans="1:16" ht="132" x14ac:dyDescent="0.2">
      <c r="A845" s="808" t="s">
        <v>1261</v>
      </c>
      <c r="B845" s="809" t="s">
        <v>1262</v>
      </c>
      <c r="C845" s="809" t="s">
        <v>1263</v>
      </c>
      <c r="D845" s="810" t="s">
        <v>3858</v>
      </c>
      <c r="E845" s="813">
        <v>2500</v>
      </c>
      <c r="F845" s="814" t="s">
        <v>3859</v>
      </c>
      <c r="G845" s="815" t="s">
        <v>3860</v>
      </c>
      <c r="H845" s="640" t="s">
        <v>1325</v>
      </c>
      <c r="I845" s="640" t="s">
        <v>1273</v>
      </c>
      <c r="J845" s="816" t="s">
        <v>1274</v>
      </c>
      <c r="K845" s="817">
        <v>1</v>
      </c>
      <c r="L845" s="818">
        <v>4</v>
      </c>
      <c r="M845" s="813">
        <v>10000</v>
      </c>
      <c r="N845" s="819"/>
      <c r="O845" s="820"/>
      <c r="P845" s="821"/>
    </row>
    <row r="846" spans="1:16" ht="72" x14ac:dyDescent="0.2">
      <c r="A846" s="808" t="s">
        <v>1261</v>
      </c>
      <c r="B846" s="809" t="s">
        <v>1262</v>
      </c>
      <c r="C846" s="809" t="s">
        <v>1263</v>
      </c>
      <c r="D846" s="810" t="s">
        <v>1458</v>
      </c>
      <c r="E846" s="813">
        <v>2500</v>
      </c>
      <c r="F846" s="814" t="s">
        <v>3861</v>
      </c>
      <c r="G846" s="815" t="s">
        <v>3862</v>
      </c>
      <c r="H846" s="640" t="s">
        <v>1461</v>
      </c>
      <c r="I846" s="640" t="s">
        <v>1326</v>
      </c>
      <c r="J846" s="816" t="s">
        <v>1274</v>
      </c>
      <c r="K846" s="817">
        <v>1</v>
      </c>
      <c r="L846" s="818">
        <v>2</v>
      </c>
      <c r="M846" s="813">
        <v>5000</v>
      </c>
      <c r="N846" s="819">
        <v>1</v>
      </c>
      <c r="O846" s="820">
        <v>1</v>
      </c>
      <c r="P846" s="821">
        <v>2500</v>
      </c>
    </row>
    <row r="847" spans="1:16" ht="36" x14ac:dyDescent="0.2">
      <c r="A847" s="808" t="s">
        <v>1261</v>
      </c>
      <c r="B847" s="809" t="s">
        <v>1262</v>
      </c>
      <c r="C847" s="809" t="s">
        <v>1263</v>
      </c>
      <c r="D847" s="810" t="s">
        <v>3863</v>
      </c>
      <c r="E847" s="813">
        <v>6000</v>
      </c>
      <c r="F847" s="814" t="s">
        <v>3864</v>
      </c>
      <c r="G847" s="815" t="s">
        <v>3865</v>
      </c>
      <c r="H847" s="640" t="s">
        <v>3866</v>
      </c>
      <c r="I847" s="640" t="s">
        <v>3867</v>
      </c>
      <c r="J847" s="816" t="s">
        <v>1274</v>
      </c>
      <c r="K847" s="817">
        <v>2</v>
      </c>
      <c r="L847" s="818">
        <v>6</v>
      </c>
      <c r="M847" s="813">
        <v>34000</v>
      </c>
      <c r="N847" s="819"/>
      <c r="O847" s="820"/>
      <c r="P847" s="821"/>
    </row>
    <row r="848" spans="1:16" ht="36" x14ac:dyDescent="0.2">
      <c r="A848" s="808" t="s">
        <v>1261</v>
      </c>
      <c r="B848" s="809" t="s">
        <v>1262</v>
      </c>
      <c r="C848" s="809" t="s">
        <v>1263</v>
      </c>
      <c r="D848" s="810" t="s">
        <v>3868</v>
      </c>
      <c r="E848" s="813">
        <v>4500</v>
      </c>
      <c r="F848" s="814" t="s">
        <v>3869</v>
      </c>
      <c r="G848" s="815" t="s">
        <v>3870</v>
      </c>
      <c r="H848" s="640" t="s">
        <v>1316</v>
      </c>
      <c r="I848" s="640" t="s">
        <v>1317</v>
      </c>
      <c r="J848" s="816" t="s">
        <v>1274</v>
      </c>
      <c r="K848" s="817">
        <v>1</v>
      </c>
      <c r="L848" s="818">
        <v>3</v>
      </c>
      <c r="M848" s="813">
        <v>13500</v>
      </c>
      <c r="N848" s="819"/>
      <c r="O848" s="820"/>
      <c r="P848" s="821"/>
    </row>
    <row r="849" spans="1:16" ht="36" x14ac:dyDescent="0.2">
      <c r="A849" s="808" t="s">
        <v>1261</v>
      </c>
      <c r="B849" s="809" t="s">
        <v>1262</v>
      </c>
      <c r="C849" s="809" t="s">
        <v>1263</v>
      </c>
      <c r="D849" s="810" t="s">
        <v>3871</v>
      </c>
      <c r="E849" s="813">
        <v>3000</v>
      </c>
      <c r="F849" s="814" t="s">
        <v>3872</v>
      </c>
      <c r="G849" s="815" t="s">
        <v>3873</v>
      </c>
      <c r="H849" s="640" t="s">
        <v>1655</v>
      </c>
      <c r="I849" s="640" t="s">
        <v>1326</v>
      </c>
      <c r="J849" s="816" t="s">
        <v>1268</v>
      </c>
      <c r="K849" s="817">
        <v>1</v>
      </c>
      <c r="L849" s="818">
        <v>2</v>
      </c>
      <c r="M849" s="813">
        <v>6000</v>
      </c>
      <c r="N849" s="819"/>
      <c r="O849" s="820"/>
      <c r="P849" s="821"/>
    </row>
    <row r="850" spans="1:16" ht="48" x14ac:dyDescent="0.2">
      <c r="A850" s="808" t="s">
        <v>1261</v>
      </c>
      <c r="B850" s="809" t="s">
        <v>1262</v>
      </c>
      <c r="C850" s="809" t="s">
        <v>1263</v>
      </c>
      <c r="D850" s="810" t="s">
        <v>3874</v>
      </c>
      <c r="E850" s="813">
        <v>6500</v>
      </c>
      <c r="F850" s="814" t="s">
        <v>3875</v>
      </c>
      <c r="G850" s="815" t="s">
        <v>3876</v>
      </c>
      <c r="H850" s="640" t="s">
        <v>1316</v>
      </c>
      <c r="I850" s="640" t="s">
        <v>1317</v>
      </c>
      <c r="J850" s="816" t="s">
        <v>1274</v>
      </c>
      <c r="K850" s="817">
        <v>1</v>
      </c>
      <c r="L850" s="818">
        <v>3</v>
      </c>
      <c r="M850" s="813">
        <v>19500</v>
      </c>
      <c r="N850" s="819"/>
      <c r="O850" s="820"/>
      <c r="P850" s="821"/>
    </row>
    <row r="851" spans="1:16" ht="96" x14ac:dyDescent="0.2">
      <c r="A851" s="808" t="s">
        <v>1261</v>
      </c>
      <c r="B851" s="809" t="s">
        <v>1262</v>
      </c>
      <c r="C851" s="809" t="s">
        <v>1263</v>
      </c>
      <c r="D851" s="810" t="s">
        <v>3877</v>
      </c>
      <c r="E851" s="813">
        <v>6500</v>
      </c>
      <c r="F851" s="814" t="s">
        <v>3878</v>
      </c>
      <c r="G851" s="815" t="s">
        <v>3879</v>
      </c>
      <c r="H851" s="640" t="s">
        <v>1305</v>
      </c>
      <c r="I851" s="640" t="s">
        <v>1273</v>
      </c>
      <c r="J851" s="816" t="s">
        <v>1274</v>
      </c>
      <c r="K851" s="817">
        <v>1</v>
      </c>
      <c r="L851" s="818">
        <v>2</v>
      </c>
      <c r="M851" s="813">
        <v>13000</v>
      </c>
      <c r="N851" s="819"/>
      <c r="O851" s="820"/>
      <c r="P851" s="821"/>
    </row>
    <row r="852" spans="1:16" ht="48" x14ac:dyDescent="0.2">
      <c r="A852" s="808" t="s">
        <v>1261</v>
      </c>
      <c r="B852" s="809" t="s">
        <v>1262</v>
      </c>
      <c r="C852" s="809" t="s">
        <v>1263</v>
      </c>
      <c r="D852" s="810" t="s">
        <v>3880</v>
      </c>
      <c r="E852" s="813">
        <v>6500</v>
      </c>
      <c r="F852" s="814" t="s">
        <v>3881</v>
      </c>
      <c r="G852" s="815" t="s">
        <v>3882</v>
      </c>
      <c r="H852" s="640" t="s">
        <v>1272</v>
      </c>
      <c r="I852" s="640" t="s">
        <v>1278</v>
      </c>
      <c r="J852" s="816" t="s">
        <v>1274</v>
      </c>
      <c r="K852" s="817">
        <v>1</v>
      </c>
      <c r="L852" s="818">
        <v>4</v>
      </c>
      <c r="M852" s="813">
        <v>26000</v>
      </c>
      <c r="N852" s="819"/>
      <c r="O852" s="820"/>
      <c r="P852" s="821"/>
    </row>
    <row r="853" spans="1:16" ht="96" x14ac:dyDescent="0.2">
      <c r="A853" s="808" t="s">
        <v>1261</v>
      </c>
      <c r="B853" s="809" t="s">
        <v>1262</v>
      </c>
      <c r="C853" s="809" t="s">
        <v>1263</v>
      </c>
      <c r="D853" s="810" t="s">
        <v>3883</v>
      </c>
      <c r="E853" s="813">
        <v>2500</v>
      </c>
      <c r="F853" s="814" t="s">
        <v>3884</v>
      </c>
      <c r="G853" s="815" t="s">
        <v>3885</v>
      </c>
      <c r="H853" s="640" t="s">
        <v>1267</v>
      </c>
      <c r="I853" s="640" t="s">
        <v>1267</v>
      </c>
      <c r="J853" s="816" t="s">
        <v>1268</v>
      </c>
      <c r="K853" s="817"/>
      <c r="L853" s="818"/>
      <c r="M853" s="813"/>
      <c r="N853" s="819">
        <v>2</v>
      </c>
      <c r="O853" s="820">
        <v>2</v>
      </c>
      <c r="P853" s="821">
        <v>5000</v>
      </c>
    </row>
    <row r="854" spans="1:16" ht="36" x14ac:dyDescent="0.2">
      <c r="A854" s="808" t="s">
        <v>1261</v>
      </c>
      <c r="B854" s="809" t="s">
        <v>1262</v>
      </c>
      <c r="C854" s="809" t="s">
        <v>1263</v>
      </c>
      <c r="D854" s="810" t="s">
        <v>3886</v>
      </c>
      <c r="E854" s="813">
        <v>6500</v>
      </c>
      <c r="F854" s="814" t="s">
        <v>3887</v>
      </c>
      <c r="G854" s="815" t="s">
        <v>3888</v>
      </c>
      <c r="H854" s="640" t="s">
        <v>1316</v>
      </c>
      <c r="I854" s="640" t="s">
        <v>1317</v>
      </c>
      <c r="J854" s="816" t="s">
        <v>1274</v>
      </c>
      <c r="K854" s="817">
        <v>1</v>
      </c>
      <c r="L854" s="818">
        <v>3</v>
      </c>
      <c r="M854" s="813">
        <v>19500</v>
      </c>
      <c r="N854" s="819"/>
      <c r="O854" s="820"/>
      <c r="P854" s="821"/>
    </row>
    <row r="855" spans="1:16" ht="48" x14ac:dyDescent="0.2">
      <c r="A855" s="808" t="s">
        <v>1261</v>
      </c>
      <c r="B855" s="809" t="s">
        <v>1262</v>
      </c>
      <c r="C855" s="809" t="s">
        <v>1263</v>
      </c>
      <c r="D855" s="810" t="s">
        <v>3889</v>
      </c>
      <c r="E855" s="813">
        <v>8500</v>
      </c>
      <c r="F855" s="814" t="s">
        <v>3890</v>
      </c>
      <c r="G855" s="815" t="s">
        <v>3891</v>
      </c>
      <c r="H855" s="640" t="s">
        <v>1360</v>
      </c>
      <c r="I855" s="640" t="s">
        <v>1576</v>
      </c>
      <c r="J855" s="816" t="s">
        <v>1274</v>
      </c>
      <c r="K855" s="817">
        <v>1</v>
      </c>
      <c r="L855" s="818">
        <v>4</v>
      </c>
      <c r="M855" s="813">
        <v>34000</v>
      </c>
      <c r="N855" s="819"/>
      <c r="O855" s="820"/>
      <c r="P855" s="821"/>
    </row>
    <row r="856" spans="1:16" ht="36" x14ac:dyDescent="0.2">
      <c r="A856" s="808" t="s">
        <v>1261</v>
      </c>
      <c r="B856" s="809" t="s">
        <v>1262</v>
      </c>
      <c r="C856" s="809" t="s">
        <v>1263</v>
      </c>
      <c r="D856" s="810" t="s">
        <v>3892</v>
      </c>
      <c r="E856" s="813">
        <v>9500</v>
      </c>
      <c r="F856" s="814" t="s">
        <v>3893</v>
      </c>
      <c r="G856" s="815" t="s">
        <v>3894</v>
      </c>
      <c r="H856" s="640" t="s">
        <v>1316</v>
      </c>
      <c r="I856" s="640" t="s">
        <v>1317</v>
      </c>
      <c r="J856" s="816" t="s">
        <v>1274</v>
      </c>
      <c r="K856" s="817">
        <v>1</v>
      </c>
      <c r="L856" s="818">
        <v>4</v>
      </c>
      <c r="M856" s="813">
        <v>34200</v>
      </c>
      <c r="N856" s="819"/>
      <c r="O856" s="820"/>
      <c r="P856" s="821"/>
    </row>
    <row r="857" spans="1:16" ht="96" x14ac:dyDescent="0.2">
      <c r="A857" s="808" t="s">
        <v>1261</v>
      </c>
      <c r="B857" s="809" t="s">
        <v>1262</v>
      </c>
      <c r="C857" s="809" t="s">
        <v>1263</v>
      </c>
      <c r="D857" s="810" t="s">
        <v>3895</v>
      </c>
      <c r="E857" s="813">
        <v>6500</v>
      </c>
      <c r="F857" s="814" t="s">
        <v>3896</v>
      </c>
      <c r="G857" s="815" t="s">
        <v>3897</v>
      </c>
      <c r="H857" s="640" t="s">
        <v>1305</v>
      </c>
      <c r="I857" s="640" t="s">
        <v>1273</v>
      </c>
      <c r="J857" s="816" t="s">
        <v>1274</v>
      </c>
      <c r="K857" s="817">
        <v>1</v>
      </c>
      <c r="L857" s="818">
        <v>3</v>
      </c>
      <c r="M857" s="813">
        <v>19500</v>
      </c>
      <c r="N857" s="819"/>
      <c r="O857" s="820"/>
      <c r="P857" s="821"/>
    </row>
    <row r="858" spans="1:16" ht="144" x14ac:dyDescent="0.2">
      <c r="A858" s="808" t="s">
        <v>1261</v>
      </c>
      <c r="B858" s="809" t="s">
        <v>1262</v>
      </c>
      <c r="C858" s="809" t="s">
        <v>1263</v>
      </c>
      <c r="D858" s="810" t="s">
        <v>3898</v>
      </c>
      <c r="E858" s="813">
        <v>7000</v>
      </c>
      <c r="F858" s="814" t="s">
        <v>3899</v>
      </c>
      <c r="G858" s="815" t="s">
        <v>3900</v>
      </c>
      <c r="H858" s="640" t="s">
        <v>3384</v>
      </c>
      <c r="I858" s="640" t="s">
        <v>1273</v>
      </c>
      <c r="J858" s="816" t="s">
        <v>1268</v>
      </c>
      <c r="K858" s="817">
        <v>1</v>
      </c>
      <c r="L858" s="818">
        <v>4</v>
      </c>
      <c r="M858" s="813">
        <v>28000</v>
      </c>
      <c r="N858" s="819"/>
      <c r="O858" s="820"/>
      <c r="P858" s="821"/>
    </row>
    <row r="859" spans="1:16" ht="72" x14ac:dyDescent="0.2">
      <c r="A859" s="808" t="s">
        <v>1261</v>
      </c>
      <c r="B859" s="809" t="s">
        <v>1262</v>
      </c>
      <c r="C859" s="809" t="s">
        <v>1263</v>
      </c>
      <c r="D859" s="810" t="s">
        <v>3901</v>
      </c>
      <c r="E859" s="813">
        <v>5000</v>
      </c>
      <c r="F859" s="814" t="s">
        <v>3902</v>
      </c>
      <c r="G859" s="815" t="s">
        <v>3903</v>
      </c>
      <c r="H859" s="640" t="s">
        <v>2528</v>
      </c>
      <c r="I859" s="640" t="s">
        <v>2529</v>
      </c>
      <c r="J859" s="816" t="s">
        <v>1274</v>
      </c>
      <c r="K859" s="817">
        <v>2</v>
      </c>
      <c r="L859" s="818">
        <v>6</v>
      </c>
      <c r="M859" s="813">
        <v>30000</v>
      </c>
      <c r="N859" s="819"/>
      <c r="O859" s="820"/>
      <c r="P859" s="821"/>
    </row>
    <row r="860" spans="1:16" ht="48" x14ac:dyDescent="0.2">
      <c r="A860" s="808" t="s">
        <v>1261</v>
      </c>
      <c r="B860" s="809" t="s">
        <v>1262</v>
      </c>
      <c r="C860" s="809" t="s">
        <v>1263</v>
      </c>
      <c r="D860" s="810" t="s">
        <v>3904</v>
      </c>
      <c r="E860" s="813">
        <v>8826.25</v>
      </c>
      <c r="F860" s="814" t="s">
        <v>3905</v>
      </c>
      <c r="G860" s="815" t="s">
        <v>3906</v>
      </c>
      <c r="H860" s="640" t="s">
        <v>1316</v>
      </c>
      <c r="I860" s="640" t="s">
        <v>1273</v>
      </c>
      <c r="J860" s="816" t="s">
        <v>1274</v>
      </c>
      <c r="K860" s="817">
        <v>2</v>
      </c>
      <c r="L860" s="818">
        <v>5</v>
      </c>
      <c r="M860" s="813">
        <v>38310</v>
      </c>
      <c r="N860" s="819">
        <v>6</v>
      </c>
      <c r="O860" s="820">
        <v>6</v>
      </c>
      <c r="P860" s="821">
        <v>52957.5</v>
      </c>
    </row>
    <row r="861" spans="1:16" ht="192" x14ac:dyDescent="0.2">
      <c r="A861" s="808" t="s">
        <v>1261</v>
      </c>
      <c r="B861" s="809" t="s">
        <v>1262</v>
      </c>
      <c r="C861" s="809" t="s">
        <v>1263</v>
      </c>
      <c r="D861" s="810" t="s">
        <v>3907</v>
      </c>
      <c r="E861" s="813">
        <v>7500</v>
      </c>
      <c r="F861" s="814" t="s">
        <v>3908</v>
      </c>
      <c r="G861" s="815" t="s">
        <v>3909</v>
      </c>
      <c r="H861" s="640" t="s">
        <v>1325</v>
      </c>
      <c r="I861" s="640" t="s">
        <v>1283</v>
      </c>
      <c r="J861" s="816" t="s">
        <v>1274</v>
      </c>
      <c r="K861" s="817">
        <v>2</v>
      </c>
      <c r="L861" s="818">
        <v>5</v>
      </c>
      <c r="M861" s="813">
        <v>32500</v>
      </c>
      <c r="N861" s="819">
        <v>1</v>
      </c>
      <c r="O861" s="820">
        <v>3</v>
      </c>
      <c r="P861" s="821">
        <v>22500</v>
      </c>
    </row>
    <row r="862" spans="1:16" ht="36" x14ac:dyDescent="0.2">
      <c r="A862" s="808" t="s">
        <v>1261</v>
      </c>
      <c r="B862" s="809" t="s">
        <v>1262</v>
      </c>
      <c r="C862" s="809" t="s">
        <v>1263</v>
      </c>
      <c r="D862" s="810" t="s">
        <v>3910</v>
      </c>
      <c r="E862" s="813">
        <v>6500</v>
      </c>
      <c r="F862" s="814" t="s">
        <v>3911</v>
      </c>
      <c r="G862" s="815" t="s">
        <v>3912</v>
      </c>
      <c r="H862" s="640" t="s">
        <v>1316</v>
      </c>
      <c r="I862" s="640" t="s">
        <v>1273</v>
      </c>
      <c r="J862" s="816" t="s">
        <v>1274</v>
      </c>
      <c r="K862" s="817">
        <v>1</v>
      </c>
      <c r="L862" s="818">
        <v>3</v>
      </c>
      <c r="M862" s="813">
        <v>19500</v>
      </c>
      <c r="N862" s="819"/>
      <c r="O862" s="820"/>
      <c r="P862" s="821"/>
    </row>
    <row r="863" spans="1:16" ht="84" x14ac:dyDescent="0.2">
      <c r="A863" s="808" t="s">
        <v>1261</v>
      </c>
      <c r="B863" s="809" t="s">
        <v>1262</v>
      </c>
      <c r="C863" s="809" t="s">
        <v>1263</v>
      </c>
      <c r="D863" s="810" t="s">
        <v>3913</v>
      </c>
      <c r="E863" s="813">
        <v>6185</v>
      </c>
      <c r="F863" s="814" t="s">
        <v>3914</v>
      </c>
      <c r="G863" s="815" t="s">
        <v>3915</v>
      </c>
      <c r="H863" s="640" t="s">
        <v>1282</v>
      </c>
      <c r="I863" s="640" t="s">
        <v>1283</v>
      </c>
      <c r="J863" s="816" t="s">
        <v>1274</v>
      </c>
      <c r="K863" s="817">
        <v>2</v>
      </c>
      <c r="L863" s="818">
        <v>7</v>
      </c>
      <c r="M863" s="813">
        <v>40750</v>
      </c>
      <c r="N863" s="819"/>
      <c r="O863" s="820"/>
      <c r="P863" s="821"/>
    </row>
    <row r="864" spans="1:16" ht="288" x14ac:dyDescent="0.2">
      <c r="A864" s="808" t="s">
        <v>1261</v>
      </c>
      <c r="B864" s="809" t="s">
        <v>1262</v>
      </c>
      <c r="C864" s="809" t="s">
        <v>1263</v>
      </c>
      <c r="D864" s="810" t="s">
        <v>3916</v>
      </c>
      <c r="E864" s="813">
        <v>7500</v>
      </c>
      <c r="F864" s="814" t="s">
        <v>3917</v>
      </c>
      <c r="G864" s="815" t="s">
        <v>3918</v>
      </c>
      <c r="H864" s="640" t="s">
        <v>1305</v>
      </c>
      <c r="I864" s="640" t="s">
        <v>1273</v>
      </c>
      <c r="J864" s="816" t="s">
        <v>1274</v>
      </c>
      <c r="K864" s="817"/>
      <c r="L864" s="818"/>
      <c r="M864" s="813"/>
      <c r="N864" s="819">
        <v>1</v>
      </c>
      <c r="O864" s="820">
        <v>3</v>
      </c>
      <c r="P864" s="821">
        <v>22500</v>
      </c>
    </row>
    <row r="865" spans="1:16" ht="60" x14ac:dyDescent="0.2">
      <c r="A865" s="808" t="s">
        <v>1261</v>
      </c>
      <c r="B865" s="809" t="s">
        <v>1262</v>
      </c>
      <c r="C865" s="809" t="s">
        <v>1263</v>
      </c>
      <c r="D865" s="810" t="s">
        <v>3919</v>
      </c>
      <c r="E865" s="813">
        <v>8500</v>
      </c>
      <c r="F865" s="814" t="s">
        <v>3920</v>
      </c>
      <c r="G865" s="815" t="s">
        <v>3921</v>
      </c>
      <c r="H865" s="640" t="s">
        <v>1360</v>
      </c>
      <c r="I865" s="640" t="s">
        <v>1576</v>
      </c>
      <c r="J865" s="816" t="s">
        <v>1274</v>
      </c>
      <c r="K865" s="817">
        <v>2</v>
      </c>
      <c r="L865" s="818">
        <v>7</v>
      </c>
      <c r="M865" s="813">
        <v>59500</v>
      </c>
      <c r="N865" s="819"/>
      <c r="O865" s="820"/>
      <c r="P865" s="821"/>
    </row>
    <row r="866" spans="1:16" ht="108" x14ac:dyDescent="0.2">
      <c r="A866" s="808" t="s">
        <v>1261</v>
      </c>
      <c r="B866" s="809" t="s">
        <v>1262</v>
      </c>
      <c r="C866" s="809" t="s">
        <v>1263</v>
      </c>
      <c r="D866" s="810" t="s">
        <v>3922</v>
      </c>
      <c r="E866" s="813">
        <v>6500</v>
      </c>
      <c r="F866" s="814" t="s">
        <v>3923</v>
      </c>
      <c r="G866" s="815" t="s">
        <v>3924</v>
      </c>
      <c r="H866" s="640" t="s">
        <v>1316</v>
      </c>
      <c r="I866" s="640" t="s">
        <v>1317</v>
      </c>
      <c r="J866" s="816" t="s">
        <v>1274</v>
      </c>
      <c r="K866" s="817">
        <v>2</v>
      </c>
      <c r="L866" s="818">
        <v>6</v>
      </c>
      <c r="M866" s="813">
        <v>39000</v>
      </c>
      <c r="N866" s="819"/>
      <c r="O866" s="820"/>
      <c r="P866" s="821"/>
    </row>
    <row r="867" spans="1:16" ht="36" x14ac:dyDescent="0.2">
      <c r="A867" s="808" t="s">
        <v>1261</v>
      </c>
      <c r="B867" s="809" t="s">
        <v>1262</v>
      </c>
      <c r="C867" s="809" t="s">
        <v>1263</v>
      </c>
      <c r="D867" s="810" t="s">
        <v>3925</v>
      </c>
      <c r="E867" s="813">
        <v>7500</v>
      </c>
      <c r="F867" s="814" t="s">
        <v>3926</v>
      </c>
      <c r="G867" s="815" t="s">
        <v>3927</v>
      </c>
      <c r="H867" s="640" t="s">
        <v>1352</v>
      </c>
      <c r="I867" s="640" t="s">
        <v>1273</v>
      </c>
      <c r="J867" s="816" t="s">
        <v>1274</v>
      </c>
      <c r="K867" s="817"/>
      <c r="L867" s="818"/>
      <c r="M867" s="813"/>
      <c r="N867" s="819">
        <v>3</v>
      </c>
      <c r="O867" s="820">
        <v>6</v>
      </c>
      <c r="P867" s="821">
        <v>45000</v>
      </c>
    </row>
    <row r="868" spans="1:16" ht="60" x14ac:dyDescent="0.2">
      <c r="A868" s="808" t="s">
        <v>1261</v>
      </c>
      <c r="B868" s="809" t="s">
        <v>1262</v>
      </c>
      <c r="C868" s="809" t="s">
        <v>1263</v>
      </c>
      <c r="D868" s="810" t="s">
        <v>3928</v>
      </c>
      <c r="E868" s="813">
        <v>6500</v>
      </c>
      <c r="F868" s="814" t="s">
        <v>3929</v>
      </c>
      <c r="G868" s="815" t="s">
        <v>3930</v>
      </c>
      <c r="H868" s="640" t="s">
        <v>1316</v>
      </c>
      <c r="I868" s="640" t="s">
        <v>1317</v>
      </c>
      <c r="J868" s="816" t="s">
        <v>1274</v>
      </c>
      <c r="K868" s="817">
        <v>1</v>
      </c>
      <c r="L868" s="818">
        <v>5</v>
      </c>
      <c r="M868" s="813">
        <v>32500</v>
      </c>
      <c r="N868" s="819"/>
      <c r="O868" s="820"/>
      <c r="P868" s="821"/>
    </row>
    <row r="869" spans="1:16" ht="60" x14ac:dyDescent="0.2">
      <c r="A869" s="808" t="s">
        <v>1261</v>
      </c>
      <c r="B869" s="809" t="s">
        <v>1262</v>
      </c>
      <c r="C869" s="809" t="s">
        <v>1263</v>
      </c>
      <c r="D869" s="810" t="s">
        <v>3931</v>
      </c>
      <c r="E869" s="813">
        <v>7500</v>
      </c>
      <c r="F869" s="814" t="s">
        <v>3932</v>
      </c>
      <c r="G869" s="815" t="s">
        <v>3933</v>
      </c>
      <c r="H869" s="640" t="s">
        <v>3934</v>
      </c>
      <c r="I869" s="640" t="s">
        <v>1273</v>
      </c>
      <c r="J869" s="816" t="s">
        <v>1274</v>
      </c>
      <c r="K869" s="817">
        <v>1</v>
      </c>
      <c r="L869" s="818">
        <v>3</v>
      </c>
      <c r="M869" s="813">
        <v>22500</v>
      </c>
      <c r="N869" s="819"/>
      <c r="O869" s="820"/>
      <c r="P869" s="821"/>
    </row>
    <row r="870" spans="1:16" ht="36" x14ac:dyDescent="0.2">
      <c r="A870" s="808" t="s">
        <v>1261</v>
      </c>
      <c r="B870" s="809" t="s">
        <v>1262</v>
      </c>
      <c r="C870" s="809" t="s">
        <v>1263</v>
      </c>
      <c r="D870" s="810" t="s">
        <v>3375</v>
      </c>
      <c r="E870" s="813">
        <v>3500</v>
      </c>
      <c r="F870" s="814" t="s">
        <v>3935</v>
      </c>
      <c r="G870" s="815" t="s">
        <v>3936</v>
      </c>
      <c r="H870" s="640" t="s">
        <v>1325</v>
      </c>
      <c r="I870" s="640" t="s">
        <v>1326</v>
      </c>
      <c r="J870" s="816" t="s">
        <v>1268</v>
      </c>
      <c r="K870" s="817">
        <v>2</v>
      </c>
      <c r="L870" s="818">
        <v>6</v>
      </c>
      <c r="M870" s="813">
        <v>21000</v>
      </c>
      <c r="N870" s="819"/>
      <c r="O870" s="820"/>
      <c r="P870" s="821"/>
    </row>
    <row r="871" spans="1:16" ht="72" x14ac:dyDescent="0.2">
      <c r="A871" s="808" t="s">
        <v>1261</v>
      </c>
      <c r="B871" s="809" t="s">
        <v>1262</v>
      </c>
      <c r="C871" s="809" t="s">
        <v>1263</v>
      </c>
      <c r="D871" s="810" t="s">
        <v>3937</v>
      </c>
      <c r="E871" s="813">
        <v>7500</v>
      </c>
      <c r="F871" s="814" t="s">
        <v>3938</v>
      </c>
      <c r="G871" s="815" t="s">
        <v>3939</v>
      </c>
      <c r="H871" s="640" t="s">
        <v>1316</v>
      </c>
      <c r="I871" s="640" t="s">
        <v>1273</v>
      </c>
      <c r="J871" s="816" t="s">
        <v>1274</v>
      </c>
      <c r="K871" s="817">
        <v>1</v>
      </c>
      <c r="L871" s="818">
        <v>3</v>
      </c>
      <c r="M871" s="813">
        <v>19750</v>
      </c>
      <c r="N871" s="819">
        <v>5</v>
      </c>
      <c r="O871" s="820">
        <v>6</v>
      </c>
      <c r="P871" s="821">
        <v>45000</v>
      </c>
    </row>
    <row r="872" spans="1:16" ht="84" x14ac:dyDescent="0.2">
      <c r="A872" s="808" t="s">
        <v>1261</v>
      </c>
      <c r="B872" s="809" t="s">
        <v>1262</v>
      </c>
      <c r="C872" s="809" t="s">
        <v>1263</v>
      </c>
      <c r="D872" s="810" t="s">
        <v>3940</v>
      </c>
      <c r="E872" s="813">
        <v>6500</v>
      </c>
      <c r="F872" s="814" t="s">
        <v>3941</v>
      </c>
      <c r="G872" s="815" t="s">
        <v>3942</v>
      </c>
      <c r="H872" s="640" t="s">
        <v>1272</v>
      </c>
      <c r="I872" s="640" t="s">
        <v>1278</v>
      </c>
      <c r="J872" s="816" t="s">
        <v>1274</v>
      </c>
      <c r="K872" s="817">
        <v>1</v>
      </c>
      <c r="L872" s="818">
        <v>5</v>
      </c>
      <c r="M872" s="813">
        <v>32500</v>
      </c>
      <c r="N872" s="819"/>
      <c r="O872" s="820"/>
      <c r="P872" s="821"/>
    </row>
    <row r="873" spans="1:16" ht="84" x14ac:dyDescent="0.2">
      <c r="A873" s="808" t="s">
        <v>1261</v>
      </c>
      <c r="B873" s="809" t="s">
        <v>1262</v>
      </c>
      <c r="C873" s="809" t="s">
        <v>1263</v>
      </c>
      <c r="D873" s="810" t="s">
        <v>3943</v>
      </c>
      <c r="E873" s="813">
        <v>6500</v>
      </c>
      <c r="F873" s="814" t="s">
        <v>3944</v>
      </c>
      <c r="G873" s="815" t="s">
        <v>3945</v>
      </c>
      <c r="H873" s="640" t="s">
        <v>1316</v>
      </c>
      <c r="I873" s="640" t="s">
        <v>1317</v>
      </c>
      <c r="J873" s="816" t="s">
        <v>1274</v>
      </c>
      <c r="K873" s="817">
        <v>1</v>
      </c>
      <c r="L873" s="818">
        <v>5</v>
      </c>
      <c r="M873" s="813">
        <v>32500</v>
      </c>
      <c r="N873" s="819"/>
      <c r="O873" s="820"/>
      <c r="P873" s="821"/>
    </row>
    <row r="874" spans="1:16" ht="108" x14ac:dyDescent="0.2">
      <c r="A874" s="808" t="s">
        <v>1261</v>
      </c>
      <c r="B874" s="809" t="s">
        <v>1262</v>
      </c>
      <c r="C874" s="809" t="s">
        <v>1263</v>
      </c>
      <c r="D874" s="810" t="s">
        <v>3946</v>
      </c>
      <c r="E874" s="813">
        <v>6500</v>
      </c>
      <c r="F874" s="814" t="s">
        <v>3947</v>
      </c>
      <c r="G874" s="815" t="s">
        <v>3948</v>
      </c>
      <c r="H874" s="640" t="s">
        <v>1272</v>
      </c>
      <c r="I874" s="640" t="s">
        <v>1278</v>
      </c>
      <c r="J874" s="816" t="s">
        <v>1274</v>
      </c>
      <c r="K874" s="817">
        <v>2</v>
      </c>
      <c r="L874" s="818">
        <v>6</v>
      </c>
      <c r="M874" s="813">
        <v>39000</v>
      </c>
      <c r="N874" s="819"/>
      <c r="O874" s="820"/>
      <c r="P874" s="821"/>
    </row>
    <row r="875" spans="1:16" ht="36" x14ac:dyDescent="0.2">
      <c r="A875" s="808" t="s">
        <v>1261</v>
      </c>
      <c r="B875" s="809" t="s">
        <v>1262</v>
      </c>
      <c r="C875" s="809" t="s">
        <v>1263</v>
      </c>
      <c r="D875" s="810" t="s">
        <v>3949</v>
      </c>
      <c r="E875" s="813">
        <v>5500</v>
      </c>
      <c r="F875" s="814" t="s">
        <v>3950</v>
      </c>
      <c r="G875" s="815" t="s">
        <v>3951</v>
      </c>
      <c r="H875" s="640" t="s">
        <v>1316</v>
      </c>
      <c r="I875" s="640" t="s">
        <v>1317</v>
      </c>
      <c r="J875" s="816" t="s">
        <v>1274</v>
      </c>
      <c r="K875" s="817">
        <v>1</v>
      </c>
      <c r="L875" s="818">
        <v>6</v>
      </c>
      <c r="M875" s="813">
        <v>33000</v>
      </c>
      <c r="N875" s="819"/>
      <c r="O875" s="820"/>
      <c r="P875" s="821"/>
    </row>
    <row r="876" spans="1:16" ht="36" x14ac:dyDescent="0.2">
      <c r="A876" s="808" t="s">
        <v>1261</v>
      </c>
      <c r="B876" s="809" t="s">
        <v>1262</v>
      </c>
      <c r="C876" s="809" t="s">
        <v>1263</v>
      </c>
      <c r="D876" s="810" t="s">
        <v>3952</v>
      </c>
      <c r="E876" s="813">
        <v>4500</v>
      </c>
      <c r="F876" s="814" t="s">
        <v>3953</v>
      </c>
      <c r="G876" s="815" t="s">
        <v>3954</v>
      </c>
      <c r="H876" s="640" t="s">
        <v>1316</v>
      </c>
      <c r="I876" s="640" t="s">
        <v>1317</v>
      </c>
      <c r="J876" s="816" t="s">
        <v>1274</v>
      </c>
      <c r="K876" s="817">
        <v>1</v>
      </c>
      <c r="L876" s="818">
        <v>3</v>
      </c>
      <c r="M876" s="813">
        <v>13500</v>
      </c>
      <c r="N876" s="819"/>
      <c r="O876" s="820"/>
      <c r="P876" s="821"/>
    </row>
    <row r="877" spans="1:16" ht="48" x14ac:dyDescent="0.2">
      <c r="A877" s="808" t="s">
        <v>1261</v>
      </c>
      <c r="B877" s="809" t="s">
        <v>1262</v>
      </c>
      <c r="C877" s="809" t="s">
        <v>1263</v>
      </c>
      <c r="D877" s="810" t="s">
        <v>3955</v>
      </c>
      <c r="E877" s="813">
        <v>3000</v>
      </c>
      <c r="F877" s="814" t="s">
        <v>3956</v>
      </c>
      <c r="G877" s="815" t="s">
        <v>3957</v>
      </c>
      <c r="H877" s="640" t="s">
        <v>1316</v>
      </c>
      <c r="I877" s="640" t="s">
        <v>1317</v>
      </c>
      <c r="J877" s="816" t="s">
        <v>1274</v>
      </c>
      <c r="K877" s="817">
        <v>1</v>
      </c>
      <c r="L877" s="818">
        <v>6</v>
      </c>
      <c r="M877" s="813">
        <v>16500</v>
      </c>
      <c r="N877" s="819">
        <v>4</v>
      </c>
      <c r="O877" s="820">
        <v>6</v>
      </c>
      <c r="P877" s="821">
        <v>18000</v>
      </c>
    </row>
    <row r="878" spans="1:16" ht="84" x14ac:dyDescent="0.2">
      <c r="A878" s="808" t="s">
        <v>1261</v>
      </c>
      <c r="B878" s="809" t="s">
        <v>1262</v>
      </c>
      <c r="C878" s="809" t="s">
        <v>1263</v>
      </c>
      <c r="D878" s="810" t="s">
        <v>3958</v>
      </c>
      <c r="E878" s="813">
        <v>6500</v>
      </c>
      <c r="F878" s="814" t="s">
        <v>3959</v>
      </c>
      <c r="G878" s="815" t="s">
        <v>3960</v>
      </c>
      <c r="H878" s="640" t="s">
        <v>1272</v>
      </c>
      <c r="I878" s="640" t="s">
        <v>1278</v>
      </c>
      <c r="J878" s="816" t="s">
        <v>1274</v>
      </c>
      <c r="K878" s="817">
        <v>1</v>
      </c>
      <c r="L878" s="818">
        <v>5</v>
      </c>
      <c r="M878" s="813">
        <v>32500</v>
      </c>
      <c r="N878" s="819"/>
      <c r="O878" s="820"/>
      <c r="P878" s="821"/>
    </row>
    <row r="879" spans="1:16" ht="108" x14ac:dyDescent="0.2">
      <c r="A879" s="808" t="s">
        <v>1261</v>
      </c>
      <c r="B879" s="809" t="s">
        <v>1262</v>
      </c>
      <c r="C879" s="809" t="s">
        <v>1263</v>
      </c>
      <c r="D879" s="810" t="s">
        <v>3961</v>
      </c>
      <c r="E879" s="813">
        <v>5500</v>
      </c>
      <c r="F879" s="814" t="s">
        <v>3962</v>
      </c>
      <c r="G879" s="815" t="s">
        <v>3963</v>
      </c>
      <c r="H879" s="640" t="s">
        <v>1272</v>
      </c>
      <c r="I879" s="640" t="s">
        <v>1278</v>
      </c>
      <c r="J879" s="816" t="s">
        <v>1274</v>
      </c>
      <c r="K879" s="817">
        <v>1</v>
      </c>
      <c r="L879" s="818">
        <v>3</v>
      </c>
      <c r="M879" s="813">
        <v>16500</v>
      </c>
      <c r="N879" s="819"/>
      <c r="O879" s="820"/>
      <c r="P879" s="821"/>
    </row>
    <row r="880" spans="1:16" ht="48" x14ac:dyDescent="0.2">
      <c r="A880" s="808" t="s">
        <v>1261</v>
      </c>
      <c r="B880" s="809" t="s">
        <v>1262</v>
      </c>
      <c r="C880" s="809" t="s">
        <v>1263</v>
      </c>
      <c r="D880" s="810" t="s">
        <v>3964</v>
      </c>
      <c r="E880" s="813">
        <v>7500</v>
      </c>
      <c r="F880" s="814" t="s">
        <v>3965</v>
      </c>
      <c r="G880" s="815" t="s">
        <v>3966</v>
      </c>
      <c r="H880" s="640" t="s">
        <v>1316</v>
      </c>
      <c r="I880" s="640" t="s">
        <v>1273</v>
      </c>
      <c r="J880" s="816" t="s">
        <v>1274</v>
      </c>
      <c r="K880" s="817">
        <v>1</v>
      </c>
      <c r="L880" s="818">
        <v>3</v>
      </c>
      <c r="M880" s="813">
        <v>22500</v>
      </c>
      <c r="N880" s="819"/>
      <c r="O880" s="820"/>
      <c r="P880" s="821"/>
    </row>
    <row r="881" spans="1:16" ht="48" x14ac:dyDescent="0.2">
      <c r="A881" s="808" t="s">
        <v>1261</v>
      </c>
      <c r="B881" s="809" t="s">
        <v>1262</v>
      </c>
      <c r="C881" s="809" t="s">
        <v>1263</v>
      </c>
      <c r="D881" s="810" t="s">
        <v>3967</v>
      </c>
      <c r="E881" s="813">
        <v>5500</v>
      </c>
      <c r="F881" s="814" t="s">
        <v>3968</v>
      </c>
      <c r="G881" s="815" t="s">
        <v>3969</v>
      </c>
      <c r="H881" s="640" t="s">
        <v>1316</v>
      </c>
      <c r="I881" s="640" t="s">
        <v>1273</v>
      </c>
      <c r="J881" s="816" t="s">
        <v>1274</v>
      </c>
      <c r="K881" s="817">
        <v>1</v>
      </c>
      <c r="L881" s="818">
        <v>3</v>
      </c>
      <c r="M881" s="813">
        <v>16500</v>
      </c>
      <c r="N881" s="819"/>
      <c r="O881" s="820"/>
      <c r="P881" s="821"/>
    </row>
    <row r="882" spans="1:16" ht="84" x14ac:dyDescent="0.2">
      <c r="A882" s="808" t="s">
        <v>1261</v>
      </c>
      <c r="B882" s="809" t="s">
        <v>1262</v>
      </c>
      <c r="C882" s="809" t="s">
        <v>1263</v>
      </c>
      <c r="D882" s="810" t="s">
        <v>3970</v>
      </c>
      <c r="E882" s="813">
        <v>4000</v>
      </c>
      <c r="F882" s="814" t="s">
        <v>3971</v>
      </c>
      <c r="G882" s="815" t="s">
        <v>3972</v>
      </c>
      <c r="H882" s="640" t="s">
        <v>1316</v>
      </c>
      <c r="I882" s="640" t="s">
        <v>1317</v>
      </c>
      <c r="J882" s="816" t="s">
        <v>1274</v>
      </c>
      <c r="K882" s="817">
        <v>1</v>
      </c>
      <c r="L882" s="818">
        <v>8</v>
      </c>
      <c r="M882" s="813">
        <v>32000</v>
      </c>
      <c r="N882" s="819"/>
      <c r="O882" s="820"/>
      <c r="P882" s="821"/>
    </row>
    <row r="883" spans="1:16" ht="84" x14ac:dyDescent="0.2">
      <c r="A883" s="808" t="s">
        <v>1261</v>
      </c>
      <c r="B883" s="809" t="s">
        <v>1262</v>
      </c>
      <c r="C883" s="809" t="s">
        <v>1263</v>
      </c>
      <c r="D883" s="810" t="s">
        <v>3973</v>
      </c>
      <c r="E883" s="813">
        <v>6500</v>
      </c>
      <c r="F883" s="814" t="s">
        <v>3974</v>
      </c>
      <c r="G883" s="815" t="s">
        <v>3975</v>
      </c>
      <c r="H883" s="640" t="s">
        <v>1316</v>
      </c>
      <c r="I883" s="640" t="s">
        <v>1317</v>
      </c>
      <c r="J883" s="816" t="s">
        <v>1274</v>
      </c>
      <c r="K883" s="817">
        <v>1</v>
      </c>
      <c r="L883" s="818">
        <v>5</v>
      </c>
      <c r="M883" s="813">
        <v>32500</v>
      </c>
      <c r="N883" s="819"/>
      <c r="O883" s="820"/>
      <c r="P883" s="821"/>
    </row>
    <row r="884" spans="1:16" ht="48" x14ac:dyDescent="0.2">
      <c r="A884" s="808" t="s">
        <v>1261</v>
      </c>
      <c r="B884" s="809" t="s">
        <v>1262</v>
      </c>
      <c r="C884" s="809" t="s">
        <v>1263</v>
      </c>
      <c r="D884" s="810" t="s">
        <v>3976</v>
      </c>
      <c r="E884" s="813">
        <v>2950</v>
      </c>
      <c r="F884" s="814" t="s">
        <v>3977</v>
      </c>
      <c r="G884" s="815" t="s">
        <v>3978</v>
      </c>
      <c r="H884" s="640" t="s">
        <v>1569</v>
      </c>
      <c r="I884" s="640" t="s">
        <v>1273</v>
      </c>
      <c r="J884" s="816" t="s">
        <v>1268</v>
      </c>
      <c r="K884" s="817">
        <v>1</v>
      </c>
      <c r="L884" s="818">
        <v>3</v>
      </c>
      <c r="M884" s="813">
        <v>8700</v>
      </c>
      <c r="N884" s="819">
        <v>1</v>
      </c>
      <c r="O884" s="820">
        <v>6</v>
      </c>
      <c r="P884" s="821">
        <v>17000</v>
      </c>
    </row>
    <row r="885" spans="1:16" ht="84" x14ac:dyDescent="0.2">
      <c r="A885" s="808" t="s">
        <v>1261</v>
      </c>
      <c r="B885" s="809" t="s">
        <v>1262</v>
      </c>
      <c r="C885" s="809" t="s">
        <v>1263</v>
      </c>
      <c r="D885" s="810" t="s">
        <v>3979</v>
      </c>
      <c r="E885" s="813">
        <v>5000</v>
      </c>
      <c r="F885" s="814" t="s">
        <v>3980</v>
      </c>
      <c r="G885" s="815" t="s">
        <v>3981</v>
      </c>
      <c r="H885" s="640" t="s">
        <v>2528</v>
      </c>
      <c r="I885" s="640" t="s">
        <v>1283</v>
      </c>
      <c r="J885" s="816" t="s">
        <v>1274</v>
      </c>
      <c r="K885" s="817"/>
      <c r="L885" s="818"/>
      <c r="M885" s="813"/>
      <c r="N885" s="819">
        <v>4</v>
      </c>
      <c r="O885" s="820">
        <v>6</v>
      </c>
      <c r="P885" s="821">
        <v>30000</v>
      </c>
    </row>
    <row r="886" spans="1:16" ht="48" x14ac:dyDescent="0.2">
      <c r="A886" s="808" t="s">
        <v>1261</v>
      </c>
      <c r="B886" s="809" t="s">
        <v>1262</v>
      </c>
      <c r="C886" s="809" t="s">
        <v>1263</v>
      </c>
      <c r="D886" s="810" t="s">
        <v>3982</v>
      </c>
      <c r="E886" s="813">
        <v>6500</v>
      </c>
      <c r="F886" s="814" t="s">
        <v>3983</v>
      </c>
      <c r="G886" s="815" t="s">
        <v>3984</v>
      </c>
      <c r="H886" s="640" t="s">
        <v>1316</v>
      </c>
      <c r="I886" s="640" t="s">
        <v>1317</v>
      </c>
      <c r="J886" s="816" t="s">
        <v>1274</v>
      </c>
      <c r="K886" s="817">
        <v>1</v>
      </c>
      <c r="L886" s="818">
        <v>5</v>
      </c>
      <c r="M886" s="813">
        <v>32500</v>
      </c>
      <c r="N886" s="819"/>
      <c r="O886" s="820"/>
      <c r="P886" s="821"/>
    </row>
    <row r="887" spans="1:16" ht="36" x14ac:dyDescent="0.2">
      <c r="A887" s="808" t="s">
        <v>1261</v>
      </c>
      <c r="B887" s="809" t="s">
        <v>1262</v>
      </c>
      <c r="C887" s="809" t="s">
        <v>1263</v>
      </c>
      <c r="D887" s="810" t="s">
        <v>3985</v>
      </c>
      <c r="E887" s="813">
        <v>6000</v>
      </c>
      <c r="F887" s="814" t="s">
        <v>3986</v>
      </c>
      <c r="G887" s="815" t="s">
        <v>3987</v>
      </c>
      <c r="H887" s="640" t="s">
        <v>1316</v>
      </c>
      <c r="I887" s="640" t="s">
        <v>1317</v>
      </c>
      <c r="J887" s="816" t="s">
        <v>1274</v>
      </c>
      <c r="K887" s="817">
        <v>3</v>
      </c>
      <c r="L887" s="818">
        <v>8</v>
      </c>
      <c r="M887" s="813">
        <v>42500</v>
      </c>
      <c r="N887" s="819"/>
      <c r="O887" s="820"/>
      <c r="P887" s="821"/>
    </row>
    <row r="888" spans="1:16" ht="84" x14ac:dyDescent="0.2">
      <c r="A888" s="808" t="s">
        <v>1261</v>
      </c>
      <c r="B888" s="809" t="s">
        <v>1262</v>
      </c>
      <c r="C888" s="809" t="s">
        <v>1263</v>
      </c>
      <c r="D888" s="810" t="s">
        <v>3988</v>
      </c>
      <c r="E888" s="813">
        <v>8500</v>
      </c>
      <c r="F888" s="814" t="s">
        <v>3989</v>
      </c>
      <c r="G888" s="815" t="s">
        <v>3990</v>
      </c>
      <c r="H888" s="640" t="s">
        <v>1360</v>
      </c>
      <c r="I888" s="640" t="s">
        <v>1576</v>
      </c>
      <c r="J888" s="816" t="s">
        <v>1274</v>
      </c>
      <c r="K888" s="817">
        <v>2</v>
      </c>
      <c r="L888" s="818">
        <v>5</v>
      </c>
      <c r="M888" s="813">
        <v>42500</v>
      </c>
      <c r="N888" s="819">
        <v>5</v>
      </c>
      <c r="O888" s="820">
        <v>6</v>
      </c>
      <c r="P888" s="821">
        <v>51000</v>
      </c>
    </row>
    <row r="889" spans="1:16" ht="36" x14ac:dyDescent="0.2">
      <c r="A889" s="808" t="s">
        <v>1261</v>
      </c>
      <c r="B889" s="809" t="s">
        <v>1262</v>
      </c>
      <c r="C889" s="809" t="s">
        <v>1263</v>
      </c>
      <c r="D889" s="810" t="s">
        <v>3991</v>
      </c>
      <c r="E889" s="813">
        <v>2500</v>
      </c>
      <c r="F889" s="814" t="s">
        <v>3992</v>
      </c>
      <c r="G889" s="815" t="s">
        <v>3993</v>
      </c>
      <c r="H889" s="640" t="s">
        <v>1325</v>
      </c>
      <c r="I889" s="640" t="s">
        <v>1716</v>
      </c>
      <c r="J889" s="816" t="s">
        <v>1268</v>
      </c>
      <c r="K889" s="817">
        <v>1</v>
      </c>
      <c r="L889" s="818">
        <v>3</v>
      </c>
      <c r="M889" s="813">
        <v>7500</v>
      </c>
      <c r="N889" s="819"/>
      <c r="O889" s="820"/>
      <c r="P889" s="821"/>
    </row>
    <row r="890" spans="1:16" ht="48" x14ac:dyDescent="0.2">
      <c r="A890" s="808" t="s">
        <v>1261</v>
      </c>
      <c r="B890" s="809" t="s">
        <v>1262</v>
      </c>
      <c r="C890" s="809" t="s">
        <v>1263</v>
      </c>
      <c r="D890" s="810" t="s">
        <v>3994</v>
      </c>
      <c r="E890" s="813">
        <v>8900</v>
      </c>
      <c r="F890" s="814" t="s">
        <v>3995</v>
      </c>
      <c r="G890" s="815" t="s">
        <v>3996</v>
      </c>
      <c r="H890" s="640" t="s">
        <v>1545</v>
      </c>
      <c r="I890" s="640" t="s">
        <v>1377</v>
      </c>
      <c r="J890" s="816" t="s">
        <v>1274</v>
      </c>
      <c r="K890" s="817">
        <v>3</v>
      </c>
      <c r="L890" s="818">
        <v>8</v>
      </c>
      <c r="M890" s="813">
        <v>66800</v>
      </c>
      <c r="N890" s="819">
        <v>6</v>
      </c>
      <c r="O890" s="820">
        <v>6</v>
      </c>
      <c r="P890" s="821">
        <v>53400</v>
      </c>
    </row>
    <row r="891" spans="1:16" ht="72" x14ac:dyDescent="0.2">
      <c r="A891" s="808" t="s">
        <v>1261</v>
      </c>
      <c r="B891" s="809" t="s">
        <v>1262</v>
      </c>
      <c r="C891" s="809" t="s">
        <v>1263</v>
      </c>
      <c r="D891" s="810" t="s">
        <v>3997</v>
      </c>
      <c r="E891" s="813">
        <v>6000</v>
      </c>
      <c r="F891" s="814" t="s">
        <v>3998</v>
      </c>
      <c r="G891" s="815" t="s">
        <v>3999</v>
      </c>
      <c r="H891" s="640" t="s">
        <v>1353</v>
      </c>
      <c r="I891" s="640" t="s">
        <v>1273</v>
      </c>
      <c r="J891" s="816" t="s">
        <v>1274</v>
      </c>
      <c r="K891" s="817">
        <v>1</v>
      </c>
      <c r="L891" s="818">
        <v>3</v>
      </c>
      <c r="M891" s="813">
        <v>18000</v>
      </c>
      <c r="N891" s="819">
        <v>6</v>
      </c>
      <c r="O891" s="820">
        <v>6</v>
      </c>
      <c r="P891" s="821">
        <v>36000</v>
      </c>
    </row>
    <row r="892" spans="1:16" ht="72" x14ac:dyDescent="0.2">
      <c r="A892" s="808" t="s">
        <v>1261</v>
      </c>
      <c r="B892" s="809" t="s">
        <v>1262</v>
      </c>
      <c r="C892" s="809" t="s">
        <v>1263</v>
      </c>
      <c r="D892" s="810" t="s">
        <v>4000</v>
      </c>
      <c r="E892" s="813">
        <v>5500</v>
      </c>
      <c r="F892" s="814" t="s">
        <v>4001</v>
      </c>
      <c r="G892" s="815" t="s">
        <v>4002</v>
      </c>
      <c r="H892" s="640" t="s">
        <v>1272</v>
      </c>
      <c r="I892" s="640" t="s">
        <v>1278</v>
      </c>
      <c r="J892" s="816" t="s">
        <v>1274</v>
      </c>
      <c r="K892" s="817">
        <v>2</v>
      </c>
      <c r="L892" s="818">
        <v>6</v>
      </c>
      <c r="M892" s="813">
        <v>33000</v>
      </c>
      <c r="N892" s="819"/>
      <c r="O892" s="820"/>
      <c r="P892" s="821"/>
    </row>
    <row r="893" spans="1:16" ht="72" x14ac:dyDescent="0.2">
      <c r="A893" s="808" t="s">
        <v>1261</v>
      </c>
      <c r="B893" s="809" t="s">
        <v>1262</v>
      </c>
      <c r="C893" s="809" t="s">
        <v>1263</v>
      </c>
      <c r="D893" s="810" t="s">
        <v>4003</v>
      </c>
      <c r="E893" s="813">
        <v>6500</v>
      </c>
      <c r="F893" s="814" t="s">
        <v>4004</v>
      </c>
      <c r="G893" s="815" t="s">
        <v>4005</v>
      </c>
      <c r="H893" s="640" t="s">
        <v>1305</v>
      </c>
      <c r="I893" s="640" t="s">
        <v>1305</v>
      </c>
      <c r="J893" s="816" t="s">
        <v>1274</v>
      </c>
      <c r="K893" s="817">
        <v>1</v>
      </c>
      <c r="L893" s="818">
        <v>3</v>
      </c>
      <c r="M893" s="813">
        <v>19500</v>
      </c>
      <c r="N893" s="819"/>
      <c r="O893" s="820"/>
      <c r="P893" s="821"/>
    </row>
    <row r="894" spans="1:16" ht="120" x14ac:dyDescent="0.2">
      <c r="A894" s="808" t="s">
        <v>1261</v>
      </c>
      <c r="B894" s="809" t="s">
        <v>1262</v>
      </c>
      <c r="C894" s="809" t="s">
        <v>1263</v>
      </c>
      <c r="D894" s="810" t="s">
        <v>4006</v>
      </c>
      <c r="E894" s="813">
        <v>5500</v>
      </c>
      <c r="F894" s="814" t="s">
        <v>4007</v>
      </c>
      <c r="G894" s="815" t="s">
        <v>4008</v>
      </c>
      <c r="H894" s="640" t="s">
        <v>1272</v>
      </c>
      <c r="I894" s="640" t="s">
        <v>1278</v>
      </c>
      <c r="J894" s="816" t="s">
        <v>1274</v>
      </c>
      <c r="K894" s="817">
        <v>1</v>
      </c>
      <c r="L894" s="818">
        <v>6</v>
      </c>
      <c r="M894" s="813">
        <v>27500</v>
      </c>
      <c r="N894" s="819"/>
      <c r="O894" s="820"/>
      <c r="P894" s="821"/>
    </row>
    <row r="895" spans="1:16" ht="72" x14ac:dyDescent="0.2">
      <c r="A895" s="808" t="s">
        <v>1261</v>
      </c>
      <c r="B895" s="809" t="s">
        <v>1262</v>
      </c>
      <c r="C895" s="809" t="s">
        <v>1263</v>
      </c>
      <c r="D895" s="810" t="s">
        <v>4009</v>
      </c>
      <c r="E895" s="813">
        <v>7500</v>
      </c>
      <c r="F895" s="814" t="s">
        <v>4010</v>
      </c>
      <c r="G895" s="815" t="s">
        <v>4011</v>
      </c>
      <c r="H895" s="640" t="s">
        <v>1305</v>
      </c>
      <c r="I895" s="640" t="s">
        <v>1305</v>
      </c>
      <c r="J895" s="816" t="s">
        <v>1274</v>
      </c>
      <c r="K895" s="817">
        <v>2</v>
      </c>
      <c r="L895" s="818">
        <v>5</v>
      </c>
      <c r="M895" s="813">
        <v>32500</v>
      </c>
      <c r="N895" s="819"/>
      <c r="O895" s="820"/>
      <c r="P895" s="821"/>
    </row>
    <row r="896" spans="1:16" ht="48" x14ac:dyDescent="0.2">
      <c r="A896" s="808" t="s">
        <v>1261</v>
      </c>
      <c r="B896" s="809" t="s">
        <v>1262</v>
      </c>
      <c r="C896" s="809" t="s">
        <v>1263</v>
      </c>
      <c r="D896" s="810" t="s">
        <v>4012</v>
      </c>
      <c r="E896" s="813">
        <v>5343.75</v>
      </c>
      <c r="F896" s="814" t="s">
        <v>4013</v>
      </c>
      <c r="G896" s="815" t="s">
        <v>4014</v>
      </c>
      <c r="H896" s="640" t="s">
        <v>2163</v>
      </c>
      <c r="I896" s="640" t="s">
        <v>1348</v>
      </c>
      <c r="J896" s="816" t="s">
        <v>1274</v>
      </c>
      <c r="K896" s="817">
        <v>2</v>
      </c>
      <c r="L896" s="818">
        <v>10</v>
      </c>
      <c r="M896" s="813">
        <v>45000</v>
      </c>
      <c r="N896" s="819">
        <v>3</v>
      </c>
      <c r="O896" s="820">
        <v>6</v>
      </c>
      <c r="P896" s="821">
        <v>32062.5</v>
      </c>
    </row>
    <row r="897" spans="1:16" ht="36" x14ac:dyDescent="0.2">
      <c r="A897" s="808" t="s">
        <v>1261</v>
      </c>
      <c r="B897" s="809" t="s">
        <v>1262</v>
      </c>
      <c r="C897" s="809" t="s">
        <v>1263</v>
      </c>
      <c r="D897" s="810" t="s">
        <v>4015</v>
      </c>
      <c r="E897" s="813">
        <v>6500</v>
      </c>
      <c r="F897" s="814" t="s">
        <v>4016</v>
      </c>
      <c r="G897" s="815" t="s">
        <v>4017</v>
      </c>
      <c r="H897" s="640" t="s">
        <v>1430</v>
      </c>
      <c r="I897" s="640" t="s">
        <v>1273</v>
      </c>
      <c r="J897" s="816" t="s">
        <v>1274</v>
      </c>
      <c r="K897" s="817">
        <v>1</v>
      </c>
      <c r="L897" s="818">
        <v>3</v>
      </c>
      <c r="M897" s="813">
        <v>19500</v>
      </c>
      <c r="N897" s="819"/>
      <c r="O897" s="820"/>
      <c r="P897" s="821"/>
    </row>
    <row r="898" spans="1:16" ht="36" x14ac:dyDescent="0.2">
      <c r="A898" s="808" t="s">
        <v>1261</v>
      </c>
      <c r="B898" s="809" t="s">
        <v>1262</v>
      </c>
      <c r="C898" s="809" t="s">
        <v>1263</v>
      </c>
      <c r="D898" s="810" t="s">
        <v>4018</v>
      </c>
      <c r="E898" s="813">
        <v>2500</v>
      </c>
      <c r="F898" s="814" t="s">
        <v>4019</v>
      </c>
      <c r="G898" s="815" t="s">
        <v>4020</v>
      </c>
      <c r="H898" s="640" t="s">
        <v>4021</v>
      </c>
      <c r="I898" s="640" t="s">
        <v>1716</v>
      </c>
      <c r="J898" s="816" t="s">
        <v>1268</v>
      </c>
      <c r="K898" s="817">
        <v>1</v>
      </c>
      <c r="L898" s="818">
        <v>11</v>
      </c>
      <c r="M898" s="813">
        <v>30000</v>
      </c>
      <c r="N898" s="819"/>
      <c r="O898" s="820"/>
      <c r="P898" s="821"/>
    </row>
    <row r="899" spans="1:16" ht="84" x14ac:dyDescent="0.2">
      <c r="A899" s="808" t="s">
        <v>1261</v>
      </c>
      <c r="B899" s="809" t="s">
        <v>1262</v>
      </c>
      <c r="C899" s="809" t="s">
        <v>1263</v>
      </c>
      <c r="D899" s="810" t="s">
        <v>4022</v>
      </c>
      <c r="E899" s="813">
        <v>6500</v>
      </c>
      <c r="F899" s="814" t="s">
        <v>4023</v>
      </c>
      <c r="G899" s="815" t="s">
        <v>4024</v>
      </c>
      <c r="H899" s="640" t="s">
        <v>1609</v>
      </c>
      <c r="I899" s="640" t="s">
        <v>1296</v>
      </c>
      <c r="J899" s="816" t="s">
        <v>1274</v>
      </c>
      <c r="K899" s="817">
        <v>1</v>
      </c>
      <c r="L899" s="818">
        <v>5</v>
      </c>
      <c r="M899" s="813">
        <v>32500</v>
      </c>
      <c r="N899" s="819"/>
      <c r="O899" s="820"/>
      <c r="P899" s="821"/>
    </row>
    <row r="900" spans="1:16" ht="48" x14ac:dyDescent="0.2">
      <c r="A900" s="808" t="s">
        <v>1261</v>
      </c>
      <c r="B900" s="809" t="s">
        <v>1262</v>
      </c>
      <c r="C900" s="809" t="s">
        <v>1263</v>
      </c>
      <c r="D900" s="810" t="s">
        <v>2270</v>
      </c>
      <c r="E900" s="813">
        <v>7500</v>
      </c>
      <c r="F900" s="814" t="s">
        <v>4025</v>
      </c>
      <c r="G900" s="815" t="s">
        <v>4026</v>
      </c>
      <c r="H900" s="640" t="s">
        <v>1305</v>
      </c>
      <c r="I900" s="640" t="s">
        <v>1305</v>
      </c>
      <c r="J900" s="816" t="s">
        <v>1274</v>
      </c>
      <c r="K900" s="817">
        <v>1</v>
      </c>
      <c r="L900" s="818">
        <v>3</v>
      </c>
      <c r="M900" s="813">
        <v>22500</v>
      </c>
      <c r="N900" s="819">
        <v>1</v>
      </c>
      <c r="O900" s="820">
        <v>2</v>
      </c>
      <c r="P900" s="821">
        <v>15000</v>
      </c>
    </row>
    <row r="901" spans="1:16" ht="72" x14ac:dyDescent="0.2">
      <c r="A901" s="808" t="s">
        <v>1261</v>
      </c>
      <c r="B901" s="809" t="s">
        <v>1262</v>
      </c>
      <c r="C901" s="809" t="s">
        <v>1263</v>
      </c>
      <c r="D901" s="810" t="s">
        <v>2554</v>
      </c>
      <c r="E901" s="813">
        <v>7500</v>
      </c>
      <c r="F901" s="814" t="s">
        <v>4027</v>
      </c>
      <c r="G901" s="815" t="s">
        <v>4028</v>
      </c>
      <c r="H901" s="640" t="s">
        <v>4029</v>
      </c>
      <c r="I901" s="640" t="s">
        <v>1273</v>
      </c>
      <c r="J901" s="816" t="s">
        <v>1274</v>
      </c>
      <c r="K901" s="817">
        <v>2</v>
      </c>
      <c r="L901" s="818">
        <v>3</v>
      </c>
      <c r="M901" s="813">
        <v>21500</v>
      </c>
      <c r="N901" s="819"/>
      <c r="O901" s="820"/>
      <c r="P901" s="821"/>
    </row>
    <row r="902" spans="1:16" ht="36" x14ac:dyDescent="0.2">
      <c r="A902" s="808" t="s">
        <v>1261</v>
      </c>
      <c r="B902" s="809" t="s">
        <v>1262</v>
      </c>
      <c r="C902" s="809" t="s">
        <v>1263</v>
      </c>
      <c r="D902" s="810" t="s">
        <v>3855</v>
      </c>
      <c r="E902" s="813">
        <v>8500</v>
      </c>
      <c r="F902" s="814" t="s">
        <v>4030</v>
      </c>
      <c r="G902" s="815" t="s">
        <v>4031</v>
      </c>
      <c r="H902" s="640" t="s">
        <v>1360</v>
      </c>
      <c r="I902" s="640" t="s">
        <v>1576</v>
      </c>
      <c r="J902" s="816" t="s">
        <v>1274</v>
      </c>
      <c r="K902" s="817">
        <v>2</v>
      </c>
      <c r="L902" s="818">
        <v>7</v>
      </c>
      <c r="M902" s="813">
        <v>59500</v>
      </c>
      <c r="N902" s="819"/>
      <c r="O902" s="820"/>
      <c r="P902" s="821"/>
    </row>
    <row r="903" spans="1:16" ht="36" x14ac:dyDescent="0.2">
      <c r="A903" s="808" t="s">
        <v>1261</v>
      </c>
      <c r="B903" s="809" t="s">
        <v>1262</v>
      </c>
      <c r="C903" s="809" t="s">
        <v>1263</v>
      </c>
      <c r="D903" s="810" t="s">
        <v>1809</v>
      </c>
      <c r="E903" s="813">
        <v>6500</v>
      </c>
      <c r="F903" s="814" t="s">
        <v>4032</v>
      </c>
      <c r="G903" s="815" t="s">
        <v>4033</v>
      </c>
      <c r="H903" s="640" t="s">
        <v>1316</v>
      </c>
      <c r="I903" s="640" t="s">
        <v>1273</v>
      </c>
      <c r="J903" s="816" t="s">
        <v>1274</v>
      </c>
      <c r="K903" s="817">
        <v>1</v>
      </c>
      <c r="L903" s="818">
        <v>2</v>
      </c>
      <c r="M903" s="813">
        <v>8670</v>
      </c>
      <c r="N903" s="819"/>
      <c r="O903" s="820"/>
      <c r="P903" s="821"/>
    </row>
    <row r="904" spans="1:16" ht="48" x14ac:dyDescent="0.2">
      <c r="A904" s="808" t="s">
        <v>1261</v>
      </c>
      <c r="B904" s="809" t="s">
        <v>1262</v>
      </c>
      <c r="C904" s="809" t="s">
        <v>1263</v>
      </c>
      <c r="D904" s="810" t="s">
        <v>4034</v>
      </c>
      <c r="E904" s="813">
        <v>5500</v>
      </c>
      <c r="F904" s="814" t="s">
        <v>4035</v>
      </c>
      <c r="G904" s="815" t="s">
        <v>4036</v>
      </c>
      <c r="H904" s="640" t="s">
        <v>3934</v>
      </c>
      <c r="I904" s="640" t="s">
        <v>1273</v>
      </c>
      <c r="J904" s="816" t="s">
        <v>1274</v>
      </c>
      <c r="K904" s="817">
        <v>1</v>
      </c>
      <c r="L904" s="818">
        <v>3</v>
      </c>
      <c r="M904" s="813">
        <v>13750</v>
      </c>
      <c r="N904" s="819">
        <v>5</v>
      </c>
      <c r="O904" s="820">
        <v>6</v>
      </c>
      <c r="P904" s="821">
        <v>33000</v>
      </c>
    </row>
    <row r="905" spans="1:16" ht="48" x14ac:dyDescent="0.2">
      <c r="A905" s="808" t="s">
        <v>1261</v>
      </c>
      <c r="B905" s="809" t="s">
        <v>1262</v>
      </c>
      <c r="C905" s="809" t="s">
        <v>1263</v>
      </c>
      <c r="D905" s="810" t="s">
        <v>4037</v>
      </c>
      <c r="E905" s="813">
        <v>8500</v>
      </c>
      <c r="F905" s="814" t="s">
        <v>4038</v>
      </c>
      <c r="G905" s="815" t="s">
        <v>4039</v>
      </c>
      <c r="H905" s="640" t="s">
        <v>1360</v>
      </c>
      <c r="I905" s="640" t="s">
        <v>1576</v>
      </c>
      <c r="J905" s="816" t="s">
        <v>1274</v>
      </c>
      <c r="K905" s="817">
        <v>2</v>
      </c>
      <c r="L905" s="818">
        <v>8</v>
      </c>
      <c r="M905" s="813">
        <v>59500</v>
      </c>
      <c r="N905" s="819"/>
      <c r="O905" s="820"/>
      <c r="P905" s="821"/>
    </row>
    <row r="906" spans="1:16" ht="60" x14ac:dyDescent="0.2">
      <c r="A906" s="808" t="s">
        <v>1261</v>
      </c>
      <c r="B906" s="809" t="s">
        <v>1262</v>
      </c>
      <c r="C906" s="809" t="s">
        <v>1263</v>
      </c>
      <c r="D906" s="810" t="s">
        <v>4040</v>
      </c>
      <c r="E906" s="813">
        <v>5500</v>
      </c>
      <c r="F906" s="814" t="s">
        <v>4041</v>
      </c>
      <c r="G906" s="815" t="s">
        <v>4042</v>
      </c>
      <c r="H906" s="640" t="s">
        <v>1316</v>
      </c>
      <c r="I906" s="640" t="s">
        <v>1273</v>
      </c>
      <c r="J906" s="816" t="s">
        <v>1274</v>
      </c>
      <c r="K906" s="817">
        <v>1</v>
      </c>
      <c r="L906" s="818">
        <v>3</v>
      </c>
      <c r="M906" s="813">
        <v>16500</v>
      </c>
      <c r="N906" s="819"/>
      <c r="O906" s="820"/>
      <c r="P906" s="821"/>
    </row>
    <row r="907" spans="1:16" ht="96" x14ac:dyDescent="0.2">
      <c r="A907" s="808" t="s">
        <v>1261</v>
      </c>
      <c r="B907" s="809" t="s">
        <v>1262</v>
      </c>
      <c r="C907" s="809" t="s">
        <v>1263</v>
      </c>
      <c r="D907" s="810" t="s">
        <v>4043</v>
      </c>
      <c r="E907" s="813">
        <v>5000</v>
      </c>
      <c r="F907" s="814" t="s">
        <v>4044</v>
      </c>
      <c r="G907" s="815" t="s">
        <v>4045</v>
      </c>
      <c r="H907" s="640" t="s">
        <v>1316</v>
      </c>
      <c r="I907" s="640" t="s">
        <v>1317</v>
      </c>
      <c r="J907" s="816" t="s">
        <v>1274</v>
      </c>
      <c r="K907" s="817">
        <v>1</v>
      </c>
      <c r="L907" s="818">
        <v>5</v>
      </c>
      <c r="M907" s="813">
        <v>25000</v>
      </c>
      <c r="N907" s="819"/>
      <c r="O907" s="820"/>
      <c r="P907" s="821"/>
    </row>
    <row r="908" spans="1:16" ht="36" x14ac:dyDescent="0.2">
      <c r="A908" s="808" t="s">
        <v>1261</v>
      </c>
      <c r="B908" s="809" t="s">
        <v>1262</v>
      </c>
      <c r="C908" s="809" t="s">
        <v>1263</v>
      </c>
      <c r="D908" s="810" t="s">
        <v>4046</v>
      </c>
      <c r="E908" s="813">
        <v>6500</v>
      </c>
      <c r="F908" s="814" t="s">
        <v>4047</v>
      </c>
      <c r="G908" s="815" t="s">
        <v>4048</v>
      </c>
      <c r="H908" s="640" t="s">
        <v>1609</v>
      </c>
      <c r="I908" s="640" t="s">
        <v>1296</v>
      </c>
      <c r="J908" s="816" t="s">
        <v>1274</v>
      </c>
      <c r="K908" s="817">
        <v>1</v>
      </c>
      <c r="L908" s="818">
        <v>4</v>
      </c>
      <c r="M908" s="813">
        <v>26000</v>
      </c>
      <c r="N908" s="819"/>
      <c r="O908" s="820"/>
      <c r="P908" s="821"/>
    </row>
    <row r="909" spans="1:16" ht="48" x14ac:dyDescent="0.2">
      <c r="A909" s="808" t="s">
        <v>1261</v>
      </c>
      <c r="B909" s="809" t="s">
        <v>1262</v>
      </c>
      <c r="C909" s="809" t="s">
        <v>1263</v>
      </c>
      <c r="D909" s="810" t="s">
        <v>4049</v>
      </c>
      <c r="E909" s="813">
        <v>6500</v>
      </c>
      <c r="F909" s="814" t="s">
        <v>4050</v>
      </c>
      <c r="G909" s="815" t="s">
        <v>4051</v>
      </c>
      <c r="H909" s="640" t="s">
        <v>1305</v>
      </c>
      <c r="I909" s="640" t="s">
        <v>1273</v>
      </c>
      <c r="J909" s="816" t="s">
        <v>1274</v>
      </c>
      <c r="K909" s="817">
        <v>1</v>
      </c>
      <c r="L909" s="818">
        <v>5</v>
      </c>
      <c r="M909" s="813">
        <v>32500</v>
      </c>
      <c r="N909" s="819"/>
      <c r="O909" s="820"/>
      <c r="P909" s="821"/>
    </row>
    <row r="910" spans="1:16" ht="72" x14ac:dyDescent="0.2">
      <c r="A910" s="808" t="s">
        <v>1261</v>
      </c>
      <c r="B910" s="809" t="s">
        <v>1262</v>
      </c>
      <c r="C910" s="809" t="s">
        <v>1263</v>
      </c>
      <c r="D910" s="810" t="s">
        <v>4052</v>
      </c>
      <c r="E910" s="813">
        <v>5500</v>
      </c>
      <c r="F910" s="814" t="s">
        <v>4053</v>
      </c>
      <c r="G910" s="815" t="s">
        <v>4054</v>
      </c>
      <c r="H910" s="640" t="s">
        <v>1316</v>
      </c>
      <c r="I910" s="640" t="s">
        <v>1317</v>
      </c>
      <c r="J910" s="816" t="s">
        <v>1274</v>
      </c>
      <c r="K910" s="817">
        <v>1</v>
      </c>
      <c r="L910" s="818">
        <v>3</v>
      </c>
      <c r="M910" s="813">
        <v>16500</v>
      </c>
      <c r="N910" s="819"/>
      <c r="O910" s="820"/>
      <c r="P910" s="821"/>
    </row>
    <row r="911" spans="1:16" ht="48" x14ac:dyDescent="0.2">
      <c r="A911" s="808" t="s">
        <v>1261</v>
      </c>
      <c r="B911" s="809" t="s">
        <v>1262</v>
      </c>
      <c r="C911" s="809" t="s">
        <v>1263</v>
      </c>
      <c r="D911" s="810" t="s">
        <v>4055</v>
      </c>
      <c r="E911" s="813">
        <v>6000</v>
      </c>
      <c r="F911" s="814" t="s">
        <v>4056</v>
      </c>
      <c r="G911" s="815" t="s">
        <v>4057</v>
      </c>
      <c r="H911" s="640" t="s">
        <v>1272</v>
      </c>
      <c r="I911" s="640" t="s">
        <v>1273</v>
      </c>
      <c r="J911" s="816" t="s">
        <v>1274</v>
      </c>
      <c r="K911" s="817">
        <v>2</v>
      </c>
      <c r="L911" s="818">
        <v>5</v>
      </c>
      <c r="M911" s="813">
        <v>23830</v>
      </c>
      <c r="N911" s="819"/>
      <c r="O911" s="820"/>
      <c r="P911" s="821"/>
    </row>
    <row r="912" spans="1:16" ht="84" x14ac:dyDescent="0.2">
      <c r="A912" s="808" t="s">
        <v>1261</v>
      </c>
      <c r="B912" s="809" t="s">
        <v>1262</v>
      </c>
      <c r="C912" s="809" t="s">
        <v>1263</v>
      </c>
      <c r="D912" s="810" t="s">
        <v>4058</v>
      </c>
      <c r="E912" s="813">
        <v>5000</v>
      </c>
      <c r="F912" s="814" t="s">
        <v>4059</v>
      </c>
      <c r="G912" s="815" t="s">
        <v>4060</v>
      </c>
      <c r="H912" s="640" t="s">
        <v>1305</v>
      </c>
      <c r="I912" s="640" t="s">
        <v>1273</v>
      </c>
      <c r="J912" s="816" t="s">
        <v>1274</v>
      </c>
      <c r="K912" s="817">
        <v>1</v>
      </c>
      <c r="L912" s="818">
        <v>4</v>
      </c>
      <c r="M912" s="813">
        <v>20000</v>
      </c>
      <c r="N912" s="819"/>
      <c r="O912" s="820"/>
      <c r="P912" s="821"/>
    </row>
    <row r="913" spans="1:16" ht="96" x14ac:dyDescent="0.2">
      <c r="A913" s="808" t="s">
        <v>1261</v>
      </c>
      <c r="B913" s="809" t="s">
        <v>1262</v>
      </c>
      <c r="C913" s="809" t="s">
        <v>1263</v>
      </c>
      <c r="D913" s="810" t="s">
        <v>4061</v>
      </c>
      <c r="E913" s="813">
        <v>2500</v>
      </c>
      <c r="F913" s="814" t="s">
        <v>4062</v>
      </c>
      <c r="G913" s="815" t="s">
        <v>4063</v>
      </c>
      <c r="H913" s="640" t="s">
        <v>1267</v>
      </c>
      <c r="I913" s="640" t="s">
        <v>1267</v>
      </c>
      <c r="J913" s="816" t="s">
        <v>1268</v>
      </c>
      <c r="K913" s="817"/>
      <c r="L913" s="818"/>
      <c r="M913" s="813"/>
      <c r="N913" s="819">
        <v>4</v>
      </c>
      <c r="O913" s="820">
        <v>6</v>
      </c>
      <c r="P913" s="821">
        <v>15000</v>
      </c>
    </row>
    <row r="914" spans="1:16" ht="48" x14ac:dyDescent="0.2">
      <c r="A914" s="808" t="s">
        <v>1261</v>
      </c>
      <c r="B914" s="809" t="s">
        <v>1262</v>
      </c>
      <c r="C914" s="809" t="s">
        <v>1263</v>
      </c>
      <c r="D914" s="810" t="s">
        <v>4064</v>
      </c>
      <c r="E914" s="813">
        <v>5500</v>
      </c>
      <c r="F914" s="814" t="s">
        <v>4065</v>
      </c>
      <c r="G914" s="815" t="s">
        <v>4066</v>
      </c>
      <c r="H914" s="640" t="s">
        <v>1272</v>
      </c>
      <c r="I914" s="640" t="s">
        <v>1273</v>
      </c>
      <c r="J914" s="816" t="s">
        <v>1274</v>
      </c>
      <c r="K914" s="817">
        <v>1</v>
      </c>
      <c r="L914" s="818">
        <v>3</v>
      </c>
      <c r="M914" s="813">
        <v>16500</v>
      </c>
      <c r="N914" s="819"/>
      <c r="O914" s="820"/>
      <c r="P914" s="821"/>
    </row>
    <row r="915" spans="1:16" ht="84" x14ac:dyDescent="0.2">
      <c r="A915" s="808" t="s">
        <v>1261</v>
      </c>
      <c r="B915" s="809" t="s">
        <v>1262</v>
      </c>
      <c r="C915" s="809" t="s">
        <v>1263</v>
      </c>
      <c r="D915" s="810" t="s">
        <v>4067</v>
      </c>
      <c r="E915" s="813">
        <v>4937.5</v>
      </c>
      <c r="F915" s="814" t="s">
        <v>4068</v>
      </c>
      <c r="G915" s="815" t="s">
        <v>4069</v>
      </c>
      <c r="H915" s="640" t="s">
        <v>2528</v>
      </c>
      <c r="I915" s="640" t="s">
        <v>2529</v>
      </c>
      <c r="J915" s="816" t="s">
        <v>1274</v>
      </c>
      <c r="K915" s="817">
        <v>3</v>
      </c>
      <c r="L915" s="818">
        <v>7</v>
      </c>
      <c r="M915" s="813">
        <v>35000</v>
      </c>
      <c r="N915" s="819">
        <v>5</v>
      </c>
      <c r="O915" s="820">
        <v>6</v>
      </c>
      <c r="P915" s="821">
        <v>29625</v>
      </c>
    </row>
    <row r="916" spans="1:16" ht="60" x14ac:dyDescent="0.2">
      <c r="A916" s="808" t="s">
        <v>1261</v>
      </c>
      <c r="B916" s="809" t="s">
        <v>1262</v>
      </c>
      <c r="C916" s="809" t="s">
        <v>1263</v>
      </c>
      <c r="D916" s="810" t="s">
        <v>4070</v>
      </c>
      <c r="E916" s="813">
        <v>5000</v>
      </c>
      <c r="F916" s="814" t="s">
        <v>4071</v>
      </c>
      <c r="G916" s="815" t="s">
        <v>4072</v>
      </c>
      <c r="H916" s="640" t="s">
        <v>1272</v>
      </c>
      <c r="I916" s="640" t="s">
        <v>1278</v>
      </c>
      <c r="J916" s="816" t="s">
        <v>1274</v>
      </c>
      <c r="K916" s="817">
        <v>1</v>
      </c>
      <c r="L916" s="818">
        <v>3</v>
      </c>
      <c r="M916" s="813">
        <v>15000</v>
      </c>
      <c r="N916" s="819"/>
      <c r="O916" s="820"/>
      <c r="P916" s="821"/>
    </row>
    <row r="917" spans="1:16" ht="216" x14ac:dyDescent="0.2">
      <c r="A917" s="808" t="s">
        <v>1261</v>
      </c>
      <c r="B917" s="809" t="s">
        <v>1262</v>
      </c>
      <c r="C917" s="809" t="s">
        <v>1263</v>
      </c>
      <c r="D917" s="810" t="s">
        <v>4073</v>
      </c>
      <c r="E917" s="813">
        <v>9500</v>
      </c>
      <c r="F917" s="814" t="s">
        <v>4074</v>
      </c>
      <c r="G917" s="815" t="s">
        <v>4075</v>
      </c>
      <c r="H917" s="640" t="s">
        <v>1305</v>
      </c>
      <c r="I917" s="640" t="s">
        <v>1273</v>
      </c>
      <c r="J917" s="816" t="s">
        <v>1274</v>
      </c>
      <c r="K917" s="817"/>
      <c r="L917" s="818"/>
      <c r="M917" s="813"/>
      <c r="N917" s="819">
        <v>1</v>
      </c>
      <c r="O917" s="820">
        <v>3</v>
      </c>
      <c r="P917" s="821">
        <v>28500</v>
      </c>
    </row>
    <row r="918" spans="1:16" ht="72" x14ac:dyDescent="0.2">
      <c r="A918" s="808" t="s">
        <v>1261</v>
      </c>
      <c r="B918" s="809" t="s">
        <v>1262</v>
      </c>
      <c r="C918" s="809" t="s">
        <v>1263</v>
      </c>
      <c r="D918" s="810" t="s">
        <v>4076</v>
      </c>
      <c r="E918" s="813">
        <v>4443</v>
      </c>
      <c r="F918" s="814" t="s">
        <v>4077</v>
      </c>
      <c r="G918" s="815" t="s">
        <v>4078</v>
      </c>
      <c r="H918" s="640" t="s">
        <v>2528</v>
      </c>
      <c r="I918" s="640" t="s">
        <v>2529</v>
      </c>
      <c r="J918" s="816" t="s">
        <v>1274</v>
      </c>
      <c r="K918" s="817">
        <v>2</v>
      </c>
      <c r="L918" s="818">
        <v>6</v>
      </c>
      <c r="M918" s="813">
        <v>26660</v>
      </c>
      <c r="N918" s="819"/>
      <c r="O918" s="820"/>
      <c r="P918" s="821"/>
    </row>
    <row r="919" spans="1:16" ht="48" x14ac:dyDescent="0.2">
      <c r="A919" s="808" t="s">
        <v>1261</v>
      </c>
      <c r="B919" s="809" t="s">
        <v>1262</v>
      </c>
      <c r="C919" s="809" t="s">
        <v>1263</v>
      </c>
      <c r="D919" s="810" t="s">
        <v>4079</v>
      </c>
      <c r="E919" s="813">
        <v>4500</v>
      </c>
      <c r="F919" s="814" t="s">
        <v>4080</v>
      </c>
      <c r="G919" s="815" t="s">
        <v>4081</v>
      </c>
      <c r="H919" s="640" t="s">
        <v>1316</v>
      </c>
      <c r="I919" s="640" t="s">
        <v>1317</v>
      </c>
      <c r="J919" s="816" t="s">
        <v>1274</v>
      </c>
      <c r="K919" s="817">
        <v>1</v>
      </c>
      <c r="L919" s="818">
        <v>3</v>
      </c>
      <c r="M919" s="813">
        <v>13500</v>
      </c>
      <c r="N919" s="819"/>
      <c r="O919" s="820"/>
      <c r="P919" s="821"/>
    </row>
    <row r="920" spans="1:16" ht="60" x14ac:dyDescent="0.2">
      <c r="A920" s="808" t="s">
        <v>1261</v>
      </c>
      <c r="B920" s="809" t="s">
        <v>1262</v>
      </c>
      <c r="C920" s="809" t="s">
        <v>1263</v>
      </c>
      <c r="D920" s="810" t="s">
        <v>4082</v>
      </c>
      <c r="E920" s="813">
        <v>5000</v>
      </c>
      <c r="F920" s="814" t="s">
        <v>4083</v>
      </c>
      <c r="G920" s="815" t="s">
        <v>4084</v>
      </c>
      <c r="H920" s="640" t="s">
        <v>1272</v>
      </c>
      <c r="I920" s="640" t="s">
        <v>1716</v>
      </c>
      <c r="J920" s="816" t="s">
        <v>1268</v>
      </c>
      <c r="K920" s="817">
        <v>1</v>
      </c>
      <c r="L920" s="818">
        <v>5</v>
      </c>
      <c r="M920" s="813">
        <v>25000</v>
      </c>
      <c r="N920" s="819"/>
      <c r="O920" s="820"/>
      <c r="P920" s="821"/>
    </row>
    <row r="921" spans="1:16" ht="252" x14ac:dyDescent="0.2">
      <c r="A921" s="808" t="s">
        <v>1261</v>
      </c>
      <c r="B921" s="809" t="s">
        <v>1262</v>
      </c>
      <c r="C921" s="809" t="s">
        <v>1263</v>
      </c>
      <c r="D921" s="810" t="s">
        <v>4085</v>
      </c>
      <c r="E921" s="813">
        <v>9500</v>
      </c>
      <c r="F921" s="814" t="s">
        <v>4086</v>
      </c>
      <c r="G921" s="815" t="s">
        <v>4087</v>
      </c>
      <c r="H921" s="640" t="s">
        <v>1305</v>
      </c>
      <c r="I921" s="640" t="s">
        <v>1273</v>
      </c>
      <c r="J921" s="816" t="s">
        <v>1274</v>
      </c>
      <c r="K921" s="817"/>
      <c r="L921" s="818"/>
      <c r="M921" s="813"/>
      <c r="N921" s="819">
        <v>1</v>
      </c>
      <c r="O921" s="820">
        <v>3</v>
      </c>
      <c r="P921" s="821">
        <v>28500</v>
      </c>
    </row>
    <row r="922" spans="1:16" ht="48" x14ac:dyDescent="0.2">
      <c r="A922" s="808" t="s">
        <v>1261</v>
      </c>
      <c r="B922" s="809" t="s">
        <v>1262</v>
      </c>
      <c r="C922" s="809" t="s">
        <v>1263</v>
      </c>
      <c r="D922" s="810" t="s">
        <v>4088</v>
      </c>
      <c r="E922" s="813">
        <v>9642.8571428571431</v>
      </c>
      <c r="F922" s="814" t="s">
        <v>4089</v>
      </c>
      <c r="G922" s="815" t="s">
        <v>4090</v>
      </c>
      <c r="H922" s="640" t="s">
        <v>1272</v>
      </c>
      <c r="I922" s="640" t="s">
        <v>1716</v>
      </c>
      <c r="J922" s="816" t="s">
        <v>1268</v>
      </c>
      <c r="K922" s="817">
        <v>3</v>
      </c>
      <c r="L922" s="818">
        <v>12</v>
      </c>
      <c r="M922" s="813">
        <v>90000</v>
      </c>
      <c r="N922" s="819">
        <v>4</v>
      </c>
      <c r="O922" s="820">
        <v>6</v>
      </c>
      <c r="P922" s="821">
        <v>57857.142857142855</v>
      </c>
    </row>
    <row r="923" spans="1:16" ht="84" x14ac:dyDescent="0.2">
      <c r="A923" s="808" t="s">
        <v>1261</v>
      </c>
      <c r="B923" s="809" t="s">
        <v>1262</v>
      </c>
      <c r="C923" s="809" t="s">
        <v>1263</v>
      </c>
      <c r="D923" s="810" t="s">
        <v>4091</v>
      </c>
      <c r="E923" s="813">
        <v>4937.5550000000003</v>
      </c>
      <c r="F923" s="814" t="s">
        <v>4092</v>
      </c>
      <c r="G923" s="815" t="s">
        <v>4093</v>
      </c>
      <c r="H923" s="640" t="s">
        <v>2824</v>
      </c>
      <c r="I923" s="640" t="s">
        <v>1273</v>
      </c>
      <c r="J923" s="816" t="s">
        <v>1274</v>
      </c>
      <c r="K923" s="817">
        <v>1</v>
      </c>
      <c r="L923" s="818">
        <v>2</v>
      </c>
      <c r="M923" s="813">
        <v>15376</v>
      </c>
      <c r="N923" s="819">
        <v>5</v>
      </c>
      <c r="O923" s="820">
        <v>6</v>
      </c>
      <c r="P923" s="821">
        <v>29625.33</v>
      </c>
    </row>
    <row r="924" spans="1:16" ht="60" x14ac:dyDescent="0.2">
      <c r="A924" s="808" t="s">
        <v>1261</v>
      </c>
      <c r="B924" s="809" t="s">
        <v>1262</v>
      </c>
      <c r="C924" s="809" t="s">
        <v>1263</v>
      </c>
      <c r="D924" s="810" t="s">
        <v>4094</v>
      </c>
      <c r="E924" s="813">
        <v>4750</v>
      </c>
      <c r="F924" s="814" t="s">
        <v>4095</v>
      </c>
      <c r="G924" s="815" t="s">
        <v>4096</v>
      </c>
      <c r="H924" s="640" t="s">
        <v>1272</v>
      </c>
      <c r="I924" s="640" t="s">
        <v>1278</v>
      </c>
      <c r="J924" s="816" t="s">
        <v>1274</v>
      </c>
      <c r="K924" s="817">
        <v>2</v>
      </c>
      <c r="L924" s="818">
        <v>6</v>
      </c>
      <c r="M924" s="813">
        <v>30000</v>
      </c>
      <c r="N924" s="819"/>
      <c r="O924" s="820"/>
      <c r="P924" s="821"/>
    </row>
    <row r="925" spans="1:16" ht="36" x14ac:dyDescent="0.2">
      <c r="A925" s="808" t="s">
        <v>1261</v>
      </c>
      <c r="B925" s="809" t="s">
        <v>1262</v>
      </c>
      <c r="C925" s="809" t="s">
        <v>1263</v>
      </c>
      <c r="D925" s="810" t="s">
        <v>4097</v>
      </c>
      <c r="E925" s="813">
        <v>8000</v>
      </c>
      <c r="F925" s="814" t="s">
        <v>4098</v>
      </c>
      <c r="G925" s="815" t="s">
        <v>4099</v>
      </c>
      <c r="H925" s="640" t="s">
        <v>1272</v>
      </c>
      <c r="I925" s="640" t="s">
        <v>1278</v>
      </c>
      <c r="J925" s="816" t="s">
        <v>1274</v>
      </c>
      <c r="K925" s="817">
        <v>2</v>
      </c>
      <c r="L925" s="818">
        <v>7</v>
      </c>
      <c r="M925" s="813">
        <v>55500</v>
      </c>
      <c r="N925" s="819"/>
      <c r="O925" s="820"/>
      <c r="P925" s="821"/>
    </row>
    <row r="926" spans="1:16" ht="48" x14ac:dyDescent="0.2">
      <c r="A926" s="808" t="s">
        <v>1261</v>
      </c>
      <c r="B926" s="809" t="s">
        <v>1262</v>
      </c>
      <c r="C926" s="809" t="s">
        <v>1263</v>
      </c>
      <c r="D926" s="810" t="s">
        <v>4100</v>
      </c>
      <c r="E926" s="813">
        <v>2714.2857142857142</v>
      </c>
      <c r="F926" s="814" t="s">
        <v>4101</v>
      </c>
      <c r="G926" s="815" t="s">
        <v>4102</v>
      </c>
      <c r="H926" s="640" t="s">
        <v>1723</v>
      </c>
      <c r="I926" s="640" t="s">
        <v>1723</v>
      </c>
      <c r="J926" s="816" t="s">
        <v>1274</v>
      </c>
      <c r="K926" s="817">
        <v>2</v>
      </c>
      <c r="L926" s="818">
        <v>13</v>
      </c>
      <c r="M926" s="813">
        <v>30000</v>
      </c>
      <c r="N926" s="819">
        <v>5</v>
      </c>
      <c r="O926" s="820">
        <v>6</v>
      </c>
      <c r="P926" s="821">
        <v>16285.714285714286</v>
      </c>
    </row>
    <row r="927" spans="1:16" ht="204" x14ac:dyDescent="0.2">
      <c r="A927" s="808" t="s">
        <v>1261</v>
      </c>
      <c r="B927" s="809" t="s">
        <v>1262</v>
      </c>
      <c r="C927" s="809" t="s">
        <v>1263</v>
      </c>
      <c r="D927" s="810" t="s">
        <v>4103</v>
      </c>
      <c r="E927" s="813">
        <v>7500</v>
      </c>
      <c r="F927" s="814" t="s">
        <v>4104</v>
      </c>
      <c r="G927" s="815" t="s">
        <v>4105</v>
      </c>
      <c r="H927" s="640" t="s">
        <v>1305</v>
      </c>
      <c r="I927" s="640" t="s">
        <v>1305</v>
      </c>
      <c r="J927" s="816" t="s">
        <v>1274</v>
      </c>
      <c r="K927" s="817">
        <v>2</v>
      </c>
      <c r="L927" s="818">
        <v>5</v>
      </c>
      <c r="M927" s="813">
        <v>32500</v>
      </c>
      <c r="N927" s="819">
        <v>1</v>
      </c>
      <c r="O927" s="820">
        <v>3</v>
      </c>
      <c r="P927" s="821">
        <v>22500</v>
      </c>
    </row>
    <row r="928" spans="1:16" ht="36" x14ac:dyDescent="0.2">
      <c r="A928" s="808" t="s">
        <v>1261</v>
      </c>
      <c r="B928" s="809" t="s">
        <v>1262</v>
      </c>
      <c r="C928" s="809" t="s">
        <v>1263</v>
      </c>
      <c r="D928" s="810" t="s">
        <v>4106</v>
      </c>
      <c r="E928" s="813">
        <v>5750</v>
      </c>
      <c r="F928" s="814" t="s">
        <v>4107</v>
      </c>
      <c r="G928" s="815" t="s">
        <v>4108</v>
      </c>
      <c r="H928" s="640" t="s">
        <v>1272</v>
      </c>
      <c r="I928" s="640" t="s">
        <v>1278</v>
      </c>
      <c r="J928" s="816" t="s">
        <v>1274</v>
      </c>
      <c r="K928" s="817">
        <v>4</v>
      </c>
      <c r="L928" s="818">
        <v>11</v>
      </c>
      <c r="M928" s="813">
        <v>61666</v>
      </c>
      <c r="N928" s="819"/>
      <c r="O928" s="820"/>
      <c r="P928" s="821"/>
    </row>
    <row r="929" spans="1:16" ht="36" x14ac:dyDescent="0.2">
      <c r="A929" s="808" t="s">
        <v>1261</v>
      </c>
      <c r="B929" s="809" t="s">
        <v>1262</v>
      </c>
      <c r="C929" s="809" t="s">
        <v>1263</v>
      </c>
      <c r="D929" s="810" t="s">
        <v>4109</v>
      </c>
      <c r="E929" s="813">
        <v>3000</v>
      </c>
      <c r="F929" s="814" t="s">
        <v>4110</v>
      </c>
      <c r="G929" s="815" t="s">
        <v>4111</v>
      </c>
      <c r="H929" s="640" t="s">
        <v>1842</v>
      </c>
      <c r="I929" s="640" t="s">
        <v>1326</v>
      </c>
      <c r="J929" s="816" t="s">
        <v>1268</v>
      </c>
      <c r="K929" s="817">
        <v>1</v>
      </c>
      <c r="L929" s="818">
        <v>2</v>
      </c>
      <c r="M929" s="813">
        <v>6000</v>
      </c>
      <c r="N929" s="819"/>
      <c r="O929" s="820"/>
      <c r="P929" s="821"/>
    </row>
    <row r="930" spans="1:16" ht="60" x14ac:dyDescent="0.2">
      <c r="A930" s="808" t="s">
        <v>1261</v>
      </c>
      <c r="B930" s="809" t="s">
        <v>1262</v>
      </c>
      <c r="C930" s="809" t="s">
        <v>1263</v>
      </c>
      <c r="D930" s="810" t="s">
        <v>4112</v>
      </c>
      <c r="E930" s="813">
        <v>5222.2222222222226</v>
      </c>
      <c r="F930" s="814" t="s">
        <v>4113</v>
      </c>
      <c r="G930" s="815" t="s">
        <v>4114</v>
      </c>
      <c r="H930" s="640" t="s">
        <v>1457</v>
      </c>
      <c r="I930" s="640" t="s">
        <v>1326</v>
      </c>
      <c r="J930" s="816" t="s">
        <v>1274</v>
      </c>
      <c r="K930" s="817">
        <v>3</v>
      </c>
      <c r="L930" s="818">
        <v>12</v>
      </c>
      <c r="M930" s="813">
        <v>57000</v>
      </c>
      <c r="N930" s="819">
        <v>6</v>
      </c>
      <c r="O930" s="820">
        <v>6</v>
      </c>
      <c r="P930" s="821">
        <v>31333.333333333336</v>
      </c>
    </row>
    <row r="931" spans="1:16" ht="72" x14ac:dyDescent="0.2">
      <c r="A931" s="808" t="s">
        <v>1261</v>
      </c>
      <c r="B931" s="809" t="s">
        <v>1262</v>
      </c>
      <c r="C931" s="809" t="s">
        <v>1263</v>
      </c>
      <c r="D931" s="810" t="s">
        <v>4115</v>
      </c>
      <c r="E931" s="813">
        <v>5000</v>
      </c>
      <c r="F931" s="814" t="s">
        <v>4116</v>
      </c>
      <c r="G931" s="815" t="s">
        <v>4117</v>
      </c>
      <c r="H931" s="640" t="s">
        <v>2528</v>
      </c>
      <c r="I931" s="640" t="s">
        <v>2529</v>
      </c>
      <c r="J931" s="816" t="s">
        <v>1274</v>
      </c>
      <c r="K931" s="817">
        <v>2</v>
      </c>
      <c r="L931" s="818">
        <v>5</v>
      </c>
      <c r="M931" s="813">
        <v>22500</v>
      </c>
      <c r="N931" s="819"/>
      <c r="O931" s="820"/>
      <c r="P931" s="821"/>
    </row>
    <row r="932" spans="1:16" ht="84" x14ac:dyDescent="0.2">
      <c r="A932" s="808" t="s">
        <v>1261</v>
      </c>
      <c r="B932" s="809" t="s">
        <v>1262</v>
      </c>
      <c r="C932" s="809" t="s">
        <v>1263</v>
      </c>
      <c r="D932" s="810" t="s">
        <v>4118</v>
      </c>
      <c r="E932" s="813">
        <v>3000</v>
      </c>
      <c r="F932" s="814" t="s">
        <v>4119</v>
      </c>
      <c r="G932" s="815" t="s">
        <v>4120</v>
      </c>
      <c r="H932" s="640" t="s">
        <v>1655</v>
      </c>
      <c r="I932" s="640" t="s">
        <v>1655</v>
      </c>
      <c r="J932" s="816" t="s">
        <v>1268</v>
      </c>
      <c r="K932" s="817">
        <v>2</v>
      </c>
      <c r="L932" s="818">
        <v>13</v>
      </c>
      <c r="M932" s="813">
        <v>33600</v>
      </c>
      <c r="N932" s="819">
        <v>4</v>
      </c>
      <c r="O932" s="820">
        <v>6</v>
      </c>
      <c r="P932" s="821">
        <v>18000</v>
      </c>
    </row>
    <row r="933" spans="1:16" ht="276" x14ac:dyDescent="0.2">
      <c r="A933" s="808" t="s">
        <v>1261</v>
      </c>
      <c r="B933" s="809" t="s">
        <v>1262</v>
      </c>
      <c r="C933" s="809" t="s">
        <v>1263</v>
      </c>
      <c r="D933" s="810" t="s">
        <v>4121</v>
      </c>
      <c r="E933" s="813">
        <v>9500</v>
      </c>
      <c r="F933" s="814" t="s">
        <v>4122</v>
      </c>
      <c r="G933" s="815" t="s">
        <v>4123</v>
      </c>
      <c r="H933" s="640" t="s">
        <v>1292</v>
      </c>
      <c r="I933" s="640" t="s">
        <v>1273</v>
      </c>
      <c r="J933" s="816" t="s">
        <v>1274</v>
      </c>
      <c r="K933" s="817"/>
      <c r="L933" s="818"/>
      <c r="M933" s="813"/>
      <c r="N933" s="819">
        <v>1</v>
      </c>
      <c r="O933" s="820">
        <v>3</v>
      </c>
      <c r="P933" s="821">
        <v>28500</v>
      </c>
    </row>
    <row r="934" spans="1:16" ht="72" x14ac:dyDescent="0.2">
      <c r="A934" s="808" t="s">
        <v>1261</v>
      </c>
      <c r="B934" s="809" t="s">
        <v>1262</v>
      </c>
      <c r="C934" s="809" t="s">
        <v>1263</v>
      </c>
      <c r="D934" s="810" t="s">
        <v>4124</v>
      </c>
      <c r="E934" s="813">
        <v>5000</v>
      </c>
      <c r="F934" s="814" t="s">
        <v>4125</v>
      </c>
      <c r="G934" s="815" t="s">
        <v>4126</v>
      </c>
      <c r="H934" s="640" t="s">
        <v>2824</v>
      </c>
      <c r="I934" s="640" t="s">
        <v>1273</v>
      </c>
      <c r="J934" s="816" t="s">
        <v>1274</v>
      </c>
      <c r="K934" s="817">
        <v>2</v>
      </c>
      <c r="L934" s="818">
        <v>5</v>
      </c>
      <c r="M934" s="813">
        <v>22500</v>
      </c>
      <c r="N934" s="819"/>
      <c r="O934" s="820"/>
      <c r="P934" s="821"/>
    </row>
    <row r="935" spans="1:16" ht="120" x14ac:dyDescent="0.2">
      <c r="A935" s="808" t="s">
        <v>1261</v>
      </c>
      <c r="B935" s="809" t="s">
        <v>1262</v>
      </c>
      <c r="C935" s="809" t="s">
        <v>1263</v>
      </c>
      <c r="D935" s="810" t="s">
        <v>4127</v>
      </c>
      <c r="E935" s="813">
        <v>8500</v>
      </c>
      <c r="F935" s="814" t="s">
        <v>4128</v>
      </c>
      <c r="G935" s="815" t="s">
        <v>4129</v>
      </c>
      <c r="H935" s="640" t="s">
        <v>1296</v>
      </c>
      <c r="I935" s="640" t="s">
        <v>1273</v>
      </c>
      <c r="J935" s="816" t="s">
        <v>1274</v>
      </c>
      <c r="K935" s="817">
        <v>1</v>
      </c>
      <c r="L935" s="818">
        <v>3</v>
      </c>
      <c r="M935" s="813">
        <v>21250</v>
      </c>
      <c r="N935" s="819"/>
      <c r="O935" s="820"/>
      <c r="P935" s="821"/>
    </row>
    <row r="936" spans="1:16" ht="96" x14ac:dyDescent="0.2">
      <c r="A936" s="808" t="s">
        <v>1261</v>
      </c>
      <c r="B936" s="809" t="s">
        <v>1262</v>
      </c>
      <c r="C936" s="809" t="s">
        <v>1263</v>
      </c>
      <c r="D936" s="810" t="s">
        <v>4130</v>
      </c>
      <c r="E936" s="813">
        <v>4333.333333333333</v>
      </c>
      <c r="F936" s="814" t="s">
        <v>4131</v>
      </c>
      <c r="G936" s="815" t="s">
        <v>4132</v>
      </c>
      <c r="H936" s="640" t="s">
        <v>1272</v>
      </c>
      <c r="I936" s="640" t="s">
        <v>1671</v>
      </c>
      <c r="J936" s="816" t="s">
        <v>1268</v>
      </c>
      <c r="K936" s="817">
        <v>3</v>
      </c>
      <c r="L936" s="818">
        <v>12</v>
      </c>
      <c r="M936" s="813">
        <v>33000</v>
      </c>
      <c r="N936" s="819">
        <v>6</v>
      </c>
      <c r="O936" s="820">
        <v>6</v>
      </c>
      <c r="P936" s="821">
        <v>26000</v>
      </c>
    </row>
    <row r="937" spans="1:16" ht="48" x14ac:dyDescent="0.2">
      <c r="A937" s="808" t="s">
        <v>1261</v>
      </c>
      <c r="B937" s="809" t="s">
        <v>1262</v>
      </c>
      <c r="C937" s="809" t="s">
        <v>1263</v>
      </c>
      <c r="D937" s="810" t="s">
        <v>4133</v>
      </c>
      <c r="E937" s="813">
        <v>6500</v>
      </c>
      <c r="F937" s="814" t="s">
        <v>4134</v>
      </c>
      <c r="G937" s="815" t="s">
        <v>4135</v>
      </c>
      <c r="H937" s="640" t="s">
        <v>1316</v>
      </c>
      <c r="I937" s="640" t="s">
        <v>1273</v>
      </c>
      <c r="J937" s="816" t="s">
        <v>1274</v>
      </c>
      <c r="K937" s="817">
        <v>1</v>
      </c>
      <c r="L937" s="818">
        <v>3</v>
      </c>
      <c r="M937" s="813">
        <v>19500</v>
      </c>
      <c r="N937" s="819"/>
      <c r="O937" s="820"/>
      <c r="P937" s="821"/>
    </row>
    <row r="938" spans="1:16" ht="84" x14ac:dyDescent="0.2">
      <c r="A938" s="808" t="s">
        <v>1261</v>
      </c>
      <c r="B938" s="809" t="s">
        <v>1262</v>
      </c>
      <c r="C938" s="809" t="s">
        <v>1263</v>
      </c>
      <c r="D938" s="810" t="s">
        <v>4136</v>
      </c>
      <c r="E938" s="813">
        <v>6500</v>
      </c>
      <c r="F938" s="814" t="s">
        <v>4137</v>
      </c>
      <c r="G938" s="815" t="s">
        <v>4138</v>
      </c>
      <c r="H938" s="640" t="s">
        <v>1325</v>
      </c>
      <c r="I938" s="640" t="s">
        <v>1273</v>
      </c>
      <c r="J938" s="816" t="s">
        <v>1274</v>
      </c>
      <c r="K938" s="817"/>
      <c r="L938" s="818"/>
      <c r="M938" s="813"/>
      <c r="N938" s="819">
        <v>2</v>
      </c>
      <c r="O938" s="820">
        <v>6</v>
      </c>
      <c r="P938" s="821">
        <v>39000</v>
      </c>
    </row>
    <row r="939" spans="1:16" ht="84" x14ac:dyDescent="0.2">
      <c r="A939" s="808" t="s">
        <v>1261</v>
      </c>
      <c r="B939" s="809" t="s">
        <v>1262</v>
      </c>
      <c r="C939" s="809" t="s">
        <v>1263</v>
      </c>
      <c r="D939" s="810" t="s">
        <v>4139</v>
      </c>
      <c r="E939" s="813">
        <v>5041.5</v>
      </c>
      <c r="F939" s="814" t="s">
        <v>4140</v>
      </c>
      <c r="G939" s="815" t="s">
        <v>4141</v>
      </c>
      <c r="H939" s="640" t="s">
        <v>1316</v>
      </c>
      <c r="I939" s="640" t="s">
        <v>1317</v>
      </c>
      <c r="J939" s="816" t="s">
        <v>1274</v>
      </c>
      <c r="K939" s="817">
        <v>2</v>
      </c>
      <c r="L939" s="818">
        <v>5</v>
      </c>
      <c r="M939" s="813">
        <v>26583</v>
      </c>
      <c r="N939" s="819"/>
      <c r="O939" s="820"/>
      <c r="P939" s="821"/>
    </row>
    <row r="940" spans="1:16" ht="36" x14ac:dyDescent="0.2">
      <c r="A940" s="808" t="s">
        <v>1261</v>
      </c>
      <c r="B940" s="809" t="s">
        <v>1262</v>
      </c>
      <c r="C940" s="809" t="s">
        <v>1263</v>
      </c>
      <c r="D940" s="810" t="s">
        <v>4142</v>
      </c>
      <c r="E940" s="813">
        <v>4500</v>
      </c>
      <c r="F940" s="814" t="s">
        <v>4143</v>
      </c>
      <c r="G940" s="815" t="s">
        <v>4144</v>
      </c>
      <c r="H940" s="640" t="s">
        <v>1908</v>
      </c>
      <c r="I940" s="640" t="s">
        <v>4145</v>
      </c>
      <c r="J940" s="816" t="s">
        <v>1274</v>
      </c>
      <c r="K940" s="817">
        <v>2</v>
      </c>
      <c r="L940" s="818">
        <v>10</v>
      </c>
      <c r="M940" s="813">
        <v>45000</v>
      </c>
      <c r="N940" s="819"/>
      <c r="O940" s="820"/>
      <c r="P940" s="821"/>
    </row>
    <row r="941" spans="1:16" ht="48" x14ac:dyDescent="0.2">
      <c r="A941" s="808" t="s">
        <v>1261</v>
      </c>
      <c r="B941" s="809" t="s">
        <v>1262</v>
      </c>
      <c r="C941" s="809" t="s">
        <v>1263</v>
      </c>
      <c r="D941" s="810" t="s">
        <v>4146</v>
      </c>
      <c r="E941" s="813">
        <v>5500</v>
      </c>
      <c r="F941" s="814" t="s">
        <v>4147</v>
      </c>
      <c r="G941" s="815" t="s">
        <v>4148</v>
      </c>
      <c r="H941" s="640" t="s">
        <v>1352</v>
      </c>
      <c r="I941" s="640" t="s">
        <v>1273</v>
      </c>
      <c r="J941" s="816" t="s">
        <v>1274</v>
      </c>
      <c r="K941" s="817">
        <v>1</v>
      </c>
      <c r="L941" s="818">
        <v>2</v>
      </c>
      <c r="M941" s="813">
        <v>11000</v>
      </c>
      <c r="N941" s="819"/>
      <c r="O941" s="820"/>
      <c r="P941" s="821"/>
    </row>
    <row r="942" spans="1:16" ht="72" x14ac:dyDescent="0.2">
      <c r="A942" s="808" t="s">
        <v>1261</v>
      </c>
      <c r="B942" s="809" t="s">
        <v>1262</v>
      </c>
      <c r="C942" s="809" t="s">
        <v>1263</v>
      </c>
      <c r="D942" s="810" t="s">
        <v>4149</v>
      </c>
      <c r="E942" s="813">
        <v>5000</v>
      </c>
      <c r="F942" s="814" t="s">
        <v>4150</v>
      </c>
      <c r="G942" s="815" t="s">
        <v>4151</v>
      </c>
      <c r="H942" s="640" t="s">
        <v>2824</v>
      </c>
      <c r="I942" s="640" t="s">
        <v>1273</v>
      </c>
      <c r="J942" s="816" t="s">
        <v>1274</v>
      </c>
      <c r="K942" s="817">
        <v>2</v>
      </c>
      <c r="L942" s="818">
        <v>5</v>
      </c>
      <c r="M942" s="813">
        <v>22500</v>
      </c>
      <c r="N942" s="819"/>
      <c r="O942" s="820"/>
      <c r="P942" s="821"/>
    </row>
    <row r="943" spans="1:16" ht="36" x14ac:dyDescent="0.2">
      <c r="A943" s="808" t="s">
        <v>1261</v>
      </c>
      <c r="B943" s="809" t="s">
        <v>1262</v>
      </c>
      <c r="C943" s="809" t="s">
        <v>1263</v>
      </c>
      <c r="D943" s="810" t="s">
        <v>3855</v>
      </c>
      <c r="E943" s="813">
        <v>8500</v>
      </c>
      <c r="F943" s="814" t="s">
        <v>4152</v>
      </c>
      <c r="G943" s="815" t="s">
        <v>4153</v>
      </c>
      <c r="H943" s="640" t="s">
        <v>1360</v>
      </c>
      <c r="I943" s="640" t="s">
        <v>1576</v>
      </c>
      <c r="J943" s="816" t="s">
        <v>1274</v>
      </c>
      <c r="K943" s="817">
        <v>2</v>
      </c>
      <c r="L943" s="818">
        <v>7</v>
      </c>
      <c r="M943" s="813">
        <v>59500</v>
      </c>
      <c r="N943" s="819"/>
      <c r="O943" s="820"/>
      <c r="P943" s="821"/>
    </row>
    <row r="944" spans="1:16" ht="252" x14ac:dyDescent="0.2">
      <c r="A944" s="808" t="s">
        <v>1261</v>
      </c>
      <c r="B944" s="809" t="s">
        <v>1262</v>
      </c>
      <c r="C944" s="809" t="s">
        <v>1263</v>
      </c>
      <c r="D944" s="810" t="s">
        <v>4154</v>
      </c>
      <c r="E944" s="813">
        <v>6500</v>
      </c>
      <c r="F944" s="814" t="s">
        <v>4155</v>
      </c>
      <c r="G944" s="815" t="s">
        <v>4156</v>
      </c>
      <c r="H944" s="640" t="s">
        <v>1316</v>
      </c>
      <c r="I944" s="640" t="s">
        <v>1317</v>
      </c>
      <c r="J944" s="816" t="s">
        <v>1274</v>
      </c>
      <c r="K944" s="817">
        <v>2</v>
      </c>
      <c r="L944" s="818">
        <v>6</v>
      </c>
      <c r="M944" s="813">
        <v>39000</v>
      </c>
      <c r="N944" s="819">
        <v>1</v>
      </c>
      <c r="O944" s="820">
        <v>3</v>
      </c>
      <c r="P944" s="821">
        <v>19500</v>
      </c>
    </row>
    <row r="945" spans="1:16" ht="180" x14ac:dyDescent="0.2">
      <c r="A945" s="808" t="s">
        <v>1261</v>
      </c>
      <c r="B945" s="809" t="s">
        <v>1262</v>
      </c>
      <c r="C945" s="809" t="s">
        <v>1263</v>
      </c>
      <c r="D945" s="810" t="s">
        <v>4157</v>
      </c>
      <c r="E945" s="813">
        <v>6833.333333333333</v>
      </c>
      <c r="F945" s="814" t="s">
        <v>4158</v>
      </c>
      <c r="G945" s="815" t="s">
        <v>4159</v>
      </c>
      <c r="H945" s="640" t="s">
        <v>1305</v>
      </c>
      <c r="I945" s="640" t="s">
        <v>1305</v>
      </c>
      <c r="J945" s="816" t="s">
        <v>1274</v>
      </c>
      <c r="K945" s="817">
        <v>2</v>
      </c>
      <c r="L945" s="818">
        <v>5</v>
      </c>
      <c r="M945" s="813">
        <v>28170</v>
      </c>
      <c r="N945" s="819">
        <v>1</v>
      </c>
      <c r="O945" s="820">
        <v>3</v>
      </c>
      <c r="P945" s="821">
        <v>22500</v>
      </c>
    </row>
    <row r="946" spans="1:16" ht="108" x14ac:dyDescent="0.2">
      <c r="A946" s="808" t="s">
        <v>1261</v>
      </c>
      <c r="B946" s="809" t="s">
        <v>1262</v>
      </c>
      <c r="C946" s="809" t="s">
        <v>1263</v>
      </c>
      <c r="D946" s="810" t="s">
        <v>4160</v>
      </c>
      <c r="E946" s="813">
        <v>5500</v>
      </c>
      <c r="F946" s="814" t="s">
        <v>4161</v>
      </c>
      <c r="G946" s="815" t="s">
        <v>4162</v>
      </c>
      <c r="H946" s="640" t="s">
        <v>1272</v>
      </c>
      <c r="I946" s="640" t="s">
        <v>1278</v>
      </c>
      <c r="J946" s="816" t="s">
        <v>1274</v>
      </c>
      <c r="K946" s="817">
        <v>1</v>
      </c>
      <c r="L946" s="818">
        <v>3</v>
      </c>
      <c r="M946" s="813">
        <v>16500</v>
      </c>
      <c r="N946" s="819"/>
      <c r="O946" s="820"/>
      <c r="P946" s="821"/>
    </row>
    <row r="947" spans="1:16" ht="48" x14ac:dyDescent="0.2">
      <c r="A947" s="808" t="s">
        <v>1261</v>
      </c>
      <c r="B947" s="809" t="s">
        <v>1262</v>
      </c>
      <c r="C947" s="809" t="s">
        <v>1263</v>
      </c>
      <c r="D947" s="810" t="s">
        <v>4163</v>
      </c>
      <c r="E947" s="813">
        <v>5500</v>
      </c>
      <c r="F947" s="814" t="s">
        <v>4164</v>
      </c>
      <c r="G947" s="815" t="s">
        <v>4165</v>
      </c>
      <c r="H947" s="640" t="s">
        <v>1316</v>
      </c>
      <c r="I947" s="640" t="s">
        <v>1273</v>
      </c>
      <c r="J947" s="816" t="s">
        <v>1274</v>
      </c>
      <c r="K947" s="817">
        <v>1</v>
      </c>
      <c r="L947" s="818">
        <v>3</v>
      </c>
      <c r="M947" s="813">
        <v>16500</v>
      </c>
      <c r="N947" s="819"/>
      <c r="O947" s="820"/>
      <c r="P947" s="821"/>
    </row>
    <row r="948" spans="1:16" ht="96" x14ac:dyDescent="0.2">
      <c r="A948" s="808" t="s">
        <v>1261</v>
      </c>
      <c r="B948" s="809" t="s">
        <v>1262</v>
      </c>
      <c r="C948" s="809" t="s">
        <v>1263</v>
      </c>
      <c r="D948" s="810" t="s">
        <v>4166</v>
      </c>
      <c r="E948" s="813">
        <v>5000</v>
      </c>
      <c r="F948" s="814" t="s">
        <v>4167</v>
      </c>
      <c r="G948" s="815" t="s">
        <v>4168</v>
      </c>
      <c r="H948" s="640" t="s">
        <v>1316</v>
      </c>
      <c r="I948" s="640" t="s">
        <v>1273</v>
      </c>
      <c r="J948" s="816" t="s">
        <v>1274</v>
      </c>
      <c r="K948" s="817">
        <v>1</v>
      </c>
      <c r="L948" s="818">
        <v>3</v>
      </c>
      <c r="M948" s="813">
        <v>15000</v>
      </c>
      <c r="N948" s="819"/>
      <c r="O948" s="820"/>
      <c r="P948" s="821"/>
    </row>
    <row r="949" spans="1:16" ht="48" x14ac:dyDescent="0.2">
      <c r="A949" s="808" t="s">
        <v>1261</v>
      </c>
      <c r="B949" s="809" t="s">
        <v>1262</v>
      </c>
      <c r="C949" s="809" t="s">
        <v>1263</v>
      </c>
      <c r="D949" s="810" t="s">
        <v>4169</v>
      </c>
      <c r="E949" s="813">
        <v>2200</v>
      </c>
      <c r="F949" s="814" t="s">
        <v>4170</v>
      </c>
      <c r="G949" s="815" t="s">
        <v>4171</v>
      </c>
      <c r="H949" s="640" t="s">
        <v>4172</v>
      </c>
      <c r="I949" s="640" t="s">
        <v>1326</v>
      </c>
      <c r="J949" s="816" t="s">
        <v>1274</v>
      </c>
      <c r="K949" s="817">
        <v>1</v>
      </c>
      <c r="L949" s="818">
        <v>1</v>
      </c>
      <c r="M949" s="813">
        <v>2200</v>
      </c>
      <c r="N949" s="819"/>
      <c r="O949" s="820"/>
      <c r="P949" s="821"/>
    </row>
    <row r="950" spans="1:16" ht="36" x14ac:dyDescent="0.2">
      <c r="A950" s="808" t="s">
        <v>1261</v>
      </c>
      <c r="B950" s="809" t="s">
        <v>1262</v>
      </c>
      <c r="C950" s="809" t="s">
        <v>1263</v>
      </c>
      <c r="D950" s="810" t="s">
        <v>4173</v>
      </c>
      <c r="E950" s="813">
        <v>6375</v>
      </c>
      <c r="F950" s="814" t="s">
        <v>4174</v>
      </c>
      <c r="G950" s="815" t="s">
        <v>4175</v>
      </c>
      <c r="H950" s="640" t="s">
        <v>1443</v>
      </c>
      <c r="I950" s="640" t="s">
        <v>1716</v>
      </c>
      <c r="J950" s="816" t="s">
        <v>1268</v>
      </c>
      <c r="K950" s="817">
        <v>2</v>
      </c>
      <c r="L950" s="818">
        <v>7</v>
      </c>
      <c r="M950" s="813">
        <v>41500</v>
      </c>
      <c r="N950" s="819">
        <v>6</v>
      </c>
      <c r="O950" s="820">
        <v>6</v>
      </c>
      <c r="P950" s="821">
        <v>38250</v>
      </c>
    </row>
    <row r="951" spans="1:16" ht="36" x14ac:dyDescent="0.2">
      <c r="A951" s="808" t="s">
        <v>1261</v>
      </c>
      <c r="B951" s="809" t="s">
        <v>1262</v>
      </c>
      <c r="C951" s="809" t="s">
        <v>1263</v>
      </c>
      <c r="D951" s="810" t="s">
        <v>4176</v>
      </c>
      <c r="E951" s="813">
        <v>2500</v>
      </c>
      <c r="F951" s="814" t="s">
        <v>4177</v>
      </c>
      <c r="G951" s="815" t="s">
        <v>4178</v>
      </c>
      <c r="H951" s="640" t="s">
        <v>1267</v>
      </c>
      <c r="I951" s="640" t="s">
        <v>1267</v>
      </c>
      <c r="J951" s="816" t="s">
        <v>1268</v>
      </c>
      <c r="K951" s="817">
        <v>1</v>
      </c>
      <c r="L951" s="818">
        <v>12</v>
      </c>
      <c r="M951" s="813">
        <v>27667</v>
      </c>
      <c r="N951" s="819">
        <v>4</v>
      </c>
      <c r="O951" s="820">
        <v>6</v>
      </c>
      <c r="P951" s="821">
        <v>15000</v>
      </c>
    </row>
    <row r="952" spans="1:16" ht="72" x14ac:dyDescent="0.2">
      <c r="A952" s="808" t="s">
        <v>1261</v>
      </c>
      <c r="B952" s="809" t="s">
        <v>1262</v>
      </c>
      <c r="C952" s="809" t="s">
        <v>1263</v>
      </c>
      <c r="D952" s="810" t="s">
        <v>4179</v>
      </c>
      <c r="E952" s="813">
        <v>5000</v>
      </c>
      <c r="F952" s="814" t="s">
        <v>4180</v>
      </c>
      <c r="G952" s="815" t="s">
        <v>4181</v>
      </c>
      <c r="H952" s="640" t="s">
        <v>2824</v>
      </c>
      <c r="I952" s="640" t="s">
        <v>1273</v>
      </c>
      <c r="J952" s="816" t="s">
        <v>1274</v>
      </c>
      <c r="K952" s="817"/>
      <c r="L952" s="818"/>
      <c r="M952" s="813"/>
      <c r="N952" s="819">
        <v>5</v>
      </c>
      <c r="O952" s="820">
        <v>6</v>
      </c>
      <c r="P952" s="821">
        <v>30000</v>
      </c>
    </row>
    <row r="953" spans="1:16" ht="276" x14ac:dyDescent="0.2">
      <c r="A953" s="808" t="s">
        <v>1261</v>
      </c>
      <c r="B953" s="809" t="s">
        <v>1262</v>
      </c>
      <c r="C953" s="809" t="s">
        <v>1263</v>
      </c>
      <c r="D953" s="810" t="s">
        <v>4182</v>
      </c>
      <c r="E953" s="813">
        <v>6875</v>
      </c>
      <c r="F953" s="814" t="s">
        <v>4183</v>
      </c>
      <c r="G953" s="815" t="s">
        <v>4184</v>
      </c>
      <c r="H953" s="640" t="s">
        <v>1430</v>
      </c>
      <c r="I953" s="640" t="s">
        <v>1273</v>
      </c>
      <c r="J953" s="816" t="s">
        <v>1274</v>
      </c>
      <c r="K953" s="817">
        <v>1</v>
      </c>
      <c r="L953" s="818">
        <v>1</v>
      </c>
      <c r="M953" s="813">
        <v>6250</v>
      </c>
      <c r="N953" s="819">
        <v>1</v>
      </c>
      <c r="O953" s="820">
        <v>3</v>
      </c>
      <c r="P953" s="821">
        <v>22500</v>
      </c>
    </row>
    <row r="954" spans="1:16" ht="192" x14ac:dyDescent="0.2">
      <c r="A954" s="808" t="s">
        <v>1261</v>
      </c>
      <c r="B954" s="809" t="s">
        <v>1262</v>
      </c>
      <c r="C954" s="809" t="s">
        <v>1263</v>
      </c>
      <c r="D954" s="810" t="s">
        <v>4185</v>
      </c>
      <c r="E954" s="813">
        <v>6500</v>
      </c>
      <c r="F954" s="814" t="s">
        <v>4186</v>
      </c>
      <c r="G954" s="815" t="s">
        <v>4187</v>
      </c>
      <c r="H954" s="640" t="s">
        <v>1305</v>
      </c>
      <c r="I954" s="640" t="s">
        <v>1273</v>
      </c>
      <c r="J954" s="816" t="s">
        <v>1274</v>
      </c>
      <c r="K954" s="817"/>
      <c r="L954" s="818"/>
      <c r="M954" s="813"/>
      <c r="N954" s="819">
        <v>1</v>
      </c>
      <c r="O954" s="820">
        <v>3</v>
      </c>
      <c r="P954" s="821">
        <v>19500</v>
      </c>
    </row>
    <row r="955" spans="1:16" ht="108" x14ac:dyDescent="0.2">
      <c r="A955" s="808" t="s">
        <v>1261</v>
      </c>
      <c r="B955" s="809" t="s">
        <v>1262</v>
      </c>
      <c r="C955" s="809" t="s">
        <v>1263</v>
      </c>
      <c r="D955" s="810" t="s">
        <v>4188</v>
      </c>
      <c r="E955" s="813">
        <v>6500</v>
      </c>
      <c r="F955" s="814" t="s">
        <v>4189</v>
      </c>
      <c r="G955" s="815" t="s">
        <v>4190</v>
      </c>
      <c r="H955" s="640" t="s">
        <v>1316</v>
      </c>
      <c r="I955" s="640" t="s">
        <v>1317</v>
      </c>
      <c r="J955" s="816" t="s">
        <v>1274</v>
      </c>
      <c r="K955" s="817">
        <v>2</v>
      </c>
      <c r="L955" s="818">
        <v>6</v>
      </c>
      <c r="M955" s="813">
        <v>39000</v>
      </c>
      <c r="N955" s="819"/>
      <c r="O955" s="820"/>
      <c r="P955" s="821"/>
    </row>
    <row r="956" spans="1:16" ht="72" x14ac:dyDescent="0.2">
      <c r="A956" s="808" t="s">
        <v>1261</v>
      </c>
      <c r="B956" s="809" t="s">
        <v>1262</v>
      </c>
      <c r="C956" s="809" t="s">
        <v>1263</v>
      </c>
      <c r="D956" s="810" t="s">
        <v>1458</v>
      </c>
      <c r="E956" s="813">
        <v>2500</v>
      </c>
      <c r="F956" s="814" t="s">
        <v>4191</v>
      </c>
      <c r="G956" s="815" t="s">
        <v>4192</v>
      </c>
      <c r="H956" s="640" t="s">
        <v>1461</v>
      </c>
      <c r="I956" s="640" t="s">
        <v>1326</v>
      </c>
      <c r="J956" s="816" t="s">
        <v>1274</v>
      </c>
      <c r="K956" s="817">
        <v>1</v>
      </c>
      <c r="L956" s="818">
        <v>2</v>
      </c>
      <c r="M956" s="813">
        <v>5000</v>
      </c>
      <c r="N956" s="819">
        <v>1</v>
      </c>
      <c r="O956" s="820">
        <v>1</v>
      </c>
      <c r="P956" s="821">
        <v>2500</v>
      </c>
    </row>
    <row r="957" spans="1:16" ht="96" x14ac:dyDescent="0.2">
      <c r="A957" s="808" t="s">
        <v>1261</v>
      </c>
      <c r="B957" s="809" t="s">
        <v>1262</v>
      </c>
      <c r="C957" s="809" t="s">
        <v>1263</v>
      </c>
      <c r="D957" s="810" t="s">
        <v>4193</v>
      </c>
      <c r="E957" s="813">
        <v>5000</v>
      </c>
      <c r="F957" s="814" t="s">
        <v>4194</v>
      </c>
      <c r="G957" s="815" t="s">
        <v>4195</v>
      </c>
      <c r="H957" s="640" t="s">
        <v>1545</v>
      </c>
      <c r="I957" s="640" t="s">
        <v>1716</v>
      </c>
      <c r="J957" s="816" t="s">
        <v>1268</v>
      </c>
      <c r="K957" s="817">
        <v>1</v>
      </c>
      <c r="L957" s="818">
        <v>3</v>
      </c>
      <c r="M957" s="813">
        <v>15000</v>
      </c>
      <c r="N957" s="819"/>
      <c r="O957" s="820"/>
      <c r="P957" s="821"/>
    </row>
    <row r="958" spans="1:16" ht="72" x14ac:dyDescent="0.2">
      <c r="A958" s="808" t="s">
        <v>1261</v>
      </c>
      <c r="B958" s="809" t="s">
        <v>1262</v>
      </c>
      <c r="C958" s="809" t="s">
        <v>1263</v>
      </c>
      <c r="D958" s="810" t="s">
        <v>4196</v>
      </c>
      <c r="E958" s="813">
        <v>6500</v>
      </c>
      <c r="F958" s="814" t="s">
        <v>4197</v>
      </c>
      <c r="G958" s="815" t="s">
        <v>4198</v>
      </c>
      <c r="H958" s="640" t="s">
        <v>1272</v>
      </c>
      <c r="I958" s="640" t="s">
        <v>1278</v>
      </c>
      <c r="J958" s="816" t="s">
        <v>1274</v>
      </c>
      <c r="K958" s="817">
        <v>1</v>
      </c>
      <c r="L958" s="818">
        <v>5</v>
      </c>
      <c r="M958" s="813">
        <v>32500</v>
      </c>
      <c r="N958" s="819"/>
      <c r="O958" s="820"/>
      <c r="P958" s="821"/>
    </row>
    <row r="959" spans="1:16" ht="60" x14ac:dyDescent="0.2">
      <c r="A959" s="808" t="s">
        <v>1261</v>
      </c>
      <c r="B959" s="809" t="s">
        <v>1262</v>
      </c>
      <c r="C959" s="809" t="s">
        <v>1263</v>
      </c>
      <c r="D959" s="810" t="s">
        <v>4199</v>
      </c>
      <c r="E959" s="813">
        <v>3400</v>
      </c>
      <c r="F959" s="814" t="s">
        <v>4200</v>
      </c>
      <c r="G959" s="815" t="s">
        <v>4201</v>
      </c>
      <c r="H959" s="640" t="s">
        <v>1471</v>
      </c>
      <c r="I959" s="640" t="s">
        <v>1471</v>
      </c>
      <c r="J959" s="816" t="s">
        <v>1268</v>
      </c>
      <c r="K959" s="817">
        <v>1</v>
      </c>
      <c r="L959" s="818">
        <v>6</v>
      </c>
      <c r="M959" s="813">
        <v>20400</v>
      </c>
      <c r="N959" s="819">
        <v>2</v>
      </c>
      <c r="O959" s="820">
        <v>2</v>
      </c>
      <c r="P959" s="821">
        <v>6800</v>
      </c>
    </row>
    <row r="960" spans="1:16" ht="72" x14ac:dyDescent="0.2">
      <c r="A960" s="808" t="s">
        <v>1261</v>
      </c>
      <c r="B960" s="809" t="s">
        <v>1262</v>
      </c>
      <c r="C960" s="809" t="s">
        <v>1263</v>
      </c>
      <c r="D960" s="810" t="s">
        <v>4202</v>
      </c>
      <c r="E960" s="813">
        <v>6500</v>
      </c>
      <c r="F960" s="814" t="s">
        <v>4203</v>
      </c>
      <c r="G960" s="815" t="s">
        <v>4204</v>
      </c>
      <c r="H960" s="640" t="s">
        <v>1272</v>
      </c>
      <c r="I960" s="640" t="s">
        <v>1278</v>
      </c>
      <c r="J960" s="816" t="s">
        <v>1274</v>
      </c>
      <c r="K960" s="817">
        <v>2</v>
      </c>
      <c r="L960" s="818">
        <v>5</v>
      </c>
      <c r="M960" s="813">
        <v>28170</v>
      </c>
      <c r="N960" s="819"/>
      <c r="O960" s="820"/>
      <c r="P960" s="821"/>
    </row>
    <row r="961" spans="1:16" ht="84" x14ac:dyDescent="0.2">
      <c r="A961" s="808" t="s">
        <v>1261</v>
      </c>
      <c r="B961" s="809" t="s">
        <v>1262</v>
      </c>
      <c r="C961" s="809" t="s">
        <v>1263</v>
      </c>
      <c r="D961" s="810" t="s">
        <v>4205</v>
      </c>
      <c r="E961" s="813">
        <v>7500</v>
      </c>
      <c r="F961" s="814" t="s">
        <v>4206</v>
      </c>
      <c r="G961" s="815" t="s">
        <v>4207</v>
      </c>
      <c r="H961" s="640" t="s">
        <v>4208</v>
      </c>
      <c r="I961" s="640" t="s">
        <v>4208</v>
      </c>
      <c r="J961" s="816" t="s">
        <v>1274</v>
      </c>
      <c r="K961" s="817">
        <v>1</v>
      </c>
      <c r="L961" s="818">
        <v>3</v>
      </c>
      <c r="M961" s="813">
        <v>22500</v>
      </c>
      <c r="N961" s="819"/>
      <c r="O961" s="820"/>
      <c r="P961" s="821"/>
    </row>
    <row r="962" spans="1:16" ht="120" x14ac:dyDescent="0.2">
      <c r="A962" s="808" t="s">
        <v>1261</v>
      </c>
      <c r="B962" s="809" t="s">
        <v>1262</v>
      </c>
      <c r="C962" s="809" t="s">
        <v>1263</v>
      </c>
      <c r="D962" s="810" t="s">
        <v>4209</v>
      </c>
      <c r="E962" s="813">
        <v>6500</v>
      </c>
      <c r="F962" s="814" t="s">
        <v>4210</v>
      </c>
      <c r="G962" s="815" t="s">
        <v>4211</v>
      </c>
      <c r="H962" s="640" t="s">
        <v>1292</v>
      </c>
      <c r="I962" s="640" t="s">
        <v>1273</v>
      </c>
      <c r="J962" s="816" t="s">
        <v>1274</v>
      </c>
      <c r="K962" s="817">
        <v>1</v>
      </c>
      <c r="L962" s="818">
        <v>4</v>
      </c>
      <c r="M962" s="813">
        <v>26000</v>
      </c>
      <c r="N962" s="819"/>
      <c r="O962" s="820"/>
      <c r="P962" s="821"/>
    </row>
    <row r="963" spans="1:16" ht="36" x14ac:dyDescent="0.2">
      <c r="A963" s="808" t="s">
        <v>1261</v>
      </c>
      <c r="B963" s="809" t="s">
        <v>1262</v>
      </c>
      <c r="C963" s="809" t="s">
        <v>1263</v>
      </c>
      <c r="D963" s="810" t="s">
        <v>4212</v>
      </c>
      <c r="E963" s="813">
        <v>3800</v>
      </c>
      <c r="F963" s="814" t="s">
        <v>4213</v>
      </c>
      <c r="G963" s="815" t="s">
        <v>4214</v>
      </c>
      <c r="H963" s="640" t="s">
        <v>1272</v>
      </c>
      <c r="I963" s="640" t="s">
        <v>2007</v>
      </c>
      <c r="J963" s="816" t="s">
        <v>1268</v>
      </c>
      <c r="K963" s="817">
        <v>2</v>
      </c>
      <c r="L963" s="818">
        <v>11</v>
      </c>
      <c r="M963" s="813">
        <v>35200</v>
      </c>
      <c r="N963" s="819">
        <v>1</v>
      </c>
      <c r="O963" s="820">
        <v>4</v>
      </c>
      <c r="P963" s="821">
        <v>20000</v>
      </c>
    </row>
    <row r="964" spans="1:16" ht="180" x14ac:dyDescent="0.2">
      <c r="A964" s="808" t="s">
        <v>1261</v>
      </c>
      <c r="B964" s="809" t="s">
        <v>1262</v>
      </c>
      <c r="C964" s="809" t="s">
        <v>1263</v>
      </c>
      <c r="D964" s="810" t="s">
        <v>4215</v>
      </c>
      <c r="E964" s="813">
        <v>6500</v>
      </c>
      <c r="F964" s="814" t="s">
        <v>4216</v>
      </c>
      <c r="G964" s="815" t="s">
        <v>4217</v>
      </c>
      <c r="H964" s="640" t="s">
        <v>1305</v>
      </c>
      <c r="I964" s="640" t="s">
        <v>1273</v>
      </c>
      <c r="J964" s="816" t="s">
        <v>1274</v>
      </c>
      <c r="K964" s="817"/>
      <c r="L964" s="818"/>
      <c r="M964" s="813"/>
      <c r="N964" s="819">
        <v>1</v>
      </c>
      <c r="O964" s="820">
        <v>3</v>
      </c>
      <c r="P964" s="821">
        <v>19500</v>
      </c>
    </row>
    <row r="965" spans="1:16" ht="36" x14ac:dyDescent="0.2">
      <c r="A965" s="808" t="s">
        <v>1261</v>
      </c>
      <c r="B965" s="809" t="s">
        <v>1262</v>
      </c>
      <c r="C965" s="809" t="s">
        <v>1263</v>
      </c>
      <c r="D965" s="810" t="s">
        <v>4218</v>
      </c>
      <c r="E965" s="813">
        <v>5500</v>
      </c>
      <c r="F965" s="814" t="s">
        <v>4219</v>
      </c>
      <c r="G965" s="815" t="s">
        <v>4220</v>
      </c>
      <c r="H965" s="640" t="s">
        <v>1272</v>
      </c>
      <c r="I965" s="640" t="s">
        <v>1278</v>
      </c>
      <c r="J965" s="816" t="s">
        <v>1274</v>
      </c>
      <c r="K965" s="817">
        <v>1</v>
      </c>
      <c r="L965" s="818">
        <v>6</v>
      </c>
      <c r="M965" s="813">
        <v>33000</v>
      </c>
      <c r="N965" s="819"/>
      <c r="O965" s="820"/>
      <c r="P965" s="821"/>
    </row>
    <row r="966" spans="1:16" ht="36" x14ac:dyDescent="0.2">
      <c r="A966" s="808" t="s">
        <v>1261</v>
      </c>
      <c r="B966" s="809" t="s">
        <v>1262</v>
      </c>
      <c r="C966" s="809" t="s">
        <v>1263</v>
      </c>
      <c r="D966" s="810" t="s">
        <v>4221</v>
      </c>
      <c r="E966" s="813">
        <v>2714.2857142857142</v>
      </c>
      <c r="F966" s="814" t="s">
        <v>4222</v>
      </c>
      <c r="G966" s="815" t="s">
        <v>4223</v>
      </c>
      <c r="H966" s="640" t="s">
        <v>1272</v>
      </c>
      <c r="I966" s="640" t="s">
        <v>1278</v>
      </c>
      <c r="J966" s="816" t="s">
        <v>1274</v>
      </c>
      <c r="K966" s="817">
        <v>2</v>
      </c>
      <c r="L966" s="818">
        <v>13</v>
      </c>
      <c r="M966" s="813">
        <v>30000</v>
      </c>
      <c r="N966" s="819">
        <v>5</v>
      </c>
      <c r="O966" s="820">
        <v>6</v>
      </c>
      <c r="P966" s="821">
        <v>16285.714285714286</v>
      </c>
    </row>
    <row r="967" spans="1:16" ht="84" x14ac:dyDescent="0.2">
      <c r="A967" s="808" t="s">
        <v>1261</v>
      </c>
      <c r="B967" s="809" t="s">
        <v>1262</v>
      </c>
      <c r="C967" s="809" t="s">
        <v>1263</v>
      </c>
      <c r="D967" s="810" t="s">
        <v>4224</v>
      </c>
      <c r="E967" s="813">
        <v>6500</v>
      </c>
      <c r="F967" s="814" t="s">
        <v>4225</v>
      </c>
      <c r="G967" s="815" t="s">
        <v>4226</v>
      </c>
      <c r="H967" s="640" t="s">
        <v>1305</v>
      </c>
      <c r="I967" s="640" t="s">
        <v>1273</v>
      </c>
      <c r="J967" s="816" t="s">
        <v>1274</v>
      </c>
      <c r="K967" s="817"/>
      <c r="L967" s="818"/>
      <c r="M967" s="813"/>
      <c r="N967" s="819">
        <v>2</v>
      </c>
      <c r="O967" s="820">
        <v>2</v>
      </c>
      <c r="P967" s="821">
        <v>13000</v>
      </c>
    </row>
    <row r="968" spans="1:16" ht="36" x14ac:dyDescent="0.2">
      <c r="A968" s="808" t="s">
        <v>1261</v>
      </c>
      <c r="B968" s="809" t="s">
        <v>1262</v>
      </c>
      <c r="C968" s="809" t="s">
        <v>1263</v>
      </c>
      <c r="D968" s="810" t="s">
        <v>2249</v>
      </c>
      <c r="E968" s="813">
        <v>6500</v>
      </c>
      <c r="F968" s="814" t="s">
        <v>4227</v>
      </c>
      <c r="G968" s="815" t="s">
        <v>4228</v>
      </c>
      <c r="H968" s="640" t="s">
        <v>1316</v>
      </c>
      <c r="I968" s="640" t="s">
        <v>1273</v>
      </c>
      <c r="J968" s="816" t="s">
        <v>1274</v>
      </c>
      <c r="K968" s="817"/>
      <c r="L968" s="818"/>
      <c r="M968" s="813"/>
      <c r="N968" s="819">
        <v>1</v>
      </c>
      <c r="O968" s="820">
        <v>5</v>
      </c>
      <c r="P968" s="821">
        <v>32500</v>
      </c>
    </row>
    <row r="969" spans="1:16" ht="36" x14ac:dyDescent="0.2">
      <c r="A969" s="808" t="s">
        <v>1261</v>
      </c>
      <c r="B969" s="809" t="s">
        <v>1262</v>
      </c>
      <c r="C969" s="809" t="s">
        <v>1263</v>
      </c>
      <c r="D969" s="810" t="s">
        <v>4229</v>
      </c>
      <c r="E969" s="813">
        <v>7500</v>
      </c>
      <c r="F969" s="814" t="s">
        <v>4230</v>
      </c>
      <c r="G969" s="815" t="s">
        <v>4231</v>
      </c>
      <c r="H969" s="640" t="s">
        <v>1305</v>
      </c>
      <c r="I969" s="640" t="s">
        <v>1273</v>
      </c>
      <c r="J969" s="816" t="s">
        <v>1274</v>
      </c>
      <c r="K969" s="817">
        <v>1</v>
      </c>
      <c r="L969" s="818">
        <v>2</v>
      </c>
      <c r="M969" s="813">
        <v>10750</v>
      </c>
      <c r="N969" s="819"/>
      <c r="O969" s="820"/>
      <c r="P969" s="821"/>
    </row>
    <row r="970" spans="1:16" ht="84" x14ac:dyDescent="0.2">
      <c r="A970" s="808" t="s">
        <v>1261</v>
      </c>
      <c r="B970" s="809" t="s">
        <v>1262</v>
      </c>
      <c r="C970" s="809" t="s">
        <v>1263</v>
      </c>
      <c r="D970" s="810" t="s">
        <v>4232</v>
      </c>
      <c r="E970" s="813">
        <v>4916.666666666667</v>
      </c>
      <c r="F970" s="814" t="s">
        <v>4233</v>
      </c>
      <c r="G970" s="815" t="s">
        <v>4234</v>
      </c>
      <c r="H970" s="640" t="s">
        <v>2824</v>
      </c>
      <c r="I970" s="640" t="s">
        <v>1273</v>
      </c>
      <c r="J970" s="816" t="s">
        <v>1274</v>
      </c>
      <c r="K970" s="817">
        <v>1</v>
      </c>
      <c r="L970" s="818">
        <v>2</v>
      </c>
      <c r="M970" s="813">
        <v>10000</v>
      </c>
      <c r="N970" s="819">
        <v>5</v>
      </c>
      <c r="O970" s="820">
        <v>6</v>
      </c>
      <c r="P970" s="821">
        <v>29500</v>
      </c>
    </row>
    <row r="971" spans="1:16" ht="228" x14ac:dyDescent="0.2">
      <c r="A971" s="808" t="s">
        <v>1261</v>
      </c>
      <c r="B971" s="809" t="s">
        <v>1262</v>
      </c>
      <c r="C971" s="809" t="s">
        <v>1263</v>
      </c>
      <c r="D971" s="810" t="s">
        <v>4235</v>
      </c>
      <c r="E971" s="813">
        <v>6500</v>
      </c>
      <c r="F971" s="814" t="s">
        <v>4236</v>
      </c>
      <c r="G971" s="815" t="s">
        <v>4237</v>
      </c>
      <c r="H971" s="640" t="s">
        <v>1443</v>
      </c>
      <c r="I971" s="640" t="s">
        <v>1273</v>
      </c>
      <c r="J971" s="816" t="s">
        <v>1274</v>
      </c>
      <c r="K971" s="817"/>
      <c r="L971" s="818"/>
      <c r="M971" s="813"/>
      <c r="N971" s="819">
        <v>1</v>
      </c>
      <c r="O971" s="820">
        <v>5</v>
      </c>
      <c r="P971" s="821">
        <v>32500</v>
      </c>
    </row>
    <row r="972" spans="1:16" ht="36" x14ac:dyDescent="0.2">
      <c r="A972" s="808" t="s">
        <v>1261</v>
      </c>
      <c r="B972" s="809" t="s">
        <v>1262</v>
      </c>
      <c r="C972" s="809" t="s">
        <v>1263</v>
      </c>
      <c r="D972" s="810" t="s">
        <v>4238</v>
      </c>
      <c r="E972" s="813">
        <v>5416.666666666667</v>
      </c>
      <c r="F972" s="814" t="s">
        <v>4239</v>
      </c>
      <c r="G972" s="815" t="s">
        <v>4240</v>
      </c>
      <c r="H972" s="640" t="s">
        <v>1316</v>
      </c>
      <c r="I972" s="640" t="s">
        <v>1273</v>
      </c>
      <c r="J972" s="816" t="s">
        <v>1274</v>
      </c>
      <c r="K972" s="817">
        <v>1</v>
      </c>
      <c r="L972" s="818">
        <v>3</v>
      </c>
      <c r="M972" s="813">
        <v>16250</v>
      </c>
      <c r="N972" s="819"/>
      <c r="O972" s="820"/>
      <c r="P972" s="821"/>
    </row>
    <row r="973" spans="1:16" ht="144" x14ac:dyDescent="0.2">
      <c r="A973" s="808" t="s">
        <v>1261</v>
      </c>
      <c r="B973" s="809" t="s">
        <v>1262</v>
      </c>
      <c r="C973" s="809" t="s">
        <v>1263</v>
      </c>
      <c r="D973" s="810" t="s">
        <v>4241</v>
      </c>
      <c r="E973" s="813">
        <v>7500</v>
      </c>
      <c r="F973" s="814" t="s">
        <v>4242</v>
      </c>
      <c r="G973" s="815" t="s">
        <v>4243</v>
      </c>
      <c r="H973" s="640" t="s">
        <v>1305</v>
      </c>
      <c r="I973" s="640" t="s">
        <v>1273</v>
      </c>
      <c r="J973" s="816" t="s">
        <v>1274</v>
      </c>
      <c r="K973" s="817"/>
      <c r="L973" s="818"/>
      <c r="M973" s="813"/>
      <c r="N973" s="819">
        <v>1</v>
      </c>
      <c r="O973" s="820">
        <v>3</v>
      </c>
      <c r="P973" s="821">
        <v>22500</v>
      </c>
    </row>
    <row r="974" spans="1:16" ht="72" x14ac:dyDescent="0.2">
      <c r="A974" s="808" t="s">
        <v>1261</v>
      </c>
      <c r="B974" s="809" t="s">
        <v>1262</v>
      </c>
      <c r="C974" s="809" t="s">
        <v>1263</v>
      </c>
      <c r="D974" s="810" t="s">
        <v>4244</v>
      </c>
      <c r="E974" s="813">
        <v>5000</v>
      </c>
      <c r="F974" s="814" t="s">
        <v>4245</v>
      </c>
      <c r="G974" s="815" t="s">
        <v>4246</v>
      </c>
      <c r="H974" s="640" t="s">
        <v>1348</v>
      </c>
      <c r="I974" s="640" t="s">
        <v>1273</v>
      </c>
      <c r="J974" s="816" t="s">
        <v>1274</v>
      </c>
      <c r="K974" s="817"/>
      <c r="L974" s="818"/>
      <c r="M974" s="813"/>
      <c r="N974" s="819">
        <v>1</v>
      </c>
      <c r="O974" s="820">
        <v>3</v>
      </c>
      <c r="P974" s="821">
        <v>15000</v>
      </c>
    </row>
    <row r="975" spans="1:16" ht="48" x14ac:dyDescent="0.2">
      <c r="A975" s="808" t="s">
        <v>1261</v>
      </c>
      <c r="B975" s="809" t="s">
        <v>1262</v>
      </c>
      <c r="C975" s="809" t="s">
        <v>1263</v>
      </c>
      <c r="D975" s="810" t="s">
        <v>4247</v>
      </c>
      <c r="E975" s="813">
        <v>2000.0450000000001</v>
      </c>
      <c r="F975" s="814" t="s">
        <v>4248</v>
      </c>
      <c r="G975" s="815" t="s">
        <v>4249</v>
      </c>
      <c r="H975" s="640" t="s">
        <v>1316</v>
      </c>
      <c r="I975" s="640" t="s">
        <v>2007</v>
      </c>
      <c r="J975" s="816" t="s">
        <v>1268</v>
      </c>
      <c r="K975" s="817">
        <v>1</v>
      </c>
      <c r="L975" s="818">
        <v>12</v>
      </c>
      <c r="M975" s="813">
        <v>24000</v>
      </c>
      <c r="N975" s="819">
        <v>1</v>
      </c>
      <c r="O975" s="820">
        <v>4</v>
      </c>
      <c r="P975" s="821">
        <v>7267</v>
      </c>
    </row>
    <row r="976" spans="1:16" ht="36" x14ac:dyDescent="0.2">
      <c r="A976" s="808" t="s">
        <v>1261</v>
      </c>
      <c r="B976" s="809" t="s">
        <v>1262</v>
      </c>
      <c r="C976" s="809" t="s">
        <v>1263</v>
      </c>
      <c r="D976" s="810" t="s">
        <v>4250</v>
      </c>
      <c r="E976" s="813">
        <v>11200</v>
      </c>
      <c r="F976" s="814" t="s">
        <v>4251</v>
      </c>
      <c r="G976" s="815" t="s">
        <v>4252</v>
      </c>
      <c r="H976" s="640" t="s">
        <v>1316</v>
      </c>
      <c r="I976" s="640" t="s">
        <v>1317</v>
      </c>
      <c r="J976" s="816" t="s">
        <v>1274</v>
      </c>
      <c r="K976" s="817">
        <v>1</v>
      </c>
      <c r="L976" s="818">
        <v>2</v>
      </c>
      <c r="M976" s="813">
        <v>33600</v>
      </c>
      <c r="N976" s="819"/>
      <c r="O976" s="820"/>
      <c r="P976" s="821"/>
    </row>
    <row r="977" spans="1:16" ht="60" x14ac:dyDescent="0.2">
      <c r="A977" s="808" t="s">
        <v>1261</v>
      </c>
      <c r="B977" s="809" t="s">
        <v>1262</v>
      </c>
      <c r="C977" s="809" t="s">
        <v>1263</v>
      </c>
      <c r="D977" s="810" t="s">
        <v>4253</v>
      </c>
      <c r="E977" s="813">
        <v>6000</v>
      </c>
      <c r="F977" s="814" t="s">
        <v>4254</v>
      </c>
      <c r="G977" s="815" t="s">
        <v>4255</v>
      </c>
      <c r="H977" s="640" t="s">
        <v>1272</v>
      </c>
      <c r="I977" s="640" t="s">
        <v>1278</v>
      </c>
      <c r="J977" s="816" t="s">
        <v>1274</v>
      </c>
      <c r="K977" s="817">
        <v>2</v>
      </c>
      <c r="L977" s="818">
        <v>10</v>
      </c>
      <c r="M977" s="813">
        <v>60000</v>
      </c>
      <c r="N977" s="819"/>
      <c r="O977" s="820"/>
      <c r="P977" s="821"/>
    </row>
    <row r="978" spans="1:16" ht="36" x14ac:dyDescent="0.2">
      <c r="A978" s="808" t="s">
        <v>1261</v>
      </c>
      <c r="B978" s="809" t="s">
        <v>1262</v>
      </c>
      <c r="C978" s="809" t="s">
        <v>1263</v>
      </c>
      <c r="D978" s="810" t="s">
        <v>4256</v>
      </c>
      <c r="E978" s="813">
        <v>3000</v>
      </c>
      <c r="F978" s="814" t="s">
        <v>4257</v>
      </c>
      <c r="G978" s="815" t="s">
        <v>4258</v>
      </c>
      <c r="H978" s="640" t="s">
        <v>1655</v>
      </c>
      <c r="I978" s="640" t="s">
        <v>1326</v>
      </c>
      <c r="J978" s="816" t="s">
        <v>1268</v>
      </c>
      <c r="K978" s="817">
        <v>1</v>
      </c>
      <c r="L978" s="818">
        <v>2</v>
      </c>
      <c r="M978" s="813">
        <v>6000</v>
      </c>
      <c r="N978" s="819"/>
      <c r="O978" s="820"/>
      <c r="P978" s="821"/>
    </row>
    <row r="979" spans="1:16" ht="96" x14ac:dyDescent="0.2">
      <c r="A979" s="808" t="s">
        <v>1261</v>
      </c>
      <c r="B979" s="809" t="s">
        <v>1262</v>
      </c>
      <c r="C979" s="809" t="s">
        <v>1263</v>
      </c>
      <c r="D979" s="810" t="s">
        <v>4259</v>
      </c>
      <c r="E979" s="813">
        <v>2500</v>
      </c>
      <c r="F979" s="814" t="s">
        <v>4260</v>
      </c>
      <c r="G979" s="815" t="s">
        <v>4261</v>
      </c>
      <c r="H979" s="640" t="s">
        <v>1267</v>
      </c>
      <c r="I979" s="640" t="s">
        <v>1267</v>
      </c>
      <c r="J979" s="816" t="s">
        <v>1268</v>
      </c>
      <c r="K979" s="817">
        <v>1</v>
      </c>
      <c r="L979" s="818">
        <v>11</v>
      </c>
      <c r="M979" s="813">
        <v>27500</v>
      </c>
      <c r="N979" s="819">
        <v>4</v>
      </c>
      <c r="O979" s="820">
        <v>6</v>
      </c>
      <c r="P979" s="821">
        <v>15000</v>
      </c>
    </row>
    <row r="980" spans="1:16" ht="84" x14ac:dyDescent="0.2">
      <c r="A980" s="808" t="s">
        <v>1261</v>
      </c>
      <c r="B980" s="809" t="s">
        <v>1262</v>
      </c>
      <c r="C980" s="809" t="s">
        <v>1263</v>
      </c>
      <c r="D980" s="810" t="s">
        <v>4262</v>
      </c>
      <c r="E980" s="813">
        <v>5000</v>
      </c>
      <c r="F980" s="814" t="s">
        <v>4263</v>
      </c>
      <c r="G980" s="815" t="s">
        <v>4264</v>
      </c>
      <c r="H980" s="640" t="s">
        <v>1272</v>
      </c>
      <c r="I980" s="640" t="s">
        <v>1278</v>
      </c>
      <c r="J980" s="816" t="s">
        <v>1274</v>
      </c>
      <c r="K980" s="817">
        <v>1</v>
      </c>
      <c r="L980" s="818">
        <v>5</v>
      </c>
      <c r="M980" s="813">
        <v>25000</v>
      </c>
      <c r="N980" s="819"/>
      <c r="O980" s="820"/>
      <c r="P980" s="821"/>
    </row>
    <row r="981" spans="1:16" ht="72" x14ac:dyDescent="0.2">
      <c r="A981" s="808" t="s">
        <v>1261</v>
      </c>
      <c r="B981" s="809" t="s">
        <v>1262</v>
      </c>
      <c r="C981" s="809" t="s">
        <v>1263</v>
      </c>
      <c r="D981" s="810" t="s">
        <v>4265</v>
      </c>
      <c r="E981" s="813">
        <v>5000</v>
      </c>
      <c r="F981" s="814" t="s">
        <v>4266</v>
      </c>
      <c r="G981" s="815" t="s">
        <v>4267</v>
      </c>
      <c r="H981" s="640" t="s">
        <v>2528</v>
      </c>
      <c r="I981" s="640" t="s">
        <v>2529</v>
      </c>
      <c r="J981" s="816" t="s">
        <v>1274</v>
      </c>
      <c r="K981" s="817">
        <v>2</v>
      </c>
      <c r="L981" s="818">
        <v>7</v>
      </c>
      <c r="M981" s="813">
        <v>32500</v>
      </c>
      <c r="N981" s="819"/>
      <c r="O981" s="820"/>
      <c r="P981" s="821"/>
    </row>
    <row r="982" spans="1:16" ht="48" x14ac:dyDescent="0.2">
      <c r="A982" s="808" t="s">
        <v>1261</v>
      </c>
      <c r="B982" s="809" t="s">
        <v>1262</v>
      </c>
      <c r="C982" s="809" t="s">
        <v>1263</v>
      </c>
      <c r="D982" s="810" t="s">
        <v>4268</v>
      </c>
      <c r="E982" s="813">
        <v>6250</v>
      </c>
      <c r="F982" s="814" t="s">
        <v>4269</v>
      </c>
      <c r="G982" s="815" t="s">
        <v>4270</v>
      </c>
      <c r="H982" s="640" t="s">
        <v>1292</v>
      </c>
      <c r="I982" s="640" t="s">
        <v>3402</v>
      </c>
      <c r="J982" s="816" t="s">
        <v>1274</v>
      </c>
      <c r="K982" s="817">
        <v>1</v>
      </c>
      <c r="L982" s="818">
        <v>3</v>
      </c>
      <c r="M982" s="813">
        <v>19500</v>
      </c>
      <c r="N982" s="819">
        <v>1</v>
      </c>
      <c r="O982" s="820">
        <v>6</v>
      </c>
      <c r="P982" s="821">
        <v>30000</v>
      </c>
    </row>
    <row r="983" spans="1:16" ht="36" x14ac:dyDescent="0.2">
      <c r="A983" s="808" t="s">
        <v>1261</v>
      </c>
      <c r="B983" s="809" t="s">
        <v>1262</v>
      </c>
      <c r="C983" s="809" t="s">
        <v>1263</v>
      </c>
      <c r="D983" s="810" t="s">
        <v>4271</v>
      </c>
      <c r="E983" s="813">
        <v>2000</v>
      </c>
      <c r="F983" s="814" t="s">
        <v>4272</v>
      </c>
      <c r="G983" s="815" t="s">
        <v>4273</v>
      </c>
      <c r="H983" s="640" t="s">
        <v>1457</v>
      </c>
      <c r="I983" s="640" t="s">
        <v>1326</v>
      </c>
      <c r="J983" s="816" t="s">
        <v>1274</v>
      </c>
      <c r="K983" s="817">
        <v>2</v>
      </c>
      <c r="L983" s="818">
        <v>11</v>
      </c>
      <c r="M983" s="813">
        <v>21000</v>
      </c>
      <c r="N983" s="819"/>
      <c r="O983" s="820"/>
      <c r="P983" s="821"/>
    </row>
    <row r="984" spans="1:16" ht="36" x14ac:dyDescent="0.2">
      <c r="A984" s="808" t="s">
        <v>1261</v>
      </c>
      <c r="B984" s="809" t="s">
        <v>1262</v>
      </c>
      <c r="C984" s="809" t="s">
        <v>1263</v>
      </c>
      <c r="D984" s="810" t="s">
        <v>4274</v>
      </c>
      <c r="E984" s="813">
        <v>6500</v>
      </c>
      <c r="F984" s="814" t="s">
        <v>4275</v>
      </c>
      <c r="G984" s="815" t="s">
        <v>4276</v>
      </c>
      <c r="H984" s="640" t="s">
        <v>1316</v>
      </c>
      <c r="I984" s="640" t="s">
        <v>1273</v>
      </c>
      <c r="J984" s="816" t="s">
        <v>1274</v>
      </c>
      <c r="K984" s="817">
        <v>1</v>
      </c>
      <c r="L984" s="818">
        <v>4</v>
      </c>
      <c r="M984" s="813">
        <v>26000</v>
      </c>
      <c r="N984" s="819"/>
      <c r="O984" s="820"/>
      <c r="P984" s="821"/>
    </row>
    <row r="985" spans="1:16" ht="36" x14ac:dyDescent="0.2">
      <c r="A985" s="808" t="s">
        <v>1261</v>
      </c>
      <c r="B985" s="809" t="s">
        <v>1262</v>
      </c>
      <c r="C985" s="809" t="s">
        <v>1263</v>
      </c>
      <c r="D985" s="810" t="s">
        <v>4277</v>
      </c>
      <c r="E985" s="813">
        <v>5500</v>
      </c>
      <c r="F985" s="814" t="s">
        <v>4278</v>
      </c>
      <c r="G985" s="815" t="s">
        <v>4279</v>
      </c>
      <c r="H985" s="640" t="s">
        <v>1272</v>
      </c>
      <c r="I985" s="640" t="s">
        <v>1278</v>
      </c>
      <c r="J985" s="816" t="s">
        <v>1274</v>
      </c>
      <c r="K985" s="817">
        <v>2</v>
      </c>
      <c r="L985" s="818">
        <v>3</v>
      </c>
      <c r="M985" s="813">
        <v>16500</v>
      </c>
      <c r="N985" s="819"/>
      <c r="O985" s="820"/>
      <c r="P985" s="821"/>
    </row>
    <row r="986" spans="1:16" ht="36" x14ac:dyDescent="0.2">
      <c r="A986" s="808" t="s">
        <v>1261</v>
      </c>
      <c r="B986" s="809" t="s">
        <v>1262</v>
      </c>
      <c r="C986" s="809" t="s">
        <v>1263</v>
      </c>
      <c r="D986" s="810" t="s">
        <v>2194</v>
      </c>
      <c r="E986" s="813">
        <v>8500</v>
      </c>
      <c r="F986" s="814" t="s">
        <v>4280</v>
      </c>
      <c r="G986" s="815" t="s">
        <v>4281</v>
      </c>
      <c r="H986" s="640" t="s">
        <v>1360</v>
      </c>
      <c r="I986" s="640" t="s">
        <v>1576</v>
      </c>
      <c r="J986" s="816" t="s">
        <v>1274</v>
      </c>
      <c r="K986" s="817">
        <v>2</v>
      </c>
      <c r="L986" s="818">
        <v>7</v>
      </c>
      <c r="M986" s="813">
        <v>55500</v>
      </c>
      <c r="N986" s="819"/>
      <c r="O986" s="820"/>
      <c r="P986" s="821"/>
    </row>
    <row r="987" spans="1:16" ht="36" x14ac:dyDescent="0.2">
      <c r="A987" s="808" t="s">
        <v>1261</v>
      </c>
      <c r="B987" s="809" t="s">
        <v>1262</v>
      </c>
      <c r="C987" s="809" t="s">
        <v>1263</v>
      </c>
      <c r="D987" s="810" t="s">
        <v>4282</v>
      </c>
      <c r="E987" s="813">
        <v>7500</v>
      </c>
      <c r="F987" s="814" t="s">
        <v>4283</v>
      </c>
      <c r="G987" s="815" t="s">
        <v>4284</v>
      </c>
      <c r="H987" s="640" t="s">
        <v>2163</v>
      </c>
      <c r="I987" s="640" t="s">
        <v>1273</v>
      </c>
      <c r="J987" s="816" t="s">
        <v>1274</v>
      </c>
      <c r="K987" s="817"/>
      <c r="L987" s="818"/>
      <c r="M987" s="813"/>
      <c r="N987" s="819">
        <v>1</v>
      </c>
      <c r="O987" s="820">
        <v>4</v>
      </c>
      <c r="P987" s="821">
        <v>30000</v>
      </c>
    </row>
    <row r="988" spans="1:16" ht="84" x14ac:dyDescent="0.2">
      <c r="A988" s="808" t="s">
        <v>1261</v>
      </c>
      <c r="B988" s="809" t="s">
        <v>1262</v>
      </c>
      <c r="C988" s="809" t="s">
        <v>1263</v>
      </c>
      <c r="D988" s="810" t="s">
        <v>4285</v>
      </c>
      <c r="E988" s="813">
        <v>5500</v>
      </c>
      <c r="F988" s="814" t="s">
        <v>4286</v>
      </c>
      <c r="G988" s="815" t="s">
        <v>4287</v>
      </c>
      <c r="H988" s="640" t="s">
        <v>1305</v>
      </c>
      <c r="I988" s="640" t="s">
        <v>1273</v>
      </c>
      <c r="J988" s="816" t="s">
        <v>1274</v>
      </c>
      <c r="K988" s="817">
        <v>1</v>
      </c>
      <c r="L988" s="818">
        <v>7</v>
      </c>
      <c r="M988" s="813">
        <v>33000</v>
      </c>
      <c r="N988" s="819"/>
      <c r="O988" s="820"/>
      <c r="P988" s="821"/>
    </row>
    <row r="989" spans="1:16" ht="60" x14ac:dyDescent="0.2">
      <c r="A989" s="808" t="s">
        <v>1261</v>
      </c>
      <c r="B989" s="809" t="s">
        <v>1262</v>
      </c>
      <c r="C989" s="809" t="s">
        <v>1263</v>
      </c>
      <c r="D989" s="810" t="s">
        <v>4288</v>
      </c>
      <c r="E989" s="813">
        <v>5500</v>
      </c>
      <c r="F989" s="814" t="s">
        <v>4289</v>
      </c>
      <c r="G989" s="815" t="s">
        <v>4290</v>
      </c>
      <c r="H989" s="640" t="s">
        <v>1272</v>
      </c>
      <c r="I989" s="640" t="s">
        <v>1273</v>
      </c>
      <c r="J989" s="816" t="s">
        <v>1274</v>
      </c>
      <c r="K989" s="817">
        <v>1</v>
      </c>
      <c r="L989" s="818">
        <v>3</v>
      </c>
      <c r="M989" s="813">
        <v>16500</v>
      </c>
      <c r="N989" s="819"/>
      <c r="O989" s="820"/>
      <c r="P989" s="821"/>
    </row>
    <row r="990" spans="1:16" ht="72" x14ac:dyDescent="0.2">
      <c r="A990" s="808" t="s">
        <v>1261</v>
      </c>
      <c r="B990" s="809" t="s">
        <v>1262</v>
      </c>
      <c r="C990" s="809" t="s">
        <v>1263</v>
      </c>
      <c r="D990" s="810" t="s">
        <v>4291</v>
      </c>
      <c r="E990" s="813">
        <v>8500</v>
      </c>
      <c r="F990" s="814" t="s">
        <v>4292</v>
      </c>
      <c r="G990" s="815" t="s">
        <v>4293</v>
      </c>
      <c r="H990" s="640" t="s">
        <v>1272</v>
      </c>
      <c r="I990" s="640" t="s">
        <v>1278</v>
      </c>
      <c r="J990" s="816" t="s">
        <v>1274</v>
      </c>
      <c r="K990" s="817">
        <v>1</v>
      </c>
      <c r="L990" s="818">
        <v>4</v>
      </c>
      <c r="M990" s="813">
        <v>34000</v>
      </c>
      <c r="N990" s="819"/>
      <c r="O990" s="820"/>
      <c r="P990" s="821"/>
    </row>
    <row r="991" spans="1:16" ht="84" x14ac:dyDescent="0.2">
      <c r="A991" s="808" t="s">
        <v>1261</v>
      </c>
      <c r="B991" s="809" t="s">
        <v>1262</v>
      </c>
      <c r="C991" s="809" t="s">
        <v>1263</v>
      </c>
      <c r="D991" s="810" t="s">
        <v>4294</v>
      </c>
      <c r="E991" s="813">
        <v>6500</v>
      </c>
      <c r="F991" s="814" t="s">
        <v>4295</v>
      </c>
      <c r="G991" s="815" t="s">
        <v>4296</v>
      </c>
      <c r="H991" s="640" t="s">
        <v>1316</v>
      </c>
      <c r="I991" s="640" t="s">
        <v>1273</v>
      </c>
      <c r="J991" s="816" t="s">
        <v>1274</v>
      </c>
      <c r="K991" s="817">
        <v>1</v>
      </c>
      <c r="L991" s="818">
        <v>4</v>
      </c>
      <c r="M991" s="813">
        <v>26000</v>
      </c>
      <c r="N991" s="819"/>
      <c r="O991" s="820"/>
      <c r="P991" s="821"/>
    </row>
    <row r="992" spans="1:16" ht="60" x14ac:dyDescent="0.2">
      <c r="A992" s="808" t="s">
        <v>1261</v>
      </c>
      <c r="B992" s="809" t="s">
        <v>1262</v>
      </c>
      <c r="C992" s="809" t="s">
        <v>1263</v>
      </c>
      <c r="D992" s="810" t="s">
        <v>4297</v>
      </c>
      <c r="E992" s="813">
        <v>2500</v>
      </c>
      <c r="F992" s="814" t="s">
        <v>4298</v>
      </c>
      <c r="G992" s="815" t="s">
        <v>4299</v>
      </c>
      <c r="H992" s="640" t="s">
        <v>1461</v>
      </c>
      <c r="I992" s="640" t="s">
        <v>1326</v>
      </c>
      <c r="J992" s="816" t="s">
        <v>1274</v>
      </c>
      <c r="K992" s="817">
        <v>1</v>
      </c>
      <c r="L992" s="818">
        <v>4</v>
      </c>
      <c r="M992" s="813">
        <v>10000</v>
      </c>
      <c r="N992" s="819"/>
      <c r="O992" s="820"/>
      <c r="P992" s="821"/>
    </row>
    <row r="993" spans="1:16" ht="48" x14ac:dyDescent="0.2">
      <c r="A993" s="808" t="s">
        <v>1261</v>
      </c>
      <c r="B993" s="809" t="s">
        <v>1262</v>
      </c>
      <c r="C993" s="809" t="s">
        <v>1263</v>
      </c>
      <c r="D993" s="810" t="s">
        <v>2635</v>
      </c>
      <c r="E993" s="813">
        <v>5500</v>
      </c>
      <c r="F993" s="814" t="s">
        <v>4300</v>
      </c>
      <c r="G993" s="815" t="s">
        <v>4301</v>
      </c>
      <c r="H993" s="640" t="s">
        <v>1316</v>
      </c>
      <c r="I993" s="640" t="s">
        <v>1317</v>
      </c>
      <c r="J993" s="816" t="s">
        <v>1274</v>
      </c>
      <c r="K993" s="817">
        <v>1</v>
      </c>
      <c r="L993" s="818">
        <v>3</v>
      </c>
      <c r="M993" s="813">
        <v>16500</v>
      </c>
      <c r="N993" s="819"/>
      <c r="O993" s="820"/>
      <c r="P993" s="821"/>
    </row>
    <row r="994" spans="1:16" ht="48" x14ac:dyDescent="0.2">
      <c r="A994" s="808" t="s">
        <v>1261</v>
      </c>
      <c r="B994" s="809" t="s">
        <v>1262</v>
      </c>
      <c r="C994" s="809" t="s">
        <v>1263</v>
      </c>
      <c r="D994" s="810" t="s">
        <v>4302</v>
      </c>
      <c r="E994" s="813">
        <v>6500</v>
      </c>
      <c r="F994" s="814" t="s">
        <v>4303</v>
      </c>
      <c r="G994" s="815" t="s">
        <v>4304</v>
      </c>
      <c r="H994" s="640" t="s">
        <v>1272</v>
      </c>
      <c r="I994" s="640" t="s">
        <v>1273</v>
      </c>
      <c r="J994" s="816" t="s">
        <v>1274</v>
      </c>
      <c r="K994" s="817">
        <v>1</v>
      </c>
      <c r="L994" s="818">
        <v>4</v>
      </c>
      <c r="M994" s="813">
        <v>26000</v>
      </c>
      <c r="N994" s="819"/>
      <c r="O994" s="820"/>
      <c r="P994" s="821"/>
    </row>
    <row r="995" spans="1:16" ht="96" x14ac:dyDescent="0.2">
      <c r="A995" s="808" t="s">
        <v>1261</v>
      </c>
      <c r="B995" s="809" t="s">
        <v>1262</v>
      </c>
      <c r="C995" s="809" t="s">
        <v>1263</v>
      </c>
      <c r="D995" s="810" t="s">
        <v>4305</v>
      </c>
      <c r="E995" s="813">
        <v>5500</v>
      </c>
      <c r="F995" s="814" t="s">
        <v>4306</v>
      </c>
      <c r="G995" s="815" t="s">
        <v>4307</v>
      </c>
      <c r="H995" s="640" t="s">
        <v>1272</v>
      </c>
      <c r="I995" s="640" t="s">
        <v>1273</v>
      </c>
      <c r="J995" s="816" t="s">
        <v>1274</v>
      </c>
      <c r="K995" s="817">
        <v>1</v>
      </c>
      <c r="L995" s="818">
        <v>7</v>
      </c>
      <c r="M995" s="813">
        <v>33000</v>
      </c>
      <c r="N995" s="819"/>
      <c r="O995" s="820"/>
      <c r="P995" s="821"/>
    </row>
    <row r="996" spans="1:16" ht="72" x14ac:dyDescent="0.2">
      <c r="A996" s="808" t="s">
        <v>1261</v>
      </c>
      <c r="B996" s="809" t="s">
        <v>1262</v>
      </c>
      <c r="C996" s="809" t="s">
        <v>1263</v>
      </c>
      <c r="D996" s="810" t="s">
        <v>4308</v>
      </c>
      <c r="E996" s="813">
        <v>3000</v>
      </c>
      <c r="F996" s="814" t="s">
        <v>4309</v>
      </c>
      <c r="G996" s="815" t="s">
        <v>4310</v>
      </c>
      <c r="H996" s="640" t="s">
        <v>4311</v>
      </c>
      <c r="I996" s="640" t="s">
        <v>1599</v>
      </c>
      <c r="J996" s="816" t="s">
        <v>1268</v>
      </c>
      <c r="K996" s="817">
        <v>5</v>
      </c>
      <c r="L996" s="818">
        <v>12</v>
      </c>
      <c r="M996" s="813">
        <v>35000</v>
      </c>
      <c r="N996" s="819">
        <v>2</v>
      </c>
      <c r="O996" s="820">
        <v>2</v>
      </c>
      <c r="P996" s="821">
        <v>6000</v>
      </c>
    </row>
    <row r="997" spans="1:16" ht="84" x14ac:dyDescent="0.2">
      <c r="A997" s="808" t="s">
        <v>1261</v>
      </c>
      <c r="B997" s="809" t="s">
        <v>1262</v>
      </c>
      <c r="C997" s="809" t="s">
        <v>1263</v>
      </c>
      <c r="D997" s="810" t="s">
        <v>4312</v>
      </c>
      <c r="E997" s="813">
        <v>5250</v>
      </c>
      <c r="F997" s="814" t="s">
        <v>4313</v>
      </c>
      <c r="G997" s="815" t="s">
        <v>4314</v>
      </c>
      <c r="H997" s="640" t="s">
        <v>1316</v>
      </c>
      <c r="I997" s="640" t="s">
        <v>1317</v>
      </c>
      <c r="J997" s="816" t="s">
        <v>1274</v>
      </c>
      <c r="K997" s="817">
        <v>2</v>
      </c>
      <c r="L997" s="818">
        <v>6</v>
      </c>
      <c r="M997" s="813">
        <v>31500</v>
      </c>
      <c r="N997" s="819"/>
      <c r="O997" s="820"/>
      <c r="P997" s="821"/>
    </row>
    <row r="998" spans="1:16" ht="36" x14ac:dyDescent="0.2">
      <c r="A998" s="808" t="s">
        <v>1261</v>
      </c>
      <c r="B998" s="809" t="s">
        <v>1262</v>
      </c>
      <c r="C998" s="809" t="s">
        <v>1263</v>
      </c>
      <c r="D998" s="810" t="s">
        <v>4315</v>
      </c>
      <c r="E998" s="813">
        <v>6500</v>
      </c>
      <c r="F998" s="814" t="s">
        <v>4316</v>
      </c>
      <c r="G998" s="815" t="s">
        <v>4317</v>
      </c>
      <c r="H998" s="640" t="s">
        <v>1443</v>
      </c>
      <c r="I998" s="640" t="s">
        <v>1273</v>
      </c>
      <c r="J998" s="816" t="s">
        <v>1274</v>
      </c>
      <c r="K998" s="817">
        <v>1</v>
      </c>
      <c r="L998" s="818">
        <v>4</v>
      </c>
      <c r="M998" s="813">
        <v>26000</v>
      </c>
      <c r="N998" s="819"/>
      <c r="O998" s="820"/>
      <c r="P998" s="821"/>
    </row>
    <row r="999" spans="1:16" ht="132" x14ac:dyDescent="0.2">
      <c r="A999" s="808" t="s">
        <v>1261</v>
      </c>
      <c r="B999" s="809" t="s">
        <v>1262</v>
      </c>
      <c r="C999" s="809" t="s">
        <v>1263</v>
      </c>
      <c r="D999" s="810" t="s">
        <v>4318</v>
      </c>
      <c r="E999" s="813">
        <v>6000</v>
      </c>
      <c r="F999" s="814" t="s">
        <v>4319</v>
      </c>
      <c r="G999" s="815" t="s">
        <v>4320</v>
      </c>
      <c r="H999" s="640" t="s">
        <v>1305</v>
      </c>
      <c r="I999" s="640" t="s">
        <v>1273</v>
      </c>
      <c r="J999" s="816" t="s">
        <v>1274</v>
      </c>
      <c r="K999" s="817">
        <v>1</v>
      </c>
      <c r="L999" s="818">
        <v>4</v>
      </c>
      <c r="M999" s="813">
        <v>24000</v>
      </c>
      <c r="N999" s="819"/>
      <c r="O999" s="820"/>
      <c r="P999" s="821"/>
    </row>
    <row r="1000" spans="1:16" ht="36" x14ac:dyDescent="0.2">
      <c r="A1000" s="808" t="s">
        <v>1261</v>
      </c>
      <c r="B1000" s="809" t="s">
        <v>1262</v>
      </c>
      <c r="C1000" s="809" t="s">
        <v>1263</v>
      </c>
      <c r="D1000" s="810" t="s">
        <v>4321</v>
      </c>
      <c r="E1000" s="813">
        <v>6500</v>
      </c>
      <c r="F1000" s="814" t="s">
        <v>4322</v>
      </c>
      <c r="G1000" s="815" t="s">
        <v>4323</v>
      </c>
      <c r="H1000" s="640" t="s">
        <v>1272</v>
      </c>
      <c r="I1000" s="640" t="s">
        <v>1278</v>
      </c>
      <c r="J1000" s="816" t="s">
        <v>1274</v>
      </c>
      <c r="K1000" s="817">
        <v>1</v>
      </c>
      <c r="L1000" s="818">
        <v>5</v>
      </c>
      <c r="M1000" s="813">
        <v>32500</v>
      </c>
      <c r="N1000" s="819"/>
      <c r="O1000" s="820"/>
      <c r="P1000" s="821"/>
    </row>
    <row r="1001" spans="1:16" ht="72" x14ac:dyDescent="0.2">
      <c r="A1001" s="808" t="s">
        <v>1261</v>
      </c>
      <c r="B1001" s="809" t="s">
        <v>1262</v>
      </c>
      <c r="C1001" s="809" t="s">
        <v>1263</v>
      </c>
      <c r="D1001" s="810" t="s">
        <v>4324</v>
      </c>
      <c r="E1001" s="813">
        <v>5142.8571428571431</v>
      </c>
      <c r="F1001" s="814" t="s">
        <v>4325</v>
      </c>
      <c r="G1001" s="815" t="s">
        <v>4326</v>
      </c>
      <c r="H1001" s="640" t="s">
        <v>1352</v>
      </c>
      <c r="I1001" s="640" t="s">
        <v>4327</v>
      </c>
      <c r="J1001" s="816" t="s">
        <v>1268</v>
      </c>
      <c r="K1001" s="817">
        <v>5</v>
      </c>
      <c r="L1001" s="818">
        <v>12</v>
      </c>
      <c r="M1001" s="813">
        <v>58330</v>
      </c>
      <c r="N1001" s="819">
        <v>2</v>
      </c>
      <c r="O1001" s="820">
        <v>2</v>
      </c>
      <c r="P1001" s="821">
        <v>10000</v>
      </c>
    </row>
    <row r="1002" spans="1:16" ht="60" x14ac:dyDescent="0.2">
      <c r="A1002" s="808" t="s">
        <v>1261</v>
      </c>
      <c r="B1002" s="809" t="s">
        <v>1262</v>
      </c>
      <c r="C1002" s="809" t="s">
        <v>1263</v>
      </c>
      <c r="D1002" s="810" t="s">
        <v>1476</v>
      </c>
      <c r="E1002" s="813">
        <v>2000</v>
      </c>
      <c r="F1002" s="814" t="s">
        <v>4328</v>
      </c>
      <c r="G1002" s="815" t="s">
        <v>4329</v>
      </c>
      <c r="H1002" s="640" t="s">
        <v>1325</v>
      </c>
      <c r="I1002" s="640" t="s">
        <v>1479</v>
      </c>
      <c r="J1002" s="816" t="s">
        <v>1268</v>
      </c>
      <c r="K1002" s="817">
        <v>1</v>
      </c>
      <c r="L1002" s="818">
        <v>12</v>
      </c>
      <c r="M1002" s="813">
        <v>24000</v>
      </c>
      <c r="N1002" s="819">
        <v>1</v>
      </c>
      <c r="O1002" s="820">
        <v>1</v>
      </c>
      <c r="P1002" s="821">
        <v>2000</v>
      </c>
    </row>
    <row r="1003" spans="1:16" ht="48" x14ac:dyDescent="0.2">
      <c r="A1003" s="808" t="s">
        <v>1261</v>
      </c>
      <c r="B1003" s="809" t="s">
        <v>1262</v>
      </c>
      <c r="C1003" s="809" t="s">
        <v>1263</v>
      </c>
      <c r="D1003" s="810" t="s">
        <v>2031</v>
      </c>
      <c r="E1003" s="813">
        <v>2000</v>
      </c>
      <c r="F1003" s="814" t="s">
        <v>4330</v>
      </c>
      <c r="G1003" s="815" t="s">
        <v>4331</v>
      </c>
      <c r="H1003" s="640" t="s">
        <v>1457</v>
      </c>
      <c r="I1003" s="640" t="s">
        <v>1326</v>
      </c>
      <c r="J1003" s="816" t="s">
        <v>1274</v>
      </c>
      <c r="K1003" s="817">
        <v>2</v>
      </c>
      <c r="L1003" s="818">
        <v>11</v>
      </c>
      <c r="M1003" s="813">
        <v>21000</v>
      </c>
      <c r="N1003" s="819">
        <v>1</v>
      </c>
      <c r="O1003" s="820">
        <v>1</v>
      </c>
      <c r="P1003" s="821">
        <v>2000</v>
      </c>
    </row>
    <row r="1004" spans="1:16" ht="48" x14ac:dyDescent="0.2">
      <c r="A1004" s="808" t="s">
        <v>1261</v>
      </c>
      <c r="B1004" s="809" t="s">
        <v>1262</v>
      </c>
      <c r="C1004" s="809" t="s">
        <v>1263</v>
      </c>
      <c r="D1004" s="810" t="s">
        <v>4332</v>
      </c>
      <c r="E1004" s="813">
        <v>3000</v>
      </c>
      <c r="F1004" s="814" t="s">
        <v>4333</v>
      </c>
      <c r="G1004" s="815" t="s">
        <v>4334</v>
      </c>
      <c r="H1004" s="640" t="s">
        <v>1316</v>
      </c>
      <c r="I1004" s="640" t="s">
        <v>1671</v>
      </c>
      <c r="J1004" s="816" t="s">
        <v>1268</v>
      </c>
      <c r="K1004" s="817">
        <v>4</v>
      </c>
      <c r="L1004" s="818">
        <v>12</v>
      </c>
      <c r="M1004" s="813">
        <v>36000</v>
      </c>
      <c r="N1004" s="819">
        <v>4</v>
      </c>
      <c r="O1004" s="820">
        <v>6</v>
      </c>
      <c r="P1004" s="821">
        <v>18000</v>
      </c>
    </row>
    <row r="1005" spans="1:16" ht="192" x14ac:dyDescent="0.2">
      <c r="A1005" s="808" t="s">
        <v>1261</v>
      </c>
      <c r="B1005" s="809" t="s">
        <v>1262</v>
      </c>
      <c r="C1005" s="809" t="s">
        <v>1263</v>
      </c>
      <c r="D1005" s="810" t="s">
        <v>4335</v>
      </c>
      <c r="E1005" s="813">
        <v>6500</v>
      </c>
      <c r="F1005" s="814" t="s">
        <v>4336</v>
      </c>
      <c r="G1005" s="815" t="s">
        <v>4337</v>
      </c>
      <c r="H1005" s="640" t="s">
        <v>1430</v>
      </c>
      <c r="I1005" s="640" t="s">
        <v>1273</v>
      </c>
      <c r="J1005" s="816" t="s">
        <v>1274</v>
      </c>
      <c r="K1005" s="817"/>
      <c r="L1005" s="818"/>
      <c r="M1005" s="813"/>
      <c r="N1005" s="819">
        <v>1</v>
      </c>
      <c r="O1005" s="820">
        <v>3</v>
      </c>
      <c r="P1005" s="821">
        <v>19500</v>
      </c>
    </row>
    <row r="1006" spans="1:16" ht="60" x14ac:dyDescent="0.2">
      <c r="A1006" s="808" t="s">
        <v>1261</v>
      </c>
      <c r="B1006" s="809" t="s">
        <v>1262</v>
      </c>
      <c r="C1006" s="809" t="s">
        <v>1263</v>
      </c>
      <c r="D1006" s="810" t="s">
        <v>4338</v>
      </c>
      <c r="E1006" s="813">
        <v>3800</v>
      </c>
      <c r="F1006" s="814" t="s">
        <v>4339</v>
      </c>
      <c r="G1006" s="815" t="s">
        <v>4340</v>
      </c>
      <c r="H1006" s="640" t="s">
        <v>4341</v>
      </c>
      <c r="I1006" s="640" t="s">
        <v>1326</v>
      </c>
      <c r="J1006" s="816" t="s">
        <v>1274</v>
      </c>
      <c r="K1006" s="817">
        <v>1</v>
      </c>
      <c r="L1006" s="818">
        <v>6</v>
      </c>
      <c r="M1006" s="813">
        <v>20400</v>
      </c>
      <c r="N1006" s="819">
        <v>5</v>
      </c>
      <c r="O1006" s="820">
        <v>6</v>
      </c>
      <c r="P1006" s="821">
        <v>22800</v>
      </c>
    </row>
    <row r="1007" spans="1:16" ht="36" x14ac:dyDescent="0.2">
      <c r="A1007" s="808" t="s">
        <v>1261</v>
      </c>
      <c r="B1007" s="809" t="s">
        <v>1262</v>
      </c>
      <c r="C1007" s="809" t="s">
        <v>1263</v>
      </c>
      <c r="D1007" s="810" t="s">
        <v>4342</v>
      </c>
      <c r="E1007" s="813">
        <v>2000</v>
      </c>
      <c r="F1007" s="814" t="s">
        <v>4343</v>
      </c>
      <c r="G1007" s="815" t="s">
        <v>4344</v>
      </c>
      <c r="H1007" s="640" t="s">
        <v>1325</v>
      </c>
      <c r="I1007" s="640" t="s">
        <v>1479</v>
      </c>
      <c r="J1007" s="816" t="s">
        <v>1268</v>
      </c>
      <c r="K1007" s="817">
        <v>1</v>
      </c>
      <c r="L1007" s="818">
        <v>1</v>
      </c>
      <c r="M1007" s="813">
        <v>2000</v>
      </c>
      <c r="N1007" s="819"/>
      <c r="O1007" s="820"/>
      <c r="P1007" s="821"/>
    </row>
    <row r="1008" spans="1:16" ht="84" x14ac:dyDescent="0.2">
      <c r="A1008" s="808" t="s">
        <v>1261</v>
      </c>
      <c r="B1008" s="809" t="s">
        <v>1262</v>
      </c>
      <c r="C1008" s="809" t="s">
        <v>1263</v>
      </c>
      <c r="D1008" s="810" t="s">
        <v>4345</v>
      </c>
      <c r="E1008" s="813">
        <v>6500</v>
      </c>
      <c r="F1008" s="814" t="s">
        <v>4346</v>
      </c>
      <c r="G1008" s="815" t="s">
        <v>4347</v>
      </c>
      <c r="H1008" s="640" t="s">
        <v>1272</v>
      </c>
      <c r="I1008" s="640" t="s">
        <v>1278</v>
      </c>
      <c r="J1008" s="816" t="s">
        <v>1274</v>
      </c>
      <c r="K1008" s="817">
        <v>1</v>
      </c>
      <c r="L1008" s="818">
        <v>5</v>
      </c>
      <c r="M1008" s="813">
        <v>32500</v>
      </c>
      <c r="N1008" s="819"/>
      <c r="O1008" s="820"/>
      <c r="P1008" s="821"/>
    </row>
    <row r="1009" spans="1:16" ht="60" x14ac:dyDescent="0.2">
      <c r="A1009" s="808" t="s">
        <v>1261</v>
      </c>
      <c r="B1009" s="809" t="s">
        <v>1262</v>
      </c>
      <c r="C1009" s="809" t="s">
        <v>1263</v>
      </c>
      <c r="D1009" s="810" t="s">
        <v>4348</v>
      </c>
      <c r="E1009" s="813">
        <v>3000</v>
      </c>
      <c r="F1009" s="814" t="s">
        <v>4349</v>
      </c>
      <c r="G1009" s="815" t="s">
        <v>4350</v>
      </c>
      <c r="H1009" s="640" t="s">
        <v>4351</v>
      </c>
      <c r="I1009" s="640" t="s">
        <v>1326</v>
      </c>
      <c r="J1009" s="816" t="s">
        <v>1268</v>
      </c>
      <c r="K1009" s="817">
        <v>1</v>
      </c>
      <c r="L1009" s="818">
        <v>9</v>
      </c>
      <c r="M1009" s="813">
        <v>27000</v>
      </c>
      <c r="N1009" s="819"/>
      <c r="O1009" s="820"/>
      <c r="P1009" s="821"/>
    </row>
    <row r="1010" spans="1:16" ht="48" x14ac:dyDescent="0.2">
      <c r="A1010" s="808" t="s">
        <v>1261</v>
      </c>
      <c r="B1010" s="809" t="s">
        <v>1262</v>
      </c>
      <c r="C1010" s="809" t="s">
        <v>1263</v>
      </c>
      <c r="D1010" s="810" t="s">
        <v>4352</v>
      </c>
      <c r="E1010" s="813">
        <v>7500</v>
      </c>
      <c r="F1010" s="814" t="s">
        <v>4353</v>
      </c>
      <c r="G1010" s="815" t="s">
        <v>4354</v>
      </c>
      <c r="H1010" s="640" t="s">
        <v>1292</v>
      </c>
      <c r="I1010" s="640" t="s">
        <v>1273</v>
      </c>
      <c r="J1010" s="816" t="s">
        <v>1274</v>
      </c>
      <c r="K1010" s="817">
        <v>1</v>
      </c>
      <c r="L1010" s="818">
        <v>2</v>
      </c>
      <c r="M1010" s="813">
        <v>12000</v>
      </c>
      <c r="N1010" s="819"/>
      <c r="O1010" s="820"/>
      <c r="P1010" s="821"/>
    </row>
    <row r="1011" spans="1:16" ht="60" x14ac:dyDescent="0.2">
      <c r="A1011" s="808" t="s">
        <v>1261</v>
      </c>
      <c r="B1011" s="809" t="s">
        <v>1262</v>
      </c>
      <c r="C1011" s="809" t="s">
        <v>1263</v>
      </c>
      <c r="D1011" s="810" t="s">
        <v>4355</v>
      </c>
      <c r="E1011" s="813">
        <v>5500</v>
      </c>
      <c r="F1011" s="814" t="s">
        <v>4356</v>
      </c>
      <c r="G1011" s="815" t="s">
        <v>4357</v>
      </c>
      <c r="H1011" s="640" t="s">
        <v>1316</v>
      </c>
      <c r="I1011" s="640" t="s">
        <v>1317</v>
      </c>
      <c r="J1011" s="816" t="s">
        <v>1274</v>
      </c>
      <c r="K1011" s="817">
        <v>1</v>
      </c>
      <c r="L1011" s="818">
        <v>4</v>
      </c>
      <c r="M1011" s="813">
        <v>22000</v>
      </c>
      <c r="N1011" s="819"/>
      <c r="O1011" s="820"/>
      <c r="P1011" s="821"/>
    </row>
    <row r="1012" spans="1:16" ht="72" x14ac:dyDescent="0.2">
      <c r="A1012" s="808" t="s">
        <v>1261</v>
      </c>
      <c r="B1012" s="809" t="s">
        <v>1262</v>
      </c>
      <c r="C1012" s="809" t="s">
        <v>1263</v>
      </c>
      <c r="D1012" s="810" t="s">
        <v>4358</v>
      </c>
      <c r="E1012" s="813">
        <v>7561.666666666667</v>
      </c>
      <c r="F1012" s="814" t="s">
        <v>4359</v>
      </c>
      <c r="G1012" s="815" t="s">
        <v>4360</v>
      </c>
      <c r="H1012" s="640" t="s">
        <v>1282</v>
      </c>
      <c r="I1012" s="640" t="s">
        <v>1283</v>
      </c>
      <c r="J1012" s="816" t="s">
        <v>1274</v>
      </c>
      <c r="K1012" s="817">
        <v>2</v>
      </c>
      <c r="L1012" s="818">
        <v>7</v>
      </c>
      <c r="M1012" s="813">
        <v>42250</v>
      </c>
      <c r="N1012" s="819">
        <v>4</v>
      </c>
      <c r="O1012" s="820">
        <v>5</v>
      </c>
      <c r="P1012" s="821">
        <v>39000</v>
      </c>
    </row>
    <row r="1013" spans="1:16" ht="72" x14ac:dyDescent="0.2">
      <c r="A1013" s="808" t="s">
        <v>1261</v>
      </c>
      <c r="B1013" s="809" t="s">
        <v>1262</v>
      </c>
      <c r="C1013" s="809" t="s">
        <v>1263</v>
      </c>
      <c r="D1013" s="810" t="s">
        <v>4361</v>
      </c>
      <c r="E1013" s="813">
        <v>3500</v>
      </c>
      <c r="F1013" s="814" t="s">
        <v>4362</v>
      </c>
      <c r="G1013" s="815" t="s">
        <v>4363</v>
      </c>
      <c r="H1013" s="640" t="s">
        <v>1569</v>
      </c>
      <c r="I1013" s="640" t="s">
        <v>1326</v>
      </c>
      <c r="J1013" s="816" t="s">
        <v>1274</v>
      </c>
      <c r="K1013" s="817">
        <v>1</v>
      </c>
      <c r="L1013" s="818">
        <v>3</v>
      </c>
      <c r="M1013" s="813">
        <v>8750</v>
      </c>
      <c r="N1013" s="819"/>
      <c r="O1013" s="820"/>
      <c r="P1013" s="821"/>
    </row>
    <row r="1014" spans="1:16" ht="84" x14ac:dyDescent="0.2">
      <c r="A1014" s="808" t="s">
        <v>1261</v>
      </c>
      <c r="B1014" s="809" t="s">
        <v>1262</v>
      </c>
      <c r="C1014" s="809" t="s">
        <v>1263</v>
      </c>
      <c r="D1014" s="810" t="s">
        <v>4364</v>
      </c>
      <c r="E1014" s="813">
        <v>6500</v>
      </c>
      <c r="F1014" s="814" t="s">
        <v>4365</v>
      </c>
      <c r="G1014" s="815" t="s">
        <v>4366</v>
      </c>
      <c r="H1014" s="640" t="s">
        <v>1316</v>
      </c>
      <c r="I1014" s="640" t="s">
        <v>1317</v>
      </c>
      <c r="J1014" s="816" t="s">
        <v>1274</v>
      </c>
      <c r="K1014" s="817">
        <v>1</v>
      </c>
      <c r="L1014" s="818">
        <v>5</v>
      </c>
      <c r="M1014" s="813">
        <v>32500</v>
      </c>
      <c r="N1014" s="819"/>
      <c r="O1014" s="820"/>
      <c r="P1014" s="821"/>
    </row>
    <row r="1015" spans="1:16" ht="84" x14ac:dyDescent="0.2">
      <c r="A1015" s="808" t="s">
        <v>1261</v>
      </c>
      <c r="B1015" s="809" t="s">
        <v>1262</v>
      </c>
      <c r="C1015" s="809" t="s">
        <v>1263</v>
      </c>
      <c r="D1015" s="810" t="s">
        <v>4367</v>
      </c>
      <c r="E1015" s="813">
        <v>6500</v>
      </c>
      <c r="F1015" s="814" t="s">
        <v>4368</v>
      </c>
      <c r="G1015" s="815" t="s">
        <v>4369</v>
      </c>
      <c r="H1015" s="640" t="s">
        <v>1316</v>
      </c>
      <c r="I1015" s="640" t="s">
        <v>1317</v>
      </c>
      <c r="J1015" s="816" t="s">
        <v>1274</v>
      </c>
      <c r="K1015" s="817">
        <v>1</v>
      </c>
      <c r="L1015" s="818">
        <v>3</v>
      </c>
      <c r="M1015" s="813">
        <v>19500</v>
      </c>
      <c r="N1015" s="819"/>
      <c r="O1015" s="820"/>
      <c r="P1015" s="821"/>
    </row>
    <row r="1016" spans="1:16" ht="84" x14ac:dyDescent="0.2">
      <c r="A1016" s="808" t="s">
        <v>1261</v>
      </c>
      <c r="B1016" s="809" t="s">
        <v>1262</v>
      </c>
      <c r="C1016" s="809" t="s">
        <v>1263</v>
      </c>
      <c r="D1016" s="810" t="s">
        <v>4370</v>
      </c>
      <c r="E1016" s="813">
        <v>2500</v>
      </c>
      <c r="F1016" s="814" t="s">
        <v>4371</v>
      </c>
      <c r="G1016" s="815" t="s">
        <v>4372</v>
      </c>
      <c r="H1016" s="640" t="s">
        <v>4373</v>
      </c>
      <c r="I1016" s="640" t="s">
        <v>1273</v>
      </c>
      <c r="J1016" s="816" t="s">
        <v>1268</v>
      </c>
      <c r="K1016" s="817">
        <v>1</v>
      </c>
      <c r="L1016" s="818">
        <v>4</v>
      </c>
      <c r="M1016" s="813">
        <v>10000</v>
      </c>
      <c r="N1016" s="819">
        <v>2</v>
      </c>
      <c r="O1016" s="820">
        <v>2</v>
      </c>
      <c r="P1016" s="821">
        <v>5000</v>
      </c>
    </row>
    <row r="1017" spans="1:16" ht="36" x14ac:dyDescent="0.2">
      <c r="A1017" s="808" t="s">
        <v>1261</v>
      </c>
      <c r="B1017" s="809" t="s">
        <v>1262</v>
      </c>
      <c r="C1017" s="809" t="s">
        <v>1263</v>
      </c>
      <c r="D1017" s="810" t="s">
        <v>4374</v>
      </c>
      <c r="E1017" s="813">
        <v>5000</v>
      </c>
      <c r="F1017" s="814" t="s">
        <v>4375</v>
      </c>
      <c r="G1017" s="815" t="s">
        <v>4376</v>
      </c>
      <c r="H1017" s="640" t="s">
        <v>1321</v>
      </c>
      <c r="I1017" s="640" t="s">
        <v>1273</v>
      </c>
      <c r="J1017" s="816" t="s">
        <v>1274</v>
      </c>
      <c r="K1017" s="817">
        <v>1</v>
      </c>
      <c r="L1017" s="818">
        <v>1</v>
      </c>
      <c r="M1017" s="813">
        <v>5000</v>
      </c>
      <c r="N1017" s="819"/>
      <c r="O1017" s="820"/>
      <c r="P1017" s="821"/>
    </row>
    <row r="1018" spans="1:16" ht="120" x14ac:dyDescent="0.2">
      <c r="A1018" s="808" t="s">
        <v>1261</v>
      </c>
      <c r="B1018" s="809" t="s">
        <v>1262</v>
      </c>
      <c r="C1018" s="809" t="s">
        <v>1263</v>
      </c>
      <c r="D1018" s="810" t="s">
        <v>4377</v>
      </c>
      <c r="E1018" s="813">
        <v>8500</v>
      </c>
      <c r="F1018" s="814" t="s">
        <v>4378</v>
      </c>
      <c r="G1018" s="815" t="s">
        <v>4379</v>
      </c>
      <c r="H1018" s="640" t="s">
        <v>1443</v>
      </c>
      <c r="I1018" s="640" t="s">
        <v>1273</v>
      </c>
      <c r="J1018" s="816" t="s">
        <v>1274</v>
      </c>
      <c r="K1018" s="817"/>
      <c r="L1018" s="818"/>
      <c r="M1018" s="813"/>
      <c r="N1018" s="819">
        <v>1</v>
      </c>
      <c r="O1018" s="820">
        <v>4</v>
      </c>
      <c r="P1018" s="821">
        <v>34000</v>
      </c>
    </row>
    <row r="1019" spans="1:16" ht="48" x14ac:dyDescent="0.2">
      <c r="A1019" s="808" t="s">
        <v>1261</v>
      </c>
      <c r="B1019" s="809" t="s">
        <v>1262</v>
      </c>
      <c r="C1019" s="809" t="s">
        <v>1263</v>
      </c>
      <c r="D1019" s="810" t="s">
        <v>4380</v>
      </c>
      <c r="E1019" s="813">
        <v>8500</v>
      </c>
      <c r="F1019" s="814" t="s">
        <v>4381</v>
      </c>
      <c r="G1019" s="815" t="s">
        <v>4382</v>
      </c>
      <c r="H1019" s="640" t="s">
        <v>1443</v>
      </c>
      <c r="I1019" s="640" t="s">
        <v>1273</v>
      </c>
      <c r="J1019" s="816" t="s">
        <v>1274</v>
      </c>
      <c r="K1019" s="817"/>
      <c r="L1019" s="818"/>
      <c r="M1019" s="813"/>
      <c r="N1019" s="819">
        <v>1</v>
      </c>
      <c r="O1019" s="820">
        <v>3</v>
      </c>
      <c r="P1019" s="821">
        <v>25500</v>
      </c>
    </row>
    <row r="1020" spans="1:16" ht="36" x14ac:dyDescent="0.2">
      <c r="A1020" s="808" t="s">
        <v>1261</v>
      </c>
      <c r="B1020" s="809" t="s">
        <v>1262</v>
      </c>
      <c r="C1020" s="809" t="s">
        <v>1263</v>
      </c>
      <c r="D1020" s="810" t="s">
        <v>4383</v>
      </c>
      <c r="E1020" s="813">
        <v>2500</v>
      </c>
      <c r="F1020" s="814" t="s">
        <v>4384</v>
      </c>
      <c r="G1020" s="815" t="s">
        <v>4385</v>
      </c>
      <c r="H1020" s="640" t="s">
        <v>1325</v>
      </c>
      <c r="I1020" s="640" t="s">
        <v>1716</v>
      </c>
      <c r="J1020" s="816" t="s">
        <v>1268</v>
      </c>
      <c r="K1020" s="817">
        <v>1</v>
      </c>
      <c r="L1020" s="818">
        <v>3</v>
      </c>
      <c r="M1020" s="813">
        <v>7500</v>
      </c>
      <c r="N1020" s="819"/>
      <c r="O1020" s="820"/>
      <c r="P1020" s="821"/>
    </row>
    <row r="1021" spans="1:16" ht="192" x14ac:dyDescent="0.2">
      <c r="A1021" s="808" t="s">
        <v>1261</v>
      </c>
      <c r="B1021" s="809" t="s">
        <v>1262</v>
      </c>
      <c r="C1021" s="809" t="s">
        <v>1263</v>
      </c>
      <c r="D1021" s="810" t="s">
        <v>4386</v>
      </c>
      <c r="E1021" s="813">
        <v>7500</v>
      </c>
      <c r="F1021" s="814" t="s">
        <v>4387</v>
      </c>
      <c r="G1021" s="815" t="s">
        <v>4388</v>
      </c>
      <c r="H1021" s="640" t="s">
        <v>1430</v>
      </c>
      <c r="I1021" s="640" t="s">
        <v>1273</v>
      </c>
      <c r="J1021" s="816" t="s">
        <v>1274</v>
      </c>
      <c r="K1021" s="817"/>
      <c r="L1021" s="818"/>
      <c r="M1021" s="813"/>
      <c r="N1021" s="819">
        <v>1</v>
      </c>
      <c r="O1021" s="820">
        <v>3</v>
      </c>
      <c r="P1021" s="821">
        <v>22500</v>
      </c>
    </row>
    <row r="1022" spans="1:16" ht="60" x14ac:dyDescent="0.2">
      <c r="A1022" s="808" t="s">
        <v>1261</v>
      </c>
      <c r="B1022" s="809" t="s">
        <v>1262</v>
      </c>
      <c r="C1022" s="809" t="s">
        <v>1263</v>
      </c>
      <c r="D1022" s="810" t="s">
        <v>4389</v>
      </c>
      <c r="E1022" s="813">
        <v>6500</v>
      </c>
      <c r="F1022" s="814" t="s">
        <v>4390</v>
      </c>
      <c r="G1022" s="815" t="s">
        <v>4391</v>
      </c>
      <c r="H1022" s="640" t="s">
        <v>1305</v>
      </c>
      <c r="I1022" s="640" t="s">
        <v>1305</v>
      </c>
      <c r="J1022" s="816" t="s">
        <v>1274</v>
      </c>
      <c r="K1022" s="817">
        <v>1</v>
      </c>
      <c r="L1022" s="818">
        <v>4</v>
      </c>
      <c r="M1022" s="813">
        <v>26000</v>
      </c>
      <c r="N1022" s="819"/>
      <c r="O1022" s="820"/>
      <c r="P1022" s="821"/>
    </row>
    <row r="1023" spans="1:16" ht="60" x14ac:dyDescent="0.2">
      <c r="A1023" s="808" t="s">
        <v>1261</v>
      </c>
      <c r="B1023" s="809" t="s">
        <v>1262</v>
      </c>
      <c r="C1023" s="809" t="s">
        <v>1263</v>
      </c>
      <c r="D1023" s="810" t="s">
        <v>4392</v>
      </c>
      <c r="E1023" s="813">
        <v>5500</v>
      </c>
      <c r="F1023" s="814" t="s">
        <v>4393</v>
      </c>
      <c r="G1023" s="815" t="s">
        <v>4394</v>
      </c>
      <c r="H1023" s="640" t="s">
        <v>1316</v>
      </c>
      <c r="I1023" s="640" t="s">
        <v>1273</v>
      </c>
      <c r="J1023" s="816" t="s">
        <v>1274</v>
      </c>
      <c r="K1023" s="817">
        <v>1</v>
      </c>
      <c r="L1023" s="818">
        <v>3</v>
      </c>
      <c r="M1023" s="813">
        <v>16500</v>
      </c>
      <c r="N1023" s="819"/>
      <c r="O1023" s="820"/>
      <c r="P1023" s="821"/>
    </row>
    <row r="1024" spans="1:16" ht="84" x14ac:dyDescent="0.2">
      <c r="A1024" s="808" t="s">
        <v>1261</v>
      </c>
      <c r="B1024" s="809" t="s">
        <v>1262</v>
      </c>
      <c r="C1024" s="809" t="s">
        <v>1263</v>
      </c>
      <c r="D1024" s="810" t="s">
        <v>4395</v>
      </c>
      <c r="E1024" s="813">
        <v>4500</v>
      </c>
      <c r="F1024" s="814" t="s">
        <v>4396</v>
      </c>
      <c r="G1024" s="815" t="s">
        <v>4397</v>
      </c>
      <c r="H1024" s="640" t="s">
        <v>1321</v>
      </c>
      <c r="I1024" s="640" t="s">
        <v>1283</v>
      </c>
      <c r="J1024" s="816" t="s">
        <v>1274</v>
      </c>
      <c r="K1024" s="817">
        <v>2</v>
      </c>
      <c r="L1024" s="818">
        <v>6</v>
      </c>
      <c r="M1024" s="813">
        <v>27000</v>
      </c>
      <c r="N1024" s="819">
        <v>6</v>
      </c>
      <c r="O1024" s="820">
        <v>6</v>
      </c>
      <c r="P1024" s="821">
        <v>27000</v>
      </c>
    </row>
    <row r="1025" spans="1:16" ht="48" x14ac:dyDescent="0.2">
      <c r="A1025" s="808" t="s">
        <v>1261</v>
      </c>
      <c r="B1025" s="809" t="s">
        <v>1262</v>
      </c>
      <c r="C1025" s="809" t="s">
        <v>1263</v>
      </c>
      <c r="D1025" s="810" t="s">
        <v>4398</v>
      </c>
      <c r="E1025" s="813">
        <v>6000</v>
      </c>
      <c r="F1025" s="814" t="s">
        <v>4399</v>
      </c>
      <c r="G1025" s="815" t="s">
        <v>4400</v>
      </c>
      <c r="H1025" s="640" t="s">
        <v>1325</v>
      </c>
      <c r="I1025" s="640" t="s">
        <v>1283</v>
      </c>
      <c r="J1025" s="816" t="s">
        <v>1274</v>
      </c>
      <c r="K1025" s="817">
        <v>1</v>
      </c>
      <c r="L1025" s="818">
        <v>5</v>
      </c>
      <c r="M1025" s="813">
        <v>30000</v>
      </c>
      <c r="N1025" s="819"/>
      <c r="O1025" s="820"/>
      <c r="P1025" s="821"/>
    </row>
    <row r="1026" spans="1:16" ht="36" x14ac:dyDescent="0.2">
      <c r="A1026" s="808" t="s">
        <v>1261</v>
      </c>
      <c r="B1026" s="809" t="s">
        <v>1262</v>
      </c>
      <c r="C1026" s="809" t="s">
        <v>1263</v>
      </c>
      <c r="D1026" s="810" t="s">
        <v>4401</v>
      </c>
      <c r="E1026" s="813">
        <v>2500</v>
      </c>
      <c r="F1026" s="814" t="s">
        <v>4402</v>
      </c>
      <c r="G1026" s="815" t="s">
        <v>4403</v>
      </c>
      <c r="H1026" s="640" t="s">
        <v>1348</v>
      </c>
      <c r="I1026" s="640" t="s">
        <v>1273</v>
      </c>
      <c r="J1026" s="816" t="s">
        <v>1274</v>
      </c>
      <c r="K1026" s="817">
        <v>1</v>
      </c>
      <c r="L1026" s="818">
        <v>3</v>
      </c>
      <c r="M1026" s="813">
        <v>7500</v>
      </c>
      <c r="N1026" s="819">
        <v>1</v>
      </c>
      <c r="O1026" s="820">
        <v>2</v>
      </c>
      <c r="P1026" s="821">
        <v>5000</v>
      </c>
    </row>
    <row r="1027" spans="1:16" ht="72" x14ac:dyDescent="0.2">
      <c r="A1027" s="808" t="s">
        <v>1261</v>
      </c>
      <c r="B1027" s="809" t="s">
        <v>1262</v>
      </c>
      <c r="C1027" s="809" t="s">
        <v>1263</v>
      </c>
      <c r="D1027" s="810" t="s">
        <v>4404</v>
      </c>
      <c r="E1027" s="813">
        <v>5000</v>
      </c>
      <c r="F1027" s="814" t="s">
        <v>4405</v>
      </c>
      <c r="G1027" s="815" t="s">
        <v>4406</v>
      </c>
      <c r="H1027" s="640" t="s">
        <v>2528</v>
      </c>
      <c r="I1027" s="640" t="s">
        <v>2529</v>
      </c>
      <c r="J1027" s="816" t="s">
        <v>1274</v>
      </c>
      <c r="K1027" s="817">
        <v>2</v>
      </c>
      <c r="L1027" s="818">
        <v>7</v>
      </c>
      <c r="M1027" s="813">
        <v>32500</v>
      </c>
      <c r="N1027" s="819">
        <v>4</v>
      </c>
      <c r="O1027" s="820">
        <v>6</v>
      </c>
      <c r="P1027" s="821">
        <v>30000</v>
      </c>
    </row>
    <row r="1028" spans="1:16" ht="96" x14ac:dyDescent="0.2">
      <c r="A1028" s="808" t="s">
        <v>1261</v>
      </c>
      <c r="B1028" s="809" t="s">
        <v>1262</v>
      </c>
      <c r="C1028" s="809" t="s">
        <v>1263</v>
      </c>
      <c r="D1028" s="810" t="s">
        <v>4407</v>
      </c>
      <c r="E1028" s="813">
        <v>3983.3333333333335</v>
      </c>
      <c r="F1028" s="814" t="s">
        <v>4408</v>
      </c>
      <c r="G1028" s="815" t="s">
        <v>4409</v>
      </c>
      <c r="H1028" s="640" t="s">
        <v>1316</v>
      </c>
      <c r="I1028" s="640" t="s">
        <v>1317</v>
      </c>
      <c r="J1028" s="816" t="s">
        <v>1274</v>
      </c>
      <c r="K1028" s="817">
        <v>5</v>
      </c>
      <c r="L1028" s="818">
        <v>12</v>
      </c>
      <c r="M1028" s="813">
        <v>36900</v>
      </c>
      <c r="N1028" s="819">
        <v>6</v>
      </c>
      <c r="O1028" s="820">
        <v>6</v>
      </c>
      <c r="P1028" s="821">
        <v>23900</v>
      </c>
    </row>
    <row r="1029" spans="1:16" ht="72" x14ac:dyDescent="0.2">
      <c r="A1029" s="808" t="s">
        <v>1261</v>
      </c>
      <c r="B1029" s="809" t="s">
        <v>1262</v>
      </c>
      <c r="C1029" s="809" t="s">
        <v>1263</v>
      </c>
      <c r="D1029" s="810" t="s">
        <v>4410</v>
      </c>
      <c r="E1029" s="813">
        <v>2500</v>
      </c>
      <c r="F1029" s="814" t="s">
        <v>4411</v>
      </c>
      <c r="G1029" s="815" t="s">
        <v>4412</v>
      </c>
      <c r="H1029" s="640" t="s">
        <v>1461</v>
      </c>
      <c r="I1029" s="640" t="s">
        <v>1326</v>
      </c>
      <c r="J1029" s="816" t="s">
        <v>1274</v>
      </c>
      <c r="K1029" s="817">
        <v>1</v>
      </c>
      <c r="L1029" s="818">
        <v>2</v>
      </c>
      <c r="M1029" s="813">
        <v>5000</v>
      </c>
      <c r="N1029" s="819">
        <v>1</v>
      </c>
      <c r="O1029" s="820">
        <v>1</v>
      </c>
      <c r="P1029" s="821">
        <v>2500</v>
      </c>
    </row>
    <row r="1030" spans="1:16" ht="192" x14ac:dyDescent="0.2">
      <c r="A1030" s="808" t="s">
        <v>1261</v>
      </c>
      <c r="B1030" s="809" t="s">
        <v>1262</v>
      </c>
      <c r="C1030" s="809" t="s">
        <v>1263</v>
      </c>
      <c r="D1030" s="810" t="s">
        <v>4413</v>
      </c>
      <c r="E1030" s="813">
        <v>7500</v>
      </c>
      <c r="F1030" s="814" t="s">
        <v>4414</v>
      </c>
      <c r="G1030" s="815" t="s">
        <v>4415</v>
      </c>
      <c r="H1030" s="640" t="s">
        <v>1305</v>
      </c>
      <c r="I1030" s="640" t="s">
        <v>1273</v>
      </c>
      <c r="J1030" s="816" t="s">
        <v>1274</v>
      </c>
      <c r="K1030" s="817"/>
      <c r="L1030" s="818"/>
      <c r="M1030" s="813"/>
      <c r="N1030" s="819">
        <v>1</v>
      </c>
      <c r="O1030" s="820">
        <v>3</v>
      </c>
      <c r="P1030" s="821">
        <v>22500</v>
      </c>
    </row>
    <row r="1031" spans="1:16" ht="132" x14ac:dyDescent="0.2">
      <c r="A1031" s="808" t="s">
        <v>1261</v>
      </c>
      <c r="B1031" s="809" t="s">
        <v>1262</v>
      </c>
      <c r="C1031" s="809" t="s">
        <v>1263</v>
      </c>
      <c r="D1031" s="810" t="s">
        <v>4416</v>
      </c>
      <c r="E1031" s="813">
        <v>7500</v>
      </c>
      <c r="F1031" s="814" t="s">
        <v>4417</v>
      </c>
      <c r="G1031" s="815" t="s">
        <v>4418</v>
      </c>
      <c r="H1031" s="640" t="s">
        <v>1598</v>
      </c>
      <c r="I1031" s="640" t="s">
        <v>1598</v>
      </c>
      <c r="J1031" s="816" t="s">
        <v>1274</v>
      </c>
      <c r="K1031" s="817">
        <v>1</v>
      </c>
      <c r="L1031" s="818">
        <v>4</v>
      </c>
      <c r="M1031" s="813">
        <v>30000</v>
      </c>
      <c r="N1031" s="819"/>
      <c r="O1031" s="820"/>
      <c r="P1031" s="821"/>
    </row>
    <row r="1032" spans="1:16" ht="72" x14ac:dyDescent="0.2">
      <c r="A1032" s="808" t="s">
        <v>1261</v>
      </c>
      <c r="B1032" s="809" t="s">
        <v>1262</v>
      </c>
      <c r="C1032" s="809" t="s">
        <v>1263</v>
      </c>
      <c r="D1032" s="810" t="s">
        <v>4419</v>
      </c>
      <c r="E1032" s="813">
        <v>5500</v>
      </c>
      <c r="F1032" s="814" t="s">
        <v>4420</v>
      </c>
      <c r="G1032" s="815" t="s">
        <v>4421</v>
      </c>
      <c r="H1032" s="640" t="s">
        <v>1316</v>
      </c>
      <c r="I1032" s="640" t="s">
        <v>1317</v>
      </c>
      <c r="J1032" s="816" t="s">
        <v>1274</v>
      </c>
      <c r="K1032" s="817">
        <v>1</v>
      </c>
      <c r="L1032" s="818">
        <v>5</v>
      </c>
      <c r="M1032" s="813">
        <v>27500</v>
      </c>
      <c r="N1032" s="819"/>
      <c r="O1032" s="820"/>
      <c r="P1032" s="821"/>
    </row>
    <row r="1033" spans="1:16" ht="48" x14ac:dyDescent="0.2">
      <c r="A1033" s="808" t="s">
        <v>1261</v>
      </c>
      <c r="B1033" s="809" t="s">
        <v>1262</v>
      </c>
      <c r="C1033" s="809" t="s">
        <v>1263</v>
      </c>
      <c r="D1033" s="810" t="s">
        <v>4422</v>
      </c>
      <c r="E1033" s="813">
        <v>10715.383333333333</v>
      </c>
      <c r="F1033" s="814" t="s">
        <v>4423</v>
      </c>
      <c r="G1033" s="815" t="s">
        <v>4424</v>
      </c>
      <c r="H1033" s="640" t="s">
        <v>1381</v>
      </c>
      <c r="I1033" s="640" t="s">
        <v>1382</v>
      </c>
      <c r="J1033" s="816" t="s">
        <v>1274</v>
      </c>
      <c r="K1033" s="817">
        <v>3</v>
      </c>
      <c r="L1033" s="818">
        <v>11</v>
      </c>
      <c r="M1033" s="813">
        <v>82400</v>
      </c>
      <c r="N1033" s="819">
        <v>3</v>
      </c>
      <c r="O1033" s="820">
        <v>6</v>
      </c>
      <c r="P1033" s="821">
        <v>63800</v>
      </c>
    </row>
    <row r="1034" spans="1:16" ht="72" x14ac:dyDescent="0.2">
      <c r="A1034" s="808" t="s">
        <v>1261</v>
      </c>
      <c r="B1034" s="809" t="s">
        <v>1262</v>
      </c>
      <c r="C1034" s="809" t="s">
        <v>1263</v>
      </c>
      <c r="D1034" s="810" t="s">
        <v>4425</v>
      </c>
      <c r="E1034" s="813">
        <v>6500</v>
      </c>
      <c r="F1034" s="814" t="s">
        <v>4426</v>
      </c>
      <c r="G1034" s="815" t="s">
        <v>4427</v>
      </c>
      <c r="H1034" s="640" t="s">
        <v>1282</v>
      </c>
      <c r="I1034" s="640" t="s">
        <v>1283</v>
      </c>
      <c r="J1034" s="816" t="s">
        <v>1274</v>
      </c>
      <c r="K1034" s="817">
        <v>2</v>
      </c>
      <c r="L1034" s="818">
        <v>6</v>
      </c>
      <c r="M1034" s="813">
        <v>39000</v>
      </c>
      <c r="N1034" s="819">
        <v>2</v>
      </c>
      <c r="O1034" s="820">
        <v>2</v>
      </c>
      <c r="P1034" s="821">
        <v>13000</v>
      </c>
    </row>
    <row r="1035" spans="1:16" ht="60" x14ac:dyDescent="0.2">
      <c r="A1035" s="808" t="s">
        <v>1261</v>
      </c>
      <c r="B1035" s="809" t="s">
        <v>1262</v>
      </c>
      <c r="C1035" s="809" t="s">
        <v>1263</v>
      </c>
      <c r="D1035" s="810" t="s">
        <v>1717</v>
      </c>
      <c r="E1035" s="813">
        <v>2000</v>
      </c>
      <c r="F1035" s="814" t="s">
        <v>4428</v>
      </c>
      <c r="G1035" s="815" t="s">
        <v>4429</v>
      </c>
      <c r="H1035" s="640" t="s">
        <v>1325</v>
      </c>
      <c r="I1035" s="640" t="s">
        <v>1479</v>
      </c>
      <c r="J1035" s="816" t="s">
        <v>1268</v>
      </c>
      <c r="K1035" s="817">
        <v>1</v>
      </c>
      <c r="L1035" s="818">
        <v>12</v>
      </c>
      <c r="M1035" s="813">
        <v>24000</v>
      </c>
      <c r="N1035" s="819">
        <v>3</v>
      </c>
      <c r="O1035" s="820">
        <v>3</v>
      </c>
      <c r="P1035" s="821">
        <v>6000</v>
      </c>
    </row>
    <row r="1036" spans="1:16" ht="36" x14ac:dyDescent="0.2">
      <c r="A1036" s="808" t="s">
        <v>1261</v>
      </c>
      <c r="B1036" s="809" t="s">
        <v>1262</v>
      </c>
      <c r="C1036" s="809" t="s">
        <v>1263</v>
      </c>
      <c r="D1036" s="810" t="s">
        <v>4430</v>
      </c>
      <c r="E1036" s="813">
        <v>3000</v>
      </c>
      <c r="F1036" s="814" t="s">
        <v>4431</v>
      </c>
      <c r="G1036" s="815" t="s">
        <v>4432</v>
      </c>
      <c r="H1036" s="640" t="s">
        <v>1655</v>
      </c>
      <c r="I1036" s="640" t="s">
        <v>1326</v>
      </c>
      <c r="J1036" s="816" t="s">
        <v>1268</v>
      </c>
      <c r="K1036" s="817">
        <v>1</v>
      </c>
      <c r="L1036" s="818">
        <v>2</v>
      </c>
      <c r="M1036" s="813">
        <v>6000</v>
      </c>
      <c r="N1036" s="819"/>
      <c r="O1036" s="820"/>
      <c r="P1036" s="821"/>
    </row>
    <row r="1037" spans="1:16" ht="36" x14ac:dyDescent="0.2">
      <c r="A1037" s="808" t="s">
        <v>1261</v>
      </c>
      <c r="B1037" s="809" t="s">
        <v>1262</v>
      </c>
      <c r="C1037" s="809" t="s">
        <v>1263</v>
      </c>
      <c r="D1037" s="810" t="s">
        <v>4433</v>
      </c>
      <c r="E1037" s="813">
        <v>4240</v>
      </c>
      <c r="F1037" s="814" t="s">
        <v>4434</v>
      </c>
      <c r="G1037" s="815" t="s">
        <v>4435</v>
      </c>
      <c r="H1037" s="640" t="s">
        <v>1316</v>
      </c>
      <c r="I1037" s="640" t="s">
        <v>1317</v>
      </c>
      <c r="J1037" s="816" t="s">
        <v>1274</v>
      </c>
      <c r="K1037" s="817">
        <v>2</v>
      </c>
      <c r="L1037" s="818">
        <v>12</v>
      </c>
      <c r="M1037" s="813">
        <v>48000</v>
      </c>
      <c r="N1037" s="819"/>
      <c r="O1037" s="820"/>
      <c r="P1037" s="821"/>
    </row>
    <row r="1038" spans="1:16" ht="84" x14ac:dyDescent="0.2">
      <c r="A1038" s="808" t="s">
        <v>1261</v>
      </c>
      <c r="B1038" s="809" t="s">
        <v>1262</v>
      </c>
      <c r="C1038" s="809" t="s">
        <v>1263</v>
      </c>
      <c r="D1038" s="810" t="s">
        <v>4436</v>
      </c>
      <c r="E1038" s="813">
        <v>6500</v>
      </c>
      <c r="F1038" s="814" t="s">
        <v>4437</v>
      </c>
      <c r="G1038" s="815" t="s">
        <v>4438</v>
      </c>
      <c r="H1038" s="640" t="s">
        <v>1305</v>
      </c>
      <c r="I1038" s="640" t="s">
        <v>1305</v>
      </c>
      <c r="J1038" s="816" t="s">
        <v>1274</v>
      </c>
      <c r="K1038" s="817">
        <v>1</v>
      </c>
      <c r="L1038" s="818">
        <v>5</v>
      </c>
      <c r="M1038" s="813">
        <v>32500</v>
      </c>
      <c r="N1038" s="819"/>
      <c r="O1038" s="820"/>
      <c r="P1038" s="821"/>
    </row>
    <row r="1039" spans="1:16" ht="48" x14ac:dyDescent="0.2">
      <c r="A1039" s="808" t="s">
        <v>1261</v>
      </c>
      <c r="B1039" s="809" t="s">
        <v>1262</v>
      </c>
      <c r="C1039" s="809" t="s">
        <v>1263</v>
      </c>
      <c r="D1039" s="810" t="s">
        <v>4439</v>
      </c>
      <c r="E1039" s="813">
        <v>5416.5</v>
      </c>
      <c r="F1039" s="814" t="s">
        <v>4440</v>
      </c>
      <c r="G1039" s="815" t="s">
        <v>4441</v>
      </c>
      <c r="H1039" s="640" t="s">
        <v>1305</v>
      </c>
      <c r="I1039" s="640" t="s">
        <v>1305</v>
      </c>
      <c r="J1039" s="816" t="s">
        <v>1274</v>
      </c>
      <c r="K1039" s="817">
        <v>2</v>
      </c>
      <c r="L1039" s="818">
        <v>6</v>
      </c>
      <c r="M1039" s="813">
        <v>34666</v>
      </c>
      <c r="N1039" s="819"/>
      <c r="O1039" s="820"/>
      <c r="P1039" s="821"/>
    </row>
    <row r="1040" spans="1:16" ht="84" x14ac:dyDescent="0.2">
      <c r="A1040" s="808" t="s">
        <v>1261</v>
      </c>
      <c r="B1040" s="809" t="s">
        <v>1262</v>
      </c>
      <c r="C1040" s="809" t="s">
        <v>1263</v>
      </c>
      <c r="D1040" s="810" t="s">
        <v>4442</v>
      </c>
      <c r="E1040" s="813">
        <v>4500</v>
      </c>
      <c r="F1040" s="814" t="s">
        <v>4443</v>
      </c>
      <c r="G1040" s="815" t="s">
        <v>4444</v>
      </c>
      <c r="H1040" s="640" t="s">
        <v>1316</v>
      </c>
      <c r="I1040" s="640" t="s">
        <v>1273</v>
      </c>
      <c r="J1040" s="816" t="s">
        <v>1274</v>
      </c>
      <c r="K1040" s="817">
        <v>1</v>
      </c>
      <c r="L1040" s="818">
        <v>3</v>
      </c>
      <c r="M1040" s="813">
        <v>13500</v>
      </c>
      <c r="N1040" s="819"/>
      <c r="O1040" s="820"/>
      <c r="P1040" s="821"/>
    </row>
    <row r="1041" spans="1:16" ht="60" x14ac:dyDescent="0.2">
      <c r="A1041" s="808" t="s">
        <v>1261</v>
      </c>
      <c r="B1041" s="809" t="s">
        <v>1262</v>
      </c>
      <c r="C1041" s="809" t="s">
        <v>1263</v>
      </c>
      <c r="D1041" s="810" t="s">
        <v>4445</v>
      </c>
      <c r="E1041" s="813">
        <v>6500</v>
      </c>
      <c r="F1041" s="814" t="s">
        <v>4446</v>
      </c>
      <c r="G1041" s="815" t="s">
        <v>4447</v>
      </c>
      <c r="H1041" s="640" t="s">
        <v>1305</v>
      </c>
      <c r="I1041" s="640" t="s">
        <v>1273</v>
      </c>
      <c r="J1041" s="816" t="s">
        <v>1274</v>
      </c>
      <c r="K1041" s="817">
        <v>1</v>
      </c>
      <c r="L1041" s="818">
        <v>3</v>
      </c>
      <c r="M1041" s="813">
        <v>19500</v>
      </c>
      <c r="N1041" s="819"/>
      <c r="O1041" s="820"/>
      <c r="P1041" s="821"/>
    </row>
    <row r="1042" spans="1:16" ht="72" x14ac:dyDescent="0.2">
      <c r="A1042" s="808" t="s">
        <v>1261</v>
      </c>
      <c r="B1042" s="809" t="s">
        <v>1262</v>
      </c>
      <c r="C1042" s="809" t="s">
        <v>1263</v>
      </c>
      <c r="D1042" s="810" t="s">
        <v>4448</v>
      </c>
      <c r="E1042" s="813">
        <v>3500</v>
      </c>
      <c r="F1042" s="814" t="s">
        <v>4449</v>
      </c>
      <c r="G1042" s="815" t="s">
        <v>4450</v>
      </c>
      <c r="H1042" s="640" t="s">
        <v>1325</v>
      </c>
      <c r="I1042" s="640" t="s">
        <v>1326</v>
      </c>
      <c r="J1042" s="816" t="s">
        <v>1268</v>
      </c>
      <c r="K1042" s="817">
        <v>1</v>
      </c>
      <c r="L1042" s="818">
        <v>3</v>
      </c>
      <c r="M1042" s="813">
        <v>10500</v>
      </c>
      <c r="N1042" s="819"/>
      <c r="O1042" s="820"/>
      <c r="P1042" s="821"/>
    </row>
    <row r="1043" spans="1:16" ht="60" x14ac:dyDescent="0.2">
      <c r="A1043" s="808" t="s">
        <v>1261</v>
      </c>
      <c r="B1043" s="809" t="s">
        <v>1262</v>
      </c>
      <c r="C1043" s="809" t="s">
        <v>1263</v>
      </c>
      <c r="D1043" s="810" t="s">
        <v>4451</v>
      </c>
      <c r="E1043" s="813">
        <v>7000</v>
      </c>
      <c r="F1043" s="814" t="s">
        <v>4452</v>
      </c>
      <c r="G1043" s="815" t="s">
        <v>4453</v>
      </c>
      <c r="H1043" s="640" t="s">
        <v>1292</v>
      </c>
      <c r="I1043" s="640" t="s">
        <v>1273</v>
      </c>
      <c r="J1043" s="816" t="s">
        <v>1274</v>
      </c>
      <c r="K1043" s="817">
        <v>1</v>
      </c>
      <c r="L1043" s="818">
        <v>3</v>
      </c>
      <c r="M1043" s="813">
        <v>19500</v>
      </c>
      <c r="N1043" s="819">
        <v>1</v>
      </c>
      <c r="O1043" s="820">
        <v>4</v>
      </c>
      <c r="P1043" s="821">
        <v>22500</v>
      </c>
    </row>
    <row r="1044" spans="1:16" ht="84" x14ac:dyDescent="0.2">
      <c r="A1044" s="808" t="s">
        <v>1261</v>
      </c>
      <c r="B1044" s="809" t="s">
        <v>1262</v>
      </c>
      <c r="C1044" s="809" t="s">
        <v>1263</v>
      </c>
      <c r="D1044" s="810" t="s">
        <v>4454</v>
      </c>
      <c r="E1044" s="813">
        <v>4000</v>
      </c>
      <c r="F1044" s="814" t="s">
        <v>4455</v>
      </c>
      <c r="G1044" s="815" t="s">
        <v>4456</v>
      </c>
      <c r="H1044" s="640" t="s">
        <v>1272</v>
      </c>
      <c r="I1044" s="640" t="s">
        <v>1278</v>
      </c>
      <c r="J1044" s="816" t="s">
        <v>1274</v>
      </c>
      <c r="K1044" s="817">
        <v>2</v>
      </c>
      <c r="L1044" s="818">
        <v>6</v>
      </c>
      <c r="M1044" s="813">
        <v>24000</v>
      </c>
      <c r="N1044" s="819"/>
      <c r="O1044" s="820"/>
      <c r="P1044" s="821"/>
    </row>
    <row r="1045" spans="1:16" ht="72" x14ac:dyDescent="0.2">
      <c r="A1045" s="808" t="s">
        <v>1261</v>
      </c>
      <c r="B1045" s="809" t="s">
        <v>1262</v>
      </c>
      <c r="C1045" s="809" t="s">
        <v>1263</v>
      </c>
      <c r="D1045" s="810" t="s">
        <v>4457</v>
      </c>
      <c r="E1045" s="813">
        <v>5500</v>
      </c>
      <c r="F1045" s="814" t="s">
        <v>4458</v>
      </c>
      <c r="G1045" s="815" t="s">
        <v>4459</v>
      </c>
      <c r="H1045" s="640" t="s">
        <v>1272</v>
      </c>
      <c r="I1045" s="640" t="s">
        <v>1278</v>
      </c>
      <c r="J1045" s="816" t="s">
        <v>1274</v>
      </c>
      <c r="K1045" s="817">
        <v>1</v>
      </c>
      <c r="L1045" s="818">
        <v>3</v>
      </c>
      <c r="M1045" s="813">
        <v>16500</v>
      </c>
      <c r="N1045" s="819"/>
      <c r="O1045" s="820"/>
      <c r="P1045" s="821"/>
    </row>
    <row r="1046" spans="1:16" ht="48" x14ac:dyDescent="0.2">
      <c r="A1046" s="808" t="s">
        <v>1261</v>
      </c>
      <c r="B1046" s="809" t="s">
        <v>1262</v>
      </c>
      <c r="C1046" s="809" t="s">
        <v>1263</v>
      </c>
      <c r="D1046" s="810" t="s">
        <v>4460</v>
      </c>
      <c r="E1046" s="813">
        <v>7500</v>
      </c>
      <c r="F1046" s="814" t="s">
        <v>4461</v>
      </c>
      <c r="G1046" s="815" t="s">
        <v>4462</v>
      </c>
      <c r="H1046" s="640" t="s">
        <v>1305</v>
      </c>
      <c r="I1046" s="640" t="s">
        <v>1273</v>
      </c>
      <c r="J1046" s="816" t="s">
        <v>1274</v>
      </c>
      <c r="K1046" s="817">
        <v>1</v>
      </c>
      <c r="L1046" s="818">
        <v>3</v>
      </c>
      <c r="M1046" s="813">
        <v>22500</v>
      </c>
      <c r="N1046" s="819"/>
      <c r="O1046" s="820"/>
      <c r="P1046" s="821"/>
    </row>
    <row r="1047" spans="1:16" ht="48" x14ac:dyDescent="0.2">
      <c r="A1047" s="808" t="s">
        <v>1261</v>
      </c>
      <c r="B1047" s="809" t="s">
        <v>1262</v>
      </c>
      <c r="C1047" s="809" t="s">
        <v>1263</v>
      </c>
      <c r="D1047" s="810" t="s">
        <v>4463</v>
      </c>
      <c r="E1047" s="813">
        <v>6250</v>
      </c>
      <c r="F1047" s="814" t="s">
        <v>4464</v>
      </c>
      <c r="G1047" s="815" t="s">
        <v>4465</v>
      </c>
      <c r="H1047" s="640" t="s">
        <v>1292</v>
      </c>
      <c r="I1047" s="640" t="s">
        <v>1273</v>
      </c>
      <c r="J1047" s="816" t="s">
        <v>1274</v>
      </c>
      <c r="K1047" s="817">
        <v>1</v>
      </c>
      <c r="L1047" s="818">
        <v>3</v>
      </c>
      <c r="M1047" s="813">
        <v>19500</v>
      </c>
      <c r="N1047" s="819">
        <v>1</v>
      </c>
      <c r="O1047" s="820">
        <v>5</v>
      </c>
      <c r="P1047" s="821">
        <v>30000</v>
      </c>
    </row>
    <row r="1048" spans="1:16" ht="36" x14ac:dyDescent="0.2">
      <c r="A1048" s="808" t="s">
        <v>1261</v>
      </c>
      <c r="B1048" s="809" t="s">
        <v>1262</v>
      </c>
      <c r="C1048" s="809" t="s">
        <v>1263</v>
      </c>
      <c r="D1048" s="810" t="s">
        <v>4466</v>
      </c>
      <c r="E1048" s="813">
        <v>6500</v>
      </c>
      <c r="F1048" s="814" t="s">
        <v>4467</v>
      </c>
      <c r="G1048" s="815" t="s">
        <v>4468</v>
      </c>
      <c r="H1048" s="640" t="s">
        <v>1316</v>
      </c>
      <c r="I1048" s="640" t="s">
        <v>1273</v>
      </c>
      <c r="J1048" s="816" t="s">
        <v>1274</v>
      </c>
      <c r="K1048" s="817">
        <v>1</v>
      </c>
      <c r="L1048" s="818">
        <v>4</v>
      </c>
      <c r="M1048" s="813">
        <v>26000</v>
      </c>
      <c r="N1048" s="819"/>
      <c r="O1048" s="820"/>
      <c r="P1048" s="821"/>
    </row>
    <row r="1049" spans="1:16" ht="72" x14ac:dyDescent="0.2">
      <c r="A1049" s="808" t="s">
        <v>1261</v>
      </c>
      <c r="B1049" s="809" t="s">
        <v>1262</v>
      </c>
      <c r="C1049" s="809" t="s">
        <v>1263</v>
      </c>
      <c r="D1049" s="810" t="s">
        <v>4469</v>
      </c>
      <c r="E1049" s="813">
        <v>5500</v>
      </c>
      <c r="F1049" s="814" t="s">
        <v>4470</v>
      </c>
      <c r="G1049" s="815" t="s">
        <v>4471</v>
      </c>
      <c r="H1049" s="640" t="s">
        <v>1430</v>
      </c>
      <c r="I1049" s="640" t="s">
        <v>1273</v>
      </c>
      <c r="J1049" s="816" t="s">
        <v>1274</v>
      </c>
      <c r="K1049" s="817">
        <v>1</v>
      </c>
      <c r="L1049" s="818">
        <v>5</v>
      </c>
      <c r="M1049" s="813">
        <v>27500</v>
      </c>
      <c r="N1049" s="819"/>
      <c r="O1049" s="820"/>
      <c r="P1049" s="821"/>
    </row>
    <row r="1050" spans="1:16" ht="60" x14ac:dyDescent="0.2">
      <c r="A1050" s="808" t="s">
        <v>1261</v>
      </c>
      <c r="B1050" s="809" t="s">
        <v>1262</v>
      </c>
      <c r="C1050" s="809" t="s">
        <v>1263</v>
      </c>
      <c r="D1050" s="810" t="s">
        <v>1717</v>
      </c>
      <c r="E1050" s="813">
        <v>2000</v>
      </c>
      <c r="F1050" s="814" t="s">
        <v>4472</v>
      </c>
      <c r="G1050" s="815" t="s">
        <v>4473</v>
      </c>
      <c r="H1050" s="640" t="s">
        <v>1325</v>
      </c>
      <c r="I1050" s="640" t="s">
        <v>1479</v>
      </c>
      <c r="J1050" s="816" t="s">
        <v>1268</v>
      </c>
      <c r="K1050" s="817">
        <v>1</v>
      </c>
      <c r="L1050" s="818">
        <v>12</v>
      </c>
      <c r="M1050" s="813">
        <v>24000</v>
      </c>
      <c r="N1050" s="819">
        <v>1</v>
      </c>
      <c r="O1050" s="820">
        <v>1</v>
      </c>
      <c r="P1050" s="821">
        <v>2000</v>
      </c>
    </row>
    <row r="1051" spans="1:16" ht="84" x14ac:dyDescent="0.2">
      <c r="A1051" s="808" t="s">
        <v>1261</v>
      </c>
      <c r="B1051" s="809" t="s">
        <v>1262</v>
      </c>
      <c r="C1051" s="809" t="s">
        <v>1263</v>
      </c>
      <c r="D1051" s="810" t="s">
        <v>4474</v>
      </c>
      <c r="E1051" s="813">
        <v>6500</v>
      </c>
      <c r="F1051" s="814" t="s">
        <v>4475</v>
      </c>
      <c r="G1051" s="815" t="s">
        <v>4476</v>
      </c>
      <c r="H1051" s="640" t="s">
        <v>1316</v>
      </c>
      <c r="I1051" s="640" t="s">
        <v>1317</v>
      </c>
      <c r="J1051" s="816" t="s">
        <v>1274</v>
      </c>
      <c r="K1051" s="817">
        <v>1</v>
      </c>
      <c r="L1051" s="818">
        <v>5</v>
      </c>
      <c r="M1051" s="813">
        <v>32500</v>
      </c>
      <c r="N1051" s="819"/>
      <c r="O1051" s="820"/>
      <c r="P1051" s="821"/>
    </row>
    <row r="1052" spans="1:16" ht="48" x14ac:dyDescent="0.2">
      <c r="A1052" s="808" t="s">
        <v>1261</v>
      </c>
      <c r="B1052" s="809" t="s">
        <v>1262</v>
      </c>
      <c r="C1052" s="809" t="s">
        <v>1263</v>
      </c>
      <c r="D1052" s="810" t="s">
        <v>4477</v>
      </c>
      <c r="E1052" s="813">
        <v>6500</v>
      </c>
      <c r="F1052" s="814" t="s">
        <v>4478</v>
      </c>
      <c r="G1052" s="815" t="s">
        <v>4479</v>
      </c>
      <c r="H1052" s="640" t="s">
        <v>1316</v>
      </c>
      <c r="I1052" s="640" t="s">
        <v>1273</v>
      </c>
      <c r="J1052" s="816" t="s">
        <v>1274</v>
      </c>
      <c r="K1052" s="817">
        <v>1</v>
      </c>
      <c r="L1052" s="818">
        <v>4</v>
      </c>
      <c r="M1052" s="813">
        <v>26000</v>
      </c>
      <c r="N1052" s="819"/>
      <c r="O1052" s="820"/>
      <c r="P1052" s="821"/>
    </row>
    <row r="1053" spans="1:16" ht="84" x14ac:dyDescent="0.2">
      <c r="A1053" s="808" t="s">
        <v>1261</v>
      </c>
      <c r="B1053" s="809" t="s">
        <v>1262</v>
      </c>
      <c r="C1053" s="809" t="s">
        <v>1263</v>
      </c>
      <c r="D1053" s="810" t="s">
        <v>4480</v>
      </c>
      <c r="E1053" s="813">
        <v>8500</v>
      </c>
      <c r="F1053" s="814" t="s">
        <v>4481</v>
      </c>
      <c r="G1053" s="815" t="s">
        <v>4482</v>
      </c>
      <c r="H1053" s="640" t="s">
        <v>1360</v>
      </c>
      <c r="I1053" s="640" t="s">
        <v>1576</v>
      </c>
      <c r="J1053" s="816" t="s">
        <v>1274</v>
      </c>
      <c r="K1053" s="817">
        <v>2</v>
      </c>
      <c r="L1053" s="818">
        <v>6</v>
      </c>
      <c r="M1053" s="813">
        <v>46750</v>
      </c>
      <c r="N1053" s="819">
        <v>6</v>
      </c>
      <c r="O1053" s="820">
        <v>6</v>
      </c>
      <c r="P1053" s="821">
        <v>51000</v>
      </c>
    </row>
    <row r="1054" spans="1:16" ht="48" x14ac:dyDescent="0.2">
      <c r="A1054" s="808" t="s">
        <v>1261</v>
      </c>
      <c r="B1054" s="809" t="s">
        <v>1262</v>
      </c>
      <c r="C1054" s="809" t="s">
        <v>1263</v>
      </c>
      <c r="D1054" s="810" t="s">
        <v>4483</v>
      </c>
      <c r="E1054" s="813">
        <v>6000</v>
      </c>
      <c r="F1054" s="814" t="s">
        <v>4484</v>
      </c>
      <c r="G1054" s="815" t="s">
        <v>4485</v>
      </c>
      <c r="H1054" s="640" t="s">
        <v>1360</v>
      </c>
      <c r="I1054" s="640" t="s">
        <v>1576</v>
      </c>
      <c r="J1054" s="816" t="s">
        <v>1274</v>
      </c>
      <c r="K1054" s="817">
        <v>1</v>
      </c>
      <c r="L1054" s="818">
        <v>4</v>
      </c>
      <c r="M1054" s="813">
        <v>24000</v>
      </c>
      <c r="N1054" s="819"/>
      <c r="O1054" s="820"/>
      <c r="P1054" s="821"/>
    </row>
    <row r="1055" spans="1:16" ht="48" x14ac:dyDescent="0.2">
      <c r="A1055" s="808" t="s">
        <v>1261</v>
      </c>
      <c r="B1055" s="809" t="s">
        <v>1262</v>
      </c>
      <c r="C1055" s="809" t="s">
        <v>1263</v>
      </c>
      <c r="D1055" s="810" t="s">
        <v>4486</v>
      </c>
      <c r="E1055" s="813">
        <v>6500</v>
      </c>
      <c r="F1055" s="814" t="s">
        <v>4487</v>
      </c>
      <c r="G1055" s="815" t="s">
        <v>4488</v>
      </c>
      <c r="H1055" s="640" t="s">
        <v>1292</v>
      </c>
      <c r="I1055" s="640" t="s">
        <v>3402</v>
      </c>
      <c r="J1055" s="816" t="s">
        <v>1274</v>
      </c>
      <c r="K1055" s="817">
        <v>1</v>
      </c>
      <c r="L1055" s="818">
        <v>3</v>
      </c>
      <c r="M1055" s="813">
        <v>19500</v>
      </c>
      <c r="N1055" s="819"/>
      <c r="O1055" s="820"/>
      <c r="P1055" s="821"/>
    </row>
    <row r="1056" spans="1:16" ht="36" x14ac:dyDescent="0.2">
      <c r="A1056" s="808" t="s">
        <v>1261</v>
      </c>
      <c r="B1056" s="809" t="s">
        <v>1262</v>
      </c>
      <c r="C1056" s="809" t="s">
        <v>1263</v>
      </c>
      <c r="D1056" s="810" t="s">
        <v>4489</v>
      </c>
      <c r="E1056" s="813">
        <v>5500</v>
      </c>
      <c r="F1056" s="814" t="s">
        <v>4490</v>
      </c>
      <c r="G1056" s="815" t="s">
        <v>4491</v>
      </c>
      <c r="H1056" s="640" t="s">
        <v>1316</v>
      </c>
      <c r="I1056" s="640" t="s">
        <v>1317</v>
      </c>
      <c r="J1056" s="816" t="s">
        <v>1274</v>
      </c>
      <c r="K1056" s="817">
        <v>1</v>
      </c>
      <c r="L1056" s="818">
        <v>6</v>
      </c>
      <c r="M1056" s="813">
        <v>33000</v>
      </c>
      <c r="N1056" s="819">
        <v>5</v>
      </c>
      <c r="O1056" s="820">
        <v>6</v>
      </c>
      <c r="P1056" s="821">
        <v>33000</v>
      </c>
    </row>
    <row r="1057" spans="1:16" ht="48" x14ac:dyDescent="0.2">
      <c r="A1057" s="808" t="s">
        <v>1261</v>
      </c>
      <c r="B1057" s="809" t="s">
        <v>1262</v>
      </c>
      <c r="C1057" s="809" t="s">
        <v>1263</v>
      </c>
      <c r="D1057" s="810" t="s">
        <v>4492</v>
      </c>
      <c r="E1057" s="813">
        <v>3448.65</v>
      </c>
      <c r="F1057" s="814" t="s">
        <v>4493</v>
      </c>
      <c r="G1057" s="815" t="s">
        <v>4494</v>
      </c>
      <c r="H1057" s="640" t="s">
        <v>1316</v>
      </c>
      <c r="I1057" s="640" t="s">
        <v>2007</v>
      </c>
      <c r="J1057" s="816" t="s">
        <v>1268</v>
      </c>
      <c r="K1057" s="817">
        <v>3</v>
      </c>
      <c r="L1057" s="818">
        <v>12</v>
      </c>
      <c r="M1057" s="813">
        <v>36173</v>
      </c>
      <c r="N1057" s="819">
        <v>1</v>
      </c>
      <c r="O1057" s="820">
        <v>6</v>
      </c>
      <c r="P1057" s="821">
        <v>25200</v>
      </c>
    </row>
    <row r="1058" spans="1:16" ht="72" x14ac:dyDescent="0.2">
      <c r="A1058" s="808" t="s">
        <v>1261</v>
      </c>
      <c r="B1058" s="809" t="s">
        <v>1262</v>
      </c>
      <c r="C1058" s="809" t="s">
        <v>1263</v>
      </c>
      <c r="D1058" s="810" t="s">
        <v>4495</v>
      </c>
      <c r="E1058" s="813">
        <v>8500</v>
      </c>
      <c r="F1058" s="814" t="s">
        <v>4496</v>
      </c>
      <c r="G1058" s="815" t="s">
        <v>4497</v>
      </c>
      <c r="H1058" s="640" t="s">
        <v>1360</v>
      </c>
      <c r="I1058" s="640" t="s">
        <v>1576</v>
      </c>
      <c r="J1058" s="816" t="s">
        <v>1274</v>
      </c>
      <c r="K1058" s="817">
        <v>1</v>
      </c>
      <c r="L1058" s="818">
        <v>4</v>
      </c>
      <c r="M1058" s="813">
        <v>34000</v>
      </c>
      <c r="N1058" s="819">
        <v>4</v>
      </c>
      <c r="O1058" s="820">
        <v>5</v>
      </c>
      <c r="P1058" s="821">
        <v>42500</v>
      </c>
    </row>
    <row r="1059" spans="1:16" ht="72" x14ac:dyDescent="0.2">
      <c r="A1059" s="808" t="s">
        <v>1261</v>
      </c>
      <c r="B1059" s="809" t="s">
        <v>1262</v>
      </c>
      <c r="C1059" s="809" t="s">
        <v>1263</v>
      </c>
      <c r="D1059" s="810" t="s">
        <v>4498</v>
      </c>
      <c r="E1059" s="813">
        <v>5500</v>
      </c>
      <c r="F1059" s="814" t="s">
        <v>4499</v>
      </c>
      <c r="G1059" s="815" t="s">
        <v>4500</v>
      </c>
      <c r="H1059" s="640" t="s">
        <v>1316</v>
      </c>
      <c r="I1059" s="640" t="s">
        <v>1317</v>
      </c>
      <c r="J1059" s="816" t="s">
        <v>1274</v>
      </c>
      <c r="K1059" s="817">
        <v>2</v>
      </c>
      <c r="L1059" s="818">
        <v>6</v>
      </c>
      <c r="M1059" s="813">
        <v>33000</v>
      </c>
      <c r="N1059" s="819"/>
      <c r="O1059" s="820"/>
      <c r="P1059" s="821"/>
    </row>
    <row r="1060" spans="1:16" ht="96" x14ac:dyDescent="0.2">
      <c r="A1060" s="808" t="s">
        <v>1261</v>
      </c>
      <c r="B1060" s="809" t="s">
        <v>1262</v>
      </c>
      <c r="C1060" s="809" t="s">
        <v>1263</v>
      </c>
      <c r="D1060" s="810" t="s">
        <v>4501</v>
      </c>
      <c r="E1060" s="813">
        <v>6500</v>
      </c>
      <c r="F1060" s="814" t="s">
        <v>4502</v>
      </c>
      <c r="G1060" s="815" t="s">
        <v>4503</v>
      </c>
      <c r="H1060" s="640" t="s">
        <v>1430</v>
      </c>
      <c r="I1060" s="640" t="s">
        <v>1273</v>
      </c>
      <c r="J1060" s="816" t="s">
        <v>1274</v>
      </c>
      <c r="K1060" s="817">
        <v>1</v>
      </c>
      <c r="L1060" s="818">
        <v>4</v>
      </c>
      <c r="M1060" s="813">
        <v>26000</v>
      </c>
      <c r="N1060" s="819"/>
      <c r="O1060" s="820"/>
      <c r="P1060" s="821"/>
    </row>
    <row r="1061" spans="1:16" ht="72" x14ac:dyDescent="0.2">
      <c r="A1061" s="808" t="s">
        <v>1261</v>
      </c>
      <c r="B1061" s="809" t="s">
        <v>1262</v>
      </c>
      <c r="C1061" s="809" t="s">
        <v>1263</v>
      </c>
      <c r="D1061" s="810" t="s">
        <v>4504</v>
      </c>
      <c r="E1061" s="813">
        <v>3500</v>
      </c>
      <c r="F1061" s="814" t="s">
        <v>4505</v>
      </c>
      <c r="G1061" s="815" t="s">
        <v>4506</v>
      </c>
      <c r="H1061" s="640" t="s">
        <v>1325</v>
      </c>
      <c r="I1061" s="640" t="s">
        <v>1716</v>
      </c>
      <c r="J1061" s="816" t="s">
        <v>1268</v>
      </c>
      <c r="K1061" s="817">
        <v>2</v>
      </c>
      <c r="L1061" s="818">
        <v>6</v>
      </c>
      <c r="M1061" s="813">
        <v>21000</v>
      </c>
      <c r="N1061" s="819"/>
      <c r="O1061" s="820"/>
      <c r="P1061" s="821"/>
    </row>
    <row r="1062" spans="1:16" ht="48" x14ac:dyDescent="0.2">
      <c r="A1062" s="808" t="s">
        <v>1261</v>
      </c>
      <c r="B1062" s="809" t="s">
        <v>1262</v>
      </c>
      <c r="C1062" s="809" t="s">
        <v>1263</v>
      </c>
      <c r="D1062" s="810" t="s">
        <v>4507</v>
      </c>
      <c r="E1062" s="813">
        <v>5500</v>
      </c>
      <c r="F1062" s="814" t="s">
        <v>4508</v>
      </c>
      <c r="G1062" s="815" t="s">
        <v>4509</v>
      </c>
      <c r="H1062" s="640" t="s">
        <v>1272</v>
      </c>
      <c r="I1062" s="640" t="s">
        <v>1278</v>
      </c>
      <c r="J1062" s="816" t="s">
        <v>1274</v>
      </c>
      <c r="K1062" s="817">
        <v>1</v>
      </c>
      <c r="L1062" s="818">
        <v>3</v>
      </c>
      <c r="M1062" s="813">
        <v>16500</v>
      </c>
      <c r="N1062" s="819"/>
      <c r="O1062" s="820"/>
      <c r="P1062" s="821"/>
    </row>
    <row r="1063" spans="1:16" ht="84" x14ac:dyDescent="0.2">
      <c r="A1063" s="808" t="s">
        <v>1261</v>
      </c>
      <c r="B1063" s="809" t="s">
        <v>1262</v>
      </c>
      <c r="C1063" s="809" t="s">
        <v>1263</v>
      </c>
      <c r="D1063" s="810" t="s">
        <v>1330</v>
      </c>
      <c r="E1063" s="813">
        <v>6500</v>
      </c>
      <c r="F1063" s="814" t="s">
        <v>4510</v>
      </c>
      <c r="G1063" s="815" t="s">
        <v>4511</v>
      </c>
      <c r="H1063" s="640" t="s">
        <v>1316</v>
      </c>
      <c r="I1063" s="640" t="s">
        <v>1273</v>
      </c>
      <c r="J1063" s="816" t="s">
        <v>1274</v>
      </c>
      <c r="K1063" s="817">
        <v>1</v>
      </c>
      <c r="L1063" s="818">
        <v>4</v>
      </c>
      <c r="M1063" s="813">
        <v>26000</v>
      </c>
      <c r="N1063" s="819">
        <v>2</v>
      </c>
      <c r="O1063" s="820">
        <v>6</v>
      </c>
      <c r="P1063" s="821">
        <v>39000</v>
      </c>
    </row>
    <row r="1064" spans="1:16" ht="72" x14ac:dyDescent="0.2">
      <c r="A1064" s="808" t="s">
        <v>1261</v>
      </c>
      <c r="B1064" s="809" t="s">
        <v>1262</v>
      </c>
      <c r="C1064" s="809" t="s">
        <v>1263</v>
      </c>
      <c r="D1064" s="810" t="s">
        <v>4512</v>
      </c>
      <c r="E1064" s="813">
        <v>4800</v>
      </c>
      <c r="F1064" s="814" t="s">
        <v>4513</v>
      </c>
      <c r="G1064" s="815" t="s">
        <v>4514</v>
      </c>
      <c r="H1064" s="640" t="s">
        <v>1272</v>
      </c>
      <c r="I1064" s="640" t="s">
        <v>1273</v>
      </c>
      <c r="J1064" s="816" t="s">
        <v>1274</v>
      </c>
      <c r="K1064" s="817">
        <v>1</v>
      </c>
      <c r="L1064" s="818">
        <v>3</v>
      </c>
      <c r="M1064" s="813">
        <v>14400</v>
      </c>
      <c r="N1064" s="819"/>
      <c r="O1064" s="820"/>
      <c r="P1064" s="821"/>
    </row>
    <row r="1065" spans="1:16" ht="84" x14ac:dyDescent="0.2">
      <c r="A1065" s="808" t="s">
        <v>1261</v>
      </c>
      <c r="B1065" s="809" t="s">
        <v>1262</v>
      </c>
      <c r="C1065" s="809" t="s">
        <v>1263</v>
      </c>
      <c r="D1065" s="810" t="s">
        <v>4515</v>
      </c>
      <c r="E1065" s="813">
        <v>8500</v>
      </c>
      <c r="F1065" s="814" t="s">
        <v>4516</v>
      </c>
      <c r="G1065" s="815" t="s">
        <v>4517</v>
      </c>
      <c r="H1065" s="640" t="s">
        <v>1360</v>
      </c>
      <c r="I1065" s="640" t="s">
        <v>1576</v>
      </c>
      <c r="J1065" s="816" t="s">
        <v>1274</v>
      </c>
      <c r="K1065" s="817">
        <v>2</v>
      </c>
      <c r="L1065" s="818">
        <v>5</v>
      </c>
      <c r="M1065" s="813">
        <v>42500</v>
      </c>
      <c r="N1065" s="819">
        <v>5</v>
      </c>
      <c r="O1065" s="820">
        <v>6</v>
      </c>
      <c r="P1065" s="821">
        <v>51000</v>
      </c>
    </row>
    <row r="1066" spans="1:16" ht="60" x14ac:dyDescent="0.2">
      <c r="A1066" s="808" t="s">
        <v>1261</v>
      </c>
      <c r="B1066" s="809" t="s">
        <v>1262</v>
      </c>
      <c r="C1066" s="809" t="s">
        <v>1263</v>
      </c>
      <c r="D1066" s="810" t="s">
        <v>4518</v>
      </c>
      <c r="E1066" s="813">
        <v>2500</v>
      </c>
      <c r="F1066" s="814" t="s">
        <v>4519</v>
      </c>
      <c r="G1066" s="815" t="s">
        <v>4520</v>
      </c>
      <c r="H1066" s="640" t="s">
        <v>1316</v>
      </c>
      <c r="I1066" s="640" t="s">
        <v>1317</v>
      </c>
      <c r="J1066" s="816" t="s">
        <v>1274</v>
      </c>
      <c r="K1066" s="817">
        <v>3</v>
      </c>
      <c r="L1066" s="818">
        <v>10</v>
      </c>
      <c r="M1066" s="813">
        <v>24800</v>
      </c>
      <c r="N1066" s="819"/>
      <c r="O1066" s="820"/>
      <c r="P1066" s="821"/>
    </row>
    <row r="1067" spans="1:16" ht="72" x14ac:dyDescent="0.2">
      <c r="A1067" s="808" t="s">
        <v>1261</v>
      </c>
      <c r="B1067" s="809" t="s">
        <v>1262</v>
      </c>
      <c r="C1067" s="809" t="s">
        <v>1263</v>
      </c>
      <c r="D1067" s="810" t="s">
        <v>4521</v>
      </c>
      <c r="E1067" s="813">
        <v>4000</v>
      </c>
      <c r="F1067" s="814" t="s">
        <v>4522</v>
      </c>
      <c r="G1067" s="815" t="s">
        <v>4523</v>
      </c>
      <c r="H1067" s="640" t="s">
        <v>1272</v>
      </c>
      <c r="I1067" s="640" t="s">
        <v>1716</v>
      </c>
      <c r="J1067" s="816" t="s">
        <v>1268</v>
      </c>
      <c r="K1067" s="817">
        <v>1</v>
      </c>
      <c r="L1067" s="818">
        <v>5</v>
      </c>
      <c r="M1067" s="813">
        <v>20000</v>
      </c>
      <c r="N1067" s="819"/>
      <c r="O1067" s="820"/>
      <c r="P1067" s="821"/>
    </row>
    <row r="1068" spans="1:16" ht="36" x14ac:dyDescent="0.2">
      <c r="A1068" s="808" t="s">
        <v>1261</v>
      </c>
      <c r="B1068" s="809" t="s">
        <v>1262</v>
      </c>
      <c r="C1068" s="809" t="s">
        <v>1263</v>
      </c>
      <c r="D1068" s="810" t="s">
        <v>4524</v>
      </c>
      <c r="E1068" s="813">
        <v>2666.6666666666665</v>
      </c>
      <c r="F1068" s="814" t="s">
        <v>4525</v>
      </c>
      <c r="G1068" s="815" t="s">
        <v>4526</v>
      </c>
      <c r="H1068" s="640" t="s">
        <v>1325</v>
      </c>
      <c r="I1068" s="640" t="s">
        <v>1479</v>
      </c>
      <c r="J1068" s="816" t="s">
        <v>1268</v>
      </c>
      <c r="K1068" s="817">
        <v>3</v>
      </c>
      <c r="L1068" s="818">
        <v>9</v>
      </c>
      <c r="M1068" s="813">
        <v>24000</v>
      </c>
      <c r="N1068" s="819"/>
      <c r="O1068" s="820"/>
      <c r="P1068" s="821"/>
    </row>
    <row r="1069" spans="1:16" ht="72" x14ac:dyDescent="0.2">
      <c r="A1069" s="808" t="s">
        <v>1261</v>
      </c>
      <c r="B1069" s="809" t="s">
        <v>1262</v>
      </c>
      <c r="C1069" s="809" t="s">
        <v>1263</v>
      </c>
      <c r="D1069" s="810" t="s">
        <v>1458</v>
      </c>
      <c r="E1069" s="813">
        <v>2500</v>
      </c>
      <c r="F1069" s="814" t="s">
        <v>4527</v>
      </c>
      <c r="G1069" s="815" t="s">
        <v>4528</v>
      </c>
      <c r="H1069" s="640" t="s">
        <v>1461</v>
      </c>
      <c r="I1069" s="640" t="s">
        <v>1326</v>
      </c>
      <c r="J1069" s="816" t="s">
        <v>1268</v>
      </c>
      <c r="K1069" s="817">
        <v>1</v>
      </c>
      <c r="L1069" s="818">
        <v>2</v>
      </c>
      <c r="M1069" s="813">
        <v>5000</v>
      </c>
      <c r="N1069" s="819">
        <v>1</v>
      </c>
      <c r="O1069" s="820">
        <v>1</v>
      </c>
      <c r="P1069" s="821">
        <v>2500</v>
      </c>
    </row>
    <row r="1070" spans="1:16" ht="60" x14ac:dyDescent="0.2">
      <c r="A1070" s="808" t="s">
        <v>1261</v>
      </c>
      <c r="B1070" s="809" t="s">
        <v>1262</v>
      </c>
      <c r="C1070" s="809" t="s">
        <v>1263</v>
      </c>
      <c r="D1070" s="810" t="s">
        <v>4529</v>
      </c>
      <c r="E1070" s="813">
        <v>3500</v>
      </c>
      <c r="F1070" s="814" t="s">
        <v>4530</v>
      </c>
      <c r="G1070" s="815" t="s">
        <v>4531</v>
      </c>
      <c r="H1070" s="640" t="s">
        <v>1316</v>
      </c>
      <c r="I1070" s="640" t="s">
        <v>1317</v>
      </c>
      <c r="J1070" s="816" t="s">
        <v>1274</v>
      </c>
      <c r="K1070" s="817">
        <v>1</v>
      </c>
      <c r="L1070" s="818">
        <v>7</v>
      </c>
      <c r="M1070" s="813">
        <v>21000</v>
      </c>
      <c r="N1070" s="819"/>
      <c r="O1070" s="820"/>
      <c r="P1070" s="821"/>
    </row>
    <row r="1071" spans="1:16" ht="72" x14ac:dyDescent="0.2">
      <c r="A1071" s="808" t="s">
        <v>1261</v>
      </c>
      <c r="B1071" s="809" t="s">
        <v>1262</v>
      </c>
      <c r="C1071" s="809" t="s">
        <v>1263</v>
      </c>
      <c r="D1071" s="810" t="s">
        <v>4532</v>
      </c>
      <c r="E1071" s="813">
        <v>5500</v>
      </c>
      <c r="F1071" s="814" t="s">
        <v>4533</v>
      </c>
      <c r="G1071" s="815" t="s">
        <v>4534</v>
      </c>
      <c r="H1071" s="640" t="s">
        <v>1316</v>
      </c>
      <c r="I1071" s="640" t="s">
        <v>1317</v>
      </c>
      <c r="J1071" s="816" t="s">
        <v>1274</v>
      </c>
      <c r="K1071" s="817">
        <v>2</v>
      </c>
      <c r="L1071" s="818">
        <v>6</v>
      </c>
      <c r="M1071" s="813">
        <v>33000</v>
      </c>
      <c r="N1071" s="819"/>
      <c r="O1071" s="820"/>
      <c r="P1071" s="821"/>
    </row>
    <row r="1072" spans="1:16" ht="36" x14ac:dyDescent="0.2">
      <c r="A1072" s="808" t="s">
        <v>1261</v>
      </c>
      <c r="B1072" s="809" t="s">
        <v>1262</v>
      </c>
      <c r="C1072" s="809" t="s">
        <v>1263</v>
      </c>
      <c r="D1072" s="810" t="s">
        <v>4535</v>
      </c>
      <c r="E1072" s="813">
        <v>3000</v>
      </c>
      <c r="F1072" s="814" t="s">
        <v>4536</v>
      </c>
      <c r="G1072" s="815" t="s">
        <v>4537</v>
      </c>
      <c r="H1072" s="640" t="s">
        <v>1655</v>
      </c>
      <c r="I1072" s="640" t="s">
        <v>1326</v>
      </c>
      <c r="J1072" s="816" t="s">
        <v>1268</v>
      </c>
      <c r="K1072" s="817">
        <v>1</v>
      </c>
      <c r="L1072" s="818">
        <v>2</v>
      </c>
      <c r="M1072" s="813">
        <v>6000</v>
      </c>
      <c r="N1072" s="819"/>
      <c r="O1072" s="820"/>
      <c r="P1072" s="821"/>
    </row>
    <row r="1073" spans="1:16" ht="84" x14ac:dyDescent="0.2">
      <c r="A1073" s="808" t="s">
        <v>1261</v>
      </c>
      <c r="B1073" s="809" t="s">
        <v>1262</v>
      </c>
      <c r="C1073" s="809" t="s">
        <v>1263</v>
      </c>
      <c r="D1073" s="810" t="s">
        <v>4312</v>
      </c>
      <c r="E1073" s="813">
        <v>4833.333333333333</v>
      </c>
      <c r="F1073" s="814" t="s">
        <v>4538</v>
      </c>
      <c r="G1073" s="815" t="s">
        <v>4539</v>
      </c>
      <c r="H1073" s="640" t="s">
        <v>1316</v>
      </c>
      <c r="I1073" s="640" t="s">
        <v>1317</v>
      </c>
      <c r="J1073" s="816" t="s">
        <v>1274</v>
      </c>
      <c r="K1073" s="817">
        <v>3</v>
      </c>
      <c r="L1073" s="818">
        <v>9</v>
      </c>
      <c r="M1073" s="813">
        <v>43500</v>
      </c>
      <c r="N1073" s="819"/>
      <c r="O1073" s="820"/>
      <c r="P1073" s="821"/>
    </row>
    <row r="1074" spans="1:16" ht="36" x14ac:dyDescent="0.2">
      <c r="A1074" s="808" t="s">
        <v>1261</v>
      </c>
      <c r="B1074" s="809" t="s">
        <v>1262</v>
      </c>
      <c r="C1074" s="809" t="s">
        <v>1263</v>
      </c>
      <c r="D1074" s="810" t="s">
        <v>4540</v>
      </c>
      <c r="E1074" s="813">
        <v>6000</v>
      </c>
      <c r="F1074" s="814" t="s">
        <v>4541</v>
      </c>
      <c r="G1074" s="815" t="s">
        <v>4542</v>
      </c>
      <c r="H1074" s="640" t="s">
        <v>1545</v>
      </c>
      <c r="I1074" s="640" t="s">
        <v>1377</v>
      </c>
      <c r="J1074" s="816" t="s">
        <v>1274</v>
      </c>
      <c r="K1074" s="817">
        <v>2</v>
      </c>
      <c r="L1074" s="818">
        <v>9</v>
      </c>
      <c r="M1074" s="813">
        <v>50800</v>
      </c>
      <c r="N1074" s="819"/>
      <c r="O1074" s="820"/>
      <c r="P1074" s="821"/>
    </row>
    <row r="1075" spans="1:16" ht="96" x14ac:dyDescent="0.2">
      <c r="A1075" s="808" t="s">
        <v>1261</v>
      </c>
      <c r="B1075" s="809" t="s">
        <v>1262</v>
      </c>
      <c r="C1075" s="809" t="s">
        <v>1263</v>
      </c>
      <c r="D1075" s="810" t="s">
        <v>4543</v>
      </c>
      <c r="E1075" s="813">
        <v>5500</v>
      </c>
      <c r="F1075" s="814" t="s">
        <v>4544</v>
      </c>
      <c r="G1075" s="815" t="s">
        <v>4545</v>
      </c>
      <c r="H1075" s="640" t="s">
        <v>1305</v>
      </c>
      <c r="I1075" s="640" t="s">
        <v>1305</v>
      </c>
      <c r="J1075" s="816" t="s">
        <v>1274</v>
      </c>
      <c r="K1075" s="817">
        <v>1</v>
      </c>
      <c r="L1075" s="818">
        <v>7</v>
      </c>
      <c r="M1075" s="813">
        <v>33000</v>
      </c>
      <c r="N1075" s="819"/>
      <c r="O1075" s="820"/>
      <c r="P1075" s="821"/>
    </row>
    <row r="1076" spans="1:16" ht="36" x14ac:dyDescent="0.2">
      <c r="A1076" s="808" t="s">
        <v>1261</v>
      </c>
      <c r="B1076" s="809" t="s">
        <v>1262</v>
      </c>
      <c r="C1076" s="809" t="s">
        <v>1263</v>
      </c>
      <c r="D1076" s="810" t="s">
        <v>2222</v>
      </c>
      <c r="E1076" s="813">
        <v>4375</v>
      </c>
      <c r="F1076" s="814" t="s">
        <v>4546</v>
      </c>
      <c r="G1076" s="815" t="s">
        <v>4547</v>
      </c>
      <c r="H1076" s="640" t="s">
        <v>1316</v>
      </c>
      <c r="I1076" s="640" t="s">
        <v>1317</v>
      </c>
      <c r="J1076" s="816" t="s">
        <v>1274</v>
      </c>
      <c r="K1076" s="817">
        <v>3</v>
      </c>
      <c r="L1076" s="818">
        <v>9</v>
      </c>
      <c r="M1076" s="813">
        <v>43500</v>
      </c>
      <c r="N1076" s="819"/>
      <c r="O1076" s="820"/>
      <c r="P1076" s="821"/>
    </row>
    <row r="1077" spans="1:16" ht="48" x14ac:dyDescent="0.2">
      <c r="A1077" s="808" t="s">
        <v>1261</v>
      </c>
      <c r="B1077" s="809" t="s">
        <v>1262</v>
      </c>
      <c r="C1077" s="809" t="s">
        <v>1263</v>
      </c>
      <c r="D1077" s="810" t="s">
        <v>2270</v>
      </c>
      <c r="E1077" s="813">
        <v>6500</v>
      </c>
      <c r="F1077" s="814" t="s">
        <v>4548</v>
      </c>
      <c r="G1077" s="815" t="s">
        <v>4549</v>
      </c>
      <c r="H1077" s="640" t="s">
        <v>1316</v>
      </c>
      <c r="I1077" s="640" t="s">
        <v>1273</v>
      </c>
      <c r="J1077" s="816" t="s">
        <v>1274</v>
      </c>
      <c r="K1077" s="817">
        <v>1</v>
      </c>
      <c r="L1077" s="818">
        <v>4</v>
      </c>
      <c r="M1077" s="813">
        <v>26000</v>
      </c>
      <c r="N1077" s="819">
        <v>1</v>
      </c>
      <c r="O1077" s="820">
        <v>2</v>
      </c>
      <c r="P1077" s="821">
        <v>13000</v>
      </c>
    </row>
    <row r="1078" spans="1:16" ht="96" x14ac:dyDescent="0.2">
      <c r="A1078" s="808" t="s">
        <v>1261</v>
      </c>
      <c r="B1078" s="809" t="s">
        <v>1262</v>
      </c>
      <c r="C1078" s="809" t="s">
        <v>1263</v>
      </c>
      <c r="D1078" s="810" t="s">
        <v>1779</v>
      </c>
      <c r="E1078" s="813">
        <v>3500</v>
      </c>
      <c r="F1078" s="814" t="s">
        <v>4550</v>
      </c>
      <c r="G1078" s="815" t="s">
        <v>4551</v>
      </c>
      <c r="H1078" s="640" t="s">
        <v>1325</v>
      </c>
      <c r="I1078" s="640" t="s">
        <v>1273</v>
      </c>
      <c r="J1078" s="816" t="s">
        <v>1274</v>
      </c>
      <c r="K1078" s="817"/>
      <c r="L1078" s="818"/>
      <c r="M1078" s="813"/>
      <c r="N1078" s="819">
        <v>2</v>
      </c>
      <c r="O1078" s="820">
        <v>6</v>
      </c>
      <c r="P1078" s="821">
        <v>21000</v>
      </c>
    </row>
    <row r="1079" spans="1:16" ht="36" x14ac:dyDescent="0.2">
      <c r="A1079" s="808" t="s">
        <v>1261</v>
      </c>
      <c r="B1079" s="809" t="s">
        <v>1262</v>
      </c>
      <c r="C1079" s="809" t="s">
        <v>1263</v>
      </c>
      <c r="D1079" s="810" t="s">
        <v>4552</v>
      </c>
      <c r="E1079" s="813">
        <v>5000</v>
      </c>
      <c r="F1079" s="814" t="s">
        <v>4553</v>
      </c>
      <c r="G1079" s="815" t="s">
        <v>4554</v>
      </c>
      <c r="H1079" s="640" t="s">
        <v>1443</v>
      </c>
      <c r="I1079" s="640" t="s">
        <v>1273</v>
      </c>
      <c r="J1079" s="816" t="s">
        <v>1274</v>
      </c>
      <c r="K1079" s="817">
        <v>1</v>
      </c>
      <c r="L1079" s="818">
        <v>3</v>
      </c>
      <c r="M1079" s="813">
        <v>25000</v>
      </c>
      <c r="N1079" s="819"/>
      <c r="O1079" s="820"/>
      <c r="P1079" s="821"/>
    </row>
    <row r="1080" spans="1:16" ht="84" x14ac:dyDescent="0.2">
      <c r="A1080" s="808" t="s">
        <v>1261</v>
      </c>
      <c r="B1080" s="809" t="s">
        <v>1262</v>
      </c>
      <c r="C1080" s="809" t="s">
        <v>1263</v>
      </c>
      <c r="D1080" s="810" t="s">
        <v>4555</v>
      </c>
      <c r="E1080" s="813">
        <v>2950</v>
      </c>
      <c r="F1080" s="814" t="s">
        <v>4556</v>
      </c>
      <c r="G1080" s="815" t="s">
        <v>4557</v>
      </c>
      <c r="H1080" s="640" t="s">
        <v>1471</v>
      </c>
      <c r="I1080" s="640" t="s">
        <v>1471</v>
      </c>
      <c r="J1080" s="816" t="s">
        <v>1268</v>
      </c>
      <c r="K1080" s="817">
        <v>2</v>
      </c>
      <c r="L1080" s="818">
        <v>13</v>
      </c>
      <c r="M1080" s="813">
        <v>33600</v>
      </c>
      <c r="N1080" s="819">
        <v>2</v>
      </c>
      <c r="O1080" s="820">
        <v>2</v>
      </c>
      <c r="P1080" s="821">
        <v>6200</v>
      </c>
    </row>
    <row r="1081" spans="1:16" ht="48" x14ac:dyDescent="0.2">
      <c r="A1081" s="808" t="s">
        <v>1261</v>
      </c>
      <c r="B1081" s="809" t="s">
        <v>1262</v>
      </c>
      <c r="C1081" s="809" t="s">
        <v>1263</v>
      </c>
      <c r="D1081" s="810" t="s">
        <v>4247</v>
      </c>
      <c r="E1081" s="813">
        <v>2000.09</v>
      </c>
      <c r="F1081" s="814" t="s">
        <v>4558</v>
      </c>
      <c r="G1081" s="815" t="s">
        <v>4559</v>
      </c>
      <c r="H1081" s="640" t="s">
        <v>1461</v>
      </c>
      <c r="I1081" s="640" t="s">
        <v>1326</v>
      </c>
      <c r="J1081" s="816" t="s">
        <v>1274</v>
      </c>
      <c r="K1081" s="817"/>
      <c r="L1081" s="818"/>
      <c r="M1081" s="813"/>
      <c r="N1081" s="819">
        <v>1</v>
      </c>
      <c r="O1081" s="820">
        <v>4</v>
      </c>
      <c r="P1081" s="821">
        <v>7267</v>
      </c>
    </row>
    <row r="1082" spans="1:16" ht="48" x14ac:dyDescent="0.2">
      <c r="A1082" s="808" t="s">
        <v>1261</v>
      </c>
      <c r="B1082" s="809" t="s">
        <v>1262</v>
      </c>
      <c r="C1082" s="809" t="s">
        <v>1263</v>
      </c>
      <c r="D1082" s="810" t="s">
        <v>4560</v>
      </c>
      <c r="E1082" s="813">
        <v>6500</v>
      </c>
      <c r="F1082" s="814" t="s">
        <v>4561</v>
      </c>
      <c r="G1082" s="815" t="s">
        <v>4562</v>
      </c>
      <c r="H1082" s="640" t="s">
        <v>1305</v>
      </c>
      <c r="I1082" s="640" t="s">
        <v>1273</v>
      </c>
      <c r="J1082" s="816" t="s">
        <v>1274</v>
      </c>
      <c r="K1082" s="817"/>
      <c r="L1082" s="818"/>
      <c r="M1082" s="813"/>
      <c r="N1082" s="819">
        <v>1</v>
      </c>
      <c r="O1082" s="820">
        <v>1</v>
      </c>
      <c r="P1082" s="821">
        <v>6500</v>
      </c>
    </row>
    <row r="1083" spans="1:16" ht="108" x14ac:dyDescent="0.2">
      <c r="A1083" s="808" t="s">
        <v>1261</v>
      </c>
      <c r="B1083" s="809" t="s">
        <v>1262</v>
      </c>
      <c r="C1083" s="809" t="s">
        <v>1263</v>
      </c>
      <c r="D1083" s="810" t="s">
        <v>4563</v>
      </c>
      <c r="E1083" s="813">
        <v>5500</v>
      </c>
      <c r="F1083" s="814" t="s">
        <v>4564</v>
      </c>
      <c r="G1083" s="815" t="s">
        <v>4565</v>
      </c>
      <c r="H1083" s="640" t="s">
        <v>1272</v>
      </c>
      <c r="I1083" s="640" t="s">
        <v>1278</v>
      </c>
      <c r="J1083" s="816" t="s">
        <v>1274</v>
      </c>
      <c r="K1083" s="817">
        <v>1</v>
      </c>
      <c r="L1083" s="818">
        <v>3</v>
      </c>
      <c r="M1083" s="813">
        <v>16500</v>
      </c>
      <c r="N1083" s="819"/>
      <c r="O1083" s="820"/>
      <c r="P1083" s="821"/>
    </row>
    <row r="1084" spans="1:16" ht="36" x14ac:dyDescent="0.2">
      <c r="A1084" s="808" t="s">
        <v>1261</v>
      </c>
      <c r="B1084" s="809" t="s">
        <v>1262</v>
      </c>
      <c r="C1084" s="809" t="s">
        <v>1263</v>
      </c>
      <c r="D1084" s="810" t="s">
        <v>4566</v>
      </c>
      <c r="E1084" s="813">
        <v>4500</v>
      </c>
      <c r="F1084" s="814" t="s">
        <v>4567</v>
      </c>
      <c r="G1084" s="815" t="s">
        <v>4568</v>
      </c>
      <c r="H1084" s="640" t="s">
        <v>1272</v>
      </c>
      <c r="I1084" s="640" t="s">
        <v>1278</v>
      </c>
      <c r="J1084" s="816" t="s">
        <v>1274</v>
      </c>
      <c r="K1084" s="817">
        <v>3</v>
      </c>
      <c r="L1084" s="818">
        <v>12</v>
      </c>
      <c r="M1084" s="813">
        <v>54000</v>
      </c>
      <c r="N1084" s="819"/>
      <c r="O1084" s="820"/>
      <c r="P1084" s="821"/>
    </row>
    <row r="1085" spans="1:16" ht="60" x14ac:dyDescent="0.2">
      <c r="A1085" s="808" t="s">
        <v>1261</v>
      </c>
      <c r="B1085" s="809" t="s">
        <v>1262</v>
      </c>
      <c r="C1085" s="809" t="s">
        <v>1263</v>
      </c>
      <c r="D1085" s="810" t="s">
        <v>4569</v>
      </c>
      <c r="E1085" s="813">
        <v>3500</v>
      </c>
      <c r="F1085" s="814" t="s">
        <v>4570</v>
      </c>
      <c r="G1085" s="815" t="s">
        <v>4571</v>
      </c>
      <c r="H1085" s="640" t="s">
        <v>1352</v>
      </c>
      <c r="I1085" s="640" t="s">
        <v>1273</v>
      </c>
      <c r="J1085" s="816" t="s">
        <v>1274</v>
      </c>
      <c r="K1085" s="817">
        <v>1</v>
      </c>
      <c r="L1085" s="818">
        <v>6</v>
      </c>
      <c r="M1085" s="813">
        <v>17500</v>
      </c>
      <c r="N1085" s="819"/>
      <c r="O1085" s="820"/>
      <c r="P1085" s="821"/>
    </row>
    <row r="1086" spans="1:16" ht="36" x14ac:dyDescent="0.2">
      <c r="A1086" s="808" t="s">
        <v>1261</v>
      </c>
      <c r="B1086" s="809" t="s">
        <v>1262</v>
      </c>
      <c r="C1086" s="809" t="s">
        <v>1263</v>
      </c>
      <c r="D1086" s="810" t="s">
        <v>4572</v>
      </c>
      <c r="E1086" s="813">
        <v>6500</v>
      </c>
      <c r="F1086" s="814" t="s">
        <v>4573</v>
      </c>
      <c r="G1086" s="815" t="s">
        <v>4574</v>
      </c>
      <c r="H1086" s="640" t="s">
        <v>1272</v>
      </c>
      <c r="I1086" s="640" t="s">
        <v>1273</v>
      </c>
      <c r="J1086" s="816" t="s">
        <v>1274</v>
      </c>
      <c r="K1086" s="817">
        <v>1</v>
      </c>
      <c r="L1086" s="818">
        <v>1</v>
      </c>
      <c r="M1086" s="813">
        <v>6500</v>
      </c>
      <c r="N1086" s="819"/>
      <c r="O1086" s="820"/>
      <c r="P1086" s="821"/>
    </row>
    <row r="1087" spans="1:16" ht="48" x14ac:dyDescent="0.2">
      <c r="A1087" s="808" t="s">
        <v>1261</v>
      </c>
      <c r="B1087" s="809" t="s">
        <v>1262</v>
      </c>
      <c r="C1087" s="809" t="s">
        <v>1263</v>
      </c>
      <c r="D1087" s="810" t="s">
        <v>4575</v>
      </c>
      <c r="E1087" s="813">
        <v>6250</v>
      </c>
      <c r="F1087" s="814" t="s">
        <v>4576</v>
      </c>
      <c r="G1087" s="815" t="s">
        <v>4577</v>
      </c>
      <c r="H1087" s="640" t="s">
        <v>1443</v>
      </c>
      <c r="I1087" s="640" t="s">
        <v>1273</v>
      </c>
      <c r="J1087" s="816" t="s">
        <v>1274</v>
      </c>
      <c r="K1087" s="817">
        <v>2</v>
      </c>
      <c r="L1087" s="818">
        <v>8</v>
      </c>
      <c r="M1087" s="813">
        <v>41800</v>
      </c>
      <c r="N1087" s="819">
        <v>6</v>
      </c>
      <c r="O1087" s="820">
        <v>6</v>
      </c>
      <c r="P1087" s="821">
        <v>37500</v>
      </c>
    </row>
    <row r="1088" spans="1:16" ht="84" x14ac:dyDescent="0.2">
      <c r="A1088" s="808" t="s">
        <v>1261</v>
      </c>
      <c r="B1088" s="809" t="s">
        <v>1262</v>
      </c>
      <c r="C1088" s="809" t="s">
        <v>1263</v>
      </c>
      <c r="D1088" s="810" t="s">
        <v>4578</v>
      </c>
      <c r="E1088" s="813">
        <v>6500</v>
      </c>
      <c r="F1088" s="814" t="s">
        <v>4579</v>
      </c>
      <c r="G1088" s="815" t="s">
        <v>4580</v>
      </c>
      <c r="H1088" s="640" t="s">
        <v>1282</v>
      </c>
      <c r="I1088" s="640" t="s">
        <v>1283</v>
      </c>
      <c r="J1088" s="816" t="s">
        <v>1274</v>
      </c>
      <c r="K1088" s="817">
        <v>2</v>
      </c>
      <c r="L1088" s="818">
        <v>7</v>
      </c>
      <c r="M1088" s="813">
        <v>41170</v>
      </c>
      <c r="N1088" s="819"/>
      <c r="O1088" s="820"/>
      <c r="P1088" s="821"/>
    </row>
    <row r="1089" spans="1:16" ht="36" x14ac:dyDescent="0.2">
      <c r="A1089" s="808" t="s">
        <v>1261</v>
      </c>
      <c r="B1089" s="809" t="s">
        <v>1262</v>
      </c>
      <c r="C1089" s="809" t="s">
        <v>1263</v>
      </c>
      <c r="D1089" s="810" t="s">
        <v>4581</v>
      </c>
      <c r="E1089" s="813">
        <v>3500</v>
      </c>
      <c r="F1089" s="814" t="s">
        <v>4582</v>
      </c>
      <c r="G1089" s="815" t="s">
        <v>4583</v>
      </c>
      <c r="H1089" s="640" t="s">
        <v>1377</v>
      </c>
      <c r="I1089" s="640" t="s">
        <v>1377</v>
      </c>
      <c r="J1089" s="816" t="s">
        <v>1274</v>
      </c>
      <c r="K1089" s="817">
        <v>2</v>
      </c>
      <c r="L1089" s="818">
        <v>6</v>
      </c>
      <c r="M1089" s="813">
        <v>21000</v>
      </c>
      <c r="N1089" s="819"/>
      <c r="O1089" s="820"/>
      <c r="P1089" s="821"/>
    </row>
    <row r="1090" spans="1:16" ht="84" x14ac:dyDescent="0.2">
      <c r="A1090" s="808" t="s">
        <v>1261</v>
      </c>
      <c r="B1090" s="809" t="s">
        <v>1262</v>
      </c>
      <c r="C1090" s="809" t="s">
        <v>1263</v>
      </c>
      <c r="D1090" s="810" t="s">
        <v>4584</v>
      </c>
      <c r="E1090" s="813">
        <v>5500</v>
      </c>
      <c r="F1090" s="814" t="s">
        <v>4585</v>
      </c>
      <c r="G1090" s="815" t="s">
        <v>4586</v>
      </c>
      <c r="H1090" s="640" t="s">
        <v>1443</v>
      </c>
      <c r="I1090" s="640" t="s">
        <v>1273</v>
      </c>
      <c r="J1090" s="816" t="s">
        <v>1274</v>
      </c>
      <c r="K1090" s="817">
        <v>1</v>
      </c>
      <c r="L1090" s="818">
        <v>3</v>
      </c>
      <c r="M1090" s="813">
        <v>16500</v>
      </c>
      <c r="N1090" s="819"/>
      <c r="O1090" s="820"/>
      <c r="P1090" s="821"/>
    </row>
    <row r="1091" spans="1:16" ht="132" x14ac:dyDescent="0.2">
      <c r="A1091" s="808" t="s">
        <v>1261</v>
      </c>
      <c r="B1091" s="809" t="s">
        <v>1262</v>
      </c>
      <c r="C1091" s="809" t="s">
        <v>1263</v>
      </c>
      <c r="D1091" s="810" t="s">
        <v>4587</v>
      </c>
      <c r="E1091" s="813">
        <v>6500</v>
      </c>
      <c r="F1091" s="814" t="s">
        <v>4588</v>
      </c>
      <c r="G1091" s="815" t="s">
        <v>4589</v>
      </c>
      <c r="H1091" s="640" t="s">
        <v>1316</v>
      </c>
      <c r="I1091" s="640" t="s">
        <v>1317</v>
      </c>
      <c r="J1091" s="816" t="s">
        <v>1274</v>
      </c>
      <c r="K1091" s="817">
        <v>2</v>
      </c>
      <c r="L1091" s="818">
        <v>6</v>
      </c>
      <c r="M1091" s="813">
        <v>39000</v>
      </c>
      <c r="N1091" s="819">
        <v>1</v>
      </c>
      <c r="O1091" s="820">
        <v>3</v>
      </c>
      <c r="P1091" s="821">
        <v>19500</v>
      </c>
    </row>
    <row r="1092" spans="1:16" ht="288" x14ac:dyDescent="0.2">
      <c r="A1092" s="808" t="s">
        <v>1261</v>
      </c>
      <c r="B1092" s="809" t="s">
        <v>1262</v>
      </c>
      <c r="C1092" s="809" t="s">
        <v>1263</v>
      </c>
      <c r="D1092" s="810" t="s">
        <v>4590</v>
      </c>
      <c r="E1092" s="813">
        <v>7500</v>
      </c>
      <c r="F1092" s="814" t="s">
        <v>4591</v>
      </c>
      <c r="G1092" s="815" t="s">
        <v>4592</v>
      </c>
      <c r="H1092" s="640" t="s">
        <v>1305</v>
      </c>
      <c r="I1092" s="640" t="s">
        <v>1273</v>
      </c>
      <c r="J1092" s="816" t="s">
        <v>1274</v>
      </c>
      <c r="K1092" s="817"/>
      <c r="L1092" s="818"/>
      <c r="M1092" s="813"/>
      <c r="N1092" s="819">
        <v>1</v>
      </c>
      <c r="O1092" s="820">
        <v>4</v>
      </c>
      <c r="P1092" s="821">
        <v>30000</v>
      </c>
    </row>
    <row r="1093" spans="1:16" ht="60" x14ac:dyDescent="0.2">
      <c r="A1093" s="808" t="s">
        <v>1261</v>
      </c>
      <c r="B1093" s="809" t="s">
        <v>1262</v>
      </c>
      <c r="C1093" s="809" t="s">
        <v>1263</v>
      </c>
      <c r="D1093" s="810" t="s">
        <v>4593</v>
      </c>
      <c r="E1093" s="813">
        <v>5500</v>
      </c>
      <c r="F1093" s="814" t="s">
        <v>4594</v>
      </c>
      <c r="G1093" s="815" t="s">
        <v>4595</v>
      </c>
      <c r="H1093" s="640" t="s">
        <v>1316</v>
      </c>
      <c r="I1093" s="640" t="s">
        <v>1273</v>
      </c>
      <c r="J1093" s="816" t="s">
        <v>1274</v>
      </c>
      <c r="K1093" s="817">
        <v>1</v>
      </c>
      <c r="L1093" s="818">
        <v>3</v>
      </c>
      <c r="M1093" s="813">
        <v>16500</v>
      </c>
      <c r="N1093" s="819"/>
      <c r="O1093" s="820"/>
      <c r="P1093" s="821"/>
    </row>
    <row r="1094" spans="1:16" ht="108" x14ac:dyDescent="0.2">
      <c r="A1094" s="808" t="s">
        <v>1261</v>
      </c>
      <c r="B1094" s="809" t="s">
        <v>1262</v>
      </c>
      <c r="C1094" s="809" t="s">
        <v>1263</v>
      </c>
      <c r="D1094" s="810" t="s">
        <v>4596</v>
      </c>
      <c r="E1094" s="813">
        <v>6500</v>
      </c>
      <c r="F1094" s="814" t="s">
        <v>4597</v>
      </c>
      <c r="G1094" s="815" t="s">
        <v>4598</v>
      </c>
      <c r="H1094" s="640" t="s">
        <v>1305</v>
      </c>
      <c r="I1094" s="640" t="s">
        <v>1305</v>
      </c>
      <c r="J1094" s="816" t="s">
        <v>1274</v>
      </c>
      <c r="K1094" s="817">
        <v>2</v>
      </c>
      <c r="L1094" s="818">
        <v>6</v>
      </c>
      <c r="M1094" s="813">
        <v>37910</v>
      </c>
      <c r="N1094" s="819"/>
      <c r="O1094" s="820"/>
      <c r="P1094" s="821"/>
    </row>
    <row r="1095" spans="1:16" ht="36" x14ac:dyDescent="0.2">
      <c r="A1095" s="808" t="s">
        <v>1261</v>
      </c>
      <c r="B1095" s="809" t="s">
        <v>1262</v>
      </c>
      <c r="C1095" s="809" t="s">
        <v>1263</v>
      </c>
      <c r="D1095" s="810" t="s">
        <v>4599</v>
      </c>
      <c r="E1095" s="813">
        <v>5000</v>
      </c>
      <c r="F1095" s="814" t="s">
        <v>4600</v>
      </c>
      <c r="G1095" s="815" t="s">
        <v>4601</v>
      </c>
      <c r="H1095" s="640" t="s">
        <v>1316</v>
      </c>
      <c r="I1095" s="640" t="s">
        <v>1317</v>
      </c>
      <c r="J1095" s="816" t="s">
        <v>1274</v>
      </c>
      <c r="K1095" s="817">
        <v>1</v>
      </c>
      <c r="L1095" s="818">
        <v>5</v>
      </c>
      <c r="M1095" s="813">
        <v>25000</v>
      </c>
      <c r="N1095" s="819"/>
      <c r="O1095" s="820"/>
      <c r="P1095" s="821"/>
    </row>
    <row r="1096" spans="1:16" ht="84" x14ac:dyDescent="0.2">
      <c r="A1096" s="808" t="s">
        <v>1261</v>
      </c>
      <c r="B1096" s="809" t="s">
        <v>1262</v>
      </c>
      <c r="C1096" s="809" t="s">
        <v>1263</v>
      </c>
      <c r="D1096" s="810" t="s">
        <v>4602</v>
      </c>
      <c r="E1096" s="813">
        <v>3680</v>
      </c>
      <c r="F1096" s="814" t="s">
        <v>4603</v>
      </c>
      <c r="G1096" s="815" t="s">
        <v>4604</v>
      </c>
      <c r="H1096" s="640" t="s">
        <v>4605</v>
      </c>
      <c r="I1096" s="640" t="s">
        <v>1326</v>
      </c>
      <c r="J1096" s="816" t="s">
        <v>1274</v>
      </c>
      <c r="K1096" s="817">
        <v>3</v>
      </c>
      <c r="L1096" s="818">
        <v>8</v>
      </c>
      <c r="M1096" s="813">
        <v>28600</v>
      </c>
      <c r="N1096" s="819">
        <v>2</v>
      </c>
      <c r="O1096" s="820">
        <v>2</v>
      </c>
      <c r="P1096" s="821">
        <v>7600</v>
      </c>
    </row>
    <row r="1097" spans="1:16" ht="60" x14ac:dyDescent="0.2">
      <c r="A1097" s="808" t="s">
        <v>1261</v>
      </c>
      <c r="B1097" s="809" t="s">
        <v>1262</v>
      </c>
      <c r="C1097" s="809" t="s">
        <v>1263</v>
      </c>
      <c r="D1097" s="810" t="s">
        <v>1476</v>
      </c>
      <c r="E1097" s="813">
        <v>2000</v>
      </c>
      <c r="F1097" s="814" t="s">
        <v>4606</v>
      </c>
      <c r="G1097" s="815" t="s">
        <v>4607</v>
      </c>
      <c r="H1097" s="640" t="s">
        <v>1325</v>
      </c>
      <c r="I1097" s="640" t="s">
        <v>1479</v>
      </c>
      <c r="J1097" s="816" t="s">
        <v>1268</v>
      </c>
      <c r="K1097" s="817">
        <v>1</v>
      </c>
      <c r="L1097" s="818">
        <v>12</v>
      </c>
      <c r="M1097" s="813">
        <v>24000</v>
      </c>
      <c r="N1097" s="819">
        <v>1</v>
      </c>
      <c r="O1097" s="820">
        <v>1</v>
      </c>
      <c r="P1097" s="821">
        <v>2000</v>
      </c>
    </row>
    <row r="1098" spans="1:16" ht="204" x14ac:dyDescent="0.2">
      <c r="A1098" s="808" t="s">
        <v>1261</v>
      </c>
      <c r="B1098" s="809" t="s">
        <v>1262</v>
      </c>
      <c r="C1098" s="809" t="s">
        <v>1263</v>
      </c>
      <c r="D1098" s="810" t="s">
        <v>4608</v>
      </c>
      <c r="E1098" s="813">
        <v>6500</v>
      </c>
      <c r="F1098" s="814" t="s">
        <v>4609</v>
      </c>
      <c r="G1098" s="815" t="s">
        <v>4610</v>
      </c>
      <c r="H1098" s="640" t="s">
        <v>1305</v>
      </c>
      <c r="I1098" s="640" t="s">
        <v>1273</v>
      </c>
      <c r="J1098" s="816" t="s">
        <v>1274</v>
      </c>
      <c r="K1098" s="817"/>
      <c r="L1098" s="818"/>
      <c r="M1098" s="813"/>
      <c r="N1098" s="819">
        <v>1</v>
      </c>
      <c r="O1098" s="820">
        <v>3</v>
      </c>
      <c r="P1098" s="821">
        <v>19500</v>
      </c>
    </row>
    <row r="1099" spans="1:16" ht="72" x14ac:dyDescent="0.2">
      <c r="A1099" s="808" t="s">
        <v>1261</v>
      </c>
      <c r="B1099" s="809" t="s">
        <v>1262</v>
      </c>
      <c r="C1099" s="809" t="s">
        <v>1263</v>
      </c>
      <c r="D1099" s="810" t="s">
        <v>4611</v>
      </c>
      <c r="E1099" s="813">
        <v>2333.3333333333335</v>
      </c>
      <c r="F1099" s="814" t="s">
        <v>4612</v>
      </c>
      <c r="G1099" s="815" t="s">
        <v>4613</v>
      </c>
      <c r="H1099" s="640" t="s">
        <v>1461</v>
      </c>
      <c r="I1099" s="640" t="s">
        <v>1326</v>
      </c>
      <c r="J1099" s="816" t="s">
        <v>1274</v>
      </c>
      <c r="K1099" s="817">
        <v>1</v>
      </c>
      <c r="L1099" s="818">
        <v>2</v>
      </c>
      <c r="M1099" s="813">
        <v>4000</v>
      </c>
      <c r="N1099" s="819">
        <v>2</v>
      </c>
      <c r="O1099" s="820">
        <v>2</v>
      </c>
      <c r="P1099" s="821">
        <v>5000</v>
      </c>
    </row>
    <row r="1100" spans="1:16" ht="36" x14ac:dyDescent="0.2">
      <c r="A1100" s="808" t="s">
        <v>1261</v>
      </c>
      <c r="B1100" s="809" t="s">
        <v>1262</v>
      </c>
      <c r="C1100" s="809" t="s">
        <v>1263</v>
      </c>
      <c r="D1100" s="810" t="s">
        <v>3505</v>
      </c>
      <c r="E1100" s="813">
        <v>4500</v>
      </c>
      <c r="F1100" s="814" t="s">
        <v>4614</v>
      </c>
      <c r="G1100" s="815" t="s">
        <v>4615</v>
      </c>
      <c r="H1100" s="640" t="s">
        <v>1316</v>
      </c>
      <c r="I1100" s="640" t="s">
        <v>1317</v>
      </c>
      <c r="J1100" s="816" t="s">
        <v>1274</v>
      </c>
      <c r="K1100" s="817">
        <v>1</v>
      </c>
      <c r="L1100" s="818">
        <v>3</v>
      </c>
      <c r="M1100" s="813">
        <v>13500</v>
      </c>
      <c r="N1100" s="819"/>
      <c r="O1100" s="820"/>
      <c r="P1100" s="821"/>
    </row>
    <row r="1101" spans="1:16" ht="36" x14ac:dyDescent="0.2">
      <c r="A1101" s="808" t="s">
        <v>1261</v>
      </c>
      <c r="B1101" s="809" t="s">
        <v>1262</v>
      </c>
      <c r="C1101" s="809" t="s">
        <v>1263</v>
      </c>
      <c r="D1101" s="810" t="s">
        <v>4616</v>
      </c>
      <c r="E1101" s="813">
        <v>1600</v>
      </c>
      <c r="F1101" s="814" t="s">
        <v>4617</v>
      </c>
      <c r="G1101" s="815" t="s">
        <v>4618</v>
      </c>
      <c r="H1101" s="640" t="s">
        <v>1545</v>
      </c>
      <c r="I1101" s="640" t="s">
        <v>1671</v>
      </c>
      <c r="J1101" s="816" t="s">
        <v>1268</v>
      </c>
      <c r="K1101" s="817">
        <v>1</v>
      </c>
      <c r="L1101" s="818">
        <v>1</v>
      </c>
      <c r="M1101" s="813">
        <v>1600</v>
      </c>
      <c r="N1101" s="819"/>
      <c r="O1101" s="820"/>
      <c r="P1101" s="821"/>
    </row>
    <row r="1102" spans="1:16" ht="108" x14ac:dyDescent="0.2">
      <c r="A1102" s="808" t="s">
        <v>1261</v>
      </c>
      <c r="B1102" s="809" t="s">
        <v>1262</v>
      </c>
      <c r="C1102" s="809" t="s">
        <v>1263</v>
      </c>
      <c r="D1102" s="810" t="s">
        <v>4619</v>
      </c>
      <c r="E1102" s="813">
        <v>9000</v>
      </c>
      <c r="F1102" s="814" t="s">
        <v>4620</v>
      </c>
      <c r="G1102" s="815" t="s">
        <v>4621</v>
      </c>
      <c r="H1102" s="640" t="s">
        <v>1305</v>
      </c>
      <c r="I1102" s="640" t="s">
        <v>1273</v>
      </c>
      <c r="J1102" s="816" t="s">
        <v>1274</v>
      </c>
      <c r="K1102" s="817">
        <v>1</v>
      </c>
      <c r="L1102" s="818">
        <v>3</v>
      </c>
      <c r="M1102" s="813">
        <v>27000</v>
      </c>
      <c r="N1102" s="819"/>
      <c r="O1102" s="820"/>
      <c r="P1102" s="821"/>
    </row>
    <row r="1103" spans="1:16" ht="60" x14ac:dyDescent="0.2">
      <c r="A1103" s="808" t="s">
        <v>1261</v>
      </c>
      <c r="B1103" s="809" t="s">
        <v>1262</v>
      </c>
      <c r="C1103" s="809" t="s">
        <v>1263</v>
      </c>
      <c r="D1103" s="810" t="s">
        <v>4622</v>
      </c>
      <c r="E1103" s="813">
        <v>6500</v>
      </c>
      <c r="F1103" s="814" t="s">
        <v>4623</v>
      </c>
      <c r="G1103" s="815" t="s">
        <v>4624</v>
      </c>
      <c r="H1103" s="640" t="s">
        <v>1316</v>
      </c>
      <c r="I1103" s="640" t="s">
        <v>1317</v>
      </c>
      <c r="J1103" s="816" t="s">
        <v>1274</v>
      </c>
      <c r="K1103" s="817">
        <v>1</v>
      </c>
      <c r="L1103" s="818">
        <v>5</v>
      </c>
      <c r="M1103" s="813">
        <v>32500</v>
      </c>
      <c r="N1103" s="819"/>
      <c r="O1103" s="820"/>
      <c r="P1103" s="821"/>
    </row>
    <row r="1104" spans="1:16" ht="36" x14ac:dyDescent="0.2">
      <c r="A1104" s="808" t="s">
        <v>1261</v>
      </c>
      <c r="B1104" s="809" t="s">
        <v>1262</v>
      </c>
      <c r="C1104" s="809" t="s">
        <v>1263</v>
      </c>
      <c r="D1104" s="810" t="s">
        <v>4625</v>
      </c>
      <c r="E1104" s="813">
        <v>5000</v>
      </c>
      <c r="F1104" s="814" t="s">
        <v>4626</v>
      </c>
      <c r="G1104" s="815" t="s">
        <v>4627</v>
      </c>
      <c r="H1104" s="640" t="s">
        <v>2824</v>
      </c>
      <c r="I1104" s="640" t="s">
        <v>1273</v>
      </c>
      <c r="J1104" s="816" t="s">
        <v>1274</v>
      </c>
      <c r="K1104" s="817">
        <v>1</v>
      </c>
      <c r="L1104" s="818">
        <v>3</v>
      </c>
      <c r="M1104" s="813">
        <v>15000</v>
      </c>
      <c r="N1104" s="819"/>
      <c r="O1104" s="820"/>
      <c r="P1104" s="821"/>
    </row>
    <row r="1105" spans="1:16" ht="60" x14ac:dyDescent="0.2">
      <c r="A1105" s="808" t="s">
        <v>1261</v>
      </c>
      <c r="B1105" s="809" t="s">
        <v>1262</v>
      </c>
      <c r="C1105" s="809" t="s">
        <v>1263</v>
      </c>
      <c r="D1105" s="810" t="s">
        <v>4628</v>
      </c>
      <c r="E1105" s="813">
        <v>2666.6666666666665</v>
      </c>
      <c r="F1105" s="814" t="s">
        <v>4629</v>
      </c>
      <c r="G1105" s="815" t="s">
        <v>4630</v>
      </c>
      <c r="H1105" s="640" t="s">
        <v>1272</v>
      </c>
      <c r="I1105" s="640" t="s">
        <v>1716</v>
      </c>
      <c r="J1105" s="816" t="s">
        <v>1268</v>
      </c>
      <c r="K1105" s="817">
        <v>3</v>
      </c>
      <c r="L1105" s="818">
        <v>12</v>
      </c>
      <c r="M1105" s="813">
        <v>33000</v>
      </c>
      <c r="N1105" s="819"/>
      <c r="O1105" s="820"/>
      <c r="P1105" s="821"/>
    </row>
    <row r="1106" spans="1:16" ht="36" x14ac:dyDescent="0.2">
      <c r="A1106" s="808" t="s">
        <v>1261</v>
      </c>
      <c r="B1106" s="809" t="s">
        <v>1262</v>
      </c>
      <c r="C1106" s="809" t="s">
        <v>1263</v>
      </c>
      <c r="D1106" s="810" t="s">
        <v>4631</v>
      </c>
      <c r="E1106" s="813">
        <v>5500</v>
      </c>
      <c r="F1106" s="814" t="s">
        <v>4632</v>
      </c>
      <c r="G1106" s="815" t="s">
        <v>4633</v>
      </c>
      <c r="H1106" s="640" t="s">
        <v>1272</v>
      </c>
      <c r="I1106" s="640" t="s">
        <v>1273</v>
      </c>
      <c r="J1106" s="816" t="s">
        <v>1274</v>
      </c>
      <c r="K1106" s="817">
        <v>1</v>
      </c>
      <c r="L1106" s="818">
        <v>3</v>
      </c>
      <c r="M1106" s="813">
        <v>16500</v>
      </c>
      <c r="N1106" s="819"/>
      <c r="O1106" s="820"/>
      <c r="P1106" s="821"/>
    </row>
    <row r="1107" spans="1:16" ht="36" x14ac:dyDescent="0.2">
      <c r="A1107" s="808" t="s">
        <v>1261</v>
      </c>
      <c r="B1107" s="809" t="s">
        <v>1262</v>
      </c>
      <c r="C1107" s="809" t="s">
        <v>1263</v>
      </c>
      <c r="D1107" s="810" t="s">
        <v>4634</v>
      </c>
      <c r="E1107" s="813">
        <v>3000</v>
      </c>
      <c r="F1107" s="814" t="s">
        <v>4635</v>
      </c>
      <c r="G1107" s="815" t="s">
        <v>4636</v>
      </c>
      <c r="H1107" s="640" t="s">
        <v>1655</v>
      </c>
      <c r="I1107" s="640" t="s">
        <v>1326</v>
      </c>
      <c r="J1107" s="816" t="s">
        <v>1268</v>
      </c>
      <c r="K1107" s="817">
        <v>1</v>
      </c>
      <c r="L1107" s="818">
        <v>2</v>
      </c>
      <c r="M1107" s="813">
        <v>6000</v>
      </c>
      <c r="N1107" s="819"/>
      <c r="O1107" s="820"/>
      <c r="P1107" s="821"/>
    </row>
    <row r="1108" spans="1:16" ht="48" x14ac:dyDescent="0.2">
      <c r="A1108" s="808" t="s">
        <v>1261</v>
      </c>
      <c r="B1108" s="809" t="s">
        <v>1262</v>
      </c>
      <c r="C1108" s="809" t="s">
        <v>1263</v>
      </c>
      <c r="D1108" s="810" t="s">
        <v>4637</v>
      </c>
      <c r="E1108" s="813">
        <v>6000</v>
      </c>
      <c r="F1108" s="814" t="s">
        <v>4638</v>
      </c>
      <c r="G1108" s="815" t="s">
        <v>4639</v>
      </c>
      <c r="H1108" s="640" t="s">
        <v>1360</v>
      </c>
      <c r="I1108" s="640" t="s">
        <v>1576</v>
      </c>
      <c r="J1108" s="816" t="s">
        <v>1274</v>
      </c>
      <c r="K1108" s="817">
        <v>1</v>
      </c>
      <c r="L1108" s="818">
        <v>4</v>
      </c>
      <c r="M1108" s="813">
        <v>24000</v>
      </c>
      <c r="N1108" s="819"/>
      <c r="O1108" s="820"/>
      <c r="P1108" s="821"/>
    </row>
    <row r="1109" spans="1:16" ht="60" x14ac:dyDescent="0.2">
      <c r="A1109" s="808" t="s">
        <v>1261</v>
      </c>
      <c r="B1109" s="809" t="s">
        <v>1262</v>
      </c>
      <c r="C1109" s="809" t="s">
        <v>1263</v>
      </c>
      <c r="D1109" s="810" t="s">
        <v>4640</v>
      </c>
      <c r="E1109" s="813">
        <v>3833.3333333333335</v>
      </c>
      <c r="F1109" s="814" t="s">
        <v>4641</v>
      </c>
      <c r="G1109" s="815" t="s">
        <v>4642</v>
      </c>
      <c r="H1109" s="640" t="s">
        <v>1296</v>
      </c>
      <c r="I1109" s="640" t="s">
        <v>1273</v>
      </c>
      <c r="J1109" s="816" t="s">
        <v>1274</v>
      </c>
      <c r="K1109" s="817"/>
      <c r="L1109" s="818"/>
      <c r="M1109" s="813"/>
      <c r="N1109" s="819">
        <v>1</v>
      </c>
      <c r="O1109" s="820">
        <v>2</v>
      </c>
      <c r="P1109" s="821">
        <v>11500</v>
      </c>
    </row>
    <row r="1110" spans="1:16" ht="36" x14ac:dyDescent="0.2">
      <c r="A1110" s="808" t="s">
        <v>1261</v>
      </c>
      <c r="B1110" s="809" t="s">
        <v>1262</v>
      </c>
      <c r="C1110" s="809" t="s">
        <v>1263</v>
      </c>
      <c r="D1110" s="810" t="s">
        <v>4643</v>
      </c>
      <c r="E1110" s="813">
        <v>8500</v>
      </c>
      <c r="F1110" s="814" t="s">
        <v>4644</v>
      </c>
      <c r="G1110" s="815" t="s">
        <v>4645</v>
      </c>
      <c r="H1110" s="640" t="s">
        <v>1443</v>
      </c>
      <c r="I1110" s="640" t="s">
        <v>1273</v>
      </c>
      <c r="J1110" s="816" t="s">
        <v>1274</v>
      </c>
      <c r="K1110" s="817">
        <v>1</v>
      </c>
      <c r="L1110" s="818">
        <v>4</v>
      </c>
      <c r="M1110" s="813">
        <v>34000</v>
      </c>
      <c r="N1110" s="819">
        <v>1</v>
      </c>
      <c r="O1110" s="820">
        <v>4</v>
      </c>
      <c r="P1110" s="821">
        <v>34000</v>
      </c>
    </row>
    <row r="1111" spans="1:16" ht="84" x14ac:dyDescent="0.2">
      <c r="A1111" s="808" t="s">
        <v>1261</v>
      </c>
      <c r="B1111" s="809" t="s">
        <v>1262</v>
      </c>
      <c r="C1111" s="809" t="s">
        <v>1263</v>
      </c>
      <c r="D1111" s="810" t="s">
        <v>4646</v>
      </c>
      <c r="E1111" s="813">
        <v>5500</v>
      </c>
      <c r="F1111" s="814" t="s">
        <v>4647</v>
      </c>
      <c r="G1111" s="815" t="s">
        <v>4648</v>
      </c>
      <c r="H1111" s="640" t="s">
        <v>1305</v>
      </c>
      <c r="I1111" s="640" t="s">
        <v>1273</v>
      </c>
      <c r="J1111" s="816" t="s">
        <v>1274</v>
      </c>
      <c r="K1111" s="817">
        <v>1</v>
      </c>
      <c r="L1111" s="818">
        <v>3</v>
      </c>
      <c r="M1111" s="813">
        <v>16500</v>
      </c>
      <c r="N1111" s="819"/>
      <c r="O1111" s="820"/>
      <c r="P1111" s="821"/>
    </row>
    <row r="1112" spans="1:16" ht="48" x14ac:dyDescent="0.2">
      <c r="A1112" s="808" t="s">
        <v>1261</v>
      </c>
      <c r="B1112" s="809" t="s">
        <v>1262</v>
      </c>
      <c r="C1112" s="809" t="s">
        <v>1263</v>
      </c>
      <c r="D1112" s="810" t="s">
        <v>2351</v>
      </c>
      <c r="E1112" s="813">
        <v>2500</v>
      </c>
      <c r="F1112" s="814" t="s">
        <v>4649</v>
      </c>
      <c r="G1112" s="815" t="s">
        <v>4650</v>
      </c>
      <c r="H1112" s="640" t="s">
        <v>1461</v>
      </c>
      <c r="I1112" s="640" t="s">
        <v>1326</v>
      </c>
      <c r="J1112" s="816" t="s">
        <v>1274</v>
      </c>
      <c r="K1112" s="817">
        <v>1</v>
      </c>
      <c r="L1112" s="818">
        <v>2</v>
      </c>
      <c r="M1112" s="813">
        <v>5000</v>
      </c>
      <c r="N1112" s="819">
        <v>1</v>
      </c>
      <c r="O1112" s="820">
        <v>1</v>
      </c>
      <c r="P1112" s="821">
        <v>2500</v>
      </c>
    </row>
    <row r="1113" spans="1:16" ht="72" x14ac:dyDescent="0.2">
      <c r="A1113" s="808" t="s">
        <v>1261</v>
      </c>
      <c r="B1113" s="809" t="s">
        <v>1262</v>
      </c>
      <c r="C1113" s="809" t="s">
        <v>1263</v>
      </c>
      <c r="D1113" s="810" t="s">
        <v>4651</v>
      </c>
      <c r="E1113" s="813">
        <v>3880</v>
      </c>
      <c r="F1113" s="814" t="s">
        <v>4652</v>
      </c>
      <c r="G1113" s="815" t="s">
        <v>4653</v>
      </c>
      <c r="H1113" s="640" t="s">
        <v>1381</v>
      </c>
      <c r="I1113" s="640" t="s">
        <v>1382</v>
      </c>
      <c r="J1113" s="816" t="s">
        <v>1274</v>
      </c>
      <c r="K1113" s="817">
        <v>1</v>
      </c>
      <c r="L1113" s="818">
        <v>5</v>
      </c>
      <c r="M1113" s="813">
        <v>17500</v>
      </c>
      <c r="N1113" s="819">
        <v>4</v>
      </c>
      <c r="O1113" s="820">
        <v>6</v>
      </c>
      <c r="P1113" s="821">
        <v>23500</v>
      </c>
    </row>
    <row r="1114" spans="1:16" ht="72" x14ac:dyDescent="0.2">
      <c r="A1114" s="808" t="s">
        <v>1261</v>
      </c>
      <c r="B1114" s="809" t="s">
        <v>1262</v>
      </c>
      <c r="C1114" s="809" t="s">
        <v>1263</v>
      </c>
      <c r="D1114" s="810" t="s">
        <v>4654</v>
      </c>
      <c r="E1114" s="813">
        <v>5500</v>
      </c>
      <c r="F1114" s="814" t="s">
        <v>4655</v>
      </c>
      <c r="G1114" s="815" t="s">
        <v>4656</v>
      </c>
      <c r="H1114" s="640" t="s">
        <v>1325</v>
      </c>
      <c r="I1114" s="640" t="s">
        <v>1283</v>
      </c>
      <c r="J1114" s="816" t="s">
        <v>1274</v>
      </c>
      <c r="K1114" s="817">
        <v>3</v>
      </c>
      <c r="L1114" s="818">
        <v>12</v>
      </c>
      <c r="M1114" s="813">
        <v>66000</v>
      </c>
      <c r="N1114" s="819">
        <v>1</v>
      </c>
      <c r="O1114" s="820">
        <v>1</v>
      </c>
      <c r="P1114" s="821">
        <v>5500</v>
      </c>
    </row>
    <row r="1115" spans="1:16" ht="36" x14ac:dyDescent="0.2">
      <c r="A1115" s="808" t="s">
        <v>1261</v>
      </c>
      <c r="B1115" s="809" t="s">
        <v>1262</v>
      </c>
      <c r="C1115" s="809" t="s">
        <v>1263</v>
      </c>
      <c r="D1115" s="810" t="s">
        <v>4657</v>
      </c>
      <c r="E1115" s="813">
        <v>3000</v>
      </c>
      <c r="F1115" s="814" t="s">
        <v>4658</v>
      </c>
      <c r="G1115" s="815" t="s">
        <v>4659</v>
      </c>
      <c r="H1115" s="640" t="s">
        <v>1723</v>
      </c>
      <c r="I1115" s="640" t="s">
        <v>1273</v>
      </c>
      <c r="J1115" s="816" t="s">
        <v>1268</v>
      </c>
      <c r="K1115" s="817"/>
      <c r="L1115" s="818"/>
      <c r="M1115" s="813"/>
      <c r="N1115" s="819">
        <v>4</v>
      </c>
      <c r="O1115" s="820">
        <v>6</v>
      </c>
      <c r="P1115" s="821">
        <v>18000</v>
      </c>
    </row>
    <row r="1116" spans="1:16" ht="276" x14ac:dyDescent="0.2">
      <c r="A1116" s="808" t="s">
        <v>1261</v>
      </c>
      <c r="B1116" s="809" t="s">
        <v>1262</v>
      </c>
      <c r="C1116" s="809" t="s">
        <v>1263</v>
      </c>
      <c r="D1116" s="810" t="s">
        <v>4660</v>
      </c>
      <c r="E1116" s="813">
        <v>6500</v>
      </c>
      <c r="F1116" s="814" t="s">
        <v>4661</v>
      </c>
      <c r="G1116" s="815" t="s">
        <v>4662</v>
      </c>
      <c r="H1116" s="640" t="s">
        <v>1272</v>
      </c>
      <c r="I1116" s="640" t="s">
        <v>1278</v>
      </c>
      <c r="J1116" s="816" t="s">
        <v>1274</v>
      </c>
      <c r="K1116" s="817">
        <v>2</v>
      </c>
      <c r="L1116" s="818">
        <v>6</v>
      </c>
      <c r="M1116" s="813">
        <v>39000</v>
      </c>
      <c r="N1116" s="819">
        <v>1</v>
      </c>
      <c r="O1116" s="820">
        <v>4</v>
      </c>
      <c r="P1116" s="821">
        <v>26000</v>
      </c>
    </row>
    <row r="1117" spans="1:16" ht="84" x14ac:dyDescent="0.2">
      <c r="A1117" s="808" t="s">
        <v>1261</v>
      </c>
      <c r="B1117" s="809" t="s">
        <v>1262</v>
      </c>
      <c r="C1117" s="809" t="s">
        <v>1263</v>
      </c>
      <c r="D1117" s="810" t="s">
        <v>4663</v>
      </c>
      <c r="E1117" s="813">
        <v>6800</v>
      </c>
      <c r="F1117" s="814" t="s">
        <v>4664</v>
      </c>
      <c r="G1117" s="815" t="s">
        <v>4665</v>
      </c>
      <c r="H1117" s="640" t="s">
        <v>1305</v>
      </c>
      <c r="I1117" s="640" t="s">
        <v>1305</v>
      </c>
      <c r="J1117" s="816" t="s">
        <v>1274</v>
      </c>
      <c r="K1117" s="817">
        <v>1</v>
      </c>
      <c r="L1117" s="818">
        <v>5</v>
      </c>
      <c r="M1117" s="813">
        <v>34000</v>
      </c>
      <c r="N1117" s="819"/>
      <c r="O1117" s="820"/>
      <c r="P1117" s="821"/>
    </row>
    <row r="1118" spans="1:16" ht="36" x14ac:dyDescent="0.2">
      <c r="A1118" s="808" t="s">
        <v>1261</v>
      </c>
      <c r="B1118" s="809" t="s">
        <v>1262</v>
      </c>
      <c r="C1118" s="809" t="s">
        <v>1263</v>
      </c>
      <c r="D1118" s="810" t="s">
        <v>4666</v>
      </c>
      <c r="E1118" s="813">
        <v>2200</v>
      </c>
      <c r="F1118" s="814" t="s">
        <v>4667</v>
      </c>
      <c r="G1118" s="815" t="s">
        <v>4668</v>
      </c>
      <c r="H1118" s="640" t="s">
        <v>4669</v>
      </c>
      <c r="I1118" s="640" t="s">
        <v>1326</v>
      </c>
      <c r="J1118" s="816" t="s">
        <v>1274</v>
      </c>
      <c r="K1118" s="817">
        <v>1</v>
      </c>
      <c r="L1118" s="818">
        <v>2</v>
      </c>
      <c r="M1118" s="813">
        <v>4400</v>
      </c>
      <c r="N1118" s="819"/>
      <c r="O1118" s="820"/>
      <c r="P1118" s="821"/>
    </row>
    <row r="1119" spans="1:16" ht="60" x14ac:dyDescent="0.2">
      <c r="A1119" s="808" t="s">
        <v>1261</v>
      </c>
      <c r="B1119" s="809" t="s">
        <v>1262</v>
      </c>
      <c r="C1119" s="809" t="s">
        <v>1263</v>
      </c>
      <c r="D1119" s="810" t="s">
        <v>2273</v>
      </c>
      <c r="E1119" s="813">
        <v>2000.018</v>
      </c>
      <c r="F1119" s="814" t="s">
        <v>4670</v>
      </c>
      <c r="G1119" s="815" t="s">
        <v>4671</v>
      </c>
      <c r="H1119" s="640" t="s">
        <v>1479</v>
      </c>
      <c r="I1119" s="640" t="s">
        <v>1479</v>
      </c>
      <c r="J1119" s="816" t="s">
        <v>1268</v>
      </c>
      <c r="K1119" s="817">
        <v>1</v>
      </c>
      <c r="L1119" s="818">
        <v>12</v>
      </c>
      <c r="M1119" s="813">
        <v>24000</v>
      </c>
      <c r="N1119" s="819">
        <v>4</v>
      </c>
      <c r="O1119" s="820">
        <v>6</v>
      </c>
      <c r="P1119" s="821">
        <v>12000.108</v>
      </c>
    </row>
    <row r="1120" spans="1:16" ht="36" x14ac:dyDescent="0.2">
      <c r="A1120" s="808" t="s">
        <v>1261</v>
      </c>
      <c r="B1120" s="809" t="s">
        <v>1262</v>
      </c>
      <c r="C1120" s="809" t="s">
        <v>1263</v>
      </c>
      <c r="D1120" s="810" t="s">
        <v>4672</v>
      </c>
      <c r="E1120" s="813">
        <v>5500</v>
      </c>
      <c r="F1120" s="814" t="s">
        <v>4673</v>
      </c>
      <c r="G1120" s="815" t="s">
        <v>4674</v>
      </c>
      <c r="H1120" s="640" t="s">
        <v>4675</v>
      </c>
      <c r="I1120" s="640" t="s">
        <v>1273</v>
      </c>
      <c r="J1120" s="816" t="s">
        <v>1274</v>
      </c>
      <c r="K1120" s="817">
        <v>1</v>
      </c>
      <c r="L1120" s="818">
        <v>2</v>
      </c>
      <c r="M1120" s="813">
        <v>11000</v>
      </c>
      <c r="N1120" s="819">
        <v>4</v>
      </c>
      <c r="O1120" s="820">
        <v>6</v>
      </c>
      <c r="P1120" s="821">
        <v>33000</v>
      </c>
    </row>
    <row r="1121" spans="1:16" ht="36" x14ac:dyDescent="0.2">
      <c r="A1121" s="808" t="s">
        <v>1261</v>
      </c>
      <c r="B1121" s="809" t="s">
        <v>1262</v>
      </c>
      <c r="C1121" s="809" t="s">
        <v>1263</v>
      </c>
      <c r="D1121" s="810" t="s">
        <v>4676</v>
      </c>
      <c r="E1121" s="813">
        <v>2500</v>
      </c>
      <c r="F1121" s="814" t="s">
        <v>4677</v>
      </c>
      <c r="G1121" s="815" t="s">
        <v>4678</v>
      </c>
      <c r="H1121" s="640" t="s">
        <v>4679</v>
      </c>
      <c r="I1121" s="640" t="s">
        <v>1273</v>
      </c>
      <c r="J1121" s="816" t="s">
        <v>1268</v>
      </c>
      <c r="K1121" s="817">
        <v>1</v>
      </c>
      <c r="L1121" s="818">
        <v>4</v>
      </c>
      <c r="M1121" s="813">
        <v>10000</v>
      </c>
      <c r="N1121" s="819"/>
      <c r="O1121" s="820"/>
      <c r="P1121" s="821"/>
    </row>
    <row r="1122" spans="1:16" ht="216" x14ac:dyDescent="0.2">
      <c r="A1122" s="808" t="s">
        <v>1261</v>
      </c>
      <c r="B1122" s="809" t="s">
        <v>1262</v>
      </c>
      <c r="C1122" s="809" t="s">
        <v>1263</v>
      </c>
      <c r="D1122" s="810" t="s">
        <v>4680</v>
      </c>
      <c r="E1122" s="813">
        <v>7500</v>
      </c>
      <c r="F1122" s="814" t="s">
        <v>4681</v>
      </c>
      <c r="G1122" s="815" t="s">
        <v>4682</v>
      </c>
      <c r="H1122" s="640" t="s">
        <v>1430</v>
      </c>
      <c r="I1122" s="640" t="s">
        <v>1273</v>
      </c>
      <c r="J1122" s="816" t="s">
        <v>1274</v>
      </c>
      <c r="K1122" s="817"/>
      <c r="L1122" s="818"/>
      <c r="M1122" s="813"/>
      <c r="N1122" s="819">
        <v>1</v>
      </c>
      <c r="O1122" s="820">
        <v>3</v>
      </c>
      <c r="P1122" s="821">
        <v>22500</v>
      </c>
    </row>
    <row r="1123" spans="1:16" ht="36" x14ac:dyDescent="0.2">
      <c r="A1123" s="808" t="s">
        <v>1261</v>
      </c>
      <c r="B1123" s="809" t="s">
        <v>1262</v>
      </c>
      <c r="C1123" s="809" t="s">
        <v>1263</v>
      </c>
      <c r="D1123" s="810" t="s">
        <v>4683</v>
      </c>
      <c r="E1123" s="813">
        <v>5000</v>
      </c>
      <c r="F1123" s="814" t="s">
        <v>4684</v>
      </c>
      <c r="G1123" s="815" t="s">
        <v>4685</v>
      </c>
      <c r="H1123" s="640" t="s">
        <v>1272</v>
      </c>
      <c r="I1123" s="640" t="s">
        <v>1278</v>
      </c>
      <c r="J1123" s="816" t="s">
        <v>1274</v>
      </c>
      <c r="K1123" s="817">
        <v>2</v>
      </c>
      <c r="L1123" s="818">
        <v>5</v>
      </c>
      <c r="M1123" s="813">
        <v>35000</v>
      </c>
      <c r="N1123" s="819"/>
      <c r="O1123" s="820"/>
      <c r="P1123" s="821"/>
    </row>
    <row r="1124" spans="1:16" ht="36" x14ac:dyDescent="0.2">
      <c r="A1124" s="808" t="s">
        <v>1261</v>
      </c>
      <c r="B1124" s="809" t="s">
        <v>1262</v>
      </c>
      <c r="C1124" s="809" t="s">
        <v>1263</v>
      </c>
      <c r="D1124" s="810" t="s">
        <v>4686</v>
      </c>
      <c r="E1124" s="813">
        <v>2000</v>
      </c>
      <c r="F1124" s="814" t="s">
        <v>4687</v>
      </c>
      <c r="G1124" s="815" t="s">
        <v>4688</v>
      </c>
      <c r="H1124" s="640" t="s">
        <v>1325</v>
      </c>
      <c r="I1124" s="640" t="s">
        <v>1671</v>
      </c>
      <c r="J1124" s="816" t="s">
        <v>1268</v>
      </c>
      <c r="K1124" s="817">
        <v>1</v>
      </c>
      <c r="L1124" s="818">
        <v>12</v>
      </c>
      <c r="M1124" s="813">
        <v>24000</v>
      </c>
      <c r="N1124" s="819">
        <v>5</v>
      </c>
      <c r="O1124" s="820">
        <v>6</v>
      </c>
      <c r="P1124" s="821">
        <v>12000</v>
      </c>
    </row>
    <row r="1125" spans="1:16" ht="36" x14ac:dyDescent="0.2">
      <c r="A1125" s="808" t="s">
        <v>1261</v>
      </c>
      <c r="B1125" s="809" t="s">
        <v>1262</v>
      </c>
      <c r="C1125" s="809" t="s">
        <v>1263</v>
      </c>
      <c r="D1125" s="810" t="s">
        <v>4689</v>
      </c>
      <c r="E1125" s="813">
        <v>2000</v>
      </c>
      <c r="F1125" s="814" t="s">
        <v>4690</v>
      </c>
      <c r="G1125" s="815" t="s">
        <v>4691</v>
      </c>
      <c r="H1125" s="640" t="s">
        <v>4692</v>
      </c>
      <c r="I1125" s="640" t="s">
        <v>1671</v>
      </c>
      <c r="J1125" s="816" t="s">
        <v>1268</v>
      </c>
      <c r="K1125" s="817">
        <v>1</v>
      </c>
      <c r="L1125" s="818">
        <v>12</v>
      </c>
      <c r="M1125" s="813">
        <v>24000</v>
      </c>
      <c r="N1125" s="819">
        <v>5</v>
      </c>
      <c r="O1125" s="820">
        <v>6</v>
      </c>
      <c r="P1125" s="821">
        <v>12000</v>
      </c>
    </row>
    <row r="1126" spans="1:16" ht="48" x14ac:dyDescent="0.2">
      <c r="A1126" s="808" t="s">
        <v>1261</v>
      </c>
      <c r="B1126" s="809" t="s">
        <v>1262</v>
      </c>
      <c r="C1126" s="809" t="s">
        <v>1263</v>
      </c>
      <c r="D1126" s="810" t="s">
        <v>4693</v>
      </c>
      <c r="E1126" s="813">
        <v>2480.46875</v>
      </c>
      <c r="F1126" s="814" t="s">
        <v>4694</v>
      </c>
      <c r="G1126" s="815" t="s">
        <v>4695</v>
      </c>
      <c r="H1126" s="640" t="s">
        <v>1316</v>
      </c>
      <c r="I1126" s="640" t="s">
        <v>1317</v>
      </c>
      <c r="J1126" s="816" t="s">
        <v>1268</v>
      </c>
      <c r="K1126" s="817">
        <v>3</v>
      </c>
      <c r="L1126" s="818">
        <v>11</v>
      </c>
      <c r="M1126" s="813">
        <v>26000</v>
      </c>
      <c r="N1126" s="819">
        <v>5</v>
      </c>
      <c r="O1126" s="820">
        <v>6</v>
      </c>
      <c r="P1126" s="821">
        <v>14882.8125</v>
      </c>
    </row>
    <row r="1127" spans="1:16" ht="60" x14ac:dyDescent="0.2">
      <c r="A1127" s="808" t="s">
        <v>1261</v>
      </c>
      <c r="B1127" s="809" t="s">
        <v>1262</v>
      </c>
      <c r="C1127" s="809" t="s">
        <v>1263</v>
      </c>
      <c r="D1127" s="810" t="s">
        <v>4696</v>
      </c>
      <c r="E1127" s="813">
        <v>4000</v>
      </c>
      <c r="F1127" s="814" t="s">
        <v>4697</v>
      </c>
      <c r="G1127" s="815" t="s">
        <v>4698</v>
      </c>
      <c r="H1127" s="640" t="s">
        <v>1272</v>
      </c>
      <c r="I1127" s="640" t="s">
        <v>1716</v>
      </c>
      <c r="J1127" s="816" t="s">
        <v>1268</v>
      </c>
      <c r="K1127" s="817">
        <v>2</v>
      </c>
      <c r="L1127" s="818">
        <v>9</v>
      </c>
      <c r="M1127" s="813">
        <v>36000</v>
      </c>
      <c r="N1127" s="819"/>
      <c r="O1127" s="820"/>
      <c r="P1127" s="821"/>
    </row>
    <row r="1128" spans="1:16" ht="72" x14ac:dyDescent="0.2">
      <c r="A1128" s="808" t="s">
        <v>1261</v>
      </c>
      <c r="B1128" s="809" t="s">
        <v>1262</v>
      </c>
      <c r="C1128" s="809" t="s">
        <v>1263</v>
      </c>
      <c r="D1128" s="810" t="s">
        <v>4699</v>
      </c>
      <c r="E1128" s="813">
        <v>5000</v>
      </c>
      <c r="F1128" s="814" t="s">
        <v>4700</v>
      </c>
      <c r="G1128" s="815" t="s">
        <v>4701</v>
      </c>
      <c r="H1128" s="640" t="s">
        <v>1272</v>
      </c>
      <c r="I1128" s="640" t="s">
        <v>1273</v>
      </c>
      <c r="J1128" s="816" t="s">
        <v>1274</v>
      </c>
      <c r="K1128" s="817">
        <v>1</v>
      </c>
      <c r="L1128" s="818">
        <v>3</v>
      </c>
      <c r="M1128" s="813">
        <v>15000</v>
      </c>
      <c r="N1128" s="819"/>
      <c r="O1128" s="820"/>
      <c r="P1128" s="821"/>
    </row>
    <row r="1129" spans="1:16" ht="48" x14ac:dyDescent="0.2">
      <c r="A1129" s="808" t="s">
        <v>1261</v>
      </c>
      <c r="B1129" s="809" t="s">
        <v>1262</v>
      </c>
      <c r="C1129" s="809" t="s">
        <v>1263</v>
      </c>
      <c r="D1129" s="810" t="s">
        <v>4702</v>
      </c>
      <c r="E1129" s="813">
        <v>2200</v>
      </c>
      <c r="F1129" s="814" t="s">
        <v>4703</v>
      </c>
      <c r="G1129" s="815" t="s">
        <v>4704</v>
      </c>
      <c r="H1129" s="640" t="s">
        <v>1272</v>
      </c>
      <c r="I1129" s="640" t="s">
        <v>1278</v>
      </c>
      <c r="J1129" s="816" t="s">
        <v>1274</v>
      </c>
      <c r="K1129" s="817">
        <v>1</v>
      </c>
      <c r="L1129" s="818">
        <v>1</v>
      </c>
      <c r="M1129" s="813">
        <v>2200</v>
      </c>
      <c r="N1129" s="819"/>
      <c r="O1129" s="820"/>
      <c r="P1129" s="821"/>
    </row>
    <row r="1130" spans="1:16" ht="48" x14ac:dyDescent="0.2">
      <c r="A1130" s="808" t="s">
        <v>1261</v>
      </c>
      <c r="B1130" s="809" t="s">
        <v>1262</v>
      </c>
      <c r="C1130" s="809" t="s">
        <v>1263</v>
      </c>
      <c r="D1130" s="810" t="s">
        <v>2351</v>
      </c>
      <c r="E1130" s="813">
        <v>2500</v>
      </c>
      <c r="F1130" s="814" t="s">
        <v>4705</v>
      </c>
      <c r="G1130" s="815" t="s">
        <v>4706</v>
      </c>
      <c r="H1130" s="640" t="s">
        <v>1461</v>
      </c>
      <c r="I1130" s="640" t="s">
        <v>1326</v>
      </c>
      <c r="J1130" s="816" t="s">
        <v>1274</v>
      </c>
      <c r="K1130" s="817">
        <v>1</v>
      </c>
      <c r="L1130" s="818">
        <v>2</v>
      </c>
      <c r="M1130" s="813">
        <v>5000</v>
      </c>
      <c r="N1130" s="819">
        <v>5</v>
      </c>
      <c r="O1130" s="820">
        <v>6</v>
      </c>
      <c r="P1130" s="821">
        <v>15000</v>
      </c>
    </row>
    <row r="1131" spans="1:16" ht="72" x14ac:dyDescent="0.2">
      <c r="A1131" s="808" t="s">
        <v>1261</v>
      </c>
      <c r="B1131" s="809" t="s">
        <v>1262</v>
      </c>
      <c r="C1131" s="809" t="s">
        <v>1263</v>
      </c>
      <c r="D1131" s="810" t="s">
        <v>4707</v>
      </c>
      <c r="E1131" s="813">
        <v>8500</v>
      </c>
      <c r="F1131" s="814" t="s">
        <v>4708</v>
      </c>
      <c r="G1131" s="815" t="s">
        <v>4709</v>
      </c>
      <c r="H1131" s="640" t="s">
        <v>1360</v>
      </c>
      <c r="I1131" s="640" t="s">
        <v>1576</v>
      </c>
      <c r="J1131" s="816" t="s">
        <v>1274</v>
      </c>
      <c r="K1131" s="817">
        <v>1</v>
      </c>
      <c r="L1131" s="818">
        <v>3</v>
      </c>
      <c r="M1131" s="813">
        <v>25500</v>
      </c>
      <c r="N1131" s="819">
        <v>4</v>
      </c>
      <c r="O1131" s="820">
        <v>5</v>
      </c>
      <c r="P1131" s="821">
        <v>42500</v>
      </c>
    </row>
    <row r="1132" spans="1:16" ht="180" x14ac:dyDescent="0.2">
      <c r="A1132" s="808" t="s">
        <v>1261</v>
      </c>
      <c r="B1132" s="809" t="s">
        <v>1262</v>
      </c>
      <c r="C1132" s="809" t="s">
        <v>1263</v>
      </c>
      <c r="D1132" s="810" t="s">
        <v>4710</v>
      </c>
      <c r="E1132" s="813">
        <v>6000</v>
      </c>
      <c r="F1132" s="814" t="s">
        <v>4711</v>
      </c>
      <c r="G1132" s="815" t="s">
        <v>4712</v>
      </c>
      <c r="H1132" s="640" t="s">
        <v>1272</v>
      </c>
      <c r="I1132" s="640" t="s">
        <v>1273</v>
      </c>
      <c r="J1132" s="816" t="s">
        <v>1274</v>
      </c>
      <c r="K1132" s="817">
        <v>1</v>
      </c>
      <c r="L1132" s="818">
        <v>3</v>
      </c>
      <c r="M1132" s="813">
        <v>16500</v>
      </c>
      <c r="N1132" s="819">
        <v>1</v>
      </c>
      <c r="O1132" s="820">
        <v>3</v>
      </c>
      <c r="P1132" s="821">
        <v>19500</v>
      </c>
    </row>
    <row r="1133" spans="1:16" ht="240" x14ac:dyDescent="0.2">
      <c r="A1133" s="808" t="s">
        <v>1261</v>
      </c>
      <c r="B1133" s="809" t="s">
        <v>1262</v>
      </c>
      <c r="C1133" s="809" t="s">
        <v>1263</v>
      </c>
      <c r="D1133" s="810" t="s">
        <v>4713</v>
      </c>
      <c r="E1133" s="813">
        <v>8500</v>
      </c>
      <c r="F1133" s="814" t="s">
        <v>4714</v>
      </c>
      <c r="G1133" s="815" t="s">
        <v>4715</v>
      </c>
      <c r="H1133" s="640" t="s">
        <v>1430</v>
      </c>
      <c r="I1133" s="640" t="s">
        <v>1273</v>
      </c>
      <c r="J1133" s="816" t="s">
        <v>1274</v>
      </c>
      <c r="K1133" s="817"/>
      <c r="L1133" s="818"/>
      <c r="M1133" s="813"/>
      <c r="N1133" s="819">
        <v>1</v>
      </c>
      <c r="O1133" s="820">
        <v>3</v>
      </c>
      <c r="P1133" s="821">
        <v>25500</v>
      </c>
    </row>
    <row r="1134" spans="1:16" ht="36" x14ac:dyDescent="0.2">
      <c r="A1134" s="808" t="s">
        <v>1261</v>
      </c>
      <c r="B1134" s="809" t="s">
        <v>1262</v>
      </c>
      <c r="C1134" s="809" t="s">
        <v>1263</v>
      </c>
      <c r="D1134" s="810" t="s">
        <v>4716</v>
      </c>
      <c r="E1134" s="813">
        <v>3000</v>
      </c>
      <c r="F1134" s="814" t="s">
        <v>4717</v>
      </c>
      <c r="G1134" s="815" t="s">
        <v>4718</v>
      </c>
      <c r="H1134" s="640" t="s">
        <v>1545</v>
      </c>
      <c r="I1134" s="640" t="s">
        <v>1377</v>
      </c>
      <c r="J1134" s="816" t="s">
        <v>1274</v>
      </c>
      <c r="K1134" s="817">
        <v>4</v>
      </c>
      <c r="L1134" s="818">
        <v>11</v>
      </c>
      <c r="M1134" s="813">
        <v>31500</v>
      </c>
      <c r="N1134" s="819">
        <v>2</v>
      </c>
      <c r="O1134" s="820">
        <v>6</v>
      </c>
      <c r="P1134" s="821">
        <v>18000</v>
      </c>
    </row>
    <row r="1135" spans="1:16" ht="96" x14ac:dyDescent="0.2">
      <c r="A1135" s="808" t="s">
        <v>1261</v>
      </c>
      <c r="B1135" s="809" t="s">
        <v>1262</v>
      </c>
      <c r="C1135" s="809" t="s">
        <v>1263</v>
      </c>
      <c r="D1135" s="810" t="s">
        <v>4719</v>
      </c>
      <c r="E1135" s="813">
        <v>7000</v>
      </c>
      <c r="F1135" s="814" t="s">
        <v>4720</v>
      </c>
      <c r="G1135" s="815" t="s">
        <v>4721</v>
      </c>
      <c r="H1135" s="640" t="s">
        <v>1316</v>
      </c>
      <c r="I1135" s="640" t="s">
        <v>1273</v>
      </c>
      <c r="J1135" s="816" t="s">
        <v>1274</v>
      </c>
      <c r="K1135" s="817">
        <v>1</v>
      </c>
      <c r="L1135" s="818">
        <v>2</v>
      </c>
      <c r="M1135" s="813">
        <v>14000</v>
      </c>
      <c r="N1135" s="819">
        <v>6</v>
      </c>
      <c r="O1135" s="820">
        <v>6</v>
      </c>
      <c r="P1135" s="821">
        <v>42000</v>
      </c>
    </row>
    <row r="1136" spans="1:16" ht="96" x14ac:dyDescent="0.2">
      <c r="A1136" s="808" t="s">
        <v>1261</v>
      </c>
      <c r="B1136" s="809" t="s">
        <v>1262</v>
      </c>
      <c r="C1136" s="809" t="s">
        <v>1263</v>
      </c>
      <c r="D1136" s="810" t="s">
        <v>4722</v>
      </c>
      <c r="E1136" s="813">
        <v>6500</v>
      </c>
      <c r="F1136" s="814" t="s">
        <v>4723</v>
      </c>
      <c r="G1136" s="815" t="s">
        <v>4724</v>
      </c>
      <c r="H1136" s="640" t="s">
        <v>1292</v>
      </c>
      <c r="I1136" s="640" t="s">
        <v>1273</v>
      </c>
      <c r="J1136" s="816" t="s">
        <v>1274</v>
      </c>
      <c r="K1136" s="817">
        <v>1</v>
      </c>
      <c r="L1136" s="818">
        <v>3</v>
      </c>
      <c r="M1136" s="813">
        <v>19500</v>
      </c>
      <c r="N1136" s="819"/>
      <c r="O1136" s="820"/>
      <c r="P1136" s="821"/>
    </row>
    <row r="1137" spans="1:16" ht="168" x14ac:dyDescent="0.2">
      <c r="A1137" s="808" t="s">
        <v>1261</v>
      </c>
      <c r="B1137" s="809" t="s">
        <v>1262</v>
      </c>
      <c r="C1137" s="809" t="s">
        <v>1263</v>
      </c>
      <c r="D1137" s="810" t="s">
        <v>4725</v>
      </c>
      <c r="E1137" s="813">
        <v>6500</v>
      </c>
      <c r="F1137" s="814" t="s">
        <v>4726</v>
      </c>
      <c r="G1137" s="815" t="s">
        <v>4727</v>
      </c>
      <c r="H1137" s="640" t="s">
        <v>1430</v>
      </c>
      <c r="I1137" s="640" t="s">
        <v>1273</v>
      </c>
      <c r="J1137" s="816" t="s">
        <v>1274</v>
      </c>
      <c r="K1137" s="817">
        <v>1</v>
      </c>
      <c r="L1137" s="818">
        <v>3</v>
      </c>
      <c r="M1137" s="813">
        <v>19500</v>
      </c>
      <c r="N1137" s="819">
        <v>1</v>
      </c>
      <c r="O1137" s="820">
        <v>3</v>
      </c>
      <c r="P1137" s="821">
        <v>19500</v>
      </c>
    </row>
    <row r="1138" spans="1:16" ht="48" x14ac:dyDescent="0.2">
      <c r="A1138" s="808" t="s">
        <v>1261</v>
      </c>
      <c r="B1138" s="809" t="s">
        <v>1262</v>
      </c>
      <c r="C1138" s="809" t="s">
        <v>1263</v>
      </c>
      <c r="D1138" s="810" t="s">
        <v>4728</v>
      </c>
      <c r="E1138" s="813">
        <v>3266.8</v>
      </c>
      <c r="F1138" s="814" t="s">
        <v>4729</v>
      </c>
      <c r="G1138" s="815" t="s">
        <v>4730</v>
      </c>
      <c r="H1138" s="640" t="s">
        <v>1312</v>
      </c>
      <c r="I1138" s="640" t="s">
        <v>1716</v>
      </c>
      <c r="J1138" s="816" t="s">
        <v>1268</v>
      </c>
      <c r="K1138" s="817">
        <v>1</v>
      </c>
      <c r="L1138" s="818">
        <v>5</v>
      </c>
      <c r="M1138" s="813">
        <v>16334</v>
      </c>
      <c r="N1138" s="819"/>
      <c r="O1138" s="820"/>
      <c r="P1138" s="821"/>
    </row>
    <row r="1139" spans="1:16" ht="60" x14ac:dyDescent="0.2">
      <c r="A1139" s="808" t="s">
        <v>1261</v>
      </c>
      <c r="B1139" s="809" t="s">
        <v>1262</v>
      </c>
      <c r="C1139" s="809" t="s">
        <v>1263</v>
      </c>
      <c r="D1139" s="810" t="s">
        <v>4731</v>
      </c>
      <c r="E1139" s="813">
        <v>5000</v>
      </c>
      <c r="F1139" s="814" t="s">
        <v>4732</v>
      </c>
      <c r="G1139" s="815" t="s">
        <v>4733</v>
      </c>
      <c r="H1139" s="640" t="s">
        <v>1430</v>
      </c>
      <c r="I1139" s="640" t="s">
        <v>1273</v>
      </c>
      <c r="J1139" s="816" t="s">
        <v>1274</v>
      </c>
      <c r="K1139" s="817">
        <v>1</v>
      </c>
      <c r="L1139" s="818">
        <v>3</v>
      </c>
      <c r="M1139" s="813">
        <v>15000</v>
      </c>
      <c r="N1139" s="819"/>
      <c r="O1139" s="820"/>
      <c r="P1139" s="821"/>
    </row>
    <row r="1140" spans="1:16" ht="48" x14ac:dyDescent="0.2">
      <c r="A1140" s="808" t="s">
        <v>1261</v>
      </c>
      <c r="B1140" s="809" t="s">
        <v>1262</v>
      </c>
      <c r="C1140" s="809" t="s">
        <v>1263</v>
      </c>
      <c r="D1140" s="810" t="s">
        <v>4734</v>
      </c>
      <c r="E1140" s="813">
        <v>7500</v>
      </c>
      <c r="F1140" s="814" t="s">
        <v>4735</v>
      </c>
      <c r="G1140" s="815" t="s">
        <v>4736</v>
      </c>
      <c r="H1140" s="640" t="s">
        <v>1325</v>
      </c>
      <c r="I1140" s="640" t="s">
        <v>1273</v>
      </c>
      <c r="J1140" s="816" t="s">
        <v>1274</v>
      </c>
      <c r="K1140" s="817">
        <v>1</v>
      </c>
      <c r="L1140" s="818">
        <v>3</v>
      </c>
      <c r="M1140" s="813">
        <v>25500</v>
      </c>
      <c r="N1140" s="819">
        <v>4</v>
      </c>
      <c r="O1140" s="820">
        <v>6</v>
      </c>
      <c r="P1140" s="821">
        <v>45000</v>
      </c>
    </row>
    <row r="1141" spans="1:16" ht="96" x14ac:dyDescent="0.2">
      <c r="A1141" s="808" t="s">
        <v>1261</v>
      </c>
      <c r="B1141" s="809" t="s">
        <v>1262</v>
      </c>
      <c r="C1141" s="809" t="s">
        <v>1263</v>
      </c>
      <c r="D1141" s="810" t="s">
        <v>4737</v>
      </c>
      <c r="E1141" s="813">
        <v>2500</v>
      </c>
      <c r="F1141" s="814" t="s">
        <v>4738</v>
      </c>
      <c r="G1141" s="815" t="s">
        <v>4739</v>
      </c>
      <c r="H1141" s="640" t="s">
        <v>1381</v>
      </c>
      <c r="I1141" s="640" t="s">
        <v>1382</v>
      </c>
      <c r="J1141" s="816" t="s">
        <v>1274</v>
      </c>
      <c r="K1141" s="817">
        <v>1</v>
      </c>
      <c r="L1141" s="818">
        <v>4</v>
      </c>
      <c r="M1141" s="813">
        <v>10000</v>
      </c>
      <c r="N1141" s="819"/>
      <c r="O1141" s="820"/>
      <c r="P1141" s="821"/>
    </row>
    <row r="1142" spans="1:16" ht="36" x14ac:dyDescent="0.2">
      <c r="A1142" s="808" t="s">
        <v>1261</v>
      </c>
      <c r="B1142" s="809" t="s">
        <v>1262</v>
      </c>
      <c r="C1142" s="809" t="s">
        <v>1263</v>
      </c>
      <c r="D1142" s="810" t="s">
        <v>4740</v>
      </c>
      <c r="E1142" s="813">
        <v>2000</v>
      </c>
      <c r="F1142" s="814" t="s">
        <v>4741</v>
      </c>
      <c r="G1142" s="815" t="s">
        <v>4742</v>
      </c>
      <c r="H1142" s="640" t="s">
        <v>2837</v>
      </c>
      <c r="I1142" s="640" t="s">
        <v>1273</v>
      </c>
      <c r="J1142" s="816" t="s">
        <v>1268</v>
      </c>
      <c r="K1142" s="817">
        <v>1</v>
      </c>
      <c r="L1142" s="818">
        <v>1</v>
      </c>
      <c r="M1142" s="813">
        <v>2000</v>
      </c>
      <c r="N1142" s="819"/>
      <c r="O1142" s="820"/>
      <c r="P1142" s="821"/>
    </row>
    <row r="1143" spans="1:16" ht="36" x14ac:dyDescent="0.2">
      <c r="A1143" s="808" t="s">
        <v>1261</v>
      </c>
      <c r="B1143" s="809" t="s">
        <v>1262</v>
      </c>
      <c r="C1143" s="809" t="s">
        <v>1263</v>
      </c>
      <c r="D1143" s="810" t="s">
        <v>4743</v>
      </c>
      <c r="E1143" s="813">
        <v>5500</v>
      </c>
      <c r="F1143" s="814" t="s">
        <v>4744</v>
      </c>
      <c r="G1143" s="815" t="s">
        <v>4745</v>
      </c>
      <c r="H1143" s="640" t="s">
        <v>1316</v>
      </c>
      <c r="I1143" s="640" t="s">
        <v>1317</v>
      </c>
      <c r="J1143" s="816" t="s">
        <v>1274</v>
      </c>
      <c r="K1143" s="817">
        <v>2</v>
      </c>
      <c r="L1143" s="818">
        <v>5</v>
      </c>
      <c r="M1143" s="813">
        <v>25666</v>
      </c>
      <c r="N1143" s="819"/>
      <c r="O1143" s="820"/>
      <c r="P1143" s="821"/>
    </row>
    <row r="1144" spans="1:16" ht="84" x14ac:dyDescent="0.2">
      <c r="A1144" s="808" t="s">
        <v>1261</v>
      </c>
      <c r="B1144" s="809" t="s">
        <v>1262</v>
      </c>
      <c r="C1144" s="809" t="s">
        <v>1263</v>
      </c>
      <c r="D1144" s="810" t="s">
        <v>4746</v>
      </c>
      <c r="E1144" s="813">
        <v>6500</v>
      </c>
      <c r="F1144" s="814" t="s">
        <v>4747</v>
      </c>
      <c r="G1144" s="815" t="s">
        <v>4748</v>
      </c>
      <c r="H1144" s="640" t="s">
        <v>1316</v>
      </c>
      <c r="I1144" s="640" t="s">
        <v>1273</v>
      </c>
      <c r="J1144" s="816" t="s">
        <v>1274</v>
      </c>
      <c r="K1144" s="817">
        <v>1</v>
      </c>
      <c r="L1144" s="818">
        <v>3</v>
      </c>
      <c r="M1144" s="813">
        <v>19500</v>
      </c>
      <c r="N1144" s="819"/>
      <c r="O1144" s="820"/>
      <c r="P1144" s="821"/>
    </row>
    <row r="1145" spans="1:16" ht="216" x14ac:dyDescent="0.2">
      <c r="A1145" s="808" t="s">
        <v>1261</v>
      </c>
      <c r="B1145" s="809" t="s">
        <v>1262</v>
      </c>
      <c r="C1145" s="809" t="s">
        <v>1263</v>
      </c>
      <c r="D1145" s="810" t="s">
        <v>4749</v>
      </c>
      <c r="E1145" s="813">
        <v>6500</v>
      </c>
      <c r="F1145" s="814" t="s">
        <v>4750</v>
      </c>
      <c r="G1145" s="815" t="s">
        <v>4751</v>
      </c>
      <c r="H1145" s="640" t="s">
        <v>1272</v>
      </c>
      <c r="I1145" s="640" t="s">
        <v>1273</v>
      </c>
      <c r="J1145" s="816" t="s">
        <v>1274</v>
      </c>
      <c r="K1145" s="817"/>
      <c r="L1145" s="818"/>
      <c r="M1145" s="813"/>
      <c r="N1145" s="819">
        <v>1</v>
      </c>
      <c r="O1145" s="820">
        <v>3</v>
      </c>
      <c r="P1145" s="821">
        <v>19500</v>
      </c>
    </row>
    <row r="1146" spans="1:16" ht="36" x14ac:dyDescent="0.2">
      <c r="A1146" s="808" t="s">
        <v>1261</v>
      </c>
      <c r="B1146" s="809" t="s">
        <v>1262</v>
      </c>
      <c r="C1146" s="809" t="s">
        <v>1263</v>
      </c>
      <c r="D1146" s="810" t="s">
        <v>4752</v>
      </c>
      <c r="E1146" s="813">
        <v>3500</v>
      </c>
      <c r="F1146" s="814" t="s">
        <v>4753</v>
      </c>
      <c r="G1146" s="815" t="s">
        <v>4754</v>
      </c>
      <c r="H1146" s="640" t="s">
        <v>3552</v>
      </c>
      <c r="I1146" s="640" t="s">
        <v>1283</v>
      </c>
      <c r="J1146" s="816" t="s">
        <v>1274</v>
      </c>
      <c r="K1146" s="817">
        <v>3</v>
      </c>
      <c r="L1146" s="818">
        <v>9</v>
      </c>
      <c r="M1146" s="813">
        <v>31500</v>
      </c>
      <c r="N1146" s="819"/>
      <c r="O1146" s="820"/>
      <c r="P1146" s="821"/>
    </row>
    <row r="1147" spans="1:16" ht="72" x14ac:dyDescent="0.2">
      <c r="A1147" s="808" t="s">
        <v>1261</v>
      </c>
      <c r="B1147" s="809" t="s">
        <v>1262</v>
      </c>
      <c r="C1147" s="809" t="s">
        <v>1263</v>
      </c>
      <c r="D1147" s="810" t="s">
        <v>4755</v>
      </c>
      <c r="E1147" s="813">
        <v>4000</v>
      </c>
      <c r="F1147" s="814" t="s">
        <v>4756</v>
      </c>
      <c r="G1147" s="815" t="s">
        <v>4757</v>
      </c>
      <c r="H1147" s="640" t="s">
        <v>1316</v>
      </c>
      <c r="I1147" s="640" t="s">
        <v>1317</v>
      </c>
      <c r="J1147" s="816" t="s">
        <v>1274</v>
      </c>
      <c r="K1147" s="817">
        <v>2</v>
      </c>
      <c r="L1147" s="818">
        <v>9</v>
      </c>
      <c r="M1147" s="813">
        <v>36000</v>
      </c>
      <c r="N1147" s="819"/>
      <c r="O1147" s="820"/>
      <c r="P1147" s="821"/>
    </row>
    <row r="1148" spans="1:16" ht="36" x14ac:dyDescent="0.2">
      <c r="A1148" s="808" t="s">
        <v>1261</v>
      </c>
      <c r="B1148" s="809" t="s">
        <v>1262</v>
      </c>
      <c r="C1148" s="809" t="s">
        <v>1263</v>
      </c>
      <c r="D1148" s="810" t="s">
        <v>4758</v>
      </c>
      <c r="E1148" s="813">
        <v>2666.6666666666665</v>
      </c>
      <c r="F1148" s="814" t="s">
        <v>4759</v>
      </c>
      <c r="G1148" s="815" t="s">
        <v>4760</v>
      </c>
      <c r="H1148" s="640" t="s">
        <v>1272</v>
      </c>
      <c r="I1148" s="640" t="s">
        <v>1716</v>
      </c>
      <c r="J1148" s="816" t="s">
        <v>1268</v>
      </c>
      <c r="K1148" s="817">
        <v>3</v>
      </c>
      <c r="L1148" s="818">
        <v>12</v>
      </c>
      <c r="M1148" s="813">
        <v>33000</v>
      </c>
      <c r="N1148" s="819"/>
      <c r="O1148" s="820"/>
      <c r="P1148" s="821"/>
    </row>
    <row r="1149" spans="1:16" ht="36" x14ac:dyDescent="0.2">
      <c r="A1149" s="808" t="s">
        <v>1261</v>
      </c>
      <c r="B1149" s="809" t="s">
        <v>1262</v>
      </c>
      <c r="C1149" s="809" t="s">
        <v>1263</v>
      </c>
      <c r="D1149" s="810" t="s">
        <v>4761</v>
      </c>
      <c r="E1149" s="813">
        <v>6000</v>
      </c>
      <c r="F1149" s="814" t="s">
        <v>4762</v>
      </c>
      <c r="G1149" s="815" t="s">
        <v>4763</v>
      </c>
      <c r="H1149" s="640" t="s">
        <v>1316</v>
      </c>
      <c r="I1149" s="640" t="s">
        <v>1317</v>
      </c>
      <c r="J1149" s="816" t="s">
        <v>1274</v>
      </c>
      <c r="K1149" s="817">
        <v>1</v>
      </c>
      <c r="L1149" s="818">
        <v>4</v>
      </c>
      <c r="M1149" s="813">
        <v>22000</v>
      </c>
      <c r="N1149" s="819">
        <v>1</v>
      </c>
      <c r="O1149" s="820">
        <v>5</v>
      </c>
      <c r="P1149" s="821">
        <v>32500</v>
      </c>
    </row>
    <row r="1150" spans="1:16" ht="36" x14ac:dyDescent="0.2">
      <c r="A1150" s="808" t="s">
        <v>1261</v>
      </c>
      <c r="B1150" s="809" t="s">
        <v>1262</v>
      </c>
      <c r="C1150" s="809" t="s">
        <v>1263</v>
      </c>
      <c r="D1150" s="810" t="s">
        <v>4764</v>
      </c>
      <c r="E1150" s="813">
        <v>6500</v>
      </c>
      <c r="F1150" s="814" t="s">
        <v>4765</v>
      </c>
      <c r="G1150" s="815" t="s">
        <v>4766</v>
      </c>
      <c r="H1150" s="640" t="s">
        <v>1325</v>
      </c>
      <c r="I1150" s="640" t="s">
        <v>1273</v>
      </c>
      <c r="J1150" s="816" t="s">
        <v>1274</v>
      </c>
      <c r="K1150" s="817">
        <v>1</v>
      </c>
      <c r="L1150" s="818">
        <v>5</v>
      </c>
      <c r="M1150" s="813">
        <v>32500</v>
      </c>
      <c r="N1150" s="819"/>
      <c r="O1150" s="820"/>
      <c r="P1150" s="821"/>
    </row>
    <row r="1151" spans="1:16" ht="36" x14ac:dyDescent="0.2">
      <c r="A1151" s="808" t="s">
        <v>1261</v>
      </c>
      <c r="B1151" s="809" t="s">
        <v>1262</v>
      </c>
      <c r="C1151" s="809" t="s">
        <v>1263</v>
      </c>
      <c r="D1151" s="810" t="s">
        <v>4767</v>
      </c>
      <c r="E1151" s="813">
        <v>6000</v>
      </c>
      <c r="F1151" s="814" t="s">
        <v>4768</v>
      </c>
      <c r="G1151" s="815" t="s">
        <v>4769</v>
      </c>
      <c r="H1151" s="640" t="s">
        <v>1316</v>
      </c>
      <c r="I1151" s="640" t="s">
        <v>1317</v>
      </c>
      <c r="J1151" s="816" t="s">
        <v>1274</v>
      </c>
      <c r="K1151" s="817">
        <v>1</v>
      </c>
      <c r="L1151" s="818">
        <v>3</v>
      </c>
      <c r="M1151" s="813">
        <v>18000</v>
      </c>
      <c r="N1151" s="819"/>
      <c r="O1151" s="820"/>
      <c r="P1151" s="821"/>
    </row>
    <row r="1152" spans="1:16" ht="36" x14ac:dyDescent="0.2">
      <c r="A1152" s="808" t="s">
        <v>1261</v>
      </c>
      <c r="B1152" s="809" t="s">
        <v>1262</v>
      </c>
      <c r="C1152" s="809" t="s">
        <v>1263</v>
      </c>
      <c r="D1152" s="810" t="s">
        <v>4770</v>
      </c>
      <c r="E1152" s="813">
        <v>5000</v>
      </c>
      <c r="F1152" s="814" t="s">
        <v>4771</v>
      </c>
      <c r="G1152" s="815" t="s">
        <v>4772</v>
      </c>
      <c r="H1152" s="640" t="s">
        <v>1272</v>
      </c>
      <c r="I1152" s="640" t="s">
        <v>1278</v>
      </c>
      <c r="J1152" s="816" t="s">
        <v>1274</v>
      </c>
      <c r="K1152" s="817">
        <v>2</v>
      </c>
      <c r="L1152" s="818">
        <v>8</v>
      </c>
      <c r="M1152" s="813">
        <v>35000</v>
      </c>
      <c r="N1152" s="819"/>
      <c r="O1152" s="820"/>
      <c r="P1152" s="821"/>
    </row>
    <row r="1153" spans="1:16" ht="60" x14ac:dyDescent="0.2">
      <c r="A1153" s="808" t="s">
        <v>1261</v>
      </c>
      <c r="B1153" s="809" t="s">
        <v>1262</v>
      </c>
      <c r="C1153" s="809" t="s">
        <v>1263</v>
      </c>
      <c r="D1153" s="810" t="s">
        <v>2273</v>
      </c>
      <c r="E1153" s="813">
        <v>2000</v>
      </c>
      <c r="F1153" s="814" t="s">
        <v>4773</v>
      </c>
      <c r="G1153" s="815" t="s">
        <v>4774</v>
      </c>
      <c r="H1153" s="640" t="s">
        <v>1325</v>
      </c>
      <c r="I1153" s="640" t="s">
        <v>1479</v>
      </c>
      <c r="J1153" s="816" t="s">
        <v>1268</v>
      </c>
      <c r="K1153" s="817">
        <v>1</v>
      </c>
      <c r="L1153" s="818">
        <v>12</v>
      </c>
      <c r="M1153" s="813">
        <v>24000</v>
      </c>
      <c r="N1153" s="819">
        <v>5</v>
      </c>
      <c r="O1153" s="820">
        <v>6</v>
      </c>
      <c r="P1153" s="821">
        <v>12000</v>
      </c>
    </row>
    <row r="1154" spans="1:16" ht="36" x14ac:dyDescent="0.2">
      <c r="A1154" s="808" t="s">
        <v>1261</v>
      </c>
      <c r="B1154" s="809" t="s">
        <v>1262</v>
      </c>
      <c r="C1154" s="809" t="s">
        <v>1263</v>
      </c>
      <c r="D1154" s="810" t="s">
        <v>4775</v>
      </c>
      <c r="E1154" s="813">
        <v>3000</v>
      </c>
      <c r="F1154" s="814" t="s">
        <v>4776</v>
      </c>
      <c r="G1154" s="815" t="s">
        <v>4777</v>
      </c>
      <c r="H1154" s="640" t="s">
        <v>1655</v>
      </c>
      <c r="I1154" s="640" t="s">
        <v>1326</v>
      </c>
      <c r="J1154" s="816" t="s">
        <v>1268</v>
      </c>
      <c r="K1154" s="817">
        <v>1</v>
      </c>
      <c r="L1154" s="818">
        <v>2</v>
      </c>
      <c r="M1154" s="813">
        <v>6000</v>
      </c>
      <c r="N1154" s="819"/>
      <c r="O1154" s="820"/>
      <c r="P1154" s="821"/>
    </row>
    <row r="1155" spans="1:16" ht="108" x14ac:dyDescent="0.2">
      <c r="A1155" s="808" t="s">
        <v>1261</v>
      </c>
      <c r="B1155" s="809" t="s">
        <v>1262</v>
      </c>
      <c r="C1155" s="809" t="s">
        <v>1263</v>
      </c>
      <c r="D1155" s="810" t="s">
        <v>4778</v>
      </c>
      <c r="E1155" s="813">
        <v>5500</v>
      </c>
      <c r="F1155" s="814" t="s">
        <v>4779</v>
      </c>
      <c r="G1155" s="815" t="s">
        <v>4780</v>
      </c>
      <c r="H1155" s="640" t="s">
        <v>1272</v>
      </c>
      <c r="I1155" s="640" t="s">
        <v>1278</v>
      </c>
      <c r="J1155" s="816" t="s">
        <v>1274</v>
      </c>
      <c r="K1155" s="817">
        <v>1</v>
      </c>
      <c r="L1155" s="818">
        <v>3</v>
      </c>
      <c r="M1155" s="813">
        <v>16500</v>
      </c>
      <c r="N1155" s="819"/>
      <c r="O1155" s="820"/>
      <c r="P1155" s="821"/>
    </row>
    <row r="1156" spans="1:16" ht="36" x14ac:dyDescent="0.2">
      <c r="A1156" s="808" t="s">
        <v>1261</v>
      </c>
      <c r="B1156" s="809" t="s">
        <v>1262</v>
      </c>
      <c r="C1156" s="809" t="s">
        <v>1263</v>
      </c>
      <c r="D1156" s="810" t="s">
        <v>4781</v>
      </c>
      <c r="E1156" s="813">
        <v>3040</v>
      </c>
      <c r="F1156" s="814" t="s">
        <v>4782</v>
      </c>
      <c r="G1156" s="815" t="s">
        <v>4783</v>
      </c>
      <c r="H1156" s="640" t="s">
        <v>1908</v>
      </c>
      <c r="I1156" s="640" t="s">
        <v>4145</v>
      </c>
      <c r="J1156" s="816" t="s">
        <v>1274</v>
      </c>
      <c r="K1156" s="817">
        <v>2</v>
      </c>
      <c r="L1156" s="818">
        <v>7</v>
      </c>
      <c r="M1156" s="813">
        <v>21800</v>
      </c>
      <c r="N1156" s="819">
        <v>3</v>
      </c>
      <c r="O1156" s="820">
        <v>6</v>
      </c>
      <c r="P1156" s="821">
        <v>18240</v>
      </c>
    </row>
    <row r="1157" spans="1:16" ht="36" x14ac:dyDescent="0.2">
      <c r="A1157" s="808" t="s">
        <v>1261</v>
      </c>
      <c r="B1157" s="809" t="s">
        <v>1262</v>
      </c>
      <c r="C1157" s="809" t="s">
        <v>1263</v>
      </c>
      <c r="D1157" s="810" t="s">
        <v>4784</v>
      </c>
      <c r="E1157" s="813">
        <v>2000</v>
      </c>
      <c r="F1157" s="814" t="s">
        <v>4785</v>
      </c>
      <c r="G1157" s="815" t="s">
        <v>4786</v>
      </c>
      <c r="H1157" s="640" t="s">
        <v>1325</v>
      </c>
      <c r="I1157" s="640" t="s">
        <v>1479</v>
      </c>
      <c r="J1157" s="816" t="s">
        <v>1268</v>
      </c>
      <c r="K1157" s="817">
        <v>1</v>
      </c>
      <c r="L1157" s="818">
        <v>1</v>
      </c>
      <c r="M1157" s="813">
        <v>2000</v>
      </c>
      <c r="N1157" s="819"/>
      <c r="O1157" s="820"/>
      <c r="P1157" s="821"/>
    </row>
    <row r="1158" spans="1:16" ht="36" x14ac:dyDescent="0.2">
      <c r="A1158" s="808" t="s">
        <v>1261</v>
      </c>
      <c r="B1158" s="809" t="s">
        <v>1262</v>
      </c>
      <c r="C1158" s="809" t="s">
        <v>1263</v>
      </c>
      <c r="D1158" s="810" t="s">
        <v>4787</v>
      </c>
      <c r="E1158" s="813">
        <v>2500</v>
      </c>
      <c r="F1158" s="814" t="s">
        <v>4788</v>
      </c>
      <c r="G1158" s="815" t="s">
        <v>4789</v>
      </c>
      <c r="H1158" s="640" t="s">
        <v>1267</v>
      </c>
      <c r="I1158" s="640" t="s">
        <v>1267</v>
      </c>
      <c r="J1158" s="816" t="s">
        <v>1268</v>
      </c>
      <c r="K1158" s="817">
        <v>2</v>
      </c>
      <c r="L1158" s="818">
        <v>8</v>
      </c>
      <c r="M1158" s="813">
        <v>20000</v>
      </c>
      <c r="N1158" s="819"/>
      <c r="O1158" s="820"/>
      <c r="P1158" s="821"/>
    </row>
    <row r="1159" spans="1:16" ht="36" x14ac:dyDescent="0.2">
      <c r="A1159" s="808" t="s">
        <v>1261</v>
      </c>
      <c r="B1159" s="809" t="s">
        <v>1262</v>
      </c>
      <c r="C1159" s="809" t="s">
        <v>1263</v>
      </c>
      <c r="D1159" s="810" t="s">
        <v>1447</v>
      </c>
      <c r="E1159" s="813">
        <v>1600</v>
      </c>
      <c r="F1159" s="814" t="s">
        <v>4790</v>
      </c>
      <c r="G1159" s="815" t="s">
        <v>4791</v>
      </c>
      <c r="H1159" s="640" t="s">
        <v>1723</v>
      </c>
      <c r="I1159" s="640" t="s">
        <v>1723</v>
      </c>
      <c r="J1159" s="816" t="s">
        <v>1274</v>
      </c>
      <c r="K1159" s="817">
        <v>1</v>
      </c>
      <c r="L1159" s="818">
        <v>2</v>
      </c>
      <c r="M1159" s="813">
        <v>3200</v>
      </c>
      <c r="N1159" s="819"/>
      <c r="O1159" s="820"/>
      <c r="P1159" s="821"/>
    </row>
    <row r="1160" spans="1:16" ht="60" x14ac:dyDescent="0.2">
      <c r="A1160" s="808" t="s">
        <v>1261</v>
      </c>
      <c r="B1160" s="809" t="s">
        <v>1262</v>
      </c>
      <c r="C1160" s="809" t="s">
        <v>1263</v>
      </c>
      <c r="D1160" s="810" t="s">
        <v>2273</v>
      </c>
      <c r="E1160" s="813">
        <v>2000</v>
      </c>
      <c r="F1160" s="814" t="s">
        <v>4792</v>
      </c>
      <c r="G1160" s="815" t="s">
        <v>4793</v>
      </c>
      <c r="H1160" s="640" t="s">
        <v>1479</v>
      </c>
      <c r="I1160" s="640" t="s">
        <v>1479</v>
      </c>
      <c r="J1160" s="816" t="s">
        <v>1268</v>
      </c>
      <c r="K1160" s="817">
        <v>1</v>
      </c>
      <c r="L1160" s="818">
        <v>11</v>
      </c>
      <c r="M1160" s="813">
        <v>24000</v>
      </c>
      <c r="N1160" s="819">
        <v>2</v>
      </c>
      <c r="O1160" s="820">
        <v>2</v>
      </c>
      <c r="P1160" s="821">
        <v>4000</v>
      </c>
    </row>
    <row r="1161" spans="1:16" ht="60" x14ac:dyDescent="0.2">
      <c r="A1161" s="808" t="s">
        <v>1261</v>
      </c>
      <c r="B1161" s="809" t="s">
        <v>1262</v>
      </c>
      <c r="C1161" s="809" t="s">
        <v>1263</v>
      </c>
      <c r="D1161" s="810" t="s">
        <v>1476</v>
      </c>
      <c r="E1161" s="813">
        <v>2000</v>
      </c>
      <c r="F1161" s="814" t="s">
        <v>4794</v>
      </c>
      <c r="G1161" s="815" t="s">
        <v>4795</v>
      </c>
      <c r="H1161" s="640" t="s">
        <v>1325</v>
      </c>
      <c r="I1161" s="640" t="s">
        <v>1479</v>
      </c>
      <c r="J1161" s="816" t="s">
        <v>1268</v>
      </c>
      <c r="K1161" s="817">
        <v>1</v>
      </c>
      <c r="L1161" s="818">
        <v>12</v>
      </c>
      <c r="M1161" s="813">
        <v>24000</v>
      </c>
      <c r="N1161" s="819">
        <v>3</v>
      </c>
      <c r="O1161" s="820">
        <v>3</v>
      </c>
      <c r="P1161" s="821">
        <v>6000</v>
      </c>
    </row>
    <row r="1162" spans="1:16" ht="72" x14ac:dyDescent="0.2">
      <c r="A1162" s="808" t="s">
        <v>1261</v>
      </c>
      <c r="B1162" s="809" t="s">
        <v>1262</v>
      </c>
      <c r="C1162" s="809" t="s">
        <v>1263</v>
      </c>
      <c r="D1162" s="810" t="s">
        <v>1458</v>
      </c>
      <c r="E1162" s="813">
        <v>2320</v>
      </c>
      <c r="F1162" s="814" t="s">
        <v>4796</v>
      </c>
      <c r="G1162" s="815" t="s">
        <v>4797</v>
      </c>
      <c r="H1162" s="640" t="s">
        <v>1471</v>
      </c>
      <c r="I1162" s="640" t="s">
        <v>1471</v>
      </c>
      <c r="J1162" s="816" t="s">
        <v>1268</v>
      </c>
      <c r="K1162" s="817">
        <v>2</v>
      </c>
      <c r="L1162" s="818">
        <v>4</v>
      </c>
      <c r="M1162" s="813">
        <v>8200</v>
      </c>
      <c r="N1162" s="819">
        <v>3</v>
      </c>
      <c r="O1162" s="820">
        <v>3</v>
      </c>
      <c r="P1162" s="821">
        <v>7500</v>
      </c>
    </row>
    <row r="1163" spans="1:16" ht="36" x14ac:dyDescent="0.2">
      <c r="A1163" s="808" t="s">
        <v>1261</v>
      </c>
      <c r="B1163" s="809" t="s">
        <v>1262</v>
      </c>
      <c r="C1163" s="809" t="s">
        <v>1263</v>
      </c>
      <c r="D1163" s="810" t="s">
        <v>4798</v>
      </c>
      <c r="E1163" s="813">
        <v>3000</v>
      </c>
      <c r="F1163" s="814" t="s">
        <v>4799</v>
      </c>
      <c r="G1163" s="815" t="s">
        <v>4800</v>
      </c>
      <c r="H1163" s="640" t="s">
        <v>1655</v>
      </c>
      <c r="I1163" s="640" t="s">
        <v>1326</v>
      </c>
      <c r="J1163" s="816" t="s">
        <v>1268</v>
      </c>
      <c r="K1163" s="817">
        <v>1</v>
      </c>
      <c r="L1163" s="818">
        <v>1</v>
      </c>
      <c r="M1163" s="813">
        <v>6000</v>
      </c>
      <c r="N1163" s="819"/>
      <c r="O1163" s="820"/>
      <c r="P1163" s="821"/>
    </row>
    <row r="1164" spans="1:16" ht="48" x14ac:dyDescent="0.2">
      <c r="A1164" s="808" t="s">
        <v>1261</v>
      </c>
      <c r="B1164" s="809" t="s">
        <v>1262</v>
      </c>
      <c r="C1164" s="809" t="s">
        <v>1263</v>
      </c>
      <c r="D1164" s="810" t="s">
        <v>4801</v>
      </c>
      <c r="E1164" s="813">
        <v>6500</v>
      </c>
      <c r="F1164" s="814" t="s">
        <v>4802</v>
      </c>
      <c r="G1164" s="815" t="s">
        <v>4803</v>
      </c>
      <c r="H1164" s="640" t="s">
        <v>1272</v>
      </c>
      <c r="I1164" s="640" t="s">
        <v>1278</v>
      </c>
      <c r="J1164" s="816" t="s">
        <v>1274</v>
      </c>
      <c r="K1164" s="817">
        <v>1</v>
      </c>
      <c r="L1164" s="818">
        <v>5</v>
      </c>
      <c r="M1164" s="813">
        <v>32500</v>
      </c>
      <c r="N1164" s="819"/>
      <c r="O1164" s="820"/>
      <c r="P1164" s="821"/>
    </row>
    <row r="1165" spans="1:16" ht="60" x14ac:dyDescent="0.2">
      <c r="A1165" s="808" t="s">
        <v>1261</v>
      </c>
      <c r="B1165" s="809" t="s">
        <v>1262</v>
      </c>
      <c r="C1165" s="809" t="s">
        <v>1263</v>
      </c>
      <c r="D1165" s="810" t="s">
        <v>4804</v>
      </c>
      <c r="E1165" s="813">
        <v>5500</v>
      </c>
      <c r="F1165" s="814" t="s">
        <v>4805</v>
      </c>
      <c r="G1165" s="815" t="s">
        <v>4806</v>
      </c>
      <c r="H1165" s="640" t="s">
        <v>1272</v>
      </c>
      <c r="I1165" s="640" t="s">
        <v>1278</v>
      </c>
      <c r="J1165" s="816" t="s">
        <v>1274</v>
      </c>
      <c r="K1165" s="817">
        <v>1</v>
      </c>
      <c r="L1165" s="818">
        <v>2</v>
      </c>
      <c r="M1165" s="813">
        <v>10000</v>
      </c>
      <c r="N1165" s="819"/>
      <c r="O1165" s="820"/>
      <c r="P1165" s="821"/>
    </row>
    <row r="1166" spans="1:16" ht="144" x14ac:dyDescent="0.2">
      <c r="A1166" s="808" t="s">
        <v>1261</v>
      </c>
      <c r="B1166" s="809" t="s">
        <v>1262</v>
      </c>
      <c r="C1166" s="809" t="s">
        <v>1263</v>
      </c>
      <c r="D1166" s="810" t="s">
        <v>4807</v>
      </c>
      <c r="E1166" s="813">
        <v>2500</v>
      </c>
      <c r="F1166" s="814" t="s">
        <v>4808</v>
      </c>
      <c r="G1166" s="815" t="s">
        <v>4809</v>
      </c>
      <c r="H1166" s="640" t="s">
        <v>1348</v>
      </c>
      <c r="I1166" s="640" t="s">
        <v>1273</v>
      </c>
      <c r="J1166" s="816" t="s">
        <v>1274</v>
      </c>
      <c r="K1166" s="817">
        <v>1</v>
      </c>
      <c r="L1166" s="818">
        <v>3</v>
      </c>
      <c r="M1166" s="813">
        <v>7500</v>
      </c>
      <c r="N1166" s="819">
        <v>2</v>
      </c>
      <c r="O1166" s="820">
        <v>6</v>
      </c>
      <c r="P1166" s="821">
        <v>15000</v>
      </c>
    </row>
    <row r="1167" spans="1:16" ht="48" x14ac:dyDescent="0.2">
      <c r="A1167" s="808" t="s">
        <v>1261</v>
      </c>
      <c r="B1167" s="809" t="s">
        <v>1262</v>
      </c>
      <c r="C1167" s="809" t="s">
        <v>1263</v>
      </c>
      <c r="D1167" s="810" t="s">
        <v>4810</v>
      </c>
      <c r="E1167" s="813">
        <v>5500</v>
      </c>
      <c r="F1167" s="814" t="s">
        <v>4811</v>
      </c>
      <c r="G1167" s="815" t="s">
        <v>4812</v>
      </c>
      <c r="H1167" s="640" t="s">
        <v>1272</v>
      </c>
      <c r="I1167" s="640" t="s">
        <v>1278</v>
      </c>
      <c r="J1167" s="816" t="s">
        <v>1274</v>
      </c>
      <c r="K1167" s="817">
        <v>2</v>
      </c>
      <c r="L1167" s="818">
        <v>7</v>
      </c>
      <c r="M1167" s="813">
        <v>40883</v>
      </c>
      <c r="N1167" s="819">
        <v>5</v>
      </c>
      <c r="O1167" s="820">
        <v>6</v>
      </c>
      <c r="P1167" s="821">
        <v>33000</v>
      </c>
    </row>
    <row r="1168" spans="1:16" ht="60" x14ac:dyDescent="0.2">
      <c r="A1168" s="808" t="s">
        <v>1261</v>
      </c>
      <c r="B1168" s="809" t="s">
        <v>1262</v>
      </c>
      <c r="C1168" s="809" t="s">
        <v>1263</v>
      </c>
      <c r="D1168" s="810" t="s">
        <v>4813</v>
      </c>
      <c r="E1168" s="813">
        <v>2642.8571428571427</v>
      </c>
      <c r="F1168" s="814" t="s">
        <v>4814</v>
      </c>
      <c r="G1168" s="815" t="s">
        <v>4815</v>
      </c>
      <c r="H1168" s="640" t="s">
        <v>1325</v>
      </c>
      <c r="I1168" s="640" t="s">
        <v>1326</v>
      </c>
      <c r="J1168" s="816" t="s">
        <v>1268</v>
      </c>
      <c r="K1168" s="817">
        <v>2</v>
      </c>
      <c r="L1168" s="818">
        <v>13</v>
      </c>
      <c r="M1168" s="813">
        <v>28500</v>
      </c>
      <c r="N1168" s="819">
        <v>5</v>
      </c>
      <c r="O1168" s="820">
        <v>6</v>
      </c>
      <c r="P1168" s="821">
        <v>15857.142857142855</v>
      </c>
    </row>
    <row r="1169" spans="1:17" ht="72" x14ac:dyDescent="0.2">
      <c r="A1169" s="808" t="s">
        <v>1261</v>
      </c>
      <c r="B1169" s="809" t="s">
        <v>1262</v>
      </c>
      <c r="C1169" s="809" t="s">
        <v>1263</v>
      </c>
      <c r="D1169" s="810" t="s">
        <v>1458</v>
      </c>
      <c r="E1169" s="813">
        <v>2200</v>
      </c>
      <c r="F1169" s="814" t="s">
        <v>4816</v>
      </c>
      <c r="G1169" s="815" t="s">
        <v>4817</v>
      </c>
      <c r="H1169" s="640" t="s">
        <v>1325</v>
      </c>
      <c r="I1169" s="640" t="s">
        <v>1326</v>
      </c>
      <c r="J1169" s="816" t="s">
        <v>1274</v>
      </c>
      <c r="K1169" s="817">
        <v>2</v>
      </c>
      <c r="L1169" s="818">
        <v>4</v>
      </c>
      <c r="M1169" s="813">
        <v>8200</v>
      </c>
      <c r="N1169" s="819">
        <v>1</v>
      </c>
      <c r="O1169" s="820">
        <v>1</v>
      </c>
      <c r="P1169" s="821">
        <v>2500</v>
      </c>
    </row>
    <row r="1170" spans="1:17" ht="72" x14ac:dyDescent="0.2">
      <c r="A1170" s="808" t="s">
        <v>1261</v>
      </c>
      <c r="B1170" s="809" t="s">
        <v>1262</v>
      </c>
      <c r="C1170" s="809" t="s">
        <v>1263</v>
      </c>
      <c r="D1170" s="810" t="s">
        <v>4818</v>
      </c>
      <c r="E1170" s="813">
        <v>4500</v>
      </c>
      <c r="F1170" s="814" t="s">
        <v>4819</v>
      </c>
      <c r="G1170" s="815" t="s">
        <v>4820</v>
      </c>
      <c r="H1170" s="640" t="s">
        <v>1316</v>
      </c>
      <c r="I1170" s="640" t="s">
        <v>1273</v>
      </c>
      <c r="J1170" s="816" t="s">
        <v>1274</v>
      </c>
      <c r="K1170" s="817">
        <v>1</v>
      </c>
      <c r="L1170" s="818">
        <v>3</v>
      </c>
      <c r="M1170" s="813">
        <v>13500</v>
      </c>
      <c r="N1170" s="819"/>
      <c r="O1170" s="820"/>
      <c r="P1170" s="821"/>
    </row>
    <row r="1171" spans="1:17" ht="60" x14ac:dyDescent="0.2">
      <c r="A1171" s="808" t="s">
        <v>1261</v>
      </c>
      <c r="B1171" s="809" t="s">
        <v>1262</v>
      </c>
      <c r="C1171" s="809" t="s">
        <v>1263</v>
      </c>
      <c r="D1171" s="810" t="s">
        <v>4821</v>
      </c>
      <c r="E1171" s="813">
        <v>5000</v>
      </c>
      <c r="F1171" s="814" t="s">
        <v>4822</v>
      </c>
      <c r="G1171" s="815" t="s">
        <v>4823</v>
      </c>
      <c r="H1171" s="640" t="s">
        <v>1316</v>
      </c>
      <c r="I1171" s="640" t="s">
        <v>1317</v>
      </c>
      <c r="J1171" s="816" t="s">
        <v>1274</v>
      </c>
      <c r="K1171" s="817">
        <v>1</v>
      </c>
      <c r="L1171" s="818">
        <v>3</v>
      </c>
      <c r="M1171" s="813">
        <v>15000</v>
      </c>
      <c r="N1171" s="819"/>
      <c r="O1171" s="820"/>
      <c r="P1171" s="821"/>
    </row>
    <row r="1172" spans="1:17" ht="96" x14ac:dyDescent="0.2">
      <c r="A1172" s="808" t="s">
        <v>1261</v>
      </c>
      <c r="B1172" s="809" t="s">
        <v>1262</v>
      </c>
      <c r="C1172" s="809" t="s">
        <v>1263</v>
      </c>
      <c r="D1172" s="810" t="s">
        <v>4824</v>
      </c>
      <c r="E1172" s="813">
        <v>2666.6666666666665</v>
      </c>
      <c r="F1172" s="814" t="s">
        <v>4825</v>
      </c>
      <c r="G1172" s="815" t="s">
        <v>4826</v>
      </c>
      <c r="H1172" s="640" t="s">
        <v>1461</v>
      </c>
      <c r="I1172" s="640" t="s">
        <v>1326</v>
      </c>
      <c r="J1172" s="816" t="s">
        <v>1274</v>
      </c>
      <c r="K1172" s="817">
        <v>1</v>
      </c>
      <c r="L1172" s="818">
        <v>2</v>
      </c>
      <c r="M1172" s="813">
        <v>4160</v>
      </c>
      <c r="N1172" s="819">
        <v>2</v>
      </c>
      <c r="O1172" s="820">
        <v>2</v>
      </c>
      <c r="P1172" s="821">
        <v>5000</v>
      </c>
    </row>
    <row r="1173" spans="1:17" ht="36" x14ac:dyDescent="0.2">
      <c r="A1173" s="808" t="s">
        <v>1261</v>
      </c>
      <c r="B1173" s="809" t="s">
        <v>1262</v>
      </c>
      <c r="C1173" s="809" t="s">
        <v>1263</v>
      </c>
      <c r="D1173" s="810" t="s">
        <v>4827</v>
      </c>
      <c r="E1173" s="813">
        <v>5000</v>
      </c>
      <c r="F1173" s="814" t="s">
        <v>4828</v>
      </c>
      <c r="G1173" s="815" t="s">
        <v>4829</v>
      </c>
      <c r="H1173" s="640" t="s">
        <v>1461</v>
      </c>
      <c r="I1173" s="640" t="s">
        <v>1326</v>
      </c>
      <c r="J1173" s="816" t="s">
        <v>1274</v>
      </c>
      <c r="K1173" s="817">
        <v>1</v>
      </c>
      <c r="L1173" s="818">
        <v>2</v>
      </c>
      <c r="M1173" s="813">
        <v>5834</v>
      </c>
      <c r="N1173" s="819"/>
      <c r="O1173" s="820"/>
      <c r="P1173" s="821"/>
    </row>
    <row r="1174" spans="1:17" ht="84" x14ac:dyDescent="0.2">
      <c r="A1174" s="808" t="s">
        <v>1261</v>
      </c>
      <c r="B1174" s="809" t="s">
        <v>1262</v>
      </c>
      <c r="C1174" s="809" t="s">
        <v>1263</v>
      </c>
      <c r="D1174" s="810" t="s">
        <v>4136</v>
      </c>
      <c r="E1174" s="813">
        <v>3500</v>
      </c>
      <c r="F1174" s="814" t="s">
        <v>4830</v>
      </c>
      <c r="G1174" s="815" t="s">
        <v>4831</v>
      </c>
      <c r="H1174" s="640" t="s">
        <v>1598</v>
      </c>
      <c r="I1174" s="640" t="s">
        <v>1273</v>
      </c>
      <c r="J1174" s="816" t="s">
        <v>1274</v>
      </c>
      <c r="K1174" s="817"/>
      <c r="L1174" s="818"/>
      <c r="M1174" s="813"/>
      <c r="N1174" s="819">
        <v>2</v>
      </c>
      <c r="O1174" s="820">
        <v>6</v>
      </c>
      <c r="P1174" s="821">
        <v>21000</v>
      </c>
    </row>
    <row r="1175" spans="1:17" ht="36" x14ac:dyDescent="0.2">
      <c r="A1175" s="808" t="s">
        <v>1261</v>
      </c>
      <c r="B1175" s="809" t="s">
        <v>1262</v>
      </c>
      <c r="C1175" s="809" t="s">
        <v>1263</v>
      </c>
      <c r="D1175" s="810" t="s">
        <v>4832</v>
      </c>
      <c r="E1175" s="813">
        <v>2933.3333333333335</v>
      </c>
      <c r="F1175" s="814" t="s">
        <v>4833</v>
      </c>
      <c r="G1175" s="815" t="s">
        <v>4834</v>
      </c>
      <c r="H1175" s="640" t="s">
        <v>1461</v>
      </c>
      <c r="I1175" s="640" t="s">
        <v>1326</v>
      </c>
      <c r="J1175" s="816" t="s">
        <v>1274</v>
      </c>
      <c r="K1175" s="817">
        <v>1</v>
      </c>
      <c r="L1175" s="818">
        <v>3</v>
      </c>
      <c r="M1175" s="813">
        <v>7000</v>
      </c>
      <c r="N1175" s="819">
        <v>2</v>
      </c>
      <c r="O1175" s="820">
        <v>6</v>
      </c>
      <c r="P1175" s="821">
        <v>17600</v>
      </c>
    </row>
    <row r="1176" spans="1:17" ht="84" x14ac:dyDescent="0.2">
      <c r="A1176" s="808" t="s">
        <v>1261</v>
      </c>
      <c r="B1176" s="809" t="s">
        <v>1262</v>
      </c>
      <c r="C1176" s="809" t="s">
        <v>1263</v>
      </c>
      <c r="D1176" s="810" t="s">
        <v>4835</v>
      </c>
      <c r="E1176" s="813">
        <v>6500</v>
      </c>
      <c r="F1176" s="814" t="s">
        <v>4836</v>
      </c>
      <c r="G1176" s="815" t="s">
        <v>4837</v>
      </c>
      <c r="H1176" s="640" t="s">
        <v>1443</v>
      </c>
      <c r="I1176" s="640" t="s">
        <v>1273</v>
      </c>
      <c r="J1176" s="816" t="s">
        <v>1274</v>
      </c>
      <c r="K1176" s="817">
        <v>1</v>
      </c>
      <c r="L1176" s="818">
        <v>3</v>
      </c>
      <c r="M1176" s="813">
        <v>19500</v>
      </c>
      <c r="N1176" s="819"/>
      <c r="O1176" s="820"/>
      <c r="P1176" s="821"/>
    </row>
    <row r="1177" spans="1:17" ht="84" x14ac:dyDescent="0.2">
      <c r="A1177" s="808" t="s">
        <v>1261</v>
      </c>
      <c r="B1177" s="809" t="s">
        <v>1262</v>
      </c>
      <c r="C1177" s="809" t="s">
        <v>1263</v>
      </c>
      <c r="D1177" s="810" t="s">
        <v>4838</v>
      </c>
      <c r="E1177" s="813">
        <v>3066.6666666666665</v>
      </c>
      <c r="F1177" s="814" t="s">
        <v>4839</v>
      </c>
      <c r="G1177" s="815" t="s">
        <v>4840</v>
      </c>
      <c r="H1177" s="640" t="s">
        <v>1471</v>
      </c>
      <c r="I1177" s="640" t="s">
        <v>1471</v>
      </c>
      <c r="J1177" s="816" t="s">
        <v>1268</v>
      </c>
      <c r="K1177" s="817">
        <v>2</v>
      </c>
      <c r="L1177" s="818">
        <v>13</v>
      </c>
      <c r="M1177" s="813">
        <v>33600</v>
      </c>
      <c r="N1177" s="819">
        <v>4</v>
      </c>
      <c r="O1177" s="820">
        <v>6</v>
      </c>
      <c r="P1177" s="821">
        <v>18400</v>
      </c>
    </row>
    <row r="1178" spans="1:17" ht="60" x14ac:dyDescent="0.2">
      <c r="A1178" s="808" t="s">
        <v>1261</v>
      </c>
      <c r="B1178" s="809" t="s">
        <v>1262</v>
      </c>
      <c r="C1178" s="809" t="s">
        <v>1263</v>
      </c>
      <c r="D1178" s="810" t="s">
        <v>4841</v>
      </c>
      <c r="E1178" s="813">
        <v>7500</v>
      </c>
      <c r="F1178" s="814" t="s">
        <v>4842</v>
      </c>
      <c r="G1178" s="815" t="s">
        <v>4843</v>
      </c>
      <c r="H1178" s="640" t="s">
        <v>1598</v>
      </c>
      <c r="I1178" s="640" t="s">
        <v>1273</v>
      </c>
      <c r="J1178" s="816" t="s">
        <v>1274</v>
      </c>
      <c r="K1178" s="817"/>
      <c r="L1178" s="818"/>
      <c r="M1178" s="813"/>
      <c r="N1178" s="819">
        <v>1</v>
      </c>
      <c r="O1178" s="820">
        <v>2</v>
      </c>
      <c r="P1178" s="821">
        <v>15000</v>
      </c>
    </row>
    <row r="1179" spans="1:17" ht="72" x14ac:dyDescent="0.2">
      <c r="A1179" s="808" t="s">
        <v>1261</v>
      </c>
      <c r="B1179" s="809" t="s">
        <v>1262</v>
      </c>
      <c r="C1179" s="809" t="s">
        <v>1263</v>
      </c>
      <c r="D1179" s="810" t="s">
        <v>4844</v>
      </c>
      <c r="E1179" s="813">
        <v>3000</v>
      </c>
      <c r="F1179" s="814" t="s">
        <v>4845</v>
      </c>
      <c r="G1179" s="815" t="s">
        <v>4846</v>
      </c>
      <c r="H1179" s="640" t="s">
        <v>1267</v>
      </c>
      <c r="I1179" s="640" t="s">
        <v>1267</v>
      </c>
      <c r="J1179" s="816" t="s">
        <v>1268</v>
      </c>
      <c r="K1179" s="817">
        <v>1</v>
      </c>
      <c r="L1179" s="818">
        <v>6</v>
      </c>
      <c r="M1179" s="813">
        <v>16500</v>
      </c>
      <c r="N1179" s="819">
        <v>1</v>
      </c>
      <c r="O1179" s="820">
        <v>1</v>
      </c>
      <c r="P1179" s="821">
        <v>3000</v>
      </c>
    </row>
    <row r="1180" spans="1:17" ht="48" x14ac:dyDescent="0.2">
      <c r="A1180" s="808" t="s">
        <v>1261</v>
      </c>
      <c r="B1180" s="809" t="s">
        <v>1262</v>
      </c>
      <c r="C1180" s="809" t="s">
        <v>1263</v>
      </c>
      <c r="D1180" s="810" t="s">
        <v>4847</v>
      </c>
      <c r="E1180" s="813">
        <v>2000</v>
      </c>
      <c r="F1180" s="814">
        <v>60443972</v>
      </c>
      <c r="G1180" s="815" t="s">
        <v>4848</v>
      </c>
      <c r="H1180" s="640" t="s">
        <v>1461</v>
      </c>
      <c r="I1180" s="640" t="s">
        <v>1326</v>
      </c>
      <c r="J1180" s="816" t="s">
        <v>1274</v>
      </c>
      <c r="K1180" s="817"/>
      <c r="L1180" s="818"/>
      <c r="M1180" s="813"/>
      <c r="N1180" s="819">
        <v>5</v>
      </c>
      <c r="O1180" s="820">
        <v>6</v>
      </c>
      <c r="P1180" s="821">
        <v>12000</v>
      </c>
    </row>
    <row r="1181" spans="1:17" ht="84" x14ac:dyDescent="0.2">
      <c r="A1181" s="808" t="s">
        <v>1261</v>
      </c>
      <c r="B1181" s="809" t="s">
        <v>1262</v>
      </c>
      <c r="C1181" s="809" t="s">
        <v>1263</v>
      </c>
      <c r="D1181" s="810" t="s">
        <v>4849</v>
      </c>
      <c r="E1181" s="813">
        <v>7200</v>
      </c>
      <c r="F1181" s="814">
        <v>15619189</v>
      </c>
      <c r="G1181" s="815" t="s">
        <v>4850</v>
      </c>
      <c r="H1181" s="640" t="s">
        <v>1272</v>
      </c>
      <c r="I1181" s="640" t="s">
        <v>1273</v>
      </c>
      <c r="J1181" s="816" t="s">
        <v>1274</v>
      </c>
      <c r="K1181" s="817"/>
      <c r="L1181" s="818"/>
      <c r="M1181" s="813"/>
      <c r="N1181" s="819">
        <v>5</v>
      </c>
      <c r="O1181" s="820">
        <v>6</v>
      </c>
      <c r="P1181" s="821">
        <v>43200</v>
      </c>
    </row>
    <row r="1182" spans="1:17" ht="72" x14ac:dyDescent="0.2">
      <c r="A1182" s="808" t="s">
        <v>1261</v>
      </c>
      <c r="B1182" s="809" t="s">
        <v>1262</v>
      </c>
      <c r="C1182" s="809" t="s">
        <v>1263</v>
      </c>
      <c r="D1182" s="810" t="s">
        <v>1508</v>
      </c>
      <c r="E1182" s="813">
        <v>9500</v>
      </c>
      <c r="F1182" s="814" t="s">
        <v>1509</v>
      </c>
      <c r="G1182" s="815" t="s">
        <v>4851</v>
      </c>
      <c r="H1182" s="640" t="s">
        <v>1300</v>
      </c>
      <c r="I1182" s="640" t="s">
        <v>1301</v>
      </c>
      <c r="J1182" s="816" t="s">
        <v>1274</v>
      </c>
      <c r="K1182" s="817">
        <v>4</v>
      </c>
      <c r="L1182" s="818">
        <v>12</v>
      </c>
      <c r="M1182" s="813">
        <v>114316</v>
      </c>
      <c r="N1182" s="819">
        <v>1</v>
      </c>
      <c r="O1182" s="820">
        <v>1</v>
      </c>
      <c r="P1182" s="821">
        <v>9500</v>
      </c>
    </row>
    <row r="1183" spans="1:17" ht="36" x14ac:dyDescent="0.2">
      <c r="A1183" s="808" t="s">
        <v>1261</v>
      </c>
      <c r="B1183" s="809" t="s">
        <v>1262</v>
      </c>
      <c r="C1183" s="809" t="s">
        <v>1263</v>
      </c>
      <c r="D1183" s="810" t="s">
        <v>4852</v>
      </c>
      <c r="E1183" s="813">
        <v>3500</v>
      </c>
      <c r="F1183" s="814">
        <v>10726901</v>
      </c>
      <c r="G1183" s="815" t="s">
        <v>4853</v>
      </c>
      <c r="H1183" s="640" t="s">
        <v>1272</v>
      </c>
      <c r="I1183" s="640" t="s">
        <v>1326</v>
      </c>
      <c r="J1183" s="816" t="s">
        <v>1274</v>
      </c>
      <c r="K1183" s="817">
        <v>2</v>
      </c>
      <c r="L1183" s="818">
        <v>12</v>
      </c>
      <c r="M1183" s="813">
        <v>42000</v>
      </c>
      <c r="N1183" s="819">
        <v>5</v>
      </c>
      <c r="O1183" s="820">
        <v>6</v>
      </c>
      <c r="P1183" s="821">
        <v>21000</v>
      </c>
      <c r="Q1183" s="171">
        <f>42000/3500</f>
        <v>12</v>
      </c>
    </row>
    <row r="1184" spans="1:17" ht="120" x14ac:dyDescent="0.2">
      <c r="A1184" s="808" t="s">
        <v>1261</v>
      </c>
      <c r="B1184" s="809" t="s">
        <v>1262</v>
      </c>
      <c r="C1184" s="809" t="s">
        <v>1263</v>
      </c>
      <c r="D1184" s="810" t="s">
        <v>4854</v>
      </c>
      <c r="E1184" s="813">
        <v>9500</v>
      </c>
      <c r="F1184" s="814">
        <v>45386445</v>
      </c>
      <c r="G1184" s="815" t="s">
        <v>4855</v>
      </c>
      <c r="H1184" s="640" t="s">
        <v>1305</v>
      </c>
      <c r="I1184" s="640" t="s">
        <v>1273</v>
      </c>
      <c r="J1184" s="816" t="s">
        <v>1274</v>
      </c>
      <c r="K1184" s="817"/>
      <c r="L1184" s="818"/>
      <c r="M1184" s="813"/>
      <c r="N1184" s="819">
        <v>3</v>
      </c>
      <c r="O1184" s="820">
        <v>4</v>
      </c>
      <c r="P1184" s="821">
        <v>38000</v>
      </c>
    </row>
    <row r="1185" spans="1:16" ht="96" x14ac:dyDescent="0.2">
      <c r="A1185" s="808" t="s">
        <v>1261</v>
      </c>
      <c r="B1185" s="809" t="s">
        <v>1262</v>
      </c>
      <c r="C1185" s="809" t="s">
        <v>1263</v>
      </c>
      <c r="D1185" s="810" t="s">
        <v>4856</v>
      </c>
      <c r="E1185" s="813">
        <v>9500</v>
      </c>
      <c r="F1185" s="814">
        <v>45519377</v>
      </c>
      <c r="G1185" s="815" t="s">
        <v>4857</v>
      </c>
      <c r="H1185" s="640" t="s">
        <v>1300</v>
      </c>
      <c r="I1185" s="640" t="s">
        <v>1273</v>
      </c>
      <c r="J1185" s="816" t="s">
        <v>1274</v>
      </c>
      <c r="K1185" s="817"/>
      <c r="L1185" s="818"/>
      <c r="M1185" s="813"/>
      <c r="N1185" s="819">
        <v>5</v>
      </c>
      <c r="O1185" s="820">
        <v>6</v>
      </c>
      <c r="P1185" s="821">
        <v>57000</v>
      </c>
    </row>
    <row r="1186" spans="1:16" ht="36" x14ac:dyDescent="0.2">
      <c r="A1186" s="808" t="s">
        <v>1261</v>
      </c>
      <c r="B1186" s="809" t="s">
        <v>1262</v>
      </c>
      <c r="C1186" s="809" t="s">
        <v>1263</v>
      </c>
      <c r="D1186" s="810" t="s">
        <v>4858</v>
      </c>
      <c r="E1186" s="813">
        <v>3458.3333333333335</v>
      </c>
      <c r="F1186" s="814">
        <v>47978686</v>
      </c>
      <c r="G1186" s="815" t="s">
        <v>4859</v>
      </c>
      <c r="H1186" s="640" t="s">
        <v>1348</v>
      </c>
      <c r="I1186" s="640" t="s">
        <v>1273</v>
      </c>
      <c r="J1186" s="816" t="s">
        <v>1274</v>
      </c>
      <c r="K1186" s="817"/>
      <c r="L1186" s="818"/>
      <c r="M1186" s="813"/>
      <c r="N1186" s="819">
        <v>6</v>
      </c>
      <c r="O1186" s="820">
        <v>6</v>
      </c>
      <c r="P1186" s="821">
        <v>20750</v>
      </c>
    </row>
    <row r="1187" spans="1:16" ht="72" x14ac:dyDescent="0.2">
      <c r="A1187" s="808" t="s">
        <v>1261</v>
      </c>
      <c r="B1187" s="809" t="s">
        <v>1262</v>
      </c>
      <c r="C1187" s="809" t="s">
        <v>1263</v>
      </c>
      <c r="D1187" s="810" t="s">
        <v>4860</v>
      </c>
      <c r="E1187" s="813">
        <v>9500</v>
      </c>
      <c r="F1187" s="814">
        <v>44520892</v>
      </c>
      <c r="G1187" s="815" t="s">
        <v>4861</v>
      </c>
      <c r="H1187" s="640" t="s">
        <v>1305</v>
      </c>
      <c r="I1187" s="640" t="s">
        <v>1273</v>
      </c>
      <c r="J1187" s="816" t="s">
        <v>1274</v>
      </c>
      <c r="K1187" s="817"/>
      <c r="L1187" s="818"/>
      <c r="M1187" s="813"/>
      <c r="N1187" s="819">
        <v>4</v>
      </c>
      <c r="O1187" s="820">
        <v>6</v>
      </c>
      <c r="P1187" s="821">
        <v>57000</v>
      </c>
    </row>
    <row r="1188" spans="1:16" ht="60.75" thickBot="1" x14ac:dyDescent="0.25">
      <c r="A1188" s="808" t="s">
        <v>1261</v>
      </c>
      <c r="B1188" s="811" t="s">
        <v>1262</v>
      </c>
      <c r="C1188" s="811" t="s">
        <v>1263</v>
      </c>
      <c r="D1188" s="812" t="s">
        <v>2273</v>
      </c>
      <c r="E1188" s="822">
        <v>1900</v>
      </c>
      <c r="F1188" s="823">
        <v>71989424</v>
      </c>
      <c r="G1188" s="824" t="s">
        <v>4862</v>
      </c>
      <c r="H1188" s="641" t="s">
        <v>1461</v>
      </c>
      <c r="I1188" s="641" t="s">
        <v>1326</v>
      </c>
      <c r="J1188" s="825" t="s">
        <v>1274</v>
      </c>
      <c r="K1188" s="826"/>
      <c r="L1188" s="827"/>
      <c r="M1188" s="822"/>
      <c r="N1188" s="828">
        <v>5</v>
      </c>
      <c r="O1188" s="829">
        <v>6</v>
      </c>
      <c r="P1188" s="830">
        <v>11400</v>
      </c>
    </row>
    <row r="1189" spans="1:16" s="639" customFormat="1" ht="19.5" customHeight="1" thickBot="1" x14ac:dyDescent="0.25">
      <c r="A1189" s="642"/>
      <c r="B1189" s="643"/>
      <c r="C1189" s="643"/>
      <c r="D1189" s="644"/>
      <c r="E1189" s="645"/>
      <c r="F1189" s="646"/>
      <c r="G1189" s="647"/>
      <c r="H1189" s="647"/>
      <c r="I1189" s="643"/>
      <c r="J1189" s="648"/>
      <c r="K1189" s="649"/>
      <c r="L1189" s="650"/>
      <c r="M1189" s="651"/>
      <c r="N1189" s="652"/>
      <c r="O1189" s="650"/>
      <c r="P1189" s="653"/>
    </row>
  </sheetData>
  <mergeCells count="4">
    <mergeCell ref="A5:E5"/>
    <mergeCell ref="F5:J5"/>
    <mergeCell ref="K5:M5"/>
    <mergeCell ref="N5:P5"/>
  </mergeCells>
  <printOptions horizontalCentered="1"/>
  <pageMargins left="0.23622047244094491" right="0.23622047244094491" top="0.74803149606299213" bottom="0.74803149606299213" header="0.31496062992125984" footer="0.31496062992125984"/>
  <pageSetup paperSize="9" scale="5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61B7-3E46-47DE-B3C9-671513AA1867}">
  <sheetPr>
    <tabColor theme="9" tint="-0.249977111117893"/>
  </sheetPr>
  <dimension ref="A1:Q3563"/>
  <sheetViews>
    <sheetView zoomScaleNormal="100" workbookViewId="0">
      <selection activeCell="M12" sqref="M12"/>
    </sheetView>
  </sheetViews>
  <sheetFormatPr baseColWidth="10" defaultColWidth="11.42578125" defaultRowHeight="15" x14ac:dyDescent="0.25"/>
  <cols>
    <col min="1" max="1" width="31.140625" style="339" customWidth="1"/>
    <col min="2" max="2" width="18.42578125" style="339" customWidth="1"/>
    <col min="3" max="3" width="9.7109375" style="339" customWidth="1"/>
    <col min="4" max="4" width="19.140625" style="339" customWidth="1"/>
    <col min="5" max="6" width="11.42578125" style="339"/>
    <col min="7" max="7" width="32.140625" style="339" customWidth="1"/>
    <col min="8" max="8" width="21.7109375" style="339" customWidth="1"/>
    <col min="9" max="10" width="11.42578125" style="339"/>
    <col min="11" max="11" width="7.85546875" style="339" customWidth="1"/>
    <col min="12" max="12" width="7.28515625" style="339" customWidth="1"/>
    <col min="13" max="13" width="12.5703125" style="339" bestFit="1" customWidth="1"/>
    <col min="14" max="14" width="6.5703125" style="339" customWidth="1"/>
    <col min="15" max="15" width="6.42578125" style="339" customWidth="1"/>
    <col min="16" max="16" width="10.85546875" style="339" customWidth="1"/>
    <col min="17" max="16384" width="11.42578125" style="339"/>
  </cols>
  <sheetData>
    <row r="1" spans="1:16" s="285" customFormat="1" ht="11.25" x14ac:dyDescent="0.2">
      <c r="A1" s="282" t="s">
        <v>4863</v>
      </c>
      <c r="B1" s="283"/>
      <c r="C1" s="282"/>
      <c r="D1" s="282"/>
      <c r="E1" s="283"/>
      <c r="F1" s="283"/>
      <c r="G1" s="282"/>
      <c r="H1" s="282"/>
      <c r="I1" s="282"/>
      <c r="J1" s="282"/>
      <c r="K1" s="283"/>
      <c r="L1" s="283"/>
      <c r="M1" s="284"/>
      <c r="N1" s="283"/>
      <c r="O1" s="282"/>
      <c r="P1" s="282"/>
    </row>
    <row r="2" spans="1:16" s="285" customFormat="1" ht="12" x14ac:dyDescent="0.2">
      <c r="A2" s="54" t="s">
        <v>221</v>
      </c>
      <c r="B2" s="287"/>
      <c r="C2" s="286"/>
      <c r="D2" s="286"/>
      <c r="E2" s="287"/>
      <c r="F2" s="287"/>
      <c r="G2" s="286"/>
      <c r="H2" s="286"/>
      <c r="I2" s="286"/>
      <c r="J2" s="286"/>
      <c r="K2" s="287"/>
      <c r="L2" s="287"/>
      <c r="M2" s="288"/>
      <c r="N2" s="287"/>
      <c r="O2" s="286"/>
      <c r="P2" s="286"/>
    </row>
    <row r="3" spans="1:16" s="285" customFormat="1" ht="12" x14ac:dyDescent="0.2">
      <c r="A3" s="54"/>
      <c r="B3" s="287"/>
      <c r="C3" s="286"/>
      <c r="D3" s="286"/>
      <c r="E3" s="287"/>
      <c r="F3" s="287"/>
      <c r="G3" s="286"/>
      <c r="H3" s="286"/>
      <c r="I3" s="286"/>
      <c r="J3" s="286"/>
      <c r="K3" s="287"/>
      <c r="L3" s="287"/>
      <c r="M3" s="288"/>
      <c r="N3" s="287"/>
      <c r="O3" s="286"/>
      <c r="P3" s="286"/>
    </row>
    <row r="4" spans="1:16" s="285" customFormat="1" ht="12" x14ac:dyDescent="0.2">
      <c r="A4" s="222" t="s">
        <v>484</v>
      </c>
      <c r="B4" s="289"/>
      <c r="E4" s="289"/>
      <c r="F4" s="289"/>
      <c r="K4" s="289"/>
      <c r="L4" s="289"/>
      <c r="M4" s="290"/>
      <c r="N4" s="289"/>
    </row>
    <row r="5" spans="1:16" s="285" customFormat="1" ht="22.5" customHeight="1" x14ac:dyDescent="0.2">
      <c r="A5" s="952" t="s">
        <v>1246</v>
      </c>
      <c r="B5" s="952"/>
      <c r="C5" s="952"/>
      <c r="D5" s="952"/>
      <c r="E5" s="952"/>
      <c r="F5" s="952" t="s">
        <v>495</v>
      </c>
      <c r="G5" s="952"/>
      <c r="H5" s="952"/>
      <c r="I5" s="952"/>
      <c r="J5" s="952"/>
      <c r="K5" s="952" t="s">
        <v>1247</v>
      </c>
      <c r="L5" s="953"/>
      <c r="M5" s="953"/>
      <c r="N5" s="952" t="s">
        <v>1248</v>
      </c>
      <c r="O5" s="953"/>
      <c r="P5" s="953"/>
    </row>
    <row r="6" spans="1:16" s="285" customFormat="1" ht="68.25" customHeight="1" x14ac:dyDescent="0.2">
      <c r="A6" s="845" t="s">
        <v>1208</v>
      </c>
      <c r="B6" s="845" t="s">
        <v>1249</v>
      </c>
      <c r="C6" s="845" t="s">
        <v>1250</v>
      </c>
      <c r="D6" s="845" t="s">
        <v>1251</v>
      </c>
      <c r="E6" s="845" t="s">
        <v>1252</v>
      </c>
      <c r="F6" s="845" t="s">
        <v>1253</v>
      </c>
      <c r="G6" s="845" t="s">
        <v>1254</v>
      </c>
      <c r="H6" s="845" t="s">
        <v>1255</v>
      </c>
      <c r="I6" s="845" t="s">
        <v>1256</v>
      </c>
      <c r="J6" s="845" t="s">
        <v>1257</v>
      </c>
      <c r="K6" s="431" t="s">
        <v>1258</v>
      </c>
      <c r="L6" s="431" t="s">
        <v>1259</v>
      </c>
      <c r="M6" s="432" t="s">
        <v>1260</v>
      </c>
      <c r="N6" s="431" t="s">
        <v>1258</v>
      </c>
      <c r="O6" s="431" t="s">
        <v>1259</v>
      </c>
      <c r="P6" s="431" t="s">
        <v>1260</v>
      </c>
    </row>
    <row r="7" spans="1:16" s="285" customFormat="1" ht="11.25" x14ac:dyDescent="0.2">
      <c r="A7" s="295" t="s">
        <v>1261</v>
      </c>
      <c r="B7" s="296" t="s">
        <v>1262</v>
      </c>
      <c r="C7" s="296" t="s">
        <v>312</v>
      </c>
      <c r="D7" s="322" t="s">
        <v>4864</v>
      </c>
      <c r="E7" s="296">
        <v>7500</v>
      </c>
      <c r="F7" s="296" t="s">
        <v>4865</v>
      </c>
      <c r="G7" s="427" t="s">
        <v>4866</v>
      </c>
      <c r="H7" s="322" t="s">
        <v>4867</v>
      </c>
      <c r="I7" s="322" t="s">
        <v>4868</v>
      </c>
      <c r="J7" s="322" t="s">
        <v>4869</v>
      </c>
      <c r="K7" s="428">
        <v>1</v>
      </c>
      <c r="L7" s="296">
        <v>2</v>
      </c>
      <c r="M7" s="300">
        <v>16054.849999999999</v>
      </c>
      <c r="N7" s="301"/>
      <c r="O7" s="429"/>
      <c r="P7" s="430"/>
    </row>
    <row r="8" spans="1:16" s="285" customFormat="1" ht="11.25" x14ac:dyDescent="0.2">
      <c r="A8" s="310" t="s">
        <v>1261</v>
      </c>
      <c r="B8" s="296" t="s">
        <v>1262</v>
      </c>
      <c r="C8" s="296" t="s">
        <v>312</v>
      </c>
      <c r="D8" s="297" t="s">
        <v>4864</v>
      </c>
      <c r="E8" s="298">
        <v>7500</v>
      </c>
      <c r="F8" s="298" t="s">
        <v>4870</v>
      </c>
      <c r="G8" s="297" t="s">
        <v>4871</v>
      </c>
      <c r="H8" s="297" t="s">
        <v>4867</v>
      </c>
      <c r="I8" s="297" t="s">
        <v>4868</v>
      </c>
      <c r="J8" s="297" t="s">
        <v>4869</v>
      </c>
      <c r="K8" s="299">
        <v>4</v>
      </c>
      <c r="L8" s="298">
        <v>12</v>
      </c>
      <c r="M8" s="300">
        <v>93039.680000000008</v>
      </c>
      <c r="N8" s="301"/>
      <c r="O8" s="297"/>
      <c r="P8" s="302"/>
    </row>
    <row r="9" spans="1:16" s="285" customFormat="1" ht="11.25" x14ac:dyDescent="0.2">
      <c r="A9" s="310" t="s">
        <v>1261</v>
      </c>
      <c r="B9" s="296" t="s">
        <v>1262</v>
      </c>
      <c r="C9" s="296" t="s">
        <v>312</v>
      </c>
      <c r="D9" s="297" t="s">
        <v>4864</v>
      </c>
      <c r="E9" s="298">
        <v>8500</v>
      </c>
      <c r="F9" s="298" t="s">
        <v>4872</v>
      </c>
      <c r="G9" s="297" t="s">
        <v>4873</v>
      </c>
      <c r="H9" s="297" t="s">
        <v>4874</v>
      </c>
      <c r="I9" s="297" t="s">
        <v>4868</v>
      </c>
      <c r="J9" s="297" t="s">
        <v>4869</v>
      </c>
      <c r="K9" s="299">
        <v>1</v>
      </c>
      <c r="L9" s="298">
        <v>2</v>
      </c>
      <c r="M9" s="300">
        <v>18121.52</v>
      </c>
      <c r="N9" s="301"/>
      <c r="O9" s="297"/>
      <c r="P9" s="302"/>
    </row>
    <row r="10" spans="1:16" s="285" customFormat="1" ht="11.25" x14ac:dyDescent="0.2">
      <c r="A10" s="310" t="s">
        <v>1261</v>
      </c>
      <c r="B10" s="296" t="s">
        <v>1262</v>
      </c>
      <c r="C10" s="296" t="s">
        <v>312</v>
      </c>
      <c r="D10" s="297" t="s">
        <v>4864</v>
      </c>
      <c r="E10" s="298">
        <v>5500</v>
      </c>
      <c r="F10" s="298" t="s">
        <v>4875</v>
      </c>
      <c r="G10" s="297" t="s">
        <v>4876</v>
      </c>
      <c r="H10" s="297" t="s">
        <v>4877</v>
      </c>
      <c r="I10" s="297" t="s">
        <v>4868</v>
      </c>
      <c r="J10" s="297" t="s">
        <v>4869</v>
      </c>
      <c r="K10" s="299">
        <v>4</v>
      </c>
      <c r="L10" s="298">
        <v>12</v>
      </c>
      <c r="M10" s="300">
        <v>69644.53</v>
      </c>
      <c r="N10" s="301"/>
      <c r="O10" s="297"/>
      <c r="P10" s="302"/>
    </row>
    <row r="11" spans="1:16" s="285" customFormat="1" ht="11.25" x14ac:dyDescent="0.2">
      <c r="A11" s="310" t="s">
        <v>1261</v>
      </c>
      <c r="B11" s="296" t="s">
        <v>1262</v>
      </c>
      <c r="C11" s="296" t="s">
        <v>312</v>
      </c>
      <c r="D11" s="297" t="s">
        <v>4864</v>
      </c>
      <c r="E11" s="298">
        <v>5500</v>
      </c>
      <c r="F11" s="298" t="s">
        <v>4878</v>
      </c>
      <c r="G11" s="297" t="s">
        <v>4879</v>
      </c>
      <c r="H11" s="297" t="s">
        <v>4867</v>
      </c>
      <c r="I11" s="297" t="s">
        <v>4868</v>
      </c>
      <c r="J11" s="297" t="s">
        <v>4869</v>
      </c>
      <c r="K11" s="299">
        <v>4</v>
      </c>
      <c r="L11" s="298">
        <v>12</v>
      </c>
      <c r="M11" s="300">
        <v>69182.850000000006</v>
      </c>
      <c r="N11" s="301"/>
      <c r="O11" s="297"/>
      <c r="P11" s="302"/>
    </row>
    <row r="12" spans="1:16" s="285" customFormat="1" ht="11.25" x14ac:dyDescent="0.2">
      <c r="A12" s="310" t="s">
        <v>1261</v>
      </c>
      <c r="B12" s="296" t="s">
        <v>1262</v>
      </c>
      <c r="C12" s="296" t="s">
        <v>312</v>
      </c>
      <c r="D12" s="297" t="s">
        <v>4880</v>
      </c>
      <c r="E12" s="298">
        <v>2500</v>
      </c>
      <c r="F12" s="298" t="s">
        <v>4881</v>
      </c>
      <c r="G12" s="297" t="s">
        <v>4882</v>
      </c>
      <c r="H12" s="297" t="s">
        <v>4874</v>
      </c>
      <c r="I12" s="297" t="s">
        <v>4883</v>
      </c>
      <c r="J12" s="297" t="s">
        <v>4884</v>
      </c>
      <c r="K12" s="299">
        <v>4</v>
      </c>
      <c r="L12" s="298">
        <v>12</v>
      </c>
      <c r="M12" s="300">
        <v>32789.68</v>
      </c>
      <c r="N12" s="301"/>
      <c r="O12" s="297"/>
      <c r="P12" s="302"/>
    </row>
    <row r="13" spans="1:16" s="285" customFormat="1" ht="11.25" x14ac:dyDescent="0.2">
      <c r="A13" s="310" t="s">
        <v>1261</v>
      </c>
      <c r="B13" s="296" t="s">
        <v>1262</v>
      </c>
      <c r="C13" s="296" t="s">
        <v>312</v>
      </c>
      <c r="D13" s="297" t="s">
        <v>4864</v>
      </c>
      <c r="E13" s="298">
        <v>8500</v>
      </c>
      <c r="F13" s="298" t="s">
        <v>4885</v>
      </c>
      <c r="G13" s="297" t="s">
        <v>4886</v>
      </c>
      <c r="H13" s="297" t="s">
        <v>4887</v>
      </c>
      <c r="I13" s="297" t="s">
        <v>4868</v>
      </c>
      <c r="J13" s="297" t="s">
        <v>4869</v>
      </c>
      <c r="K13" s="299">
        <v>1</v>
      </c>
      <c r="L13" s="298">
        <v>10</v>
      </c>
      <c r="M13" s="300">
        <v>89821.66</v>
      </c>
      <c r="N13" s="301"/>
      <c r="O13" s="297"/>
      <c r="P13" s="302"/>
    </row>
    <row r="14" spans="1:16" s="285" customFormat="1" ht="11.25" x14ac:dyDescent="0.2">
      <c r="A14" s="310" t="s">
        <v>1261</v>
      </c>
      <c r="B14" s="296" t="s">
        <v>1262</v>
      </c>
      <c r="C14" s="296" t="s">
        <v>312</v>
      </c>
      <c r="D14" s="297" t="s">
        <v>4864</v>
      </c>
      <c r="E14" s="298" t="s">
        <v>4888</v>
      </c>
      <c r="F14" s="298" t="s">
        <v>4889</v>
      </c>
      <c r="G14" s="297" t="s">
        <v>4890</v>
      </c>
      <c r="H14" s="297" t="s">
        <v>4877</v>
      </c>
      <c r="I14" s="297" t="s">
        <v>4868</v>
      </c>
      <c r="J14" s="297" t="s">
        <v>4869</v>
      </c>
      <c r="K14" s="299">
        <v>5</v>
      </c>
      <c r="L14" s="298">
        <v>12</v>
      </c>
      <c r="M14" s="300">
        <v>98095.24</v>
      </c>
      <c r="N14" s="301"/>
      <c r="O14" s="297"/>
      <c r="P14" s="302"/>
    </row>
    <row r="15" spans="1:16" s="285" customFormat="1" ht="11.25" x14ac:dyDescent="0.2">
      <c r="A15" s="310" t="s">
        <v>1261</v>
      </c>
      <c r="B15" s="296" t="s">
        <v>1262</v>
      </c>
      <c r="C15" s="296" t="s">
        <v>312</v>
      </c>
      <c r="D15" s="297" t="s">
        <v>4864</v>
      </c>
      <c r="E15" s="298" t="s">
        <v>4891</v>
      </c>
      <c r="F15" s="298" t="s">
        <v>4892</v>
      </c>
      <c r="G15" s="297" t="s">
        <v>4893</v>
      </c>
      <c r="H15" s="297" t="s">
        <v>4877</v>
      </c>
      <c r="I15" s="297" t="s">
        <v>4868</v>
      </c>
      <c r="J15" s="297" t="s">
        <v>4869</v>
      </c>
      <c r="K15" s="299">
        <v>5</v>
      </c>
      <c r="L15" s="298">
        <v>11</v>
      </c>
      <c r="M15" s="300">
        <v>126182.2</v>
      </c>
      <c r="N15" s="301"/>
      <c r="O15" s="297"/>
      <c r="P15" s="302"/>
    </row>
    <row r="16" spans="1:16" s="285" customFormat="1" ht="11.25" x14ac:dyDescent="0.2">
      <c r="A16" s="310" t="s">
        <v>1261</v>
      </c>
      <c r="B16" s="296" t="s">
        <v>1262</v>
      </c>
      <c r="C16" s="296" t="s">
        <v>312</v>
      </c>
      <c r="D16" s="297" t="s">
        <v>4880</v>
      </c>
      <c r="E16" s="298">
        <v>3750</v>
      </c>
      <c r="F16" s="298" t="s">
        <v>4894</v>
      </c>
      <c r="G16" s="297" t="s">
        <v>4895</v>
      </c>
      <c r="H16" s="297" t="s">
        <v>4896</v>
      </c>
      <c r="I16" s="297" t="s">
        <v>4897</v>
      </c>
      <c r="J16" s="297" t="s">
        <v>4898</v>
      </c>
      <c r="K16" s="299">
        <v>6</v>
      </c>
      <c r="L16" s="298">
        <v>12</v>
      </c>
      <c r="M16" s="300">
        <v>47789.68</v>
      </c>
      <c r="N16" s="301"/>
      <c r="O16" s="297"/>
      <c r="P16" s="302"/>
    </row>
    <row r="17" spans="1:16" s="285" customFormat="1" ht="11.25" x14ac:dyDescent="0.2">
      <c r="A17" s="310" t="s">
        <v>1261</v>
      </c>
      <c r="B17" s="296" t="s">
        <v>1262</v>
      </c>
      <c r="C17" s="296" t="s">
        <v>312</v>
      </c>
      <c r="D17" s="297" t="s">
        <v>4864</v>
      </c>
      <c r="E17" s="298">
        <v>6500</v>
      </c>
      <c r="F17" s="298" t="s">
        <v>4899</v>
      </c>
      <c r="G17" s="297" t="s">
        <v>4900</v>
      </c>
      <c r="H17" s="297" t="s">
        <v>4874</v>
      </c>
      <c r="I17" s="297" t="s">
        <v>4868</v>
      </c>
      <c r="J17" s="297" t="s">
        <v>4869</v>
      </c>
      <c r="K17" s="299">
        <v>4</v>
      </c>
      <c r="L17" s="298">
        <v>12</v>
      </c>
      <c r="M17" s="300">
        <v>80816.760000000009</v>
      </c>
      <c r="N17" s="301"/>
      <c r="O17" s="297"/>
      <c r="P17" s="302"/>
    </row>
    <row r="18" spans="1:16" s="285" customFormat="1" ht="11.25" x14ac:dyDescent="0.2">
      <c r="A18" s="310" t="s">
        <v>1261</v>
      </c>
      <c r="B18" s="296" t="s">
        <v>1262</v>
      </c>
      <c r="C18" s="296" t="s">
        <v>312</v>
      </c>
      <c r="D18" s="297" t="s">
        <v>4864</v>
      </c>
      <c r="E18" s="298">
        <v>4800</v>
      </c>
      <c r="F18" s="298" t="s">
        <v>4901</v>
      </c>
      <c r="G18" s="297" t="s">
        <v>4902</v>
      </c>
      <c r="H18" s="297" t="s">
        <v>4903</v>
      </c>
      <c r="I18" s="297" t="s">
        <v>4868</v>
      </c>
      <c r="J18" s="297" t="s">
        <v>4869</v>
      </c>
      <c r="K18" s="299">
        <v>4</v>
      </c>
      <c r="L18" s="298">
        <v>12</v>
      </c>
      <c r="M18" s="300">
        <v>60389.68</v>
      </c>
      <c r="N18" s="301"/>
      <c r="O18" s="297"/>
      <c r="P18" s="302"/>
    </row>
    <row r="19" spans="1:16" s="285" customFormat="1" ht="11.25" x14ac:dyDescent="0.2">
      <c r="A19" s="310" t="s">
        <v>1261</v>
      </c>
      <c r="B19" s="296" t="s">
        <v>1262</v>
      </c>
      <c r="C19" s="296" t="s">
        <v>312</v>
      </c>
      <c r="D19" s="297" t="s">
        <v>4864</v>
      </c>
      <c r="E19" s="298">
        <v>6500</v>
      </c>
      <c r="F19" s="298" t="s">
        <v>4904</v>
      </c>
      <c r="G19" s="297" t="s">
        <v>4905</v>
      </c>
      <c r="H19" s="297" t="s">
        <v>4887</v>
      </c>
      <c r="I19" s="297" t="s">
        <v>4868</v>
      </c>
      <c r="J19" s="297" t="s">
        <v>4869</v>
      </c>
      <c r="K19" s="299">
        <v>4</v>
      </c>
      <c r="L19" s="298">
        <v>12</v>
      </c>
      <c r="M19" s="300">
        <v>80789.680000000008</v>
      </c>
      <c r="N19" s="301"/>
      <c r="O19" s="297"/>
      <c r="P19" s="302"/>
    </row>
    <row r="20" spans="1:16" s="285" customFormat="1" ht="11.25" x14ac:dyDescent="0.2">
      <c r="A20" s="310" t="s">
        <v>1261</v>
      </c>
      <c r="B20" s="296" t="s">
        <v>1262</v>
      </c>
      <c r="C20" s="296" t="s">
        <v>312</v>
      </c>
      <c r="D20" s="297" t="s">
        <v>4864</v>
      </c>
      <c r="E20" s="298">
        <v>6500</v>
      </c>
      <c r="F20" s="298" t="s">
        <v>4906</v>
      </c>
      <c r="G20" s="297" t="s">
        <v>4907</v>
      </c>
      <c r="H20" s="297" t="s">
        <v>4877</v>
      </c>
      <c r="I20" s="297" t="s">
        <v>4868</v>
      </c>
      <c r="J20" s="297" t="s">
        <v>4869</v>
      </c>
      <c r="K20" s="299">
        <v>1</v>
      </c>
      <c r="L20" s="298">
        <v>2</v>
      </c>
      <c r="M20" s="300">
        <v>13988.179999999998</v>
      </c>
      <c r="N20" s="301"/>
      <c r="O20" s="297"/>
      <c r="P20" s="302"/>
    </row>
    <row r="21" spans="1:16" s="285" customFormat="1" ht="11.25" x14ac:dyDescent="0.2">
      <c r="A21" s="310" t="s">
        <v>1261</v>
      </c>
      <c r="B21" s="296" t="s">
        <v>1262</v>
      </c>
      <c r="C21" s="296" t="s">
        <v>312</v>
      </c>
      <c r="D21" s="297" t="s">
        <v>4864</v>
      </c>
      <c r="E21" s="298">
        <v>7000</v>
      </c>
      <c r="F21" s="298" t="s">
        <v>4908</v>
      </c>
      <c r="G21" s="297" t="s">
        <v>4909</v>
      </c>
      <c r="H21" s="297" t="s">
        <v>4903</v>
      </c>
      <c r="I21" s="297" t="s">
        <v>4868</v>
      </c>
      <c r="J21" s="297" t="s">
        <v>4869</v>
      </c>
      <c r="K21" s="299">
        <v>4</v>
      </c>
      <c r="L21" s="298">
        <v>12</v>
      </c>
      <c r="M21" s="300">
        <v>86789.680000000008</v>
      </c>
      <c r="N21" s="301"/>
      <c r="O21" s="297"/>
      <c r="P21" s="302"/>
    </row>
    <row r="22" spans="1:16" s="285" customFormat="1" ht="11.25" x14ac:dyDescent="0.2">
      <c r="A22" s="310" t="s">
        <v>1261</v>
      </c>
      <c r="B22" s="296" t="s">
        <v>1262</v>
      </c>
      <c r="C22" s="296" t="s">
        <v>312</v>
      </c>
      <c r="D22" s="297" t="s">
        <v>4864</v>
      </c>
      <c r="E22" s="298">
        <v>7500</v>
      </c>
      <c r="F22" s="298" t="s">
        <v>4910</v>
      </c>
      <c r="G22" s="297" t="s">
        <v>4911</v>
      </c>
      <c r="H22" s="297" t="s">
        <v>4867</v>
      </c>
      <c r="I22" s="297" t="s">
        <v>4868</v>
      </c>
      <c r="J22" s="297" t="s">
        <v>4869</v>
      </c>
      <c r="K22" s="299">
        <v>4</v>
      </c>
      <c r="L22" s="298">
        <v>12</v>
      </c>
      <c r="M22" s="300">
        <v>92789.680000000008</v>
      </c>
      <c r="N22" s="301"/>
      <c r="O22" s="297"/>
      <c r="P22" s="302"/>
    </row>
    <row r="23" spans="1:16" s="285" customFormat="1" ht="11.25" x14ac:dyDescent="0.2">
      <c r="A23" s="310" t="s">
        <v>1261</v>
      </c>
      <c r="B23" s="296" t="s">
        <v>1262</v>
      </c>
      <c r="C23" s="296" t="s">
        <v>312</v>
      </c>
      <c r="D23" s="297" t="s">
        <v>4880</v>
      </c>
      <c r="E23" s="298">
        <v>3000</v>
      </c>
      <c r="F23" s="298" t="s">
        <v>4912</v>
      </c>
      <c r="G23" s="297" t="s">
        <v>4913</v>
      </c>
      <c r="H23" s="297" t="s">
        <v>4914</v>
      </c>
      <c r="I23" s="297" t="s">
        <v>4897</v>
      </c>
      <c r="J23" s="297" t="s">
        <v>4898</v>
      </c>
      <c r="K23" s="299">
        <v>4</v>
      </c>
      <c r="L23" s="298">
        <v>12</v>
      </c>
      <c r="M23" s="300">
        <v>38789.68</v>
      </c>
      <c r="N23" s="301"/>
      <c r="O23" s="297"/>
      <c r="P23" s="302"/>
    </row>
    <row r="24" spans="1:16" s="285" customFormat="1" ht="11.25" x14ac:dyDescent="0.2">
      <c r="A24" s="310" t="s">
        <v>1261</v>
      </c>
      <c r="B24" s="296" t="s">
        <v>1262</v>
      </c>
      <c r="C24" s="296" t="s">
        <v>312</v>
      </c>
      <c r="D24" s="297" t="s">
        <v>4864</v>
      </c>
      <c r="E24" s="298">
        <v>8500</v>
      </c>
      <c r="F24" s="298" t="s">
        <v>4915</v>
      </c>
      <c r="G24" s="297" t="s">
        <v>4916</v>
      </c>
      <c r="H24" s="297" t="s">
        <v>4917</v>
      </c>
      <c r="I24" s="297" t="s">
        <v>4868</v>
      </c>
      <c r="J24" s="297" t="s">
        <v>4869</v>
      </c>
      <c r="K24" s="299">
        <v>4</v>
      </c>
      <c r="L24" s="298">
        <v>11</v>
      </c>
      <c r="M24" s="300">
        <v>101215.53</v>
      </c>
      <c r="N24" s="301"/>
      <c r="O24" s="297"/>
      <c r="P24" s="302"/>
    </row>
    <row r="25" spans="1:16" s="285" customFormat="1" ht="11.25" x14ac:dyDescent="0.2">
      <c r="A25" s="310" t="s">
        <v>1261</v>
      </c>
      <c r="B25" s="296" t="s">
        <v>1262</v>
      </c>
      <c r="C25" s="296" t="s">
        <v>312</v>
      </c>
      <c r="D25" s="297" t="s">
        <v>4864</v>
      </c>
      <c r="E25" s="298">
        <v>7500</v>
      </c>
      <c r="F25" s="298" t="s">
        <v>4918</v>
      </c>
      <c r="G25" s="297" t="s">
        <v>4919</v>
      </c>
      <c r="H25" s="297" t="s">
        <v>4867</v>
      </c>
      <c r="I25" s="297" t="s">
        <v>4868</v>
      </c>
      <c r="J25" s="297" t="s">
        <v>4869</v>
      </c>
      <c r="K25" s="299">
        <v>1</v>
      </c>
      <c r="L25" s="298">
        <v>2</v>
      </c>
      <c r="M25" s="300">
        <v>16054.849999999999</v>
      </c>
      <c r="N25" s="301"/>
      <c r="O25" s="297"/>
      <c r="P25" s="302"/>
    </row>
    <row r="26" spans="1:16" s="285" customFormat="1" ht="11.25" x14ac:dyDescent="0.2">
      <c r="A26" s="310" t="s">
        <v>1261</v>
      </c>
      <c r="B26" s="296" t="s">
        <v>1262</v>
      </c>
      <c r="C26" s="296" t="s">
        <v>312</v>
      </c>
      <c r="D26" s="297" t="s">
        <v>4880</v>
      </c>
      <c r="E26" s="298">
        <v>2500</v>
      </c>
      <c r="F26" s="298" t="s">
        <v>4920</v>
      </c>
      <c r="G26" s="297" t="s">
        <v>4921</v>
      </c>
      <c r="H26" s="297" t="s">
        <v>4874</v>
      </c>
      <c r="I26" s="297" t="s">
        <v>4922</v>
      </c>
      <c r="J26" s="297" t="s">
        <v>4884</v>
      </c>
      <c r="K26" s="299">
        <v>4</v>
      </c>
      <c r="L26" s="298">
        <v>12</v>
      </c>
      <c r="M26" s="300">
        <v>32789.68</v>
      </c>
      <c r="N26" s="301"/>
      <c r="O26" s="297"/>
      <c r="P26" s="302"/>
    </row>
    <row r="27" spans="1:16" s="285" customFormat="1" ht="11.25" x14ac:dyDescent="0.2">
      <c r="A27" s="310" t="s">
        <v>1261</v>
      </c>
      <c r="B27" s="296" t="s">
        <v>1262</v>
      </c>
      <c r="C27" s="296" t="s">
        <v>312</v>
      </c>
      <c r="D27" s="297" t="s">
        <v>4864</v>
      </c>
      <c r="E27" s="298">
        <v>9500</v>
      </c>
      <c r="F27" s="298" t="s">
        <v>4923</v>
      </c>
      <c r="G27" s="297" t="s">
        <v>4924</v>
      </c>
      <c r="H27" s="297" t="s">
        <v>4877</v>
      </c>
      <c r="I27" s="297" t="s">
        <v>4868</v>
      </c>
      <c r="J27" s="297" t="s">
        <v>4869</v>
      </c>
      <c r="K27" s="299">
        <v>4</v>
      </c>
      <c r="L27" s="298">
        <v>11</v>
      </c>
      <c r="M27" s="300">
        <v>112815.53</v>
      </c>
      <c r="N27" s="301"/>
      <c r="O27" s="297"/>
      <c r="P27" s="302"/>
    </row>
    <row r="28" spans="1:16" s="285" customFormat="1" ht="11.25" x14ac:dyDescent="0.2">
      <c r="A28" s="310" t="s">
        <v>1261</v>
      </c>
      <c r="B28" s="296" t="s">
        <v>1262</v>
      </c>
      <c r="C28" s="296" t="s">
        <v>312</v>
      </c>
      <c r="D28" s="297" t="s">
        <v>4864</v>
      </c>
      <c r="E28" s="298">
        <v>6500</v>
      </c>
      <c r="F28" s="298" t="s">
        <v>4925</v>
      </c>
      <c r="G28" s="297" t="s">
        <v>4926</v>
      </c>
      <c r="H28" s="297" t="s">
        <v>4877</v>
      </c>
      <c r="I28" s="297" t="s">
        <v>4868</v>
      </c>
      <c r="J28" s="297" t="s">
        <v>4869</v>
      </c>
      <c r="K28" s="299">
        <v>2</v>
      </c>
      <c r="L28" s="298">
        <v>5</v>
      </c>
      <c r="M28" s="300">
        <v>31387.3</v>
      </c>
      <c r="N28" s="301"/>
      <c r="O28" s="297"/>
      <c r="P28" s="302"/>
    </row>
    <row r="29" spans="1:16" s="285" customFormat="1" ht="11.25" x14ac:dyDescent="0.2">
      <c r="A29" s="310" t="s">
        <v>1261</v>
      </c>
      <c r="B29" s="296" t="s">
        <v>1262</v>
      </c>
      <c r="C29" s="296" t="s">
        <v>312</v>
      </c>
      <c r="D29" s="297" t="s">
        <v>4864</v>
      </c>
      <c r="E29" s="298">
        <v>8500</v>
      </c>
      <c r="F29" s="298" t="s">
        <v>4927</v>
      </c>
      <c r="G29" s="297" t="s">
        <v>4928</v>
      </c>
      <c r="H29" s="297" t="s">
        <v>4877</v>
      </c>
      <c r="I29" s="297" t="s">
        <v>4868</v>
      </c>
      <c r="J29" s="297" t="s">
        <v>4869</v>
      </c>
      <c r="K29" s="299">
        <v>4</v>
      </c>
      <c r="L29" s="298">
        <v>12</v>
      </c>
      <c r="M29" s="300">
        <v>104789.68000000001</v>
      </c>
      <c r="N29" s="301"/>
      <c r="O29" s="297"/>
      <c r="P29" s="302"/>
    </row>
    <row r="30" spans="1:16" s="285" customFormat="1" ht="11.25" x14ac:dyDescent="0.2">
      <c r="A30" s="310" t="s">
        <v>1261</v>
      </c>
      <c r="B30" s="296" t="s">
        <v>1262</v>
      </c>
      <c r="C30" s="296" t="s">
        <v>312</v>
      </c>
      <c r="D30" s="297" t="s">
        <v>4864</v>
      </c>
      <c r="E30" s="298">
        <v>5500</v>
      </c>
      <c r="F30" s="298" t="s">
        <v>4929</v>
      </c>
      <c r="G30" s="297" t="s">
        <v>4930</v>
      </c>
      <c r="H30" s="297" t="s">
        <v>4931</v>
      </c>
      <c r="I30" s="297" t="s">
        <v>4868</v>
      </c>
      <c r="J30" s="297" t="s">
        <v>4869</v>
      </c>
      <c r="K30" s="299">
        <v>4</v>
      </c>
      <c r="L30" s="298">
        <v>11</v>
      </c>
      <c r="M30" s="300">
        <v>66415.53</v>
      </c>
      <c r="N30" s="301"/>
      <c r="O30" s="297"/>
      <c r="P30" s="302"/>
    </row>
    <row r="31" spans="1:16" s="285" customFormat="1" ht="11.25" x14ac:dyDescent="0.2">
      <c r="A31" s="310" t="s">
        <v>1261</v>
      </c>
      <c r="B31" s="296" t="s">
        <v>1262</v>
      </c>
      <c r="C31" s="296" t="s">
        <v>312</v>
      </c>
      <c r="D31" s="297" t="s">
        <v>4864</v>
      </c>
      <c r="E31" s="298">
        <v>7500</v>
      </c>
      <c r="F31" s="298" t="s">
        <v>4932</v>
      </c>
      <c r="G31" s="297" t="s">
        <v>4933</v>
      </c>
      <c r="H31" s="297" t="s">
        <v>4867</v>
      </c>
      <c r="I31" s="297" t="s">
        <v>4868</v>
      </c>
      <c r="J31" s="297" t="s">
        <v>4869</v>
      </c>
      <c r="K31" s="299">
        <v>4</v>
      </c>
      <c r="L31" s="298">
        <v>12</v>
      </c>
      <c r="M31" s="300">
        <v>92789.680000000008</v>
      </c>
      <c r="N31" s="301"/>
      <c r="O31" s="297"/>
      <c r="P31" s="302"/>
    </row>
    <row r="32" spans="1:16" s="285" customFormat="1" ht="11.25" x14ac:dyDescent="0.2">
      <c r="A32" s="310" t="s">
        <v>1261</v>
      </c>
      <c r="B32" s="296" t="s">
        <v>1262</v>
      </c>
      <c r="C32" s="296" t="s">
        <v>312</v>
      </c>
      <c r="D32" s="297" t="s">
        <v>4864</v>
      </c>
      <c r="E32" s="298">
        <v>6500</v>
      </c>
      <c r="F32" s="298" t="s">
        <v>4934</v>
      </c>
      <c r="G32" s="297" t="s">
        <v>4935</v>
      </c>
      <c r="H32" s="297" t="s">
        <v>4887</v>
      </c>
      <c r="I32" s="297" t="s">
        <v>4868</v>
      </c>
      <c r="J32" s="297" t="s">
        <v>4869</v>
      </c>
      <c r="K32" s="299">
        <v>2</v>
      </c>
      <c r="L32" s="298">
        <v>5</v>
      </c>
      <c r="M32" s="300">
        <v>31387.3</v>
      </c>
      <c r="N32" s="301"/>
      <c r="O32" s="297"/>
      <c r="P32" s="302"/>
    </row>
    <row r="33" spans="1:16" s="285" customFormat="1" ht="11.25" x14ac:dyDescent="0.2">
      <c r="A33" s="310" t="s">
        <v>1261</v>
      </c>
      <c r="B33" s="296" t="s">
        <v>1262</v>
      </c>
      <c r="C33" s="296" t="s">
        <v>312</v>
      </c>
      <c r="D33" s="297" t="s">
        <v>4864</v>
      </c>
      <c r="E33" s="298">
        <v>8500</v>
      </c>
      <c r="F33" s="298" t="s">
        <v>4936</v>
      </c>
      <c r="G33" s="297" t="s">
        <v>4937</v>
      </c>
      <c r="H33" s="297" t="s">
        <v>4887</v>
      </c>
      <c r="I33" s="297" t="s">
        <v>4868</v>
      </c>
      <c r="J33" s="297" t="s">
        <v>4869</v>
      </c>
      <c r="K33" s="299">
        <v>4</v>
      </c>
      <c r="L33" s="298">
        <v>12</v>
      </c>
      <c r="M33" s="300">
        <v>104789.68000000001</v>
      </c>
      <c r="N33" s="301"/>
      <c r="O33" s="297"/>
      <c r="P33" s="302"/>
    </row>
    <row r="34" spans="1:16" s="285" customFormat="1" ht="11.25" x14ac:dyDescent="0.2">
      <c r="A34" s="310" t="s">
        <v>1261</v>
      </c>
      <c r="B34" s="296" t="s">
        <v>1262</v>
      </c>
      <c r="C34" s="296" t="s">
        <v>312</v>
      </c>
      <c r="D34" s="297" t="s">
        <v>4864</v>
      </c>
      <c r="E34" s="298">
        <v>6500</v>
      </c>
      <c r="F34" s="298" t="s">
        <v>4938</v>
      </c>
      <c r="G34" s="297" t="s">
        <v>4939</v>
      </c>
      <c r="H34" s="297" t="s">
        <v>4877</v>
      </c>
      <c r="I34" s="297" t="s">
        <v>4868</v>
      </c>
      <c r="J34" s="297" t="s">
        <v>4869</v>
      </c>
      <c r="K34" s="299">
        <v>4</v>
      </c>
      <c r="L34" s="298">
        <v>12</v>
      </c>
      <c r="M34" s="300">
        <v>80789.680000000008</v>
      </c>
      <c r="N34" s="301"/>
      <c r="O34" s="297"/>
      <c r="P34" s="302"/>
    </row>
    <row r="35" spans="1:16" s="285" customFormat="1" ht="11.25" x14ac:dyDescent="0.2">
      <c r="A35" s="310" t="s">
        <v>1261</v>
      </c>
      <c r="B35" s="296" t="s">
        <v>1262</v>
      </c>
      <c r="C35" s="296" t="s">
        <v>312</v>
      </c>
      <c r="D35" s="297" t="s">
        <v>4864</v>
      </c>
      <c r="E35" s="298">
        <v>8500</v>
      </c>
      <c r="F35" s="298" t="s">
        <v>4940</v>
      </c>
      <c r="G35" s="297" t="s">
        <v>4941</v>
      </c>
      <c r="H35" s="297" t="s">
        <v>4887</v>
      </c>
      <c r="I35" s="297" t="s">
        <v>4868</v>
      </c>
      <c r="J35" s="297" t="s">
        <v>4869</v>
      </c>
      <c r="K35" s="299">
        <v>4</v>
      </c>
      <c r="L35" s="298">
        <v>12</v>
      </c>
      <c r="M35" s="300">
        <v>104789.68000000001</v>
      </c>
      <c r="N35" s="301"/>
      <c r="O35" s="297"/>
      <c r="P35" s="302"/>
    </row>
    <row r="36" spans="1:16" s="285" customFormat="1" ht="11.25" x14ac:dyDescent="0.2">
      <c r="A36" s="310" t="s">
        <v>1261</v>
      </c>
      <c r="B36" s="296" t="s">
        <v>1262</v>
      </c>
      <c r="C36" s="296" t="s">
        <v>312</v>
      </c>
      <c r="D36" s="297" t="s">
        <v>4864</v>
      </c>
      <c r="E36" s="298">
        <v>7500</v>
      </c>
      <c r="F36" s="298" t="s">
        <v>4942</v>
      </c>
      <c r="G36" s="297" t="s">
        <v>4943</v>
      </c>
      <c r="H36" s="297" t="s">
        <v>4874</v>
      </c>
      <c r="I36" s="297" t="s">
        <v>4868</v>
      </c>
      <c r="J36" s="297" t="s">
        <v>4869</v>
      </c>
      <c r="K36" s="299">
        <v>4</v>
      </c>
      <c r="L36" s="298">
        <v>12</v>
      </c>
      <c r="M36" s="300">
        <v>92789.680000000008</v>
      </c>
      <c r="N36" s="301"/>
      <c r="O36" s="297"/>
      <c r="P36" s="302"/>
    </row>
    <row r="37" spans="1:16" s="285" customFormat="1" ht="11.25" x14ac:dyDescent="0.2">
      <c r="A37" s="310" t="s">
        <v>1261</v>
      </c>
      <c r="B37" s="296" t="s">
        <v>1262</v>
      </c>
      <c r="C37" s="296" t="s">
        <v>312</v>
      </c>
      <c r="D37" s="297" t="s">
        <v>4880</v>
      </c>
      <c r="E37" s="298">
        <v>5500</v>
      </c>
      <c r="F37" s="298" t="s">
        <v>4944</v>
      </c>
      <c r="G37" s="297" t="s">
        <v>4945</v>
      </c>
      <c r="H37" s="297" t="s">
        <v>4917</v>
      </c>
      <c r="I37" s="297" t="s">
        <v>4868</v>
      </c>
      <c r="J37" s="297" t="s">
        <v>4869</v>
      </c>
      <c r="K37" s="299">
        <v>2</v>
      </c>
      <c r="L37" s="298">
        <v>7</v>
      </c>
      <c r="M37" s="300">
        <v>37893.93</v>
      </c>
      <c r="N37" s="301"/>
      <c r="O37" s="297"/>
      <c r="P37" s="302"/>
    </row>
    <row r="38" spans="1:16" s="285" customFormat="1" ht="11.25" x14ac:dyDescent="0.2">
      <c r="A38" s="310" t="s">
        <v>1261</v>
      </c>
      <c r="B38" s="296" t="s">
        <v>1262</v>
      </c>
      <c r="C38" s="296" t="s">
        <v>312</v>
      </c>
      <c r="D38" s="297" t="s">
        <v>4864</v>
      </c>
      <c r="E38" s="298">
        <v>8500</v>
      </c>
      <c r="F38" s="298" t="s">
        <v>4946</v>
      </c>
      <c r="G38" s="297" t="s">
        <v>4947</v>
      </c>
      <c r="H38" s="297" t="s">
        <v>4867</v>
      </c>
      <c r="I38" s="297" t="s">
        <v>4868</v>
      </c>
      <c r="J38" s="297" t="s">
        <v>4869</v>
      </c>
      <c r="K38" s="299">
        <v>1</v>
      </c>
      <c r="L38" s="298">
        <v>2</v>
      </c>
      <c r="M38" s="300">
        <v>18121.52</v>
      </c>
      <c r="N38" s="301"/>
      <c r="O38" s="297"/>
      <c r="P38" s="302"/>
    </row>
    <row r="39" spans="1:16" s="285" customFormat="1" ht="11.25" x14ac:dyDescent="0.2">
      <c r="A39" s="310" t="s">
        <v>1261</v>
      </c>
      <c r="B39" s="296" t="s">
        <v>1262</v>
      </c>
      <c r="C39" s="296" t="s">
        <v>312</v>
      </c>
      <c r="D39" s="297" t="s">
        <v>4864</v>
      </c>
      <c r="E39" s="298">
        <v>3500</v>
      </c>
      <c r="F39" s="298" t="s">
        <v>4948</v>
      </c>
      <c r="G39" s="297" t="s">
        <v>4949</v>
      </c>
      <c r="H39" s="297" t="s">
        <v>4917</v>
      </c>
      <c r="I39" s="297" t="s">
        <v>4868</v>
      </c>
      <c r="J39" s="297" t="s">
        <v>4869</v>
      </c>
      <c r="K39" s="299">
        <v>1</v>
      </c>
      <c r="L39" s="298">
        <v>3</v>
      </c>
      <c r="M39" s="300">
        <v>12951.5</v>
      </c>
      <c r="N39" s="301"/>
      <c r="O39" s="297"/>
      <c r="P39" s="302"/>
    </row>
    <row r="40" spans="1:16" s="285" customFormat="1" ht="11.25" x14ac:dyDescent="0.2">
      <c r="A40" s="310" t="s">
        <v>1261</v>
      </c>
      <c r="B40" s="296" t="s">
        <v>1262</v>
      </c>
      <c r="C40" s="296" t="s">
        <v>312</v>
      </c>
      <c r="D40" s="297" t="s">
        <v>4864</v>
      </c>
      <c r="E40" s="298">
        <v>7500</v>
      </c>
      <c r="F40" s="298" t="s">
        <v>4950</v>
      </c>
      <c r="G40" s="297" t="s">
        <v>4951</v>
      </c>
      <c r="H40" s="297" t="s">
        <v>4887</v>
      </c>
      <c r="I40" s="297" t="s">
        <v>4868</v>
      </c>
      <c r="J40" s="297" t="s">
        <v>4869</v>
      </c>
      <c r="K40" s="299">
        <v>4</v>
      </c>
      <c r="L40" s="298">
        <v>12</v>
      </c>
      <c r="M40" s="300">
        <v>92789.680000000008</v>
      </c>
      <c r="N40" s="301"/>
      <c r="O40" s="297"/>
      <c r="P40" s="302"/>
    </row>
    <row r="41" spans="1:16" s="285" customFormat="1" ht="11.25" x14ac:dyDescent="0.2">
      <c r="A41" s="310" t="s">
        <v>1261</v>
      </c>
      <c r="B41" s="296" t="s">
        <v>1262</v>
      </c>
      <c r="C41" s="296" t="s">
        <v>312</v>
      </c>
      <c r="D41" s="297" t="s">
        <v>4864</v>
      </c>
      <c r="E41" s="298">
        <v>7500</v>
      </c>
      <c r="F41" s="298" t="s">
        <v>4952</v>
      </c>
      <c r="G41" s="297" t="s">
        <v>4953</v>
      </c>
      <c r="H41" s="297" t="s">
        <v>4867</v>
      </c>
      <c r="I41" s="297" t="s">
        <v>4868</v>
      </c>
      <c r="J41" s="297" t="s">
        <v>4869</v>
      </c>
      <c r="K41" s="299">
        <v>4</v>
      </c>
      <c r="L41" s="298">
        <v>12</v>
      </c>
      <c r="M41" s="300">
        <v>92789.680000000008</v>
      </c>
      <c r="N41" s="301"/>
      <c r="O41" s="297"/>
      <c r="P41" s="302"/>
    </row>
    <row r="42" spans="1:16" s="285" customFormat="1" ht="11.25" x14ac:dyDescent="0.2">
      <c r="A42" s="310" t="s">
        <v>1261</v>
      </c>
      <c r="B42" s="296" t="s">
        <v>1262</v>
      </c>
      <c r="C42" s="296" t="s">
        <v>312</v>
      </c>
      <c r="D42" s="297" t="s">
        <v>4864</v>
      </c>
      <c r="E42" s="298">
        <v>6500</v>
      </c>
      <c r="F42" s="298" t="s">
        <v>4954</v>
      </c>
      <c r="G42" s="297" t="s">
        <v>4955</v>
      </c>
      <c r="H42" s="297" t="s">
        <v>4887</v>
      </c>
      <c r="I42" s="297" t="s">
        <v>4868</v>
      </c>
      <c r="J42" s="297" t="s">
        <v>4869</v>
      </c>
      <c r="K42" s="299">
        <v>4</v>
      </c>
      <c r="L42" s="298">
        <v>12</v>
      </c>
      <c r="M42" s="300">
        <v>80789.680000000008</v>
      </c>
      <c r="N42" s="301"/>
      <c r="O42" s="297"/>
      <c r="P42" s="302"/>
    </row>
    <row r="43" spans="1:16" s="285" customFormat="1" ht="11.25" x14ac:dyDescent="0.2">
      <c r="A43" s="310" t="s">
        <v>1261</v>
      </c>
      <c r="B43" s="296" t="s">
        <v>1262</v>
      </c>
      <c r="C43" s="296" t="s">
        <v>312</v>
      </c>
      <c r="D43" s="297" t="s">
        <v>4956</v>
      </c>
      <c r="E43" s="298">
        <v>2500</v>
      </c>
      <c r="F43" s="298" t="s">
        <v>4957</v>
      </c>
      <c r="G43" s="297" t="s">
        <v>4958</v>
      </c>
      <c r="H43" s="297" t="s">
        <v>4959</v>
      </c>
      <c r="I43" s="297" t="s">
        <v>4897</v>
      </c>
      <c r="J43" s="297" t="s">
        <v>4960</v>
      </c>
      <c r="K43" s="299">
        <v>4</v>
      </c>
      <c r="L43" s="298">
        <v>12</v>
      </c>
      <c r="M43" s="300">
        <v>32789.68</v>
      </c>
      <c r="N43" s="301"/>
      <c r="O43" s="297"/>
      <c r="P43" s="302"/>
    </row>
    <row r="44" spans="1:16" s="285" customFormat="1" ht="11.25" x14ac:dyDescent="0.2">
      <c r="A44" s="310" t="s">
        <v>1261</v>
      </c>
      <c r="B44" s="296" t="s">
        <v>1262</v>
      </c>
      <c r="C44" s="296" t="s">
        <v>312</v>
      </c>
      <c r="D44" s="297" t="s">
        <v>4864</v>
      </c>
      <c r="E44" s="298">
        <v>8500</v>
      </c>
      <c r="F44" s="298" t="s">
        <v>4961</v>
      </c>
      <c r="G44" s="297" t="s">
        <v>4962</v>
      </c>
      <c r="H44" s="297" t="s">
        <v>4963</v>
      </c>
      <c r="I44" s="297" t="s">
        <v>4868</v>
      </c>
      <c r="J44" s="297" t="s">
        <v>4869</v>
      </c>
      <c r="K44" s="299">
        <v>2</v>
      </c>
      <c r="L44" s="298">
        <v>7</v>
      </c>
      <c r="M44" s="300">
        <v>63581.43</v>
      </c>
      <c r="N44" s="301"/>
      <c r="O44" s="297"/>
      <c r="P44" s="302"/>
    </row>
    <row r="45" spans="1:16" s="285" customFormat="1" ht="11.25" x14ac:dyDescent="0.2">
      <c r="A45" s="310" t="s">
        <v>1261</v>
      </c>
      <c r="B45" s="296" t="s">
        <v>1262</v>
      </c>
      <c r="C45" s="296" t="s">
        <v>312</v>
      </c>
      <c r="D45" s="297" t="s">
        <v>4864</v>
      </c>
      <c r="E45" s="298">
        <v>9500</v>
      </c>
      <c r="F45" s="298" t="s">
        <v>4964</v>
      </c>
      <c r="G45" s="297" t="s">
        <v>4965</v>
      </c>
      <c r="H45" s="297" t="s">
        <v>4877</v>
      </c>
      <c r="I45" s="297" t="s">
        <v>4868</v>
      </c>
      <c r="J45" s="297" t="s">
        <v>4869</v>
      </c>
      <c r="K45" s="299">
        <v>1</v>
      </c>
      <c r="L45" s="298">
        <v>2</v>
      </c>
      <c r="M45" s="300">
        <v>20188.18</v>
      </c>
      <c r="N45" s="301"/>
      <c r="O45" s="297"/>
      <c r="P45" s="302"/>
    </row>
    <row r="46" spans="1:16" s="285" customFormat="1" ht="11.25" x14ac:dyDescent="0.2">
      <c r="A46" s="310" t="s">
        <v>1261</v>
      </c>
      <c r="B46" s="296" t="s">
        <v>1262</v>
      </c>
      <c r="C46" s="296" t="s">
        <v>312</v>
      </c>
      <c r="D46" s="297" t="s">
        <v>4864</v>
      </c>
      <c r="E46" s="298">
        <v>9500</v>
      </c>
      <c r="F46" s="298" t="s">
        <v>4966</v>
      </c>
      <c r="G46" s="297" t="s">
        <v>4967</v>
      </c>
      <c r="H46" s="297" t="s">
        <v>4867</v>
      </c>
      <c r="I46" s="297" t="s">
        <v>4868</v>
      </c>
      <c r="J46" s="297" t="s">
        <v>4869</v>
      </c>
      <c r="K46" s="299">
        <v>4</v>
      </c>
      <c r="L46" s="298">
        <v>12</v>
      </c>
      <c r="M46" s="300">
        <v>116789.68000000001</v>
      </c>
      <c r="N46" s="301"/>
      <c r="O46" s="297"/>
      <c r="P46" s="302"/>
    </row>
    <row r="47" spans="1:16" s="285" customFormat="1" ht="11.25" x14ac:dyDescent="0.2">
      <c r="A47" s="310" t="s">
        <v>1261</v>
      </c>
      <c r="B47" s="296" t="s">
        <v>1262</v>
      </c>
      <c r="C47" s="296" t="s">
        <v>312</v>
      </c>
      <c r="D47" s="297" t="s">
        <v>4864</v>
      </c>
      <c r="E47" s="298">
        <v>7500</v>
      </c>
      <c r="F47" s="298" t="s">
        <v>4968</v>
      </c>
      <c r="G47" s="297" t="s">
        <v>4969</v>
      </c>
      <c r="H47" s="297" t="s">
        <v>4867</v>
      </c>
      <c r="I47" s="297" t="s">
        <v>4868</v>
      </c>
      <c r="J47" s="297" t="s">
        <v>4869</v>
      </c>
      <c r="K47" s="299">
        <v>1</v>
      </c>
      <c r="L47" s="298">
        <v>2</v>
      </c>
      <c r="M47" s="300">
        <v>16054.849999999999</v>
      </c>
      <c r="N47" s="301"/>
      <c r="O47" s="297"/>
      <c r="P47" s="302"/>
    </row>
    <row r="48" spans="1:16" s="285" customFormat="1" ht="11.25" x14ac:dyDescent="0.2">
      <c r="A48" s="310" t="s">
        <v>1261</v>
      </c>
      <c r="B48" s="296" t="s">
        <v>1262</v>
      </c>
      <c r="C48" s="296" t="s">
        <v>312</v>
      </c>
      <c r="D48" s="297" t="s">
        <v>4864</v>
      </c>
      <c r="E48" s="298">
        <v>7500</v>
      </c>
      <c r="F48" s="298" t="s">
        <v>4970</v>
      </c>
      <c r="G48" s="297" t="s">
        <v>4971</v>
      </c>
      <c r="H48" s="297" t="s">
        <v>4917</v>
      </c>
      <c r="I48" s="297" t="s">
        <v>4868</v>
      </c>
      <c r="J48" s="297" t="s">
        <v>4869</v>
      </c>
      <c r="K48" s="299">
        <v>4</v>
      </c>
      <c r="L48" s="298">
        <v>12</v>
      </c>
      <c r="M48" s="300">
        <v>93735.930000000008</v>
      </c>
      <c r="N48" s="301"/>
      <c r="O48" s="297"/>
      <c r="P48" s="302"/>
    </row>
    <row r="49" spans="1:16" s="285" customFormat="1" ht="11.25" x14ac:dyDescent="0.2">
      <c r="A49" s="310" t="s">
        <v>1261</v>
      </c>
      <c r="B49" s="296" t="s">
        <v>1262</v>
      </c>
      <c r="C49" s="296" t="s">
        <v>312</v>
      </c>
      <c r="D49" s="297" t="s">
        <v>4864</v>
      </c>
      <c r="E49" s="298">
        <v>6500</v>
      </c>
      <c r="F49" s="298" t="s">
        <v>4972</v>
      </c>
      <c r="G49" s="297" t="s">
        <v>4973</v>
      </c>
      <c r="H49" s="297" t="s">
        <v>4877</v>
      </c>
      <c r="I49" s="297" t="s">
        <v>4868</v>
      </c>
      <c r="J49" s="297" t="s">
        <v>4869</v>
      </c>
      <c r="K49" s="299">
        <v>4</v>
      </c>
      <c r="L49" s="298">
        <v>12</v>
      </c>
      <c r="M49" s="300">
        <v>80789.680000000008</v>
      </c>
      <c r="N49" s="301"/>
      <c r="O49" s="297"/>
      <c r="P49" s="302"/>
    </row>
    <row r="50" spans="1:16" s="285" customFormat="1" ht="11.25" x14ac:dyDescent="0.2">
      <c r="A50" s="310" t="s">
        <v>1261</v>
      </c>
      <c r="B50" s="296" t="s">
        <v>1262</v>
      </c>
      <c r="C50" s="296" t="s">
        <v>312</v>
      </c>
      <c r="D50" s="297" t="s">
        <v>4864</v>
      </c>
      <c r="E50" s="298">
        <v>7500</v>
      </c>
      <c r="F50" s="298" t="s">
        <v>4974</v>
      </c>
      <c r="G50" s="297" t="s">
        <v>4975</v>
      </c>
      <c r="H50" s="297" t="s">
        <v>4867</v>
      </c>
      <c r="I50" s="297" t="s">
        <v>4868</v>
      </c>
      <c r="J50" s="297" t="s">
        <v>4869</v>
      </c>
      <c r="K50" s="299">
        <v>4</v>
      </c>
      <c r="L50" s="298">
        <v>12</v>
      </c>
      <c r="M50" s="300">
        <v>92789.680000000008</v>
      </c>
      <c r="N50" s="301"/>
      <c r="O50" s="297"/>
      <c r="P50" s="302"/>
    </row>
    <row r="51" spans="1:16" s="285" customFormat="1" ht="11.25" x14ac:dyDescent="0.2">
      <c r="A51" s="310" t="s">
        <v>1261</v>
      </c>
      <c r="B51" s="296" t="s">
        <v>1262</v>
      </c>
      <c r="C51" s="296" t="s">
        <v>312</v>
      </c>
      <c r="D51" s="297" t="s">
        <v>4864</v>
      </c>
      <c r="E51" s="298">
        <v>6500</v>
      </c>
      <c r="F51" s="298" t="s">
        <v>4976</v>
      </c>
      <c r="G51" s="297" t="s">
        <v>4977</v>
      </c>
      <c r="H51" s="297" t="s">
        <v>4867</v>
      </c>
      <c r="I51" s="297" t="s">
        <v>4868</v>
      </c>
      <c r="J51" s="297" t="s">
        <v>4869</v>
      </c>
      <c r="K51" s="299">
        <v>4</v>
      </c>
      <c r="L51" s="298">
        <v>12</v>
      </c>
      <c r="M51" s="300">
        <v>80789.680000000008</v>
      </c>
      <c r="N51" s="301"/>
      <c r="O51" s="297"/>
      <c r="P51" s="302"/>
    </row>
    <row r="52" spans="1:16" s="285" customFormat="1" ht="11.25" x14ac:dyDescent="0.2">
      <c r="A52" s="310" t="s">
        <v>1261</v>
      </c>
      <c r="B52" s="296" t="s">
        <v>1262</v>
      </c>
      <c r="C52" s="296" t="s">
        <v>312</v>
      </c>
      <c r="D52" s="297" t="s">
        <v>4864</v>
      </c>
      <c r="E52" s="298">
        <v>6500</v>
      </c>
      <c r="F52" s="298" t="s">
        <v>4978</v>
      </c>
      <c r="G52" s="297" t="s">
        <v>4979</v>
      </c>
      <c r="H52" s="297" t="s">
        <v>4877</v>
      </c>
      <c r="I52" s="297" t="s">
        <v>4868</v>
      </c>
      <c r="J52" s="297" t="s">
        <v>4869</v>
      </c>
      <c r="K52" s="299">
        <v>2</v>
      </c>
      <c r="L52" s="298">
        <v>5</v>
      </c>
      <c r="M52" s="300">
        <v>31387.3</v>
      </c>
      <c r="N52" s="301"/>
      <c r="O52" s="297"/>
      <c r="P52" s="302"/>
    </row>
    <row r="53" spans="1:16" s="285" customFormat="1" ht="11.25" x14ac:dyDescent="0.2">
      <c r="A53" s="310" t="s">
        <v>1261</v>
      </c>
      <c r="B53" s="296" t="s">
        <v>1262</v>
      </c>
      <c r="C53" s="296" t="s">
        <v>312</v>
      </c>
      <c r="D53" s="297" t="s">
        <v>4864</v>
      </c>
      <c r="E53" s="298">
        <v>6500</v>
      </c>
      <c r="F53" s="298" t="s">
        <v>3962</v>
      </c>
      <c r="G53" s="297" t="s">
        <v>3963</v>
      </c>
      <c r="H53" s="297" t="s">
        <v>4867</v>
      </c>
      <c r="I53" s="297" t="s">
        <v>4868</v>
      </c>
      <c r="J53" s="297" t="s">
        <v>4869</v>
      </c>
      <c r="K53" s="299">
        <v>1</v>
      </c>
      <c r="L53" s="298">
        <v>9</v>
      </c>
      <c r="M53" s="300">
        <v>53044.729999999996</v>
      </c>
      <c r="N53" s="301"/>
      <c r="O53" s="297"/>
      <c r="P53" s="302"/>
    </row>
    <row r="54" spans="1:16" s="285" customFormat="1" ht="11.25" x14ac:dyDescent="0.2">
      <c r="A54" s="310" t="s">
        <v>1261</v>
      </c>
      <c r="B54" s="296" t="s">
        <v>1262</v>
      </c>
      <c r="C54" s="296" t="s">
        <v>312</v>
      </c>
      <c r="D54" s="297" t="s">
        <v>4880</v>
      </c>
      <c r="E54" s="298">
        <v>3000</v>
      </c>
      <c r="F54" s="298" t="s">
        <v>4980</v>
      </c>
      <c r="G54" s="297" t="s">
        <v>4981</v>
      </c>
      <c r="H54" s="297" t="s">
        <v>4874</v>
      </c>
      <c r="I54" s="297" t="s">
        <v>4883</v>
      </c>
      <c r="J54" s="297" t="s">
        <v>4884</v>
      </c>
      <c r="K54" s="299">
        <v>4</v>
      </c>
      <c r="L54" s="298">
        <v>12</v>
      </c>
      <c r="M54" s="300">
        <v>39060.310000000005</v>
      </c>
      <c r="N54" s="301"/>
      <c r="O54" s="297"/>
      <c r="P54" s="302"/>
    </row>
    <row r="55" spans="1:16" s="285" customFormat="1" ht="11.25" x14ac:dyDescent="0.2">
      <c r="A55" s="310" t="s">
        <v>1261</v>
      </c>
      <c r="B55" s="296" t="s">
        <v>1262</v>
      </c>
      <c r="C55" s="296" t="s">
        <v>312</v>
      </c>
      <c r="D55" s="297" t="s">
        <v>4864</v>
      </c>
      <c r="E55" s="298">
        <v>8500</v>
      </c>
      <c r="F55" s="298" t="s">
        <v>4982</v>
      </c>
      <c r="G55" s="297" t="s">
        <v>4983</v>
      </c>
      <c r="H55" s="297" t="s">
        <v>4887</v>
      </c>
      <c r="I55" s="297" t="s">
        <v>4868</v>
      </c>
      <c r="J55" s="297" t="s">
        <v>4869</v>
      </c>
      <c r="K55" s="299">
        <v>4</v>
      </c>
      <c r="L55" s="298">
        <v>12</v>
      </c>
      <c r="M55" s="300">
        <v>104789.68000000001</v>
      </c>
      <c r="N55" s="301"/>
      <c r="O55" s="297"/>
      <c r="P55" s="302"/>
    </row>
    <row r="56" spans="1:16" s="285" customFormat="1" ht="11.25" x14ac:dyDescent="0.2">
      <c r="A56" s="310" t="s">
        <v>1261</v>
      </c>
      <c r="B56" s="296" t="s">
        <v>1262</v>
      </c>
      <c r="C56" s="296" t="s">
        <v>312</v>
      </c>
      <c r="D56" s="297" t="s">
        <v>4864</v>
      </c>
      <c r="E56" s="298">
        <v>11500</v>
      </c>
      <c r="F56" s="298" t="s">
        <v>4984</v>
      </c>
      <c r="G56" s="297" t="s">
        <v>4985</v>
      </c>
      <c r="H56" s="297" t="s">
        <v>4887</v>
      </c>
      <c r="I56" s="297" t="s">
        <v>4868</v>
      </c>
      <c r="J56" s="297" t="s">
        <v>4869</v>
      </c>
      <c r="K56" s="299">
        <v>4</v>
      </c>
      <c r="L56" s="298">
        <v>11</v>
      </c>
      <c r="M56" s="300">
        <v>136015.53</v>
      </c>
      <c r="N56" s="301"/>
      <c r="O56" s="297"/>
      <c r="P56" s="302"/>
    </row>
    <row r="57" spans="1:16" s="285" customFormat="1" ht="11.25" x14ac:dyDescent="0.2">
      <c r="A57" s="310" t="s">
        <v>1261</v>
      </c>
      <c r="B57" s="296" t="s">
        <v>1262</v>
      </c>
      <c r="C57" s="296" t="s">
        <v>312</v>
      </c>
      <c r="D57" s="297" t="s">
        <v>4864</v>
      </c>
      <c r="E57" s="298">
        <v>5500</v>
      </c>
      <c r="F57" s="298" t="s">
        <v>4986</v>
      </c>
      <c r="G57" s="297" t="s">
        <v>4987</v>
      </c>
      <c r="H57" s="297" t="s">
        <v>4874</v>
      </c>
      <c r="I57" s="297" t="s">
        <v>4868</v>
      </c>
      <c r="J57" s="297" t="s">
        <v>4869</v>
      </c>
      <c r="K57" s="299">
        <v>4</v>
      </c>
      <c r="L57" s="298">
        <v>12</v>
      </c>
      <c r="M57" s="300">
        <v>68789.680000000008</v>
      </c>
      <c r="N57" s="301"/>
      <c r="O57" s="297"/>
      <c r="P57" s="302"/>
    </row>
    <row r="58" spans="1:16" s="285" customFormat="1" ht="11.25" x14ac:dyDescent="0.2">
      <c r="A58" s="310" t="s">
        <v>1261</v>
      </c>
      <c r="B58" s="296" t="s">
        <v>1262</v>
      </c>
      <c r="C58" s="296" t="s">
        <v>312</v>
      </c>
      <c r="D58" s="297" t="s">
        <v>4956</v>
      </c>
      <c r="E58" s="298">
        <v>1800</v>
      </c>
      <c r="F58" s="298" t="s">
        <v>4988</v>
      </c>
      <c r="G58" s="297" t="s">
        <v>4989</v>
      </c>
      <c r="H58" s="297" t="s">
        <v>4959</v>
      </c>
      <c r="I58" s="297" t="s">
        <v>4897</v>
      </c>
      <c r="J58" s="297" t="s">
        <v>4960</v>
      </c>
      <c r="K58" s="299">
        <v>4</v>
      </c>
      <c r="L58" s="298">
        <v>12</v>
      </c>
      <c r="M58" s="300">
        <v>24243.88</v>
      </c>
      <c r="N58" s="301"/>
      <c r="O58" s="297"/>
      <c r="P58" s="302"/>
    </row>
    <row r="59" spans="1:16" s="285" customFormat="1" ht="11.25" x14ac:dyDescent="0.2">
      <c r="A59" s="310" t="s">
        <v>1261</v>
      </c>
      <c r="B59" s="296" t="s">
        <v>1262</v>
      </c>
      <c r="C59" s="296" t="s">
        <v>312</v>
      </c>
      <c r="D59" s="297" t="s">
        <v>4864</v>
      </c>
      <c r="E59" s="298">
        <v>5000</v>
      </c>
      <c r="F59" s="298" t="s">
        <v>4990</v>
      </c>
      <c r="G59" s="297" t="s">
        <v>4991</v>
      </c>
      <c r="H59" s="297" t="s">
        <v>4903</v>
      </c>
      <c r="I59" s="297" t="s">
        <v>4868</v>
      </c>
      <c r="J59" s="297" t="s">
        <v>4869</v>
      </c>
      <c r="K59" s="299">
        <v>4</v>
      </c>
      <c r="L59" s="298">
        <v>12</v>
      </c>
      <c r="M59" s="300">
        <v>62789.68</v>
      </c>
      <c r="N59" s="301"/>
      <c r="O59" s="297"/>
      <c r="P59" s="302"/>
    </row>
    <row r="60" spans="1:16" s="285" customFormat="1" ht="11.25" x14ac:dyDescent="0.2">
      <c r="A60" s="310" t="s">
        <v>1261</v>
      </c>
      <c r="B60" s="296" t="s">
        <v>1262</v>
      </c>
      <c r="C60" s="296" t="s">
        <v>312</v>
      </c>
      <c r="D60" s="297" t="s">
        <v>4864</v>
      </c>
      <c r="E60" s="298">
        <v>5500</v>
      </c>
      <c r="F60" s="298" t="s">
        <v>4992</v>
      </c>
      <c r="G60" s="297" t="s">
        <v>4993</v>
      </c>
      <c r="H60" s="297" t="s">
        <v>4877</v>
      </c>
      <c r="I60" s="297" t="s">
        <v>4868</v>
      </c>
      <c r="J60" s="297" t="s">
        <v>4869</v>
      </c>
      <c r="K60" s="299">
        <v>4</v>
      </c>
      <c r="L60" s="298">
        <v>12</v>
      </c>
      <c r="M60" s="300">
        <v>68789.680000000008</v>
      </c>
      <c r="N60" s="301"/>
      <c r="O60" s="297"/>
      <c r="P60" s="302"/>
    </row>
    <row r="61" spans="1:16" s="285" customFormat="1" ht="11.25" x14ac:dyDescent="0.2">
      <c r="A61" s="310" t="s">
        <v>1261</v>
      </c>
      <c r="B61" s="296" t="s">
        <v>1262</v>
      </c>
      <c r="C61" s="296" t="s">
        <v>312</v>
      </c>
      <c r="D61" s="297" t="s">
        <v>4864</v>
      </c>
      <c r="E61" s="298" t="s">
        <v>4994</v>
      </c>
      <c r="F61" s="298" t="s">
        <v>4995</v>
      </c>
      <c r="G61" s="297" t="s">
        <v>4996</v>
      </c>
      <c r="H61" s="297" t="s">
        <v>4903</v>
      </c>
      <c r="I61" s="297" t="s">
        <v>4868</v>
      </c>
      <c r="J61" s="297" t="s">
        <v>4869</v>
      </c>
      <c r="K61" s="299">
        <v>5</v>
      </c>
      <c r="L61" s="298">
        <v>12</v>
      </c>
      <c r="M61" s="300">
        <v>74988.010000000009</v>
      </c>
      <c r="N61" s="301"/>
      <c r="O61" s="297"/>
      <c r="P61" s="302"/>
    </row>
    <row r="62" spans="1:16" s="285" customFormat="1" ht="11.25" x14ac:dyDescent="0.2">
      <c r="A62" s="310" t="s">
        <v>1261</v>
      </c>
      <c r="B62" s="296" t="s">
        <v>1262</v>
      </c>
      <c r="C62" s="296" t="s">
        <v>312</v>
      </c>
      <c r="D62" s="297" t="s">
        <v>4956</v>
      </c>
      <c r="E62" s="298">
        <v>4500</v>
      </c>
      <c r="F62" s="298" t="s">
        <v>4997</v>
      </c>
      <c r="G62" s="297" t="s">
        <v>4998</v>
      </c>
      <c r="H62" s="297" t="s">
        <v>4999</v>
      </c>
      <c r="I62" s="297" t="s">
        <v>4897</v>
      </c>
      <c r="J62" s="297" t="s">
        <v>4898</v>
      </c>
      <c r="K62" s="299">
        <v>4</v>
      </c>
      <c r="L62" s="298">
        <v>11</v>
      </c>
      <c r="M62" s="300">
        <v>54515.53</v>
      </c>
      <c r="N62" s="301"/>
      <c r="O62" s="297"/>
      <c r="P62" s="302"/>
    </row>
    <row r="63" spans="1:16" s="285" customFormat="1" ht="11.25" x14ac:dyDescent="0.2">
      <c r="A63" s="310" t="s">
        <v>1261</v>
      </c>
      <c r="B63" s="296" t="s">
        <v>1262</v>
      </c>
      <c r="C63" s="296" t="s">
        <v>312</v>
      </c>
      <c r="D63" s="297" t="s">
        <v>4864</v>
      </c>
      <c r="E63" s="298">
        <v>10000</v>
      </c>
      <c r="F63" s="298" t="s">
        <v>5000</v>
      </c>
      <c r="G63" s="297" t="s">
        <v>5001</v>
      </c>
      <c r="H63" s="297" t="s">
        <v>5002</v>
      </c>
      <c r="I63" s="297" t="s">
        <v>4868</v>
      </c>
      <c r="J63" s="297" t="s">
        <v>4869</v>
      </c>
      <c r="K63" s="299">
        <v>4</v>
      </c>
      <c r="L63" s="298">
        <v>12</v>
      </c>
      <c r="M63" s="300">
        <v>122789.68000000001</v>
      </c>
      <c r="N63" s="301"/>
      <c r="O63" s="297"/>
      <c r="P63" s="302"/>
    </row>
    <row r="64" spans="1:16" s="285" customFormat="1" ht="11.25" x14ac:dyDescent="0.2">
      <c r="A64" s="310" t="s">
        <v>1261</v>
      </c>
      <c r="B64" s="296" t="s">
        <v>1262</v>
      </c>
      <c r="C64" s="296" t="s">
        <v>312</v>
      </c>
      <c r="D64" s="297" t="s">
        <v>4956</v>
      </c>
      <c r="E64" s="298">
        <v>2500</v>
      </c>
      <c r="F64" s="298" t="s">
        <v>5003</v>
      </c>
      <c r="G64" s="297" t="s">
        <v>5004</v>
      </c>
      <c r="H64" s="297" t="s">
        <v>4959</v>
      </c>
      <c r="I64" s="297" t="s">
        <v>4897</v>
      </c>
      <c r="J64" s="297" t="s">
        <v>4960</v>
      </c>
      <c r="K64" s="299">
        <v>4</v>
      </c>
      <c r="L64" s="298">
        <v>12</v>
      </c>
      <c r="M64" s="300">
        <v>32789.68</v>
      </c>
      <c r="N64" s="301"/>
      <c r="O64" s="297"/>
      <c r="P64" s="302"/>
    </row>
    <row r="65" spans="1:16" s="285" customFormat="1" ht="11.25" x14ac:dyDescent="0.2">
      <c r="A65" s="310" t="s">
        <v>1261</v>
      </c>
      <c r="B65" s="296" t="s">
        <v>1262</v>
      </c>
      <c r="C65" s="296" t="s">
        <v>312</v>
      </c>
      <c r="D65" s="297" t="s">
        <v>4864</v>
      </c>
      <c r="E65" s="298">
        <v>6500</v>
      </c>
      <c r="F65" s="298" t="s">
        <v>5005</v>
      </c>
      <c r="G65" s="297" t="s">
        <v>5006</v>
      </c>
      <c r="H65" s="297" t="s">
        <v>4877</v>
      </c>
      <c r="I65" s="297" t="s">
        <v>4868</v>
      </c>
      <c r="J65" s="297" t="s">
        <v>4869</v>
      </c>
      <c r="K65" s="299">
        <v>4</v>
      </c>
      <c r="L65" s="298">
        <v>12</v>
      </c>
      <c r="M65" s="300">
        <v>80789.680000000008</v>
      </c>
      <c r="N65" s="301"/>
      <c r="O65" s="297"/>
      <c r="P65" s="302"/>
    </row>
    <row r="66" spans="1:16" s="285" customFormat="1" ht="11.25" x14ac:dyDescent="0.2">
      <c r="A66" s="310" t="s">
        <v>1261</v>
      </c>
      <c r="B66" s="296" t="s">
        <v>1262</v>
      </c>
      <c r="C66" s="296" t="s">
        <v>312</v>
      </c>
      <c r="D66" s="297" t="s">
        <v>4864</v>
      </c>
      <c r="E66" s="298">
        <v>6500</v>
      </c>
      <c r="F66" s="298" t="s">
        <v>5007</v>
      </c>
      <c r="G66" s="297" t="s">
        <v>5008</v>
      </c>
      <c r="H66" s="297" t="s">
        <v>4887</v>
      </c>
      <c r="I66" s="297" t="s">
        <v>4868</v>
      </c>
      <c r="J66" s="297" t="s">
        <v>4869</v>
      </c>
      <c r="K66" s="299">
        <v>4</v>
      </c>
      <c r="L66" s="298">
        <v>12</v>
      </c>
      <c r="M66" s="300">
        <v>80789.680000000008</v>
      </c>
      <c r="N66" s="301"/>
      <c r="O66" s="297"/>
      <c r="P66" s="302"/>
    </row>
    <row r="67" spans="1:16" s="285" customFormat="1" ht="11.25" x14ac:dyDescent="0.2">
      <c r="A67" s="310" t="s">
        <v>1261</v>
      </c>
      <c r="B67" s="296" t="s">
        <v>1262</v>
      </c>
      <c r="C67" s="296" t="s">
        <v>312</v>
      </c>
      <c r="D67" s="297" t="s">
        <v>4864</v>
      </c>
      <c r="E67" s="298">
        <v>6500</v>
      </c>
      <c r="F67" s="298" t="s">
        <v>5009</v>
      </c>
      <c r="G67" s="297" t="s">
        <v>5010</v>
      </c>
      <c r="H67" s="297" t="s">
        <v>4877</v>
      </c>
      <c r="I67" s="297" t="s">
        <v>4868</v>
      </c>
      <c r="J67" s="297" t="s">
        <v>4869</v>
      </c>
      <c r="K67" s="299">
        <v>1</v>
      </c>
      <c r="L67" s="298">
        <v>2</v>
      </c>
      <c r="M67" s="300">
        <v>13988.179999999998</v>
      </c>
      <c r="N67" s="301"/>
      <c r="O67" s="297"/>
      <c r="P67" s="302"/>
    </row>
    <row r="68" spans="1:16" s="285" customFormat="1" ht="11.25" x14ac:dyDescent="0.2">
      <c r="A68" s="310" t="s">
        <v>1261</v>
      </c>
      <c r="B68" s="296" t="s">
        <v>1262</v>
      </c>
      <c r="C68" s="296" t="s">
        <v>312</v>
      </c>
      <c r="D68" s="297" t="s">
        <v>4864</v>
      </c>
      <c r="E68" s="298">
        <v>7500</v>
      </c>
      <c r="F68" s="298" t="s">
        <v>5011</v>
      </c>
      <c r="G68" s="297" t="s">
        <v>5012</v>
      </c>
      <c r="H68" s="297" t="s">
        <v>4867</v>
      </c>
      <c r="I68" s="297" t="s">
        <v>4868</v>
      </c>
      <c r="J68" s="297" t="s">
        <v>4869</v>
      </c>
      <c r="K68" s="299">
        <v>4</v>
      </c>
      <c r="L68" s="298">
        <v>12</v>
      </c>
      <c r="M68" s="300">
        <v>93039.680000000008</v>
      </c>
      <c r="N68" s="301"/>
      <c r="O68" s="297"/>
      <c r="P68" s="302"/>
    </row>
    <row r="69" spans="1:16" s="285" customFormat="1" ht="11.25" x14ac:dyDescent="0.2">
      <c r="A69" s="310" t="s">
        <v>1261</v>
      </c>
      <c r="B69" s="296" t="s">
        <v>1262</v>
      </c>
      <c r="C69" s="296" t="s">
        <v>312</v>
      </c>
      <c r="D69" s="297" t="s">
        <v>4864</v>
      </c>
      <c r="E69" s="298">
        <v>7500</v>
      </c>
      <c r="F69" s="298" t="s">
        <v>5013</v>
      </c>
      <c r="G69" s="297" t="s">
        <v>5014</v>
      </c>
      <c r="H69" s="297" t="s">
        <v>4887</v>
      </c>
      <c r="I69" s="297" t="s">
        <v>4868</v>
      </c>
      <c r="J69" s="297" t="s">
        <v>4869</v>
      </c>
      <c r="K69" s="299">
        <v>4</v>
      </c>
      <c r="L69" s="298">
        <v>12</v>
      </c>
      <c r="M69" s="300">
        <v>92789.680000000008</v>
      </c>
      <c r="N69" s="301"/>
      <c r="O69" s="297"/>
      <c r="P69" s="302"/>
    </row>
    <row r="70" spans="1:16" s="285" customFormat="1" ht="11.25" x14ac:dyDescent="0.2">
      <c r="A70" s="310" t="s">
        <v>1261</v>
      </c>
      <c r="B70" s="296" t="s">
        <v>1262</v>
      </c>
      <c r="C70" s="296" t="s">
        <v>312</v>
      </c>
      <c r="D70" s="297" t="s">
        <v>4864</v>
      </c>
      <c r="E70" s="298">
        <v>10000</v>
      </c>
      <c r="F70" s="298" t="s">
        <v>5015</v>
      </c>
      <c r="G70" s="297" t="s">
        <v>5016</v>
      </c>
      <c r="H70" s="297" t="s">
        <v>4887</v>
      </c>
      <c r="I70" s="297" t="s">
        <v>4868</v>
      </c>
      <c r="J70" s="297" t="s">
        <v>4869</v>
      </c>
      <c r="K70" s="299">
        <v>2</v>
      </c>
      <c r="L70" s="298">
        <v>7</v>
      </c>
      <c r="M70" s="300">
        <v>73846.710000000006</v>
      </c>
      <c r="N70" s="301"/>
      <c r="O70" s="297"/>
      <c r="P70" s="302"/>
    </row>
    <row r="71" spans="1:16" s="285" customFormat="1" ht="11.25" x14ac:dyDescent="0.2">
      <c r="A71" s="310" t="s">
        <v>1261</v>
      </c>
      <c r="B71" s="296" t="s">
        <v>1262</v>
      </c>
      <c r="C71" s="296" t="s">
        <v>312</v>
      </c>
      <c r="D71" s="297" t="s">
        <v>4880</v>
      </c>
      <c r="E71" s="298">
        <v>3400</v>
      </c>
      <c r="F71" s="298" t="s">
        <v>5017</v>
      </c>
      <c r="G71" s="297" t="s">
        <v>5018</v>
      </c>
      <c r="H71" s="297" t="s">
        <v>5019</v>
      </c>
      <c r="I71" s="297" t="s">
        <v>4897</v>
      </c>
      <c r="J71" s="297" t="s">
        <v>4898</v>
      </c>
      <c r="K71" s="299">
        <v>4</v>
      </c>
      <c r="L71" s="298">
        <v>12</v>
      </c>
      <c r="M71" s="300">
        <v>43589.68</v>
      </c>
      <c r="N71" s="301"/>
      <c r="O71" s="297"/>
      <c r="P71" s="302"/>
    </row>
    <row r="72" spans="1:16" s="285" customFormat="1" ht="11.25" x14ac:dyDescent="0.2">
      <c r="A72" s="310" t="s">
        <v>1261</v>
      </c>
      <c r="B72" s="296" t="s">
        <v>1262</v>
      </c>
      <c r="C72" s="296" t="s">
        <v>312</v>
      </c>
      <c r="D72" s="297" t="s">
        <v>4864</v>
      </c>
      <c r="E72" s="298">
        <v>8500</v>
      </c>
      <c r="F72" s="298" t="s">
        <v>5020</v>
      </c>
      <c r="G72" s="297" t="s">
        <v>5021</v>
      </c>
      <c r="H72" s="297" t="s">
        <v>4917</v>
      </c>
      <c r="I72" s="297" t="s">
        <v>4868</v>
      </c>
      <c r="J72" s="297" t="s">
        <v>4869</v>
      </c>
      <c r="K72" s="299">
        <v>4</v>
      </c>
      <c r="L72" s="298">
        <v>11</v>
      </c>
      <c r="M72" s="300">
        <v>101215.53</v>
      </c>
      <c r="N72" s="301"/>
      <c r="O72" s="297"/>
      <c r="P72" s="302"/>
    </row>
    <row r="73" spans="1:16" s="285" customFormat="1" ht="11.25" x14ac:dyDescent="0.2">
      <c r="A73" s="310" t="s">
        <v>1261</v>
      </c>
      <c r="B73" s="296" t="s">
        <v>1262</v>
      </c>
      <c r="C73" s="296" t="s">
        <v>312</v>
      </c>
      <c r="D73" s="297" t="s">
        <v>4864</v>
      </c>
      <c r="E73" s="298" t="s">
        <v>5022</v>
      </c>
      <c r="F73" s="298" t="s">
        <v>5023</v>
      </c>
      <c r="G73" s="297" t="s">
        <v>5024</v>
      </c>
      <c r="H73" s="297" t="s">
        <v>4877</v>
      </c>
      <c r="I73" s="297" t="s">
        <v>4868</v>
      </c>
      <c r="J73" s="297" t="s">
        <v>4869</v>
      </c>
      <c r="K73" s="299">
        <v>5</v>
      </c>
      <c r="L73" s="298">
        <v>12</v>
      </c>
      <c r="M73" s="300">
        <v>85168.11</v>
      </c>
      <c r="N73" s="301"/>
      <c r="O73" s="297"/>
      <c r="P73" s="302"/>
    </row>
    <row r="74" spans="1:16" s="285" customFormat="1" ht="11.25" x14ac:dyDescent="0.2">
      <c r="A74" s="310" t="s">
        <v>1261</v>
      </c>
      <c r="B74" s="296" t="s">
        <v>1262</v>
      </c>
      <c r="C74" s="296" t="s">
        <v>312</v>
      </c>
      <c r="D74" s="297" t="s">
        <v>4864</v>
      </c>
      <c r="E74" s="298">
        <v>8500</v>
      </c>
      <c r="F74" s="298" t="s">
        <v>5025</v>
      </c>
      <c r="G74" s="297" t="s">
        <v>5026</v>
      </c>
      <c r="H74" s="297" t="s">
        <v>4887</v>
      </c>
      <c r="I74" s="297" t="s">
        <v>4868</v>
      </c>
      <c r="J74" s="297" t="s">
        <v>4869</v>
      </c>
      <c r="K74" s="299">
        <v>4</v>
      </c>
      <c r="L74" s="298">
        <v>11</v>
      </c>
      <c r="M74" s="300">
        <v>101215.53</v>
      </c>
      <c r="N74" s="301"/>
      <c r="O74" s="297"/>
      <c r="P74" s="302"/>
    </row>
    <row r="75" spans="1:16" s="285" customFormat="1" ht="11.25" x14ac:dyDescent="0.2">
      <c r="A75" s="310" t="s">
        <v>1261</v>
      </c>
      <c r="B75" s="296" t="s">
        <v>1262</v>
      </c>
      <c r="C75" s="296" t="s">
        <v>312</v>
      </c>
      <c r="D75" s="297" t="s">
        <v>4864</v>
      </c>
      <c r="E75" s="298">
        <v>6500</v>
      </c>
      <c r="F75" s="298" t="s">
        <v>5027</v>
      </c>
      <c r="G75" s="297" t="s">
        <v>5028</v>
      </c>
      <c r="H75" s="297" t="s">
        <v>5029</v>
      </c>
      <c r="I75" s="297" t="s">
        <v>4868</v>
      </c>
      <c r="J75" s="297" t="s">
        <v>4869</v>
      </c>
      <c r="K75" s="299">
        <v>3</v>
      </c>
      <c r="L75" s="298">
        <v>8</v>
      </c>
      <c r="M75" s="300">
        <v>54269.469999999994</v>
      </c>
      <c r="N75" s="301"/>
      <c r="O75" s="297"/>
      <c r="P75" s="302"/>
    </row>
    <row r="76" spans="1:16" s="285" customFormat="1" ht="11.25" x14ac:dyDescent="0.2">
      <c r="A76" s="310" t="s">
        <v>1261</v>
      </c>
      <c r="B76" s="296" t="s">
        <v>1262</v>
      </c>
      <c r="C76" s="296" t="s">
        <v>312</v>
      </c>
      <c r="D76" s="297" t="s">
        <v>4864</v>
      </c>
      <c r="E76" s="298">
        <v>6500</v>
      </c>
      <c r="F76" s="298" t="s">
        <v>5030</v>
      </c>
      <c r="G76" s="297" t="s">
        <v>5031</v>
      </c>
      <c r="H76" s="297" t="s">
        <v>4877</v>
      </c>
      <c r="I76" s="297" t="s">
        <v>4868</v>
      </c>
      <c r="J76" s="297" t="s">
        <v>4869</v>
      </c>
      <c r="K76" s="299">
        <v>2</v>
      </c>
      <c r="L76" s="298">
        <v>5</v>
      </c>
      <c r="M76" s="300">
        <v>31387.3</v>
      </c>
      <c r="N76" s="301"/>
      <c r="O76" s="297"/>
      <c r="P76" s="302"/>
    </row>
    <row r="77" spans="1:16" s="285" customFormat="1" ht="11.25" x14ac:dyDescent="0.2">
      <c r="A77" s="310" t="s">
        <v>1261</v>
      </c>
      <c r="B77" s="296" t="s">
        <v>1262</v>
      </c>
      <c r="C77" s="296" t="s">
        <v>312</v>
      </c>
      <c r="D77" s="297" t="s">
        <v>4864</v>
      </c>
      <c r="E77" s="298">
        <v>7500</v>
      </c>
      <c r="F77" s="298" t="s">
        <v>5032</v>
      </c>
      <c r="G77" s="297" t="s">
        <v>5033</v>
      </c>
      <c r="H77" s="297" t="s">
        <v>4867</v>
      </c>
      <c r="I77" s="297" t="s">
        <v>4868</v>
      </c>
      <c r="J77" s="297" t="s">
        <v>4869</v>
      </c>
      <c r="K77" s="299">
        <v>4</v>
      </c>
      <c r="L77" s="298">
        <v>12</v>
      </c>
      <c r="M77" s="300">
        <v>94659.23000000001</v>
      </c>
      <c r="N77" s="301"/>
      <c r="O77" s="297"/>
      <c r="P77" s="302"/>
    </row>
    <row r="78" spans="1:16" s="285" customFormat="1" ht="11.25" x14ac:dyDescent="0.2">
      <c r="A78" s="310" t="s">
        <v>1261</v>
      </c>
      <c r="B78" s="296" t="s">
        <v>1262</v>
      </c>
      <c r="C78" s="296" t="s">
        <v>312</v>
      </c>
      <c r="D78" s="297" t="s">
        <v>4864</v>
      </c>
      <c r="E78" s="298">
        <v>6500</v>
      </c>
      <c r="F78" s="298" t="s">
        <v>5034</v>
      </c>
      <c r="G78" s="297" t="s">
        <v>5035</v>
      </c>
      <c r="H78" s="297" t="s">
        <v>4887</v>
      </c>
      <c r="I78" s="297" t="s">
        <v>4868</v>
      </c>
      <c r="J78" s="297" t="s">
        <v>4869</v>
      </c>
      <c r="K78" s="299">
        <v>4</v>
      </c>
      <c r="L78" s="298">
        <v>12</v>
      </c>
      <c r="M78" s="300">
        <v>80789.680000000008</v>
      </c>
      <c r="N78" s="301"/>
      <c r="O78" s="297"/>
      <c r="P78" s="302"/>
    </row>
    <row r="79" spans="1:16" s="285" customFormat="1" ht="11.25" x14ac:dyDescent="0.2">
      <c r="A79" s="310" t="s">
        <v>1261</v>
      </c>
      <c r="B79" s="296" t="s">
        <v>1262</v>
      </c>
      <c r="C79" s="296" t="s">
        <v>312</v>
      </c>
      <c r="D79" s="297" t="s">
        <v>4864</v>
      </c>
      <c r="E79" s="298">
        <v>6500</v>
      </c>
      <c r="F79" s="298" t="s">
        <v>5036</v>
      </c>
      <c r="G79" s="297" t="s">
        <v>5037</v>
      </c>
      <c r="H79" s="297" t="s">
        <v>4887</v>
      </c>
      <c r="I79" s="297" t="s">
        <v>4868</v>
      </c>
      <c r="J79" s="297" t="s">
        <v>4869</v>
      </c>
      <c r="K79" s="299">
        <v>3</v>
      </c>
      <c r="L79" s="298">
        <v>10</v>
      </c>
      <c r="M79" s="300">
        <v>66245.55</v>
      </c>
      <c r="N79" s="301"/>
      <c r="O79" s="297"/>
      <c r="P79" s="302"/>
    </row>
    <row r="80" spans="1:16" s="285" customFormat="1" ht="11.25" x14ac:dyDescent="0.2">
      <c r="A80" s="310" t="s">
        <v>1261</v>
      </c>
      <c r="B80" s="296" t="s">
        <v>1262</v>
      </c>
      <c r="C80" s="296" t="s">
        <v>312</v>
      </c>
      <c r="D80" s="297" t="s">
        <v>4864</v>
      </c>
      <c r="E80" s="298">
        <v>6500</v>
      </c>
      <c r="F80" s="298" t="s">
        <v>5038</v>
      </c>
      <c r="G80" s="297" t="s">
        <v>5039</v>
      </c>
      <c r="H80" s="297" t="s">
        <v>4877</v>
      </c>
      <c r="I80" s="297" t="s">
        <v>4868</v>
      </c>
      <c r="J80" s="297" t="s">
        <v>4869</v>
      </c>
      <c r="K80" s="299">
        <v>4</v>
      </c>
      <c r="L80" s="298">
        <v>11</v>
      </c>
      <c r="M80" s="300">
        <v>78015.53</v>
      </c>
      <c r="N80" s="301"/>
      <c r="O80" s="297"/>
      <c r="P80" s="302"/>
    </row>
    <row r="81" spans="1:16" s="285" customFormat="1" ht="11.25" x14ac:dyDescent="0.2">
      <c r="A81" s="310" t="s">
        <v>1261</v>
      </c>
      <c r="B81" s="296" t="s">
        <v>1262</v>
      </c>
      <c r="C81" s="296" t="s">
        <v>312</v>
      </c>
      <c r="D81" s="297" t="s">
        <v>4864</v>
      </c>
      <c r="E81" s="298">
        <v>5500</v>
      </c>
      <c r="F81" s="298" t="s">
        <v>5040</v>
      </c>
      <c r="G81" s="297" t="s">
        <v>5041</v>
      </c>
      <c r="H81" s="297" t="s">
        <v>4874</v>
      </c>
      <c r="I81" s="297" t="s">
        <v>4868</v>
      </c>
      <c r="J81" s="297" t="s">
        <v>4869</v>
      </c>
      <c r="K81" s="299">
        <v>2</v>
      </c>
      <c r="L81" s="298">
        <v>5</v>
      </c>
      <c r="M81" s="300">
        <v>30905.360000000001</v>
      </c>
      <c r="N81" s="301"/>
      <c r="O81" s="297"/>
      <c r="P81" s="302"/>
    </row>
    <row r="82" spans="1:16" s="285" customFormat="1" ht="11.25" x14ac:dyDescent="0.2">
      <c r="A82" s="310" t="s">
        <v>1261</v>
      </c>
      <c r="B82" s="296" t="s">
        <v>1262</v>
      </c>
      <c r="C82" s="296" t="s">
        <v>312</v>
      </c>
      <c r="D82" s="297" t="s">
        <v>4864</v>
      </c>
      <c r="E82" s="298">
        <v>2000</v>
      </c>
      <c r="F82" s="298" t="s">
        <v>5042</v>
      </c>
      <c r="G82" s="297" t="s">
        <v>5043</v>
      </c>
      <c r="H82" s="297" t="s">
        <v>4874</v>
      </c>
      <c r="I82" s="297" t="s">
        <v>4868</v>
      </c>
      <c r="J82" s="297" t="s">
        <v>4869</v>
      </c>
      <c r="K82" s="299">
        <v>4</v>
      </c>
      <c r="L82" s="298">
        <v>12</v>
      </c>
      <c r="M82" s="300">
        <v>26789.68</v>
      </c>
      <c r="N82" s="301"/>
      <c r="O82" s="297"/>
      <c r="P82" s="302"/>
    </row>
    <row r="83" spans="1:16" s="285" customFormat="1" ht="11.25" x14ac:dyDescent="0.2">
      <c r="A83" s="310" t="s">
        <v>1261</v>
      </c>
      <c r="B83" s="296" t="s">
        <v>1262</v>
      </c>
      <c r="C83" s="296" t="s">
        <v>312</v>
      </c>
      <c r="D83" s="297" t="s">
        <v>4864</v>
      </c>
      <c r="E83" s="298">
        <v>7500</v>
      </c>
      <c r="F83" s="298" t="s">
        <v>5044</v>
      </c>
      <c r="G83" s="297" t="s">
        <v>5045</v>
      </c>
      <c r="H83" s="297" t="s">
        <v>4887</v>
      </c>
      <c r="I83" s="297" t="s">
        <v>4868</v>
      </c>
      <c r="J83" s="297" t="s">
        <v>4869</v>
      </c>
      <c r="K83" s="299">
        <v>1</v>
      </c>
      <c r="L83" s="298">
        <v>2</v>
      </c>
      <c r="M83" s="300">
        <v>16054.849999999999</v>
      </c>
      <c r="N83" s="301"/>
      <c r="O83" s="297"/>
      <c r="P83" s="302"/>
    </row>
    <row r="84" spans="1:16" s="285" customFormat="1" ht="11.25" x14ac:dyDescent="0.2">
      <c r="A84" s="310" t="s">
        <v>1261</v>
      </c>
      <c r="B84" s="296" t="s">
        <v>1262</v>
      </c>
      <c r="C84" s="296" t="s">
        <v>312</v>
      </c>
      <c r="D84" s="297" t="s">
        <v>4864</v>
      </c>
      <c r="E84" s="298">
        <v>6500</v>
      </c>
      <c r="F84" s="298" t="s">
        <v>5046</v>
      </c>
      <c r="G84" s="297" t="s">
        <v>5047</v>
      </c>
      <c r="H84" s="297" t="s">
        <v>4867</v>
      </c>
      <c r="I84" s="297" t="s">
        <v>4868</v>
      </c>
      <c r="J84" s="297" t="s">
        <v>4869</v>
      </c>
      <c r="K84" s="299">
        <v>2</v>
      </c>
      <c r="L84" s="298">
        <v>5</v>
      </c>
      <c r="M84" s="300">
        <v>31387.3</v>
      </c>
      <c r="N84" s="301"/>
      <c r="O84" s="297"/>
      <c r="P84" s="302"/>
    </row>
    <row r="85" spans="1:16" s="285" customFormat="1" ht="11.25" x14ac:dyDescent="0.2">
      <c r="A85" s="310" t="s">
        <v>1261</v>
      </c>
      <c r="B85" s="296" t="s">
        <v>1262</v>
      </c>
      <c r="C85" s="296" t="s">
        <v>312</v>
      </c>
      <c r="D85" s="297" t="s">
        <v>4880</v>
      </c>
      <c r="E85" s="298">
        <v>3400</v>
      </c>
      <c r="F85" s="298" t="s">
        <v>5048</v>
      </c>
      <c r="G85" s="297" t="s">
        <v>5049</v>
      </c>
      <c r="H85" s="297" t="s">
        <v>5050</v>
      </c>
      <c r="I85" s="297" t="s">
        <v>4897</v>
      </c>
      <c r="J85" s="297" t="s">
        <v>4898</v>
      </c>
      <c r="K85" s="299">
        <v>4</v>
      </c>
      <c r="L85" s="298">
        <v>12</v>
      </c>
      <c r="M85" s="300">
        <v>43589.68</v>
      </c>
      <c r="N85" s="301"/>
      <c r="O85" s="297"/>
      <c r="P85" s="302"/>
    </row>
    <row r="86" spans="1:16" s="285" customFormat="1" ht="11.25" x14ac:dyDescent="0.2">
      <c r="A86" s="310" t="s">
        <v>1261</v>
      </c>
      <c r="B86" s="296" t="s">
        <v>1262</v>
      </c>
      <c r="C86" s="296" t="s">
        <v>312</v>
      </c>
      <c r="D86" s="297" t="s">
        <v>4864</v>
      </c>
      <c r="E86" s="298">
        <v>6500</v>
      </c>
      <c r="F86" s="298" t="s">
        <v>5051</v>
      </c>
      <c r="G86" s="297" t="s">
        <v>5052</v>
      </c>
      <c r="H86" s="297" t="s">
        <v>5053</v>
      </c>
      <c r="I86" s="297" t="s">
        <v>4868</v>
      </c>
      <c r="J86" s="297" t="s">
        <v>4869</v>
      </c>
      <c r="K86" s="299">
        <v>4</v>
      </c>
      <c r="L86" s="298">
        <v>12</v>
      </c>
      <c r="M86" s="300">
        <v>80789.680000000008</v>
      </c>
      <c r="N86" s="301"/>
      <c r="O86" s="297"/>
      <c r="P86" s="302"/>
    </row>
    <row r="87" spans="1:16" s="285" customFormat="1" ht="11.25" x14ac:dyDescent="0.2">
      <c r="A87" s="310" t="s">
        <v>1261</v>
      </c>
      <c r="B87" s="296" t="s">
        <v>1262</v>
      </c>
      <c r="C87" s="296" t="s">
        <v>312</v>
      </c>
      <c r="D87" s="297" t="s">
        <v>4864</v>
      </c>
      <c r="E87" s="298">
        <v>6000</v>
      </c>
      <c r="F87" s="298" t="s">
        <v>5054</v>
      </c>
      <c r="G87" s="297" t="s">
        <v>5055</v>
      </c>
      <c r="H87" s="297" t="s">
        <v>4877</v>
      </c>
      <c r="I87" s="297" t="s">
        <v>4868</v>
      </c>
      <c r="J87" s="297" t="s">
        <v>4869</v>
      </c>
      <c r="K87" s="299">
        <v>4</v>
      </c>
      <c r="L87" s="298">
        <v>12</v>
      </c>
      <c r="M87" s="300">
        <v>74789.680000000008</v>
      </c>
      <c r="N87" s="301"/>
      <c r="O87" s="297"/>
      <c r="P87" s="302"/>
    </row>
    <row r="88" spans="1:16" s="285" customFormat="1" ht="11.25" x14ac:dyDescent="0.2">
      <c r="A88" s="310" t="s">
        <v>1261</v>
      </c>
      <c r="B88" s="296" t="s">
        <v>1262</v>
      </c>
      <c r="C88" s="296" t="s">
        <v>312</v>
      </c>
      <c r="D88" s="297" t="s">
        <v>4880</v>
      </c>
      <c r="E88" s="298">
        <v>2500</v>
      </c>
      <c r="F88" s="298" t="s">
        <v>5056</v>
      </c>
      <c r="G88" s="297" t="s">
        <v>5057</v>
      </c>
      <c r="H88" s="297" t="s">
        <v>5058</v>
      </c>
      <c r="I88" s="297" t="s">
        <v>4897</v>
      </c>
      <c r="J88" s="297" t="s">
        <v>4898</v>
      </c>
      <c r="K88" s="299">
        <v>4</v>
      </c>
      <c r="L88" s="298">
        <v>12</v>
      </c>
      <c r="M88" s="300">
        <v>32826.14</v>
      </c>
      <c r="N88" s="301"/>
      <c r="O88" s="297"/>
      <c r="P88" s="302"/>
    </row>
    <row r="89" spans="1:16" s="285" customFormat="1" ht="11.25" x14ac:dyDescent="0.2">
      <c r="A89" s="310" t="s">
        <v>1261</v>
      </c>
      <c r="B89" s="296" t="s">
        <v>1262</v>
      </c>
      <c r="C89" s="296" t="s">
        <v>312</v>
      </c>
      <c r="D89" s="297" t="s">
        <v>4864</v>
      </c>
      <c r="E89" s="298">
        <v>8500</v>
      </c>
      <c r="F89" s="298" t="s">
        <v>5059</v>
      </c>
      <c r="G89" s="297" t="s">
        <v>5060</v>
      </c>
      <c r="H89" s="297" t="s">
        <v>4963</v>
      </c>
      <c r="I89" s="297" t="s">
        <v>4868</v>
      </c>
      <c r="J89" s="297" t="s">
        <v>4869</v>
      </c>
      <c r="K89" s="299">
        <v>4</v>
      </c>
      <c r="L89" s="298">
        <v>12</v>
      </c>
      <c r="M89" s="300">
        <v>104789.68000000001</v>
      </c>
      <c r="N89" s="301"/>
      <c r="O89" s="297"/>
      <c r="P89" s="302"/>
    </row>
    <row r="90" spans="1:16" s="285" customFormat="1" ht="11.25" x14ac:dyDescent="0.2">
      <c r="A90" s="310" t="s">
        <v>1261</v>
      </c>
      <c r="B90" s="296" t="s">
        <v>1262</v>
      </c>
      <c r="C90" s="296" t="s">
        <v>312</v>
      </c>
      <c r="D90" s="297" t="s">
        <v>4864</v>
      </c>
      <c r="E90" s="298">
        <v>6500</v>
      </c>
      <c r="F90" s="298" t="s">
        <v>5061</v>
      </c>
      <c r="G90" s="297" t="s">
        <v>5062</v>
      </c>
      <c r="H90" s="297" t="s">
        <v>4887</v>
      </c>
      <c r="I90" s="297" t="s">
        <v>4868</v>
      </c>
      <c r="J90" s="297" t="s">
        <v>4869</v>
      </c>
      <c r="K90" s="299">
        <v>4</v>
      </c>
      <c r="L90" s="298">
        <v>12</v>
      </c>
      <c r="M90" s="300">
        <v>80789.680000000008</v>
      </c>
      <c r="N90" s="301"/>
      <c r="O90" s="297"/>
      <c r="P90" s="302"/>
    </row>
    <row r="91" spans="1:16" s="285" customFormat="1" ht="11.25" x14ac:dyDescent="0.2">
      <c r="A91" s="310" t="s">
        <v>1261</v>
      </c>
      <c r="B91" s="296" t="s">
        <v>1262</v>
      </c>
      <c r="C91" s="296" t="s">
        <v>312</v>
      </c>
      <c r="D91" s="297" t="s">
        <v>4864</v>
      </c>
      <c r="E91" s="298">
        <v>9500</v>
      </c>
      <c r="F91" s="298" t="s">
        <v>5063</v>
      </c>
      <c r="G91" s="297" t="s">
        <v>5064</v>
      </c>
      <c r="H91" s="297" t="s">
        <v>5053</v>
      </c>
      <c r="I91" s="297" t="s">
        <v>4868</v>
      </c>
      <c r="J91" s="297" t="s">
        <v>4869</v>
      </c>
      <c r="K91" s="299">
        <v>3</v>
      </c>
      <c r="L91" s="298">
        <v>8</v>
      </c>
      <c r="M91" s="300">
        <v>84232.53</v>
      </c>
      <c r="N91" s="301"/>
      <c r="O91" s="297"/>
      <c r="P91" s="302"/>
    </row>
    <row r="92" spans="1:16" s="285" customFormat="1" ht="11.25" x14ac:dyDescent="0.2">
      <c r="A92" s="310" t="s">
        <v>1261</v>
      </c>
      <c r="B92" s="296" t="s">
        <v>1262</v>
      </c>
      <c r="C92" s="296" t="s">
        <v>312</v>
      </c>
      <c r="D92" s="297" t="s">
        <v>4864</v>
      </c>
      <c r="E92" s="298">
        <v>6500</v>
      </c>
      <c r="F92" s="298" t="s">
        <v>5065</v>
      </c>
      <c r="G92" s="297" t="s">
        <v>5066</v>
      </c>
      <c r="H92" s="297" t="s">
        <v>4867</v>
      </c>
      <c r="I92" s="297" t="s">
        <v>4868</v>
      </c>
      <c r="J92" s="297" t="s">
        <v>4869</v>
      </c>
      <c r="K92" s="299">
        <v>4</v>
      </c>
      <c r="L92" s="298">
        <v>12</v>
      </c>
      <c r="M92" s="300">
        <v>80964.02</v>
      </c>
      <c r="N92" s="301"/>
      <c r="O92" s="297"/>
      <c r="P92" s="302"/>
    </row>
    <row r="93" spans="1:16" s="285" customFormat="1" ht="11.25" x14ac:dyDescent="0.2">
      <c r="A93" s="310" t="s">
        <v>1261</v>
      </c>
      <c r="B93" s="296" t="s">
        <v>1262</v>
      </c>
      <c r="C93" s="296" t="s">
        <v>312</v>
      </c>
      <c r="D93" s="297" t="s">
        <v>4880</v>
      </c>
      <c r="E93" s="298">
        <v>3400</v>
      </c>
      <c r="F93" s="298" t="s">
        <v>5067</v>
      </c>
      <c r="G93" s="297" t="s">
        <v>5068</v>
      </c>
      <c r="H93" s="297" t="s">
        <v>4896</v>
      </c>
      <c r="I93" s="297" t="s">
        <v>4868</v>
      </c>
      <c r="J93" s="297" t="s">
        <v>5069</v>
      </c>
      <c r="K93" s="299">
        <v>4</v>
      </c>
      <c r="L93" s="298">
        <v>12</v>
      </c>
      <c r="M93" s="300">
        <v>43589.68</v>
      </c>
      <c r="N93" s="301"/>
      <c r="O93" s="297"/>
      <c r="P93" s="302"/>
    </row>
    <row r="94" spans="1:16" s="285" customFormat="1" ht="11.25" x14ac:dyDescent="0.2">
      <c r="A94" s="310" t="s">
        <v>1261</v>
      </c>
      <c r="B94" s="296" t="s">
        <v>1262</v>
      </c>
      <c r="C94" s="296" t="s">
        <v>312</v>
      </c>
      <c r="D94" s="297" t="s">
        <v>4864</v>
      </c>
      <c r="E94" s="298">
        <v>6500</v>
      </c>
      <c r="F94" s="298" t="s">
        <v>5070</v>
      </c>
      <c r="G94" s="297" t="s">
        <v>5071</v>
      </c>
      <c r="H94" s="297" t="s">
        <v>4874</v>
      </c>
      <c r="I94" s="297" t="s">
        <v>4868</v>
      </c>
      <c r="J94" s="297" t="s">
        <v>4869</v>
      </c>
      <c r="K94" s="299">
        <v>2</v>
      </c>
      <c r="L94" s="298">
        <v>5</v>
      </c>
      <c r="M94" s="300">
        <v>31387.3</v>
      </c>
      <c r="N94" s="301"/>
      <c r="O94" s="297"/>
      <c r="P94" s="302"/>
    </row>
    <row r="95" spans="1:16" s="285" customFormat="1" ht="11.25" x14ac:dyDescent="0.2">
      <c r="A95" s="310" t="s">
        <v>1261</v>
      </c>
      <c r="B95" s="296" t="s">
        <v>1262</v>
      </c>
      <c r="C95" s="296" t="s">
        <v>312</v>
      </c>
      <c r="D95" s="297" t="s">
        <v>4864</v>
      </c>
      <c r="E95" s="298">
        <v>7500</v>
      </c>
      <c r="F95" s="298" t="s">
        <v>5072</v>
      </c>
      <c r="G95" s="297" t="s">
        <v>5073</v>
      </c>
      <c r="H95" s="297" t="s">
        <v>4867</v>
      </c>
      <c r="I95" s="297" t="s">
        <v>4868</v>
      </c>
      <c r="J95" s="297" t="s">
        <v>4869</v>
      </c>
      <c r="K95" s="299">
        <v>4</v>
      </c>
      <c r="L95" s="298">
        <v>12</v>
      </c>
      <c r="M95" s="300">
        <v>92789.680000000008</v>
      </c>
      <c r="N95" s="301"/>
      <c r="O95" s="297"/>
      <c r="P95" s="302"/>
    </row>
    <row r="96" spans="1:16" s="285" customFormat="1" ht="11.25" x14ac:dyDescent="0.2">
      <c r="A96" s="310" t="s">
        <v>1261</v>
      </c>
      <c r="B96" s="296" t="s">
        <v>1262</v>
      </c>
      <c r="C96" s="296" t="s">
        <v>312</v>
      </c>
      <c r="D96" s="297" t="s">
        <v>4864</v>
      </c>
      <c r="E96" s="298">
        <v>6500</v>
      </c>
      <c r="F96" s="298" t="s">
        <v>5074</v>
      </c>
      <c r="G96" s="297" t="s">
        <v>5075</v>
      </c>
      <c r="H96" s="297" t="s">
        <v>4877</v>
      </c>
      <c r="I96" s="297" t="s">
        <v>4868</v>
      </c>
      <c r="J96" s="297" t="s">
        <v>4869</v>
      </c>
      <c r="K96" s="299">
        <v>2</v>
      </c>
      <c r="L96" s="298">
        <v>5</v>
      </c>
      <c r="M96" s="300">
        <v>31387.3</v>
      </c>
      <c r="N96" s="301"/>
      <c r="O96" s="297"/>
      <c r="P96" s="302"/>
    </row>
    <row r="97" spans="1:16" s="285" customFormat="1" ht="11.25" x14ac:dyDescent="0.2">
      <c r="A97" s="310" t="s">
        <v>1261</v>
      </c>
      <c r="B97" s="296" t="s">
        <v>1262</v>
      </c>
      <c r="C97" s="296" t="s">
        <v>312</v>
      </c>
      <c r="D97" s="297" t="s">
        <v>4864</v>
      </c>
      <c r="E97" s="298">
        <v>6500</v>
      </c>
      <c r="F97" s="298" t="s">
        <v>5076</v>
      </c>
      <c r="G97" s="297" t="s">
        <v>5077</v>
      </c>
      <c r="H97" s="297" t="s">
        <v>4867</v>
      </c>
      <c r="I97" s="297" t="s">
        <v>4868</v>
      </c>
      <c r="J97" s="297" t="s">
        <v>4869</v>
      </c>
      <c r="K97" s="299">
        <v>2</v>
      </c>
      <c r="L97" s="298">
        <v>5</v>
      </c>
      <c r="M97" s="300">
        <v>31387.3</v>
      </c>
      <c r="N97" s="301"/>
      <c r="O97" s="297"/>
      <c r="P97" s="302"/>
    </row>
    <row r="98" spans="1:16" s="285" customFormat="1" ht="11.25" x14ac:dyDescent="0.2">
      <c r="A98" s="310" t="s">
        <v>1261</v>
      </c>
      <c r="B98" s="296" t="s">
        <v>1262</v>
      </c>
      <c r="C98" s="296" t="s">
        <v>312</v>
      </c>
      <c r="D98" s="297" t="s">
        <v>4864</v>
      </c>
      <c r="E98" s="298">
        <v>7500</v>
      </c>
      <c r="F98" s="298" t="s">
        <v>5078</v>
      </c>
      <c r="G98" s="297" t="s">
        <v>5079</v>
      </c>
      <c r="H98" s="297" t="s">
        <v>4867</v>
      </c>
      <c r="I98" s="297" t="s">
        <v>4868</v>
      </c>
      <c r="J98" s="297" t="s">
        <v>4869</v>
      </c>
      <c r="K98" s="299">
        <v>4</v>
      </c>
      <c r="L98" s="298">
        <v>12</v>
      </c>
      <c r="M98" s="300">
        <v>92789.680000000008</v>
      </c>
      <c r="N98" s="301"/>
      <c r="O98" s="297"/>
      <c r="P98" s="302"/>
    </row>
    <row r="99" spans="1:16" s="285" customFormat="1" ht="11.25" x14ac:dyDescent="0.2">
      <c r="A99" s="310" t="s">
        <v>1261</v>
      </c>
      <c r="B99" s="296" t="s">
        <v>1262</v>
      </c>
      <c r="C99" s="296" t="s">
        <v>312</v>
      </c>
      <c r="D99" s="297" t="s">
        <v>4864</v>
      </c>
      <c r="E99" s="298">
        <v>4800</v>
      </c>
      <c r="F99" s="298" t="s">
        <v>5080</v>
      </c>
      <c r="G99" s="297" t="s">
        <v>5081</v>
      </c>
      <c r="H99" s="297" t="s">
        <v>4877</v>
      </c>
      <c r="I99" s="297" t="s">
        <v>4868</v>
      </c>
      <c r="J99" s="297" t="s">
        <v>4869</v>
      </c>
      <c r="K99" s="299">
        <v>4</v>
      </c>
      <c r="L99" s="298">
        <v>12</v>
      </c>
      <c r="M99" s="300">
        <v>60389.68</v>
      </c>
      <c r="N99" s="301"/>
      <c r="O99" s="297"/>
      <c r="P99" s="302"/>
    </row>
    <row r="100" spans="1:16" s="285" customFormat="1" ht="11.25" x14ac:dyDescent="0.2">
      <c r="A100" s="310" t="s">
        <v>1261</v>
      </c>
      <c r="B100" s="296" t="s">
        <v>1262</v>
      </c>
      <c r="C100" s="296" t="s">
        <v>312</v>
      </c>
      <c r="D100" s="297" t="s">
        <v>4880</v>
      </c>
      <c r="E100" s="298">
        <v>3500</v>
      </c>
      <c r="F100" s="298" t="s">
        <v>5082</v>
      </c>
      <c r="G100" s="297" t="s">
        <v>5083</v>
      </c>
      <c r="H100" s="297" t="s">
        <v>4896</v>
      </c>
      <c r="I100" s="297" t="s">
        <v>4897</v>
      </c>
      <c r="J100" s="297" t="s">
        <v>4898</v>
      </c>
      <c r="K100" s="299">
        <v>4</v>
      </c>
      <c r="L100" s="298">
        <v>12</v>
      </c>
      <c r="M100" s="300">
        <v>44789.68</v>
      </c>
      <c r="N100" s="301"/>
      <c r="O100" s="297"/>
      <c r="P100" s="302"/>
    </row>
    <row r="101" spans="1:16" s="285" customFormat="1" ht="11.25" x14ac:dyDescent="0.2">
      <c r="A101" s="310" t="s">
        <v>1261</v>
      </c>
      <c r="B101" s="296" t="s">
        <v>1262</v>
      </c>
      <c r="C101" s="296" t="s">
        <v>312</v>
      </c>
      <c r="D101" s="297" t="s">
        <v>4864</v>
      </c>
      <c r="E101" s="298">
        <v>6500</v>
      </c>
      <c r="F101" s="298" t="s">
        <v>5084</v>
      </c>
      <c r="G101" s="297" t="s">
        <v>5085</v>
      </c>
      <c r="H101" s="297" t="s">
        <v>4877</v>
      </c>
      <c r="I101" s="297" t="s">
        <v>4868</v>
      </c>
      <c r="J101" s="297" t="s">
        <v>4869</v>
      </c>
      <c r="K101" s="299">
        <v>4</v>
      </c>
      <c r="L101" s="298">
        <v>11</v>
      </c>
      <c r="M101" s="300">
        <v>78015.53</v>
      </c>
      <c r="N101" s="301"/>
      <c r="O101" s="297"/>
      <c r="P101" s="302"/>
    </row>
    <row r="102" spans="1:16" s="285" customFormat="1" ht="11.25" x14ac:dyDescent="0.2">
      <c r="A102" s="310" t="s">
        <v>1261</v>
      </c>
      <c r="B102" s="296" t="s">
        <v>1262</v>
      </c>
      <c r="C102" s="296" t="s">
        <v>312</v>
      </c>
      <c r="D102" s="297" t="s">
        <v>4864</v>
      </c>
      <c r="E102" s="298">
        <v>5500</v>
      </c>
      <c r="F102" s="298" t="s">
        <v>5086</v>
      </c>
      <c r="G102" s="297" t="s">
        <v>5087</v>
      </c>
      <c r="H102" s="297" t="s">
        <v>4867</v>
      </c>
      <c r="I102" s="297" t="s">
        <v>4868</v>
      </c>
      <c r="J102" s="297" t="s">
        <v>4869</v>
      </c>
      <c r="K102" s="299">
        <v>4</v>
      </c>
      <c r="L102" s="298">
        <v>12</v>
      </c>
      <c r="M102" s="300">
        <v>68789.680000000008</v>
      </c>
      <c r="N102" s="301"/>
      <c r="O102" s="297"/>
      <c r="P102" s="302"/>
    </row>
    <row r="103" spans="1:16" s="285" customFormat="1" ht="11.25" x14ac:dyDescent="0.2">
      <c r="A103" s="310" t="s">
        <v>1261</v>
      </c>
      <c r="B103" s="296" t="s">
        <v>1262</v>
      </c>
      <c r="C103" s="296" t="s">
        <v>312</v>
      </c>
      <c r="D103" s="297" t="s">
        <v>4880</v>
      </c>
      <c r="E103" s="298">
        <v>3000</v>
      </c>
      <c r="F103" s="298" t="s">
        <v>5088</v>
      </c>
      <c r="G103" s="297" t="s">
        <v>5089</v>
      </c>
      <c r="H103" s="297" t="s">
        <v>4896</v>
      </c>
      <c r="I103" s="297" t="s">
        <v>4897</v>
      </c>
      <c r="J103" s="297" t="s">
        <v>4898</v>
      </c>
      <c r="K103" s="299">
        <v>1</v>
      </c>
      <c r="L103" s="298">
        <v>2</v>
      </c>
      <c r="M103" s="300">
        <v>6754.85</v>
      </c>
      <c r="N103" s="301"/>
      <c r="O103" s="297"/>
      <c r="P103" s="302"/>
    </row>
    <row r="104" spans="1:16" s="285" customFormat="1" ht="11.25" x14ac:dyDescent="0.2">
      <c r="A104" s="310" t="s">
        <v>1261</v>
      </c>
      <c r="B104" s="296" t="s">
        <v>1262</v>
      </c>
      <c r="C104" s="296" t="s">
        <v>312</v>
      </c>
      <c r="D104" s="297" t="s">
        <v>4864</v>
      </c>
      <c r="E104" s="298">
        <v>5500</v>
      </c>
      <c r="F104" s="298" t="s">
        <v>5090</v>
      </c>
      <c r="G104" s="297" t="s">
        <v>5091</v>
      </c>
      <c r="H104" s="297" t="s">
        <v>4867</v>
      </c>
      <c r="I104" s="297" t="s">
        <v>4883</v>
      </c>
      <c r="J104" s="297" t="s">
        <v>4884</v>
      </c>
      <c r="K104" s="299">
        <v>4</v>
      </c>
      <c r="L104" s="298">
        <v>12</v>
      </c>
      <c r="M104" s="300">
        <v>68789.680000000008</v>
      </c>
      <c r="N104" s="301"/>
      <c r="O104" s="297"/>
      <c r="P104" s="302"/>
    </row>
    <row r="105" spans="1:16" s="285" customFormat="1" ht="11.25" x14ac:dyDescent="0.2">
      <c r="A105" s="310" t="s">
        <v>1261</v>
      </c>
      <c r="B105" s="296" t="s">
        <v>1262</v>
      </c>
      <c r="C105" s="296" t="s">
        <v>312</v>
      </c>
      <c r="D105" s="297" t="s">
        <v>4864</v>
      </c>
      <c r="E105" s="298">
        <v>11500</v>
      </c>
      <c r="F105" s="298" t="s">
        <v>5092</v>
      </c>
      <c r="G105" s="297" t="s">
        <v>5093</v>
      </c>
      <c r="H105" s="297" t="s">
        <v>5094</v>
      </c>
      <c r="I105" s="297" t="s">
        <v>4868</v>
      </c>
      <c r="J105" s="297" t="s">
        <v>4869</v>
      </c>
      <c r="K105" s="299">
        <v>6</v>
      </c>
      <c r="L105" s="298">
        <v>12</v>
      </c>
      <c r="M105" s="300">
        <v>140789.68</v>
      </c>
      <c r="N105" s="301"/>
      <c r="O105" s="297"/>
      <c r="P105" s="302"/>
    </row>
    <row r="106" spans="1:16" s="285" customFormat="1" ht="11.25" x14ac:dyDescent="0.2">
      <c r="A106" s="310" t="s">
        <v>1261</v>
      </c>
      <c r="B106" s="296" t="s">
        <v>1262</v>
      </c>
      <c r="C106" s="296" t="s">
        <v>312</v>
      </c>
      <c r="D106" s="297" t="s">
        <v>4864</v>
      </c>
      <c r="E106" s="298">
        <v>6500</v>
      </c>
      <c r="F106" s="298" t="s">
        <v>5095</v>
      </c>
      <c r="G106" s="297" t="s">
        <v>5096</v>
      </c>
      <c r="H106" s="297" t="s">
        <v>4874</v>
      </c>
      <c r="I106" s="297" t="s">
        <v>4868</v>
      </c>
      <c r="J106" s="297" t="s">
        <v>4869</v>
      </c>
      <c r="K106" s="299">
        <v>4</v>
      </c>
      <c r="L106" s="298">
        <v>12</v>
      </c>
      <c r="M106" s="300">
        <v>80789.680000000008</v>
      </c>
      <c r="N106" s="301"/>
      <c r="O106" s="297"/>
      <c r="P106" s="302"/>
    </row>
    <row r="107" spans="1:16" s="285" customFormat="1" ht="11.25" x14ac:dyDescent="0.2">
      <c r="A107" s="310" t="s">
        <v>1261</v>
      </c>
      <c r="B107" s="296" t="s">
        <v>1262</v>
      </c>
      <c r="C107" s="296" t="s">
        <v>312</v>
      </c>
      <c r="D107" s="297" t="s">
        <v>4864</v>
      </c>
      <c r="E107" s="298">
        <v>6500</v>
      </c>
      <c r="F107" s="298" t="s">
        <v>5097</v>
      </c>
      <c r="G107" s="297" t="s">
        <v>5098</v>
      </c>
      <c r="H107" s="297" t="s">
        <v>4874</v>
      </c>
      <c r="I107" s="297" t="s">
        <v>4868</v>
      </c>
      <c r="J107" s="297" t="s">
        <v>4869</v>
      </c>
      <c r="K107" s="299">
        <v>4</v>
      </c>
      <c r="L107" s="298">
        <v>12</v>
      </c>
      <c r="M107" s="300">
        <v>80789.680000000008</v>
      </c>
      <c r="N107" s="301"/>
      <c r="O107" s="297"/>
      <c r="P107" s="302"/>
    </row>
    <row r="108" spans="1:16" s="285" customFormat="1" ht="11.25" x14ac:dyDescent="0.2">
      <c r="A108" s="310" t="s">
        <v>1261</v>
      </c>
      <c r="B108" s="296" t="s">
        <v>1262</v>
      </c>
      <c r="C108" s="296" t="s">
        <v>312</v>
      </c>
      <c r="D108" s="297" t="s">
        <v>4864</v>
      </c>
      <c r="E108" s="298" t="s">
        <v>5099</v>
      </c>
      <c r="F108" s="298" t="s">
        <v>5100</v>
      </c>
      <c r="G108" s="297" t="s">
        <v>5101</v>
      </c>
      <c r="H108" s="297" t="s">
        <v>4874</v>
      </c>
      <c r="I108" s="297" t="s">
        <v>4868</v>
      </c>
      <c r="J108" s="297" t="s">
        <v>4869</v>
      </c>
      <c r="K108" s="299">
        <v>5</v>
      </c>
      <c r="L108" s="298">
        <v>12</v>
      </c>
      <c r="M108" s="300">
        <v>75051.91</v>
      </c>
      <c r="N108" s="301"/>
      <c r="O108" s="297"/>
      <c r="P108" s="302"/>
    </row>
    <row r="109" spans="1:16" s="285" customFormat="1" ht="11.25" x14ac:dyDescent="0.2">
      <c r="A109" s="310" t="s">
        <v>1261</v>
      </c>
      <c r="B109" s="296" t="s">
        <v>1262</v>
      </c>
      <c r="C109" s="296" t="s">
        <v>312</v>
      </c>
      <c r="D109" s="297" t="s">
        <v>4864</v>
      </c>
      <c r="E109" s="298">
        <v>6500</v>
      </c>
      <c r="F109" s="298" t="s">
        <v>5102</v>
      </c>
      <c r="G109" s="297" t="s">
        <v>5103</v>
      </c>
      <c r="H109" s="297" t="s">
        <v>5104</v>
      </c>
      <c r="I109" s="297" t="s">
        <v>4868</v>
      </c>
      <c r="J109" s="297" t="s">
        <v>4869</v>
      </c>
      <c r="K109" s="299">
        <v>4</v>
      </c>
      <c r="L109" s="298">
        <v>11</v>
      </c>
      <c r="M109" s="300">
        <v>78015.53</v>
      </c>
      <c r="N109" s="301"/>
      <c r="O109" s="297"/>
      <c r="P109" s="302"/>
    </row>
    <row r="110" spans="1:16" s="285" customFormat="1" ht="11.25" x14ac:dyDescent="0.2">
      <c r="A110" s="310" t="s">
        <v>1261</v>
      </c>
      <c r="B110" s="296" t="s">
        <v>1262</v>
      </c>
      <c r="C110" s="296" t="s">
        <v>312</v>
      </c>
      <c r="D110" s="297" t="s">
        <v>4864</v>
      </c>
      <c r="E110" s="298" t="s">
        <v>5105</v>
      </c>
      <c r="F110" s="298" t="s">
        <v>5106</v>
      </c>
      <c r="G110" s="297" t="s">
        <v>5107</v>
      </c>
      <c r="H110" s="297" t="s">
        <v>4914</v>
      </c>
      <c r="I110" s="297" t="s">
        <v>4868</v>
      </c>
      <c r="J110" s="297" t="s">
        <v>4869</v>
      </c>
      <c r="K110" s="299">
        <v>5</v>
      </c>
      <c r="L110" s="298">
        <v>12</v>
      </c>
      <c r="M110" s="300">
        <v>73158.010000000009</v>
      </c>
      <c r="N110" s="301"/>
      <c r="O110" s="297"/>
      <c r="P110" s="302"/>
    </row>
    <row r="111" spans="1:16" s="285" customFormat="1" ht="11.25" x14ac:dyDescent="0.2">
      <c r="A111" s="310" t="s">
        <v>1261</v>
      </c>
      <c r="B111" s="296" t="s">
        <v>1262</v>
      </c>
      <c r="C111" s="296" t="s">
        <v>312</v>
      </c>
      <c r="D111" s="297" t="s">
        <v>4956</v>
      </c>
      <c r="E111" s="298">
        <v>2100</v>
      </c>
      <c r="F111" s="298" t="s">
        <v>5108</v>
      </c>
      <c r="G111" s="297" t="s">
        <v>5109</v>
      </c>
      <c r="H111" s="297" t="s">
        <v>4959</v>
      </c>
      <c r="I111" s="297" t="s">
        <v>4897</v>
      </c>
      <c r="J111" s="297" t="s">
        <v>4960</v>
      </c>
      <c r="K111" s="299">
        <v>6</v>
      </c>
      <c r="L111" s="298">
        <v>12</v>
      </c>
      <c r="M111" s="300">
        <v>27989.68</v>
      </c>
      <c r="N111" s="301"/>
      <c r="O111" s="297"/>
      <c r="P111" s="302"/>
    </row>
    <row r="112" spans="1:16" s="285" customFormat="1" ht="11.25" x14ac:dyDescent="0.2">
      <c r="A112" s="310" t="s">
        <v>1261</v>
      </c>
      <c r="B112" s="296" t="s">
        <v>1262</v>
      </c>
      <c r="C112" s="296" t="s">
        <v>312</v>
      </c>
      <c r="D112" s="297" t="s">
        <v>4864</v>
      </c>
      <c r="E112" s="298">
        <v>6500</v>
      </c>
      <c r="F112" s="298" t="s">
        <v>5110</v>
      </c>
      <c r="G112" s="297" t="s">
        <v>5111</v>
      </c>
      <c r="H112" s="297" t="s">
        <v>4887</v>
      </c>
      <c r="I112" s="297" t="s">
        <v>4868</v>
      </c>
      <c r="J112" s="297" t="s">
        <v>4869</v>
      </c>
      <c r="K112" s="299">
        <v>4</v>
      </c>
      <c r="L112" s="298">
        <v>12</v>
      </c>
      <c r="M112" s="300">
        <v>80789.680000000008</v>
      </c>
      <c r="N112" s="301"/>
      <c r="O112" s="297"/>
      <c r="P112" s="302"/>
    </row>
    <row r="113" spans="1:16" s="285" customFormat="1" ht="11.25" x14ac:dyDescent="0.2">
      <c r="A113" s="310" t="s">
        <v>1261</v>
      </c>
      <c r="B113" s="296" t="s">
        <v>1262</v>
      </c>
      <c r="C113" s="296" t="s">
        <v>312</v>
      </c>
      <c r="D113" s="297" t="s">
        <v>4864</v>
      </c>
      <c r="E113" s="298" t="s">
        <v>5112</v>
      </c>
      <c r="F113" s="298" t="s">
        <v>5113</v>
      </c>
      <c r="G113" s="297" t="s">
        <v>5114</v>
      </c>
      <c r="H113" s="297" t="s">
        <v>4877</v>
      </c>
      <c r="I113" s="297" t="s">
        <v>4868</v>
      </c>
      <c r="J113" s="297" t="s">
        <v>4869</v>
      </c>
      <c r="K113" s="299">
        <v>5</v>
      </c>
      <c r="L113" s="298">
        <v>12</v>
      </c>
      <c r="M113" s="300">
        <v>113691.07</v>
      </c>
      <c r="N113" s="301"/>
      <c r="O113" s="297"/>
      <c r="P113" s="302"/>
    </row>
    <row r="114" spans="1:16" s="285" customFormat="1" ht="11.25" x14ac:dyDescent="0.2">
      <c r="A114" s="310" t="s">
        <v>1261</v>
      </c>
      <c r="B114" s="296" t="s">
        <v>1262</v>
      </c>
      <c r="C114" s="296" t="s">
        <v>312</v>
      </c>
      <c r="D114" s="297" t="s">
        <v>4864</v>
      </c>
      <c r="E114" s="298">
        <v>6500</v>
      </c>
      <c r="F114" s="298" t="s">
        <v>5115</v>
      </c>
      <c r="G114" s="297" t="s">
        <v>5116</v>
      </c>
      <c r="H114" s="297" t="s">
        <v>4877</v>
      </c>
      <c r="I114" s="297" t="s">
        <v>4868</v>
      </c>
      <c r="J114" s="297" t="s">
        <v>4869</v>
      </c>
      <c r="K114" s="299">
        <v>4</v>
      </c>
      <c r="L114" s="298">
        <v>12</v>
      </c>
      <c r="M114" s="300">
        <v>80789.680000000008</v>
      </c>
      <c r="N114" s="301"/>
      <c r="O114" s="297"/>
      <c r="P114" s="302"/>
    </row>
    <row r="115" spans="1:16" s="285" customFormat="1" ht="11.25" x14ac:dyDescent="0.2">
      <c r="A115" s="310" t="s">
        <v>1261</v>
      </c>
      <c r="B115" s="296" t="s">
        <v>1262</v>
      </c>
      <c r="C115" s="296" t="s">
        <v>312</v>
      </c>
      <c r="D115" s="297" t="s">
        <v>4956</v>
      </c>
      <c r="E115" s="298">
        <v>2500</v>
      </c>
      <c r="F115" s="298" t="s">
        <v>5117</v>
      </c>
      <c r="G115" s="297" t="s">
        <v>5118</v>
      </c>
      <c r="H115" s="297" t="s">
        <v>4959</v>
      </c>
      <c r="I115" s="297" t="s">
        <v>4897</v>
      </c>
      <c r="J115" s="297" t="s">
        <v>4960</v>
      </c>
      <c r="K115" s="299">
        <v>4</v>
      </c>
      <c r="L115" s="298">
        <v>12</v>
      </c>
      <c r="M115" s="300">
        <v>33209.03</v>
      </c>
      <c r="N115" s="301"/>
      <c r="O115" s="297"/>
      <c r="P115" s="302"/>
    </row>
    <row r="116" spans="1:16" s="285" customFormat="1" ht="11.25" x14ac:dyDescent="0.2">
      <c r="A116" s="310" t="s">
        <v>1261</v>
      </c>
      <c r="B116" s="296" t="s">
        <v>1262</v>
      </c>
      <c r="C116" s="296" t="s">
        <v>312</v>
      </c>
      <c r="D116" s="297" t="s">
        <v>4864</v>
      </c>
      <c r="E116" s="298">
        <v>6500</v>
      </c>
      <c r="F116" s="298" t="s">
        <v>3103</v>
      </c>
      <c r="G116" s="297" t="s">
        <v>3104</v>
      </c>
      <c r="H116" s="297" t="s">
        <v>4867</v>
      </c>
      <c r="I116" s="297" t="s">
        <v>4868</v>
      </c>
      <c r="J116" s="297" t="s">
        <v>4869</v>
      </c>
      <c r="K116" s="299">
        <v>1</v>
      </c>
      <c r="L116" s="298">
        <v>9</v>
      </c>
      <c r="M116" s="300">
        <v>53869.729999999996</v>
      </c>
      <c r="N116" s="301"/>
      <c r="O116" s="297"/>
      <c r="P116" s="302"/>
    </row>
    <row r="117" spans="1:16" s="285" customFormat="1" ht="11.25" x14ac:dyDescent="0.2">
      <c r="A117" s="310" t="s">
        <v>1261</v>
      </c>
      <c r="B117" s="296" t="s">
        <v>1262</v>
      </c>
      <c r="C117" s="296" t="s">
        <v>312</v>
      </c>
      <c r="D117" s="297" t="s">
        <v>4864</v>
      </c>
      <c r="E117" s="298">
        <v>6500</v>
      </c>
      <c r="F117" s="298" t="s">
        <v>5119</v>
      </c>
      <c r="G117" s="297" t="s">
        <v>5120</v>
      </c>
      <c r="H117" s="297" t="s">
        <v>4877</v>
      </c>
      <c r="I117" s="297" t="s">
        <v>4868</v>
      </c>
      <c r="J117" s="297" t="s">
        <v>4869</v>
      </c>
      <c r="K117" s="299">
        <v>4</v>
      </c>
      <c r="L117" s="298">
        <v>12</v>
      </c>
      <c r="M117" s="300">
        <v>80789.680000000008</v>
      </c>
      <c r="N117" s="301"/>
      <c r="O117" s="297"/>
      <c r="P117" s="302"/>
    </row>
    <row r="118" spans="1:16" s="285" customFormat="1" ht="11.25" x14ac:dyDescent="0.2">
      <c r="A118" s="310" t="s">
        <v>1261</v>
      </c>
      <c r="B118" s="296" t="s">
        <v>1262</v>
      </c>
      <c r="C118" s="296" t="s">
        <v>312</v>
      </c>
      <c r="D118" s="297" t="s">
        <v>4864</v>
      </c>
      <c r="E118" s="298">
        <v>8500</v>
      </c>
      <c r="F118" s="298" t="s">
        <v>5121</v>
      </c>
      <c r="G118" s="297" t="s">
        <v>5122</v>
      </c>
      <c r="H118" s="297" t="s">
        <v>4887</v>
      </c>
      <c r="I118" s="297" t="s">
        <v>4868</v>
      </c>
      <c r="J118" s="297" t="s">
        <v>4869</v>
      </c>
      <c r="K118" s="299">
        <v>4</v>
      </c>
      <c r="L118" s="298">
        <v>12</v>
      </c>
      <c r="M118" s="300">
        <v>104789.68000000001</v>
      </c>
      <c r="N118" s="301"/>
      <c r="O118" s="297"/>
      <c r="P118" s="302"/>
    </row>
    <row r="119" spans="1:16" s="285" customFormat="1" ht="11.25" x14ac:dyDescent="0.2">
      <c r="A119" s="310" t="s">
        <v>1261</v>
      </c>
      <c r="B119" s="296" t="s">
        <v>1262</v>
      </c>
      <c r="C119" s="296" t="s">
        <v>312</v>
      </c>
      <c r="D119" s="297" t="s">
        <v>4864</v>
      </c>
      <c r="E119" s="298">
        <v>8500</v>
      </c>
      <c r="F119" s="298" t="s">
        <v>5123</v>
      </c>
      <c r="G119" s="297" t="s">
        <v>5124</v>
      </c>
      <c r="H119" s="297" t="s">
        <v>4887</v>
      </c>
      <c r="I119" s="297" t="s">
        <v>4868</v>
      </c>
      <c r="J119" s="297" t="s">
        <v>4869</v>
      </c>
      <c r="K119" s="299">
        <v>2</v>
      </c>
      <c r="L119" s="298">
        <v>7</v>
      </c>
      <c r="M119" s="300">
        <v>62660.6</v>
      </c>
      <c r="N119" s="301"/>
      <c r="O119" s="297"/>
      <c r="P119" s="302"/>
    </row>
    <row r="120" spans="1:16" s="285" customFormat="1" ht="11.25" x14ac:dyDescent="0.2">
      <c r="A120" s="310" t="s">
        <v>1261</v>
      </c>
      <c r="B120" s="296" t="s">
        <v>1262</v>
      </c>
      <c r="C120" s="296" t="s">
        <v>312</v>
      </c>
      <c r="D120" s="297" t="s">
        <v>4864</v>
      </c>
      <c r="E120" s="298">
        <v>7500</v>
      </c>
      <c r="F120" s="298" t="s">
        <v>5125</v>
      </c>
      <c r="G120" s="297" t="s">
        <v>5126</v>
      </c>
      <c r="H120" s="297" t="s">
        <v>4867</v>
      </c>
      <c r="I120" s="297" t="s">
        <v>4868</v>
      </c>
      <c r="J120" s="297" t="s">
        <v>4869</v>
      </c>
      <c r="K120" s="299">
        <v>4</v>
      </c>
      <c r="L120" s="298">
        <v>12</v>
      </c>
      <c r="M120" s="300">
        <v>92789.680000000008</v>
      </c>
      <c r="N120" s="301"/>
      <c r="O120" s="297"/>
      <c r="P120" s="302"/>
    </row>
    <row r="121" spans="1:16" s="285" customFormat="1" ht="11.25" x14ac:dyDescent="0.2">
      <c r="A121" s="310" t="s">
        <v>1261</v>
      </c>
      <c r="B121" s="296" t="s">
        <v>1262</v>
      </c>
      <c r="C121" s="296" t="s">
        <v>312</v>
      </c>
      <c r="D121" s="297" t="s">
        <v>4864</v>
      </c>
      <c r="E121" s="298">
        <v>6500</v>
      </c>
      <c r="F121" s="298" t="s">
        <v>5127</v>
      </c>
      <c r="G121" s="297" t="s">
        <v>5128</v>
      </c>
      <c r="H121" s="297" t="s">
        <v>4877</v>
      </c>
      <c r="I121" s="297" t="s">
        <v>4868</v>
      </c>
      <c r="J121" s="297" t="s">
        <v>4869</v>
      </c>
      <c r="K121" s="299">
        <v>4</v>
      </c>
      <c r="L121" s="298">
        <v>12</v>
      </c>
      <c r="M121" s="300">
        <v>80789.680000000008</v>
      </c>
      <c r="N121" s="301"/>
      <c r="O121" s="297"/>
      <c r="P121" s="302"/>
    </row>
    <row r="122" spans="1:16" s="285" customFormat="1" ht="11.25" x14ac:dyDescent="0.2">
      <c r="A122" s="310" t="s">
        <v>1261</v>
      </c>
      <c r="B122" s="296" t="s">
        <v>1262</v>
      </c>
      <c r="C122" s="296" t="s">
        <v>312</v>
      </c>
      <c r="D122" s="297" t="s">
        <v>4864</v>
      </c>
      <c r="E122" s="298">
        <v>7500</v>
      </c>
      <c r="F122" s="298" t="s">
        <v>5129</v>
      </c>
      <c r="G122" s="297" t="s">
        <v>5130</v>
      </c>
      <c r="H122" s="297" t="s">
        <v>4877</v>
      </c>
      <c r="I122" s="297" t="s">
        <v>4868</v>
      </c>
      <c r="J122" s="297" t="s">
        <v>4869</v>
      </c>
      <c r="K122" s="299">
        <v>1</v>
      </c>
      <c r="L122" s="298">
        <v>9</v>
      </c>
      <c r="M122" s="300">
        <v>64915.569999999992</v>
      </c>
      <c r="N122" s="301"/>
      <c r="O122" s="297"/>
      <c r="P122" s="302"/>
    </row>
    <row r="123" spans="1:16" s="285" customFormat="1" ht="11.25" x14ac:dyDescent="0.2">
      <c r="A123" s="310" t="s">
        <v>1261</v>
      </c>
      <c r="B123" s="296" t="s">
        <v>1262</v>
      </c>
      <c r="C123" s="296" t="s">
        <v>312</v>
      </c>
      <c r="D123" s="297" t="s">
        <v>4864</v>
      </c>
      <c r="E123" s="298">
        <v>9500</v>
      </c>
      <c r="F123" s="298" t="s">
        <v>5131</v>
      </c>
      <c r="G123" s="297" t="s">
        <v>5132</v>
      </c>
      <c r="H123" s="297" t="s">
        <v>4874</v>
      </c>
      <c r="I123" s="297" t="s">
        <v>4868</v>
      </c>
      <c r="J123" s="297" t="s">
        <v>4869</v>
      </c>
      <c r="K123" s="299">
        <v>1</v>
      </c>
      <c r="L123" s="298">
        <v>2</v>
      </c>
      <c r="M123" s="300">
        <v>20188.18</v>
      </c>
      <c r="N123" s="301"/>
      <c r="O123" s="297"/>
      <c r="P123" s="302"/>
    </row>
    <row r="124" spans="1:16" s="285" customFormat="1" ht="11.25" x14ac:dyDescent="0.2">
      <c r="A124" s="310" t="s">
        <v>1261</v>
      </c>
      <c r="B124" s="296" t="s">
        <v>1262</v>
      </c>
      <c r="C124" s="296" t="s">
        <v>312</v>
      </c>
      <c r="D124" s="297" t="s">
        <v>4864</v>
      </c>
      <c r="E124" s="298">
        <v>6500</v>
      </c>
      <c r="F124" s="298" t="s">
        <v>5133</v>
      </c>
      <c r="G124" s="297" t="s">
        <v>5134</v>
      </c>
      <c r="H124" s="297" t="s">
        <v>4887</v>
      </c>
      <c r="I124" s="297" t="s">
        <v>4868</v>
      </c>
      <c r="J124" s="297" t="s">
        <v>4869</v>
      </c>
      <c r="K124" s="299">
        <v>2</v>
      </c>
      <c r="L124" s="298">
        <v>7</v>
      </c>
      <c r="M124" s="300">
        <v>49978.65</v>
      </c>
      <c r="N124" s="301"/>
      <c r="O124" s="297"/>
      <c r="P124" s="302"/>
    </row>
    <row r="125" spans="1:16" s="285" customFormat="1" ht="11.25" x14ac:dyDescent="0.2">
      <c r="A125" s="310" t="s">
        <v>1261</v>
      </c>
      <c r="B125" s="296" t="s">
        <v>1262</v>
      </c>
      <c r="C125" s="296" t="s">
        <v>312</v>
      </c>
      <c r="D125" s="297" t="s">
        <v>4864</v>
      </c>
      <c r="E125" s="298">
        <v>12000</v>
      </c>
      <c r="F125" s="298" t="s">
        <v>5135</v>
      </c>
      <c r="G125" s="297" t="s">
        <v>5136</v>
      </c>
      <c r="H125" s="297" t="s">
        <v>4887</v>
      </c>
      <c r="I125" s="297" t="s">
        <v>4868</v>
      </c>
      <c r="J125" s="297" t="s">
        <v>4869</v>
      </c>
      <c r="K125" s="299">
        <v>4</v>
      </c>
      <c r="L125" s="298">
        <v>12</v>
      </c>
      <c r="M125" s="300">
        <v>146789.68</v>
      </c>
      <c r="N125" s="301"/>
      <c r="O125" s="297"/>
      <c r="P125" s="302"/>
    </row>
    <row r="126" spans="1:16" s="285" customFormat="1" ht="11.25" x14ac:dyDescent="0.2">
      <c r="A126" s="310" t="s">
        <v>1261</v>
      </c>
      <c r="B126" s="296" t="s">
        <v>1262</v>
      </c>
      <c r="C126" s="296" t="s">
        <v>312</v>
      </c>
      <c r="D126" s="297" t="s">
        <v>4864</v>
      </c>
      <c r="E126" s="298">
        <v>7500</v>
      </c>
      <c r="F126" s="298" t="s">
        <v>5137</v>
      </c>
      <c r="G126" s="297" t="s">
        <v>5138</v>
      </c>
      <c r="H126" s="297" t="s">
        <v>4877</v>
      </c>
      <c r="I126" s="297" t="s">
        <v>4868</v>
      </c>
      <c r="J126" s="297" t="s">
        <v>4869</v>
      </c>
      <c r="K126" s="299">
        <v>4</v>
      </c>
      <c r="L126" s="298">
        <v>12</v>
      </c>
      <c r="M126" s="300">
        <v>92789.680000000008</v>
      </c>
      <c r="N126" s="301"/>
      <c r="O126" s="297"/>
      <c r="P126" s="302"/>
    </row>
    <row r="127" spans="1:16" s="285" customFormat="1" ht="11.25" x14ac:dyDescent="0.2">
      <c r="A127" s="310" t="s">
        <v>1261</v>
      </c>
      <c r="B127" s="296" t="s">
        <v>1262</v>
      </c>
      <c r="C127" s="296" t="s">
        <v>312</v>
      </c>
      <c r="D127" s="297" t="s">
        <v>4864</v>
      </c>
      <c r="E127" s="298" t="s">
        <v>5139</v>
      </c>
      <c r="F127" s="298" t="s">
        <v>5140</v>
      </c>
      <c r="G127" s="297" t="s">
        <v>5141</v>
      </c>
      <c r="H127" s="297" t="s">
        <v>4867</v>
      </c>
      <c r="I127" s="297" t="s">
        <v>4868</v>
      </c>
      <c r="J127" s="297" t="s">
        <v>4869</v>
      </c>
      <c r="K127" s="299">
        <v>5</v>
      </c>
      <c r="L127" s="298">
        <v>12</v>
      </c>
      <c r="M127" s="300">
        <v>79019.960000000006</v>
      </c>
      <c r="N127" s="301"/>
      <c r="O127" s="297"/>
      <c r="P127" s="302"/>
    </row>
    <row r="128" spans="1:16" s="285" customFormat="1" ht="11.25" x14ac:dyDescent="0.2">
      <c r="A128" s="310" t="s">
        <v>1261</v>
      </c>
      <c r="B128" s="296" t="s">
        <v>1262</v>
      </c>
      <c r="C128" s="296" t="s">
        <v>312</v>
      </c>
      <c r="D128" s="297" t="s">
        <v>4864</v>
      </c>
      <c r="E128" s="298">
        <v>6500</v>
      </c>
      <c r="F128" s="298" t="s">
        <v>5142</v>
      </c>
      <c r="G128" s="297" t="s">
        <v>5143</v>
      </c>
      <c r="H128" s="297" t="s">
        <v>4877</v>
      </c>
      <c r="I128" s="297" t="s">
        <v>4868</v>
      </c>
      <c r="J128" s="297" t="s">
        <v>4869</v>
      </c>
      <c r="K128" s="299">
        <v>4</v>
      </c>
      <c r="L128" s="298">
        <v>12</v>
      </c>
      <c r="M128" s="300">
        <v>80789.680000000008</v>
      </c>
      <c r="N128" s="301"/>
      <c r="O128" s="297"/>
      <c r="P128" s="302"/>
    </row>
    <row r="129" spans="1:16" s="285" customFormat="1" ht="11.25" x14ac:dyDescent="0.2">
      <c r="A129" s="310" t="s">
        <v>1261</v>
      </c>
      <c r="B129" s="296" t="s">
        <v>1262</v>
      </c>
      <c r="C129" s="296" t="s">
        <v>312</v>
      </c>
      <c r="D129" s="297" t="s">
        <v>4880</v>
      </c>
      <c r="E129" s="298">
        <v>2500</v>
      </c>
      <c r="F129" s="298" t="s">
        <v>5144</v>
      </c>
      <c r="G129" s="297" t="s">
        <v>5145</v>
      </c>
      <c r="H129" s="297" t="s">
        <v>4867</v>
      </c>
      <c r="I129" s="297" t="s">
        <v>4897</v>
      </c>
      <c r="J129" s="297" t="s">
        <v>4898</v>
      </c>
      <c r="K129" s="299">
        <v>4</v>
      </c>
      <c r="L129" s="298">
        <v>12</v>
      </c>
      <c r="M129" s="300">
        <v>32789.68</v>
      </c>
      <c r="N129" s="301"/>
      <c r="O129" s="297"/>
      <c r="P129" s="302"/>
    </row>
    <row r="130" spans="1:16" s="285" customFormat="1" ht="11.25" x14ac:dyDescent="0.2">
      <c r="A130" s="310" t="s">
        <v>1261</v>
      </c>
      <c r="B130" s="296" t="s">
        <v>1262</v>
      </c>
      <c r="C130" s="296" t="s">
        <v>312</v>
      </c>
      <c r="D130" s="297" t="s">
        <v>4864</v>
      </c>
      <c r="E130" s="298">
        <v>6500</v>
      </c>
      <c r="F130" s="298" t="s">
        <v>5146</v>
      </c>
      <c r="G130" s="297" t="s">
        <v>5147</v>
      </c>
      <c r="H130" s="297" t="s">
        <v>4867</v>
      </c>
      <c r="I130" s="297" t="s">
        <v>4868</v>
      </c>
      <c r="J130" s="297" t="s">
        <v>4869</v>
      </c>
      <c r="K130" s="299">
        <v>1</v>
      </c>
      <c r="L130" s="298">
        <v>2</v>
      </c>
      <c r="M130" s="300">
        <v>13988.179999999998</v>
      </c>
      <c r="N130" s="301"/>
      <c r="O130" s="297"/>
      <c r="P130" s="302"/>
    </row>
    <row r="131" spans="1:16" s="285" customFormat="1" ht="11.25" x14ac:dyDescent="0.2">
      <c r="A131" s="310" t="s">
        <v>1261</v>
      </c>
      <c r="B131" s="296" t="s">
        <v>1262</v>
      </c>
      <c r="C131" s="296" t="s">
        <v>312</v>
      </c>
      <c r="D131" s="297" t="s">
        <v>4864</v>
      </c>
      <c r="E131" s="298">
        <v>6500</v>
      </c>
      <c r="F131" s="298" t="s">
        <v>5148</v>
      </c>
      <c r="G131" s="297" t="s">
        <v>5149</v>
      </c>
      <c r="H131" s="297" t="s">
        <v>4887</v>
      </c>
      <c r="I131" s="297" t="s">
        <v>4868</v>
      </c>
      <c r="J131" s="297" t="s">
        <v>4869</v>
      </c>
      <c r="K131" s="299">
        <v>4</v>
      </c>
      <c r="L131" s="298">
        <v>12</v>
      </c>
      <c r="M131" s="300">
        <v>80789.680000000008</v>
      </c>
      <c r="N131" s="301"/>
      <c r="O131" s="297"/>
      <c r="P131" s="302"/>
    </row>
    <row r="132" spans="1:16" s="285" customFormat="1" ht="11.25" x14ac:dyDescent="0.2">
      <c r="A132" s="310" t="s">
        <v>1261</v>
      </c>
      <c r="B132" s="296" t="s">
        <v>1262</v>
      </c>
      <c r="C132" s="296" t="s">
        <v>312</v>
      </c>
      <c r="D132" s="297" t="s">
        <v>4864</v>
      </c>
      <c r="E132" s="298">
        <v>11000</v>
      </c>
      <c r="F132" s="298" t="s">
        <v>1394</v>
      </c>
      <c r="G132" s="297" t="s">
        <v>1395</v>
      </c>
      <c r="H132" s="297" t="s">
        <v>5029</v>
      </c>
      <c r="I132" s="297" t="s">
        <v>4868</v>
      </c>
      <c r="J132" s="297" t="s">
        <v>4869</v>
      </c>
      <c r="K132" s="299">
        <v>1</v>
      </c>
      <c r="L132" s="298">
        <v>2</v>
      </c>
      <c r="M132" s="300">
        <v>23288.18</v>
      </c>
      <c r="N132" s="301"/>
      <c r="O132" s="297"/>
      <c r="P132" s="302"/>
    </row>
    <row r="133" spans="1:16" s="285" customFormat="1" ht="11.25" x14ac:dyDescent="0.2">
      <c r="A133" s="310" t="s">
        <v>1261</v>
      </c>
      <c r="B133" s="296" t="s">
        <v>1262</v>
      </c>
      <c r="C133" s="296" t="s">
        <v>312</v>
      </c>
      <c r="D133" s="297" t="s">
        <v>4864</v>
      </c>
      <c r="E133" s="298">
        <v>9500</v>
      </c>
      <c r="F133" s="298" t="s">
        <v>5150</v>
      </c>
      <c r="G133" s="297" t="s">
        <v>5151</v>
      </c>
      <c r="H133" s="297" t="s">
        <v>4867</v>
      </c>
      <c r="I133" s="297" t="s">
        <v>4868</v>
      </c>
      <c r="J133" s="297" t="s">
        <v>4869</v>
      </c>
      <c r="K133" s="299">
        <v>1</v>
      </c>
      <c r="L133" s="298">
        <v>2</v>
      </c>
      <c r="M133" s="300">
        <v>20188.18</v>
      </c>
      <c r="N133" s="301"/>
      <c r="O133" s="297"/>
      <c r="P133" s="302"/>
    </row>
    <row r="134" spans="1:16" s="285" customFormat="1" ht="11.25" x14ac:dyDescent="0.2">
      <c r="A134" s="310" t="s">
        <v>1261</v>
      </c>
      <c r="B134" s="296" t="s">
        <v>1262</v>
      </c>
      <c r="C134" s="296" t="s">
        <v>312</v>
      </c>
      <c r="D134" s="297" t="s">
        <v>4864</v>
      </c>
      <c r="E134" s="298">
        <v>6000</v>
      </c>
      <c r="F134" s="298" t="s">
        <v>5152</v>
      </c>
      <c r="G134" s="297" t="s">
        <v>5153</v>
      </c>
      <c r="H134" s="297" t="s">
        <v>5154</v>
      </c>
      <c r="I134" s="297" t="s">
        <v>4868</v>
      </c>
      <c r="J134" s="297" t="s">
        <v>4869</v>
      </c>
      <c r="K134" s="299">
        <v>4</v>
      </c>
      <c r="L134" s="298">
        <v>12</v>
      </c>
      <c r="M134" s="300">
        <v>74789.680000000008</v>
      </c>
      <c r="N134" s="301"/>
      <c r="O134" s="297"/>
      <c r="P134" s="302"/>
    </row>
    <row r="135" spans="1:16" s="285" customFormat="1" ht="11.25" x14ac:dyDescent="0.2">
      <c r="A135" s="310" t="s">
        <v>1261</v>
      </c>
      <c r="B135" s="296" t="s">
        <v>1262</v>
      </c>
      <c r="C135" s="296" t="s">
        <v>312</v>
      </c>
      <c r="D135" s="297" t="s">
        <v>4864</v>
      </c>
      <c r="E135" s="298">
        <v>6500</v>
      </c>
      <c r="F135" s="298" t="s">
        <v>5155</v>
      </c>
      <c r="G135" s="297" t="s">
        <v>5156</v>
      </c>
      <c r="H135" s="297" t="s">
        <v>4887</v>
      </c>
      <c r="I135" s="297" t="s">
        <v>4868</v>
      </c>
      <c r="J135" s="297" t="s">
        <v>4869</v>
      </c>
      <c r="K135" s="299">
        <v>4</v>
      </c>
      <c r="L135" s="298">
        <v>12</v>
      </c>
      <c r="M135" s="300">
        <v>80789.680000000008</v>
      </c>
      <c r="N135" s="301"/>
      <c r="O135" s="297"/>
      <c r="P135" s="302"/>
    </row>
    <row r="136" spans="1:16" s="285" customFormat="1" ht="11.25" x14ac:dyDescent="0.2">
      <c r="A136" s="310" t="s">
        <v>1261</v>
      </c>
      <c r="B136" s="296" t="s">
        <v>1262</v>
      </c>
      <c r="C136" s="296" t="s">
        <v>312</v>
      </c>
      <c r="D136" s="297" t="s">
        <v>4864</v>
      </c>
      <c r="E136" s="298">
        <v>8500</v>
      </c>
      <c r="F136" s="298" t="s">
        <v>5157</v>
      </c>
      <c r="G136" s="297" t="s">
        <v>5158</v>
      </c>
      <c r="H136" s="297" t="s">
        <v>4887</v>
      </c>
      <c r="I136" s="297" t="s">
        <v>4868</v>
      </c>
      <c r="J136" s="297" t="s">
        <v>4869</v>
      </c>
      <c r="K136" s="299">
        <v>4</v>
      </c>
      <c r="L136" s="298">
        <v>12</v>
      </c>
      <c r="M136" s="300">
        <v>104789.68000000001</v>
      </c>
      <c r="N136" s="301"/>
      <c r="O136" s="297"/>
      <c r="P136" s="302"/>
    </row>
    <row r="137" spans="1:16" s="285" customFormat="1" ht="11.25" x14ac:dyDescent="0.2">
      <c r="A137" s="310" t="s">
        <v>1261</v>
      </c>
      <c r="B137" s="296" t="s">
        <v>1262</v>
      </c>
      <c r="C137" s="296" t="s">
        <v>312</v>
      </c>
      <c r="D137" s="297" t="s">
        <v>4880</v>
      </c>
      <c r="E137" s="298" t="s">
        <v>5159</v>
      </c>
      <c r="F137" s="298" t="s">
        <v>5160</v>
      </c>
      <c r="G137" s="297" t="s">
        <v>5161</v>
      </c>
      <c r="H137" s="297" t="s">
        <v>4896</v>
      </c>
      <c r="I137" s="297" t="s">
        <v>4868</v>
      </c>
      <c r="J137" s="297" t="s">
        <v>5069</v>
      </c>
      <c r="K137" s="299">
        <v>5</v>
      </c>
      <c r="L137" s="298">
        <v>12</v>
      </c>
      <c r="M137" s="300">
        <v>59934.12</v>
      </c>
      <c r="N137" s="301"/>
      <c r="O137" s="297"/>
      <c r="P137" s="302"/>
    </row>
    <row r="138" spans="1:16" s="285" customFormat="1" ht="11.25" x14ac:dyDescent="0.2">
      <c r="A138" s="310" t="s">
        <v>1261</v>
      </c>
      <c r="B138" s="296" t="s">
        <v>1262</v>
      </c>
      <c r="C138" s="296" t="s">
        <v>312</v>
      </c>
      <c r="D138" s="297" t="s">
        <v>4864</v>
      </c>
      <c r="E138" s="298">
        <v>6500</v>
      </c>
      <c r="F138" s="298" t="s">
        <v>5162</v>
      </c>
      <c r="G138" s="297" t="s">
        <v>5163</v>
      </c>
      <c r="H138" s="297" t="s">
        <v>4874</v>
      </c>
      <c r="I138" s="297" t="s">
        <v>4868</v>
      </c>
      <c r="J138" s="297" t="s">
        <v>4869</v>
      </c>
      <c r="K138" s="299">
        <v>2</v>
      </c>
      <c r="L138" s="298">
        <v>5</v>
      </c>
      <c r="M138" s="300">
        <v>31387.3</v>
      </c>
      <c r="N138" s="301"/>
      <c r="O138" s="297"/>
      <c r="P138" s="302"/>
    </row>
    <row r="139" spans="1:16" s="285" customFormat="1" ht="11.25" x14ac:dyDescent="0.2">
      <c r="A139" s="310" t="s">
        <v>1261</v>
      </c>
      <c r="B139" s="296" t="s">
        <v>1262</v>
      </c>
      <c r="C139" s="296" t="s">
        <v>312</v>
      </c>
      <c r="D139" s="297" t="s">
        <v>4864</v>
      </c>
      <c r="E139" s="298">
        <v>6500</v>
      </c>
      <c r="F139" s="298" t="s">
        <v>5164</v>
      </c>
      <c r="G139" s="297" t="s">
        <v>5165</v>
      </c>
      <c r="H139" s="297" t="s">
        <v>4877</v>
      </c>
      <c r="I139" s="297" t="s">
        <v>4868</v>
      </c>
      <c r="J139" s="297" t="s">
        <v>4869</v>
      </c>
      <c r="K139" s="299">
        <v>4</v>
      </c>
      <c r="L139" s="298">
        <v>12</v>
      </c>
      <c r="M139" s="300">
        <v>80789.680000000008</v>
      </c>
      <c r="N139" s="301"/>
      <c r="O139" s="297"/>
      <c r="P139" s="302"/>
    </row>
    <row r="140" spans="1:16" s="285" customFormat="1" ht="11.25" x14ac:dyDescent="0.2">
      <c r="A140" s="310" t="s">
        <v>1261</v>
      </c>
      <c r="B140" s="296" t="s">
        <v>1262</v>
      </c>
      <c r="C140" s="296" t="s">
        <v>312</v>
      </c>
      <c r="D140" s="297" t="s">
        <v>4864</v>
      </c>
      <c r="E140" s="298">
        <v>7500</v>
      </c>
      <c r="F140" s="298" t="s">
        <v>5166</v>
      </c>
      <c r="G140" s="297" t="s">
        <v>5167</v>
      </c>
      <c r="H140" s="297" t="s">
        <v>4867</v>
      </c>
      <c r="I140" s="297" t="s">
        <v>4868</v>
      </c>
      <c r="J140" s="297" t="s">
        <v>4869</v>
      </c>
      <c r="K140" s="299">
        <v>4</v>
      </c>
      <c r="L140" s="298">
        <v>12</v>
      </c>
      <c r="M140" s="300">
        <v>92789.680000000008</v>
      </c>
      <c r="N140" s="301"/>
      <c r="O140" s="297"/>
      <c r="P140" s="302"/>
    </row>
    <row r="141" spans="1:16" s="285" customFormat="1" ht="11.25" x14ac:dyDescent="0.2">
      <c r="A141" s="310" t="s">
        <v>1261</v>
      </c>
      <c r="B141" s="296" t="s">
        <v>1262</v>
      </c>
      <c r="C141" s="296" t="s">
        <v>312</v>
      </c>
      <c r="D141" s="297" t="s">
        <v>4864</v>
      </c>
      <c r="E141" s="298">
        <v>5000</v>
      </c>
      <c r="F141" s="298" t="s">
        <v>5168</v>
      </c>
      <c r="G141" s="297" t="s">
        <v>5169</v>
      </c>
      <c r="H141" s="297" t="s">
        <v>4914</v>
      </c>
      <c r="I141" s="297" t="s">
        <v>4868</v>
      </c>
      <c r="J141" s="297" t="s">
        <v>4869</v>
      </c>
      <c r="K141" s="299">
        <v>1</v>
      </c>
      <c r="L141" s="298">
        <v>2</v>
      </c>
      <c r="M141" s="300">
        <v>10888.179999999998</v>
      </c>
      <c r="N141" s="301"/>
      <c r="O141" s="297"/>
      <c r="P141" s="302"/>
    </row>
    <row r="142" spans="1:16" s="285" customFormat="1" ht="11.25" x14ac:dyDescent="0.2">
      <c r="A142" s="310" t="s">
        <v>1261</v>
      </c>
      <c r="B142" s="296" t="s">
        <v>1262</v>
      </c>
      <c r="C142" s="296" t="s">
        <v>312</v>
      </c>
      <c r="D142" s="297" t="s">
        <v>4864</v>
      </c>
      <c r="E142" s="298">
        <v>6500</v>
      </c>
      <c r="F142" s="298" t="s">
        <v>5170</v>
      </c>
      <c r="G142" s="297" t="s">
        <v>5171</v>
      </c>
      <c r="H142" s="297" t="s">
        <v>4877</v>
      </c>
      <c r="I142" s="297" t="s">
        <v>4868</v>
      </c>
      <c r="J142" s="297" t="s">
        <v>4869</v>
      </c>
      <c r="K142" s="299">
        <v>4</v>
      </c>
      <c r="L142" s="298">
        <v>12</v>
      </c>
      <c r="M142" s="300">
        <v>80789.680000000008</v>
      </c>
      <c r="N142" s="301"/>
      <c r="O142" s="297"/>
      <c r="P142" s="302"/>
    </row>
    <row r="143" spans="1:16" s="285" customFormat="1" ht="11.25" x14ac:dyDescent="0.2">
      <c r="A143" s="310" t="s">
        <v>1261</v>
      </c>
      <c r="B143" s="296" t="s">
        <v>1262</v>
      </c>
      <c r="C143" s="296" t="s">
        <v>312</v>
      </c>
      <c r="D143" s="297" t="s">
        <v>4864</v>
      </c>
      <c r="E143" s="298">
        <v>8500</v>
      </c>
      <c r="F143" s="298" t="s">
        <v>5172</v>
      </c>
      <c r="G143" s="297" t="s">
        <v>5173</v>
      </c>
      <c r="H143" s="297" t="s">
        <v>5002</v>
      </c>
      <c r="I143" s="297" t="s">
        <v>4868</v>
      </c>
      <c r="J143" s="297" t="s">
        <v>4869</v>
      </c>
      <c r="K143" s="299">
        <v>3</v>
      </c>
      <c r="L143" s="298">
        <v>8</v>
      </c>
      <c r="M143" s="300">
        <v>71948.639999999999</v>
      </c>
      <c r="N143" s="301"/>
      <c r="O143" s="297"/>
      <c r="P143" s="302"/>
    </row>
    <row r="144" spans="1:16" s="285" customFormat="1" ht="11.25" x14ac:dyDescent="0.2">
      <c r="A144" s="310" t="s">
        <v>1261</v>
      </c>
      <c r="B144" s="296" t="s">
        <v>1262</v>
      </c>
      <c r="C144" s="296" t="s">
        <v>312</v>
      </c>
      <c r="D144" s="297" t="s">
        <v>4864</v>
      </c>
      <c r="E144" s="298">
        <v>6500</v>
      </c>
      <c r="F144" s="298" t="s">
        <v>5174</v>
      </c>
      <c r="G144" s="297" t="s">
        <v>5175</v>
      </c>
      <c r="H144" s="297" t="s">
        <v>4867</v>
      </c>
      <c r="I144" s="297" t="s">
        <v>4868</v>
      </c>
      <c r="J144" s="297" t="s">
        <v>4869</v>
      </c>
      <c r="K144" s="299">
        <v>4</v>
      </c>
      <c r="L144" s="298">
        <v>12</v>
      </c>
      <c r="M144" s="300">
        <v>80789.680000000008</v>
      </c>
      <c r="N144" s="301"/>
      <c r="O144" s="297"/>
      <c r="P144" s="302"/>
    </row>
    <row r="145" spans="1:16" s="285" customFormat="1" ht="11.25" x14ac:dyDescent="0.2">
      <c r="A145" s="310" t="s">
        <v>1261</v>
      </c>
      <c r="B145" s="296" t="s">
        <v>1262</v>
      </c>
      <c r="C145" s="296" t="s">
        <v>312</v>
      </c>
      <c r="D145" s="297" t="s">
        <v>4864</v>
      </c>
      <c r="E145" s="298">
        <v>5500</v>
      </c>
      <c r="F145" s="298" t="s">
        <v>5176</v>
      </c>
      <c r="G145" s="297" t="s">
        <v>5177</v>
      </c>
      <c r="H145" s="297" t="s">
        <v>4867</v>
      </c>
      <c r="I145" s="297" t="s">
        <v>4868</v>
      </c>
      <c r="J145" s="297" t="s">
        <v>4869</v>
      </c>
      <c r="K145" s="299">
        <v>4</v>
      </c>
      <c r="L145" s="298">
        <v>12</v>
      </c>
      <c r="M145" s="300">
        <v>68789.680000000008</v>
      </c>
      <c r="N145" s="301"/>
      <c r="O145" s="297"/>
      <c r="P145" s="302"/>
    </row>
    <row r="146" spans="1:16" s="285" customFormat="1" ht="11.25" x14ac:dyDescent="0.2">
      <c r="A146" s="310" t="s">
        <v>1261</v>
      </c>
      <c r="B146" s="296" t="s">
        <v>1262</v>
      </c>
      <c r="C146" s="296" t="s">
        <v>312</v>
      </c>
      <c r="D146" s="297" t="s">
        <v>4864</v>
      </c>
      <c r="E146" s="298">
        <v>6500</v>
      </c>
      <c r="F146" s="298" t="s">
        <v>5178</v>
      </c>
      <c r="G146" s="297" t="s">
        <v>5179</v>
      </c>
      <c r="H146" s="297" t="s">
        <v>4877</v>
      </c>
      <c r="I146" s="297" t="s">
        <v>4868</v>
      </c>
      <c r="J146" s="297" t="s">
        <v>4869</v>
      </c>
      <c r="K146" s="299">
        <v>4</v>
      </c>
      <c r="L146" s="298">
        <v>12</v>
      </c>
      <c r="M146" s="300">
        <v>80789.680000000008</v>
      </c>
      <c r="N146" s="301"/>
      <c r="O146" s="297"/>
      <c r="P146" s="302"/>
    </row>
    <row r="147" spans="1:16" s="285" customFormat="1" ht="11.25" x14ac:dyDescent="0.2">
      <c r="A147" s="310" t="s">
        <v>1261</v>
      </c>
      <c r="B147" s="296" t="s">
        <v>1262</v>
      </c>
      <c r="C147" s="296" t="s">
        <v>312</v>
      </c>
      <c r="D147" s="297" t="s">
        <v>4864</v>
      </c>
      <c r="E147" s="298">
        <v>6500</v>
      </c>
      <c r="F147" s="298" t="s">
        <v>5180</v>
      </c>
      <c r="G147" s="297" t="s">
        <v>5181</v>
      </c>
      <c r="H147" s="297" t="s">
        <v>4877</v>
      </c>
      <c r="I147" s="297" t="s">
        <v>4868</v>
      </c>
      <c r="J147" s="297" t="s">
        <v>4869</v>
      </c>
      <c r="K147" s="299">
        <v>4</v>
      </c>
      <c r="L147" s="298">
        <v>12</v>
      </c>
      <c r="M147" s="300">
        <v>80789.680000000008</v>
      </c>
      <c r="N147" s="301"/>
      <c r="O147" s="297"/>
      <c r="P147" s="302"/>
    </row>
    <row r="148" spans="1:16" s="285" customFormat="1" ht="11.25" x14ac:dyDescent="0.2">
      <c r="A148" s="310" t="s">
        <v>1261</v>
      </c>
      <c r="B148" s="296" t="s">
        <v>1262</v>
      </c>
      <c r="C148" s="296" t="s">
        <v>312</v>
      </c>
      <c r="D148" s="297" t="s">
        <v>4880</v>
      </c>
      <c r="E148" s="298">
        <v>2500</v>
      </c>
      <c r="F148" s="298" t="s">
        <v>5182</v>
      </c>
      <c r="G148" s="297" t="s">
        <v>5183</v>
      </c>
      <c r="H148" s="297" t="s">
        <v>4896</v>
      </c>
      <c r="I148" s="297" t="s">
        <v>4897</v>
      </c>
      <c r="J148" s="297" t="s">
        <v>4898</v>
      </c>
      <c r="K148" s="299">
        <v>4</v>
      </c>
      <c r="L148" s="298">
        <v>12</v>
      </c>
      <c r="M148" s="300">
        <v>32789.68</v>
      </c>
      <c r="N148" s="301"/>
      <c r="O148" s="297"/>
      <c r="P148" s="302"/>
    </row>
    <row r="149" spans="1:16" s="285" customFormat="1" ht="11.25" x14ac:dyDescent="0.2">
      <c r="A149" s="310" t="s">
        <v>1261</v>
      </c>
      <c r="B149" s="296" t="s">
        <v>1262</v>
      </c>
      <c r="C149" s="296" t="s">
        <v>312</v>
      </c>
      <c r="D149" s="297" t="s">
        <v>4864</v>
      </c>
      <c r="E149" s="298">
        <v>6500</v>
      </c>
      <c r="F149" s="298" t="s">
        <v>5184</v>
      </c>
      <c r="G149" s="297" t="s">
        <v>5185</v>
      </c>
      <c r="H149" s="297" t="s">
        <v>4877</v>
      </c>
      <c r="I149" s="297" t="s">
        <v>4868</v>
      </c>
      <c r="J149" s="297" t="s">
        <v>4869</v>
      </c>
      <c r="K149" s="299">
        <v>2</v>
      </c>
      <c r="L149" s="298">
        <v>5</v>
      </c>
      <c r="M149" s="300">
        <v>31387.3</v>
      </c>
      <c r="N149" s="301"/>
      <c r="O149" s="297"/>
      <c r="P149" s="302"/>
    </row>
    <row r="150" spans="1:16" s="285" customFormat="1" ht="11.25" x14ac:dyDescent="0.2">
      <c r="A150" s="310" t="s">
        <v>1261</v>
      </c>
      <c r="B150" s="296" t="s">
        <v>1262</v>
      </c>
      <c r="C150" s="296" t="s">
        <v>312</v>
      </c>
      <c r="D150" s="297" t="s">
        <v>4864</v>
      </c>
      <c r="E150" s="298">
        <v>6500</v>
      </c>
      <c r="F150" s="298" t="s">
        <v>5186</v>
      </c>
      <c r="G150" s="297" t="s">
        <v>5187</v>
      </c>
      <c r="H150" s="297" t="s">
        <v>4877</v>
      </c>
      <c r="I150" s="297" t="s">
        <v>4868</v>
      </c>
      <c r="J150" s="297" t="s">
        <v>4869</v>
      </c>
      <c r="K150" s="299">
        <v>4</v>
      </c>
      <c r="L150" s="298">
        <v>12</v>
      </c>
      <c r="M150" s="300">
        <v>80789.680000000008</v>
      </c>
      <c r="N150" s="301"/>
      <c r="O150" s="297"/>
      <c r="P150" s="302"/>
    </row>
    <row r="151" spans="1:16" s="285" customFormat="1" ht="11.25" x14ac:dyDescent="0.2">
      <c r="A151" s="310" t="s">
        <v>1261</v>
      </c>
      <c r="B151" s="296" t="s">
        <v>1262</v>
      </c>
      <c r="C151" s="296" t="s">
        <v>312</v>
      </c>
      <c r="D151" s="297" t="s">
        <v>4864</v>
      </c>
      <c r="E151" s="298">
        <v>6500</v>
      </c>
      <c r="F151" s="298" t="s">
        <v>5188</v>
      </c>
      <c r="G151" s="297" t="s">
        <v>5189</v>
      </c>
      <c r="H151" s="297" t="s">
        <v>4874</v>
      </c>
      <c r="I151" s="297" t="s">
        <v>4868</v>
      </c>
      <c r="J151" s="297" t="s">
        <v>4869</v>
      </c>
      <c r="K151" s="299">
        <v>2</v>
      </c>
      <c r="L151" s="298">
        <v>5</v>
      </c>
      <c r="M151" s="300">
        <v>31387.3</v>
      </c>
      <c r="N151" s="301"/>
      <c r="O151" s="297"/>
      <c r="P151" s="302"/>
    </row>
    <row r="152" spans="1:16" s="285" customFormat="1" ht="11.25" x14ac:dyDescent="0.2">
      <c r="A152" s="310" t="s">
        <v>1261</v>
      </c>
      <c r="B152" s="296" t="s">
        <v>1262</v>
      </c>
      <c r="C152" s="296" t="s">
        <v>312</v>
      </c>
      <c r="D152" s="297" t="s">
        <v>4864</v>
      </c>
      <c r="E152" s="298">
        <v>8500</v>
      </c>
      <c r="F152" s="298" t="s">
        <v>5190</v>
      </c>
      <c r="G152" s="297" t="s">
        <v>5191</v>
      </c>
      <c r="H152" s="297" t="s">
        <v>4867</v>
      </c>
      <c r="I152" s="297" t="s">
        <v>4868</v>
      </c>
      <c r="J152" s="297" t="s">
        <v>4869</v>
      </c>
      <c r="K152" s="299">
        <v>4</v>
      </c>
      <c r="L152" s="298">
        <v>12</v>
      </c>
      <c r="M152" s="300">
        <v>104789.68000000001</v>
      </c>
      <c r="N152" s="301"/>
      <c r="O152" s="297"/>
      <c r="P152" s="302"/>
    </row>
    <row r="153" spans="1:16" s="285" customFormat="1" ht="11.25" x14ac:dyDescent="0.2">
      <c r="A153" s="310" t="s">
        <v>1261</v>
      </c>
      <c r="B153" s="296" t="s">
        <v>1262</v>
      </c>
      <c r="C153" s="296" t="s">
        <v>312</v>
      </c>
      <c r="D153" s="297" t="s">
        <v>4864</v>
      </c>
      <c r="E153" s="298">
        <v>6500</v>
      </c>
      <c r="F153" s="298" t="s">
        <v>5192</v>
      </c>
      <c r="G153" s="297" t="s">
        <v>5193</v>
      </c>
      <c r="H153" s="297" t="s">
        <v>4887</v>
      </c>
      <c r="I153" s="297" t="s">
        <v>4868</v>
      </c>
      <c r="J153" s="297" t="s">
        <v>4869</v>
      </c>
      <c r="K153" s="299">
        <v>4</v>
      </c>
      <c r="L153" s="298">
        <v>12</v>
      </c>
      <c r="M153" s="300">
        <v>85015.89</v>
      </c>
      <c r="N153" s="301"/>
      <c r="O153" s="297"/>
      <c r="P153" s="302"/>
    </row>
    <row r="154" spans="1:16" s="285" customFormat="1" ht="11.25" x14ac:dyDescent="0.2">
      <c r="A154" s="310" t="s">
        <v>1261</v>
      </c>
      <c r="B154" s="296" t="s">
        <v>1262</v>
      </c>
      <c r="C154" s="296" t="s">
        <v>312</v>
      </c>
      <c r="D154" s="297" t="s">
        <v>4864</v>
      </c>
      <c r="E154" s="298">
        <v>7000</v>
      </c>
      <c r="F154" s="298" t="s">
        <v>5194</v>
      </c>
      <c r="G154" s="297" t="s">
        <v>5195</v>
      </c>
      <c r="H154" s="297" t="s">
        <v>5196</v>
      </c>
      <c r="I154" s="297" t="s">
        <v>4868</v>
      </c>
      <c r="J154" s="297" t="s">
        <v>4869</v>
      </c>
      <c r="K154" s="299">
        <v>4</v>
      </c>
      <c r="L154" s="298">
        <v>12</v>
      </c>
      <c r="M154" s="300">
        <v>86789.680000000008</v>
      </c>
      <c r="N154" s="301"/>
      <c r="O154" s="297"/>
      <c r="P154" s="302"/>
    </row>
    <row r="155" spans="1:16" s="285" customFormat="1" ht="11.25" x14ac:dyDescent="0.2">
      <c r="A155" s="310" t="s">
        <v>1261</v>
      </c>
      <c r="B155" s="296" t="s">
        <v>1262</v>
      </c>
      <c r="C155" s="296" t="s">
        <v>312</v>
      </c>
      <c r="D155" s="297" t="s">
        <v>4864</v>
      </c>
      <c r="E155" s="298">
        <v>6500</v>
      </c>
      <c r="F155" s="298" t="s">
        <v>5197</v>
      </c>
      <c r="G155" s="297" t="s">
        <v>5198</v>
      </c>
      <c r="H155" s="297" t="s">
        <v>4867</v>
      </c>
      <c r="I155" s="297" t="s">
        <v>4868</v>
      </c>
      <c r="J155" s="297" t="s">
        <v>4869</v>
      </c>
      <c r="K155" s="299">
        <v>2</v>
      </c>
      <c r="L155" s="298">
        <v>5</v>
      </c>
      <c r="M155" s="300">
        <v>31387.3</v>
      </c>
      <c r="N155" s="301"/>
      <c r="O155" s="297"/>
      <c r="P155" s="302"/>
    </row>
    <row r="156" spans="1:16" s="285" customFormat="1" ht="11.25" x14ac:dyDescent="0.2">
      <c r="A156" s="310" t="s">
        <v>1261</v>
      </c>
      <c r="B156" s="296" t="s">
        <v>1262</v>
      </c>
      <c r="C156" s="296" t="s">
        <v>312</v>
      </c>
      <c r="D156" s="297" t="s">
        <v>4864</v>
      </c>
      <c r="E156" s="298">
        <v>5500</v>
      </c>
      <c r="F156" s="298" t="s">
        <v>5199</v>
      </c>
      <c r="G156" s="297" t="s">
        <v>5200</v>
      </c>
      <c r="H156" s="297" t="s">
        <v>4867</v>
      </c>
      <c r="I156" s="297" t="s">
        <v>4868</v>
      </c>
      <c r="J156" s="297" t="s">
        <v>4869</v>
      </c>
      <c r="K156" s="299">
        <v>4</v>
      </c>
      <c r="L156" s="298">
        <v>12</v>
      </c>
      <c r="M156" s="300">
        <v>68789.680000000008</v>
      </c>
      <c r="N156" s="301"/>
      <c r="O156" s="297"/>
      <c r="P156" s="302"/>
    </row>
    <row r="157" spans="1:16" s="285" customFormat="1" ht="11.25" x14ac:dyDescent="0.2">
      <c r="A157" s="310" t="s">
        <v>1261</v>
      </c>
      <c r="B157" s="296" t="s">
        <v>1262</v>
      </c>
      <c r="C157" s="296" t="s">
        <v>312</v>
      </c>
      <c r="D157" s="297" t="s">
        <v>4864</v>
      </c>
      <c r="E157" s="298">
        <v>6500</v>
      </c>
      <c r="F157" s="298" t="s">
        <v>5201</v>
      </c>
      <c r="G157" s="297" t="s">
        <v>5202</v>
      </c>
      <c r="H157" s="297" t="s">
        <v>4877</v>
      </c>
      <c r="I157" s="297" t="s">
        <v>4868</v>
      </c>
      <c r="J157" s="297" t="s">
        <v>4869</v>
      </c>
      <c r="K157" s="299">
        <v>4</v>
      </c>
      <c r="L157" s="298">
        <v>12</v>
      </c>
      <c r="M157" s="300">
        <v>80789.680000000008</v>
      </c>
      <c r="N157" s="301"/>
      <c r="O157" s="297"/>
      <c r="P157" s="302"/>
    </row>
    <row r="158" spans="1:16" s="285" customFormat="1" ht="11.25" x14ac:dyDescent="0.2">
      <c r="A158" s="310" t="s">
        <v>1261</v>
      </c>
      <c r="B158" s="296" t="s">
        <v>1262</v>
      </c>
      <c r="C158" s="296" t="s">
        <v>312</v>
      </c>
      <c r="D158" s="297" t="s">
        <v>4864</v>
      </c>
      <c r="E158" s="298">
        <v>5500</v>
      </c>
      <c r="F158" s="298" t="s">
        <v>5203</v>
      </c>
      <c r="G158" s="297" t="s">
        <v>5204</v>
      </c>
      <c r="H158" s="297" t="s">
        <v>4874</v>
      </c>
      <c r="I158" s="297" t="s">
        <v>4868</v>
      </c>
      <c r="J158" s="297" t="s">
        <v>4869</v>
      </c>
      <c r="K158" s="299">
        <v>3</v>
      </c>
      <c r="L158" s="298">
        <v>9</v>
      </c>
      <c r="M158" s="300">
        <v>46371.22</v>
      </c>
      <c r="N158" s="301"/>
      <c r="O158" s="297"/>
      <c r="P158" s="302"/>
    </row>
    <row r="159" spans="1:16" s="285" customFormat="1" ht="11.25" x14ac:dyDescent="0.2">
      <c r="A159" s="310" t="s">
        <v>1261</v>
      </c>
      <c r="B159" s="296" t="s">
        <v>1262</v>
      </c>
      <c r="C159" s="296" t="s">
        <v>312</v>
      </c>
      <c r="D159" s="297" t="s">
        <v>4864</v>
      </c>
      <c r="E159" s="298">
        <v>8500</v>
      </c>
      <c r="F159" s="298" t="s">
        <v>5205</v>
      </c>
      <c r="G159" s="297" t="s">
        <v>5206</v>
      </c>
      <c r="H159" s="297" t="s">
        <v>4877</v>
      </c>
      <c r="I159" s="297" t="s">
        <v>4868</v>
      </c>
      <c r="J159" s="297" t="s">
        <v>4869</v>
      </c>
      <c r="K159" s="299">
        <v>4</v>
      </c>
      <c r="L159" s="298">
        <v>11</v>
      </c>
      <c r="M159" s="300">
        <v>101215.53</v>
      </c>
      <c r="N159" s="301"/>
      <c r="O159" s="297"/>
      <c r="P159" s="302"/>
    </row>
    <row r="160" spans="1:16" s="285" customFormat="1" ht="11.25" x14ac:dyDescent="0.2">
      <c r="A160" s="310" t="s">
        <v>1261</v>
      </c>
      <c r="B160" s="296" t="s">
        <v>1262</v>
      </c>
      <c r="C160" s="296" t="s">
        <v>312</v>
      </c>
      <c r="D160" s="297" t="s">
        <v>4864</v>
      </c>
      <c r="E160" s="298" t="s">
        <v>5207</v>
      </c>
      <c r="F160" s="298" t="s">
        <v>5208</v>
      </c>
      <c r="G160" s="297" t="s">
        <v>5209</v>
      </c>
      <c r="H160" s="297" t="s">
        <v>4887</v>
      </c>
      <c r="I160" s="297" t="s">
        <v>4868</v>
      </c>
      <c r="J160" s="297" t="s">
        <v>4869</v>
      </c>
      <c r="K160" s="299">
        <v>5</v>
      </c>
      <c r="L160" s="298">
        <v>11</v>
      </c>
      <c r="M160" s="300">
        <v>107625.26000000001</v>
      </c>
      <c r="N160" s="301"/>
      <c r="O160" s="297"/>
      <c r="P160" s="302"/>
    </row>
    <row r="161" spans="1:16" s="285" customFormat="1" ht="11.25" x14ac:dyDescent="0.2">
      <c r="A161" s="310" t="s">
        <v>1261</v>
      </c>
      <c r="B161" s="296" t="s">
        <v>1262</v>
      </c>
      <c r="C161" s="296" t="s">
        <v>312</v>
      </c>
      <c r="D161" s="297" t="s">
        <v>4880</v>
      </c>
      <c r="E161" s="298">
        <v>4000</v>
      </c>
      <c r="F161" s="298" t="s">
        <v>5210</v>
      </c>
      <c r="G161" s="297" t="s">
        <v>5211</v>
      </c>
      <c r="H161" s="297" t="s">
        <v>4874</v>
      </c>
      <c r="I161" s="297" t="s">
        <v>4868</v>
      </c>
      <c r="J161" s="297" t="s">
        <v>5069</v>
      </c>
      <c r="K161" s="299">
        <v>4</v>
      </c>
      <c r="L161" s="298">
        <v>12</v>
      </c>
      <c r="M161" s="300">
        <v>50789.68</v>
      </c>
      <c r="N161" s="301"/>
      <c r="O161" s="297"/>
      <c r="P161" s="302"/>
    </row>
    <row r="162" spans="1:16" s="285" customFormat="1" ht="11.25" x14ac:dyDescent="0.2">
      <c r="A162" s="310" t="s">
        <v>1261</v>
      </c>
      <c r="B162" s="296" t="s">
        <v>1262</v>
      </c>
      <c r="C162" s="296" t="s">
        <v>312</v>
      </c>
      <c r="D162" s="297" t="s">
        <v>4956</v>
      </c>
      <c r="E162" s="298">
        <v>2500</v>
      </c>
      <c r="F162" s="298" t="s">
        <v>5212</v>
      </c>
      <c r="G162" s="297" t="s">
        <v>5213</v>
      </c>
      <c r="H162" s="297" t="s">
        <v>4959</v>
      </c>
      <c r="I162" s="297" t="s">
        <v>4897</v>
      </c>
      <c r="J162" s="297" t="s">
        <v>4960</v>
      </c>
      <c r="K162" s="299">
        <v>4</v>
      </c>
      <c r="L162" s="298">
        <v>12</v>
      </c>
      <c r="M162" s="300">
        <v>32789.68</v>
      </c>
      <c r="N162" s="301"/>
      <c r="O162" s="297"/>
      <c r="P162" s="302"/>
    </row>
    <row r="163" spans="1:16" s="285" customFormat="1" ht="11.25" x14ac:dyDescent="0.2">
      <c r="A163" s="310" t="s">
        <v>1261</v>
      </c>
      <c r="B163" s="296" t="s">
        <v>1262</v>
      </c>
      <c r="C163" s="296" t="s">
        <v>312</v>
      </c>
      <c r="D163" s="297" t="s">
        <v>4864</v>
      </c>
      <c r="E163" s="298">
        <v>6500</v>
      </c>
      <c r="F163" s="298" t="s">
        <v>5214</v>
      </c>
      <c r="G163" s="297" t="s">
        <v>5215</v>
      </c>
      <c r="H163" s="297" t="s">
        <v>4867</v>
      </c>
      <c r="I163" s="297" t="s">
        <v>4868</v>
      </c>
      <c r="J163" s="297" t="s">
        <v>4869</v>
      </c>
      <c r="K163" s="299">
        <v>4</v>
      </c>
      <c r="L163" s="298">
        <v>11</v>
      </c>
      <c r="M163" s="300">
        <v>78015.53</v>
      </c>
      <c r="N163" s="301"/>
      <c r="O163" s="297"/>
      <c r="P163" s="302"/>
    </row>
    <row r="164" spans="1:16" s="285" customFormat="1" ht="11.25" x14ac:dyDescent="0.2">
      <c r="A164" s="310" t="s">
        <v>1261</v>
      </c>
      <c r="B164" s="296" t="s">
        <v>1262</v>
      </c>
      <c r="C164" s="296" t="s">
        <v>312</v>
      </c>
      <c r="D164" s="297" t="s">
        <v>4864</v>
      </c>
      <c r="E164" s="298" t="s">
        <v>5216</v>
      </c>
      <c r="F164" s="298" t="s">
        <v>5217</v>
      </c>
      <c r="G164" s="297" t="s">
        <v>5218</v>
      </c>
      <c r="H164" s="297" t="s">
        <v>4877</v>
      </c>
      <c r="I164" s="297" t="s">
        <v>4868</v>
      </c>
      <c r="J164" s="297" t="s">
        <v>4869</v>
      </c>
      <c r="K164" s="299">
        <v>5</v>
      </c>
      <c r="L164" s="298">
        <v>12</v>
      </c>
      <c r="M164" s="300">
        <v>133160.51</v>
      </c>
      <c r="N164" s="301"/>
      <c r="O164" s="297"/>
      <c r="P164" s="302"/>
    </row>
    <row r="165" spans="1:16" s="285" customFormat="1" ht="11.25" x14ac:dyDescent="0.2">
      <c r="A165" s="310" t="s">
        <v>1261</v>
      </c>
      <c r="B165" s="296" t="s">
        <v>1262</v>
      </c>
      <c r="C165" s="296" t="s">
        <v>312</v>
      </c>
      <c r="D165" s="297" t="s">
        <v>4864</v>
      </c>
      <c r="E165" s="298">
        <v>6500</v>
      </c>
      <c r="F165" s="298" t="s">
        <v>5219</v>
      </c>
      <c r="G165" s="297" t="s">
        <v>5220</v>
      </c>
      <c r="H165" s="297" t="s">
        <v>4887</v>
      </c>
      <c r="I165" s="297" t="s">
        <v>4868</v>
      </c>
      <c r="J165" s="297" t="s">
        <v>4869</v>
      </c>
      <c r="K165" s="299">
        <v>4</v>
      </c>
      <c r="L165" s="298">
        <v>12</v>
      </c>
      <c r="M165" s="300">
        <v>80789.680000000008</v>
      </c>
      <c r="N165" s="301"/>
      <c r="O165" s="297"/>
      <c r="P165" s="302"/>
    </row>
    <row r="166" spans="1:16" s="285" customFormat="1" ht="11.25" x14ac:dyDescent="0.2">
      <c r="A166" s="310" t="s">
        <v>1261</v>
      </c>
      <c r="B166" s="296" t="s">
        <v>1262</v>
      </c>
      <c r="C166" s="296" t="s">
        <v>312</v>
      </c>
      <c r="D166" s="297" t="s">
        <v>4864</v>
      </c>
      <c r="E166" s="298">
        <v>10000</v>
      </c>
      <c r="F166" s="298" t="s">
        <v>5221</v>
      </c>
      <c r="G166" s="297" t="s">
        <v>5222</v>
      </c>
      <c r="H166" s="297" t="s">
        <v>4887</v>
      </c>
      <c r="I166" s="297" t="s">
        <v>4868</v>
      </c>
      <c r="J166" s="297" t="s">
        <v>4869</v>
      </c>
      <c r="K166" s="299">
        <v>4</v>
      </c>
      <c r="L166" s="298">
        <v>12</v>
      </c>
      <c r="M166" s="300">
        <v>122734.56000000001</v>
      </c>
      <c r="N166" s="301"/>
      <c r="O166" s="297"/>
      <c r="P166" s="302"/>
    </row>
    <row r="167" spans="1:16" s="285" customFormat="1" ht="11.25" x14ac:dyDescent="0.2">
      <c r="A167" s="310" t="s">
        <v>1261</v>
      </c>
      <c r="B167" s="296" t="s">
        <v>1262</v>
      </c>
      <c r="C167" s="296" t="s">
        <v>312</v>
      </c>
      <c r="D167" s="297" t="s">
        <v>4864</v>
      </c>
      <c r="E167" s="298">
        <v>5500</v>
      </c>
      <c r="F167" s="298" t="s">
        <v>5223</v>
      </c>
      <c r="G167" s="297" t="s">
        <v>5224</v>
      </c>
      <c r="H167" s="297" t="s">
        <v>4877</v>
      </c>
      <c r="I167" s="297" t="s">
        <v>4868</v>
      </c>
      <c r="J167" s="297" t="s">
        <v>4869</v>
      </c>
      <c r="K167" s="299">
        <v>4</v>
      </c>
      <c r="L167" s="298">
        <v>12</v>
      </c>
      <c r="M167" s="300">
        <v>68789.680000000008</v>
      </c>
      <c r="N167" s="301"/>
      <c r="O167" s="297"/>
      <c r="P167" s="302"/>
    </row>
    <row r="168" spans="1:16" s="285" customFormat="1" ht="11.25" x14ac:dyDescent="0.2">
      <c r="A168" s="310" t="s">
        <v>1261</v>
      </c>
      <c r="B168" s="296" t="s">
        <v>1262</v>
      </c>
      <c r="C168" s="296" t="s">
        <v>312</v>
      </c>
      <c r="D168" s="297" t="s">
        <v>4864</v>
      </c>
      <c r="E168" s="298">
        <v>6500</v>
      </c>
      <c r="F168" s="298" t="s">
        <v>5225</v>
      </c>
      <c r="G168" s="297" t="s">
        <v>5226</v>
      </c>
      <c r="H168" s="297" t="s">
        <v>4914</v>
      </c>
      <c r="I168" s="297" t="s">
        <v>4868</v>
      </c>
      <c r="J168" s="297" t="s">
        <v>4869</v>
      </c>
      <c r="K168" s="299">
        <v>4</v>
      </c>
      <c r="L168" s="298">
        <v>12</v>
      </c>
      <c r="M168" s="300">
        <v>80789.680000000008</v>
      </c>
      <c r="N168" s="301"/>
      <c r="O168" s="297"/>
      <c r="P168" s="302"/>
    </row>
    <row r="169" spans="1:16" s="285" customFormat="1" ht="11.25" x14ac:dyDescent="0.2">
      <c r="A169" s="310" t="s">
        <v>1261</v>
      </c>
      <c r="B169" s="296" t="s">
        <v>1262</v>
      </c>
      <c r="C169" s="296" t="s">
        <v>312</v>
      </c>
      <c r="D169" s="297" t="s">
        <v>4956</v>
      </c>
      <c r="E169" s="298">
        <v>2500</v>
      </c>
      <c r="F169" s="298" t="s">
        <v>5227</v>
      </c>
      <c r="G169" s="297" t="s">
        <v>5228</v>
      </c>
      <c r="H169" s="297" t="s">
        <v>4959</v>
      </c>
      <c r="I169" s="297" t="s">
        <v>4897</v>
      </c>
      <c r="J169" s="297" t="s">
        <v>4960</v>
      </c>
      <c r="K169" s="299">
        <v>4</v>
      </c>
      <c r="L169" s="298">
        <v>12</v>
      </c>
      <c r="M169" s="300">
        <v>32789.68</v>
      </c>
      <c r="N169" s="301"/>
      <c r="O169" s="297"/>
      <c r="P169" s="302"/>
    </row>
    <row r="170" spans="1:16" s="285" customFormat="1" ht="11.25" x14ac:dyDescent="0.2">
      <c r="A170" s="310" t="s">
        <v>1261</v>
      </c>
      <c r="B170" s="296" t="s">
        <v>1262</v>
      </c>
      <c r="C170" s="296" t="s">
        <v>312</v>
      </c>
      <c r="D170" s="297" t="s">
        <v>4880</v>
      </c>
      <c r="E170" s="298">
        <v>2500</v>
      </c>
      <c r="F170" s="298" t="s">
        <v>5229</v>
      </c>
      <c r="G170" s="297" t="s">
        <v>5230</v>
      </c>
      <c r="H170" s="297" t="s">
        <v>4874</v>
      </c>
      <c r="I170" s="297" t="s">
        <v>4922</v>
      </c>
      <c r="J170" s="297" t="s">
        <v>4898</v>
      </c>
      <c r="K170" s="299">
        <v>6</v>
      </c>
      <c r="L170" s="298">
        <v>12</v>
      </c>
      <c r="M170" s="300">
        <v>32789.68</v>
      </c>
      <c r="N170" s="301"/>
      <c r="O170" s="297"/>
      <c r="P170" s="302"/>
    </row>
    <row r="171" spans="1:16" s="285" customFormat="1" ht="11.25" x14ac:dyDescent="0.2">
      <c r="A171" s="310" t="s">
        <v>1261</v>
      </c>
      <c r="B171" s="296" t="s">
        <v>1262</v>
      </c>
      <c r="C171" s="296" t="s">
        <v>312</v>
      </c>
      <c r="D171" s="297" t="s">
        <v>4864</v>
      </c>
      <c r="E171" s="298">
        <v>8500</v>
      </c>
      <c r="F171" s="298" t="s">
        <v>5231</v>
      </c>
      <c r="G171" s="297" t="s">
        <v>5232</v>
      </c>
      <c r="H171" s="297" t="s">
        <v>4887</v>
      </c>
      <c r="I171" s="297" t="s">
        <v>4868</v>
      </c>
      <c r="J171" s="297" t="s">
        <v>4869</v>
      </c>
      <c r="K171" s="299">
        <v>2</v>
      </c>
      <c r="L171" s="298">
        <v>5</v>
      </c>
      <c r="M171" s="300">
        <v>42958.13</v>
      </c>
      <c r="N171" s="301"/>
      <c r="O171" s="297"/>
      <c r="P171" s="302"/>
    </row>
    <row r="172" spans="1:16" s="285" customFormat="1" ht="11.25" x14ac:dyDescent="0.2">
      <c r="A172" s="310" t="s">
        <v>1261</v>
      </c>
      <c r="B172" s="296" t="s">
        <v>1262</v>
      </c>
      <c r="C172" s="296" t="s">
        <v>312</v>
      </c>
      <c r="D172" s="297" t="s">
        <v>4864</v>
      </c>
      <c r="E172" s="298">
        <v>8500</v>
      </c>
      <c r="F172" s="298" t="s">
        <v>5233</v>
      </c>
      <c r="G172" s="297" t="s">
        <v>5234</v>
      </c>
      <c r="H172" s="297" t="s">
        <v>5002</v>
      </c>
      <c r="I172" s="297" t="s">
        <v>4868</v>
      </c>
      <c r="J172" s="297" t="s">
        <v>4869</v>
      </c>
      <c r="K172" s="299">
        <v>4</v>
      </c>
      <c r="L172" s="298">
        <v>12</v>
      </c>
      <c r="M172" s="300">
        <v>104789.68000000001</v>
      </c>
      <c r="N172" s="301"/>
      <c r="O172" s="297"/>
      <c r="P172" s="302"/>
    </row>
    <row r="173" spans="1:16" s="285" customFormat="1" ht="11.25" x14ac:dyDescent="0.2">
      <c r="A173" s="310" t="s">
        <v>1261</v>
      </c>
      <c r="B173" s="296" t="s">
        <v>1262</v>
      </c>
      <c r="C173" s="296" t="s">
        <v>312</v>
      </c>
      <c r="D173" s="297" t="s">
        <v>4864</v>
      </c>
      <c r="E173" s="298" t="s">
        <v>5235</v>
      </c>
      <c r="F173" s="298" t="s">
        <v>5236</v>
      </c>
      <c r="G173" s="297" t="s">
        <v>5237</v>
      </c>
      <c r="H173" s="297" t="s">
        <v>4877</v>
      </c>
      <c r="I173" s="297" t="s">
        <v>4868</v>
      </c>
      <c r="J173" s="297" t="s">
        <v>4869</v>
      </c>
      <c r="K173" s="299">
        <v>5</v>
      </c>
      <c r="L173" s="298">
        <v>12</v>
      </c>
      <c r="M173" s="300">
        <v>122811.91</v>
      </c>
      <c r="N173" s="301"/>
      <c r="O173" s="297"/>
      <c r="P173" s="302"/>
    </row>
    <row r="174" spans="1:16" s="285" customFormat="1" ht="11.25" x14ac:dyDescent="0.2">
      <c r="A174" s="310" t="s">
        <v>1261</v>
      </c>
      <c r="B174" s="296" t="s">
        <v>1262</v>
      </c>
      <c r="C174" s="296" t="s">
        <v>312</v>
      </c>
      <c r="D174" s="297" t="s">
        <v>4864</v>
      </c>
      <c r="E174" s="298">
        <v>8500</v>
      </c>
      <c r="F174" s="298" t="s">
        <v>5238</v>
      </c>
      <c r="G174" s="297" t="s">
        <v>5239</v>
      </c>
      <c r="H174" s="297" t="s">
        <v>4887</v>
      </c>
      <c r="I174" s="297" t="s">
        <v>4868</v>
      </c>
      <c r="J174" s="297" t="s">
        <v>4869</v>
      </c>
      <c r="K174" s="299">
        <v>2</v>
      </c>
      <c r="L174" s="298">
        <v>7</v>
      </c>
      <c r="M174" s="300">
        <v>64643.93</v>
      </c>
      <c r="N174" s="301"/>
      <c r="O174" s="297"/>
      <c r="P174" s="302"/>
    </row>
    <row r="175" spans="1:16" s="285" customFormat="1" ht="11.25" x14ac:dyDescent="0.2">
      <c r="A175" s="310" t="s">
        <v>1261</v>
      </c>
      <c r="B175" s="296" t="s">
        <v>1262</v>
      </c>
      <c r="C175" s="296" t="s">
        <v>312</v>
      </c>
      <c r="D175" s="297" t="s">
        <v>4864</v>
      </c>
      <c r="E175" s="298">
        <v>6500</v>
      </c>
      <c r="F175" s="298" t="s">
        <v>5240</v>
      </c>
      <c r="G175" s="297" t="s">
        <v>5241</v>
      </c>
      <c r="H175" s="297" t="s">
        <v>4887</v>
      </c>
      <c r="I175" s="297" t="s">
        <v>4868</v>
      </c>
      <c r="J175" s="297" t="s">
        <v>4869</v>
      </c>
      <c r="K175" s="299">
        <v>4</v>
      </c>
      <c r="L175" s="298">
        <v>12</v>
      </c>
      <c r="M175" s="300">
        <v>80789.680000000008</v>
      </c>
      <c r="N175" s="301"/>
      <c r="O175" s="297"/>
      <c r="P175" s="302"/>
    </row>
    <row r="176" spans="1:16" s="285" customFormat="1" ht="11.25" x14ac:dyDescent="0.2">
      <c r="A176" s="310" t="s">
        <v>1261</v>
      </c>
      <c r="B176" s="296" t="s">
        <v>1262</v>
      </c>
      <c r="C176" s="296" t="s">
        <v>312</v>
      </c>
      <c r="D176" s="297" t="s">
        <v>4864</v>
      </c>
      <c r="E176" s="298">
        <v>6500</v>
      </c>
      <c r="F176" s="298" t="s">
        <v>5242</v>
      </c>
      <c r="G176" s="297" t="s">
        <v>5243</v>
      </c>
      <c r="H176" s="297" t="s">
        <v>4877</v>
      </c>
      <c r="I176" s="297" t="s">
        <v>4868</v>
      </c>
      <c r="J176" s="297" t="s">
        <v>4869</v>
      </c>
      <c r="K176" s="299">
        <v>4</v>
      </c>
      <c r="L176" s="298">
        <v>12</v>
      </c>
      <c r="M176" s="300">
        <v>80789.680000000008</v>
      </c>
      <c r="N176" s="301"/>
      <c r="O176" s="297"/>
      <c r="P176" s="302"/>
    </row>
    <row r="177" spans="1:16" s="285" customFormat="1" ht="11.25" x14ac:dyDescent="0.2">
      <c r="A177" s="310" t="s">
        <v>1261</v>
      </c>
      <c r="B177" s="296" t="s">
        <v>1262</v>
      </c>
      <c r="C177" s="296" t="s">
        <v>312</v>
      </c>
      <c r="D177" s="297" t="s">
        <v>4864</v>
      </c>
      <c r="E177" s="298">
        <v>5500</v>
      </c>
      <c r="F177" s="298" t="s">
        <v>5244</v>
      </c>
      <c r="G177" s="297" t="s">
        <v>5245</v>
      </c>
      <c r="H177" s="297" t="s">
        <v>4867</v>
      </c>
      <c r="I177" s="297" t="s">
        <v>4868</v>
      </c>
      <c r="J177" s="297" t="s">
        <v>4869</v>
      </c>
      <c r="K177" s="299">
        <v>4</v>
      </c>
      <c r="L177" s="298">
        <v>12</v>
      </c>
      <c r="M177" s="300">
        <v>68789.680000000008</v>
      </c>
      <c r="N177" s="301"/>
      <c r="O177" s="297"/>
      <c r="P177" s="302"/>
    </row>
    <row r="178" spans="1:16" s="285" customFormat="1" ht="11.25" x14ac:dyDescent="0.2">
      <c r="A178" s="310" t="s">
        <v>1261</v>
      </c>
      <c r="B178" s="296" t="s">
        <v>1262</v>
      </c>
      <c r="C178" s="296" t="s">
        <v>312</v>
      </c>
      <c r="D178" s="297" t="s">
        <v>4864</v>
      </c>
      <c r="E178" s="298">
        <v>8500</v>
      </c>
      <c r="F178" s="298" t="s">
        <v>5246</v>
      </c>
      <c r="G178" s="297" t="s">
        <v>5247</v>
      </c>
      <c r="H178" s="297" t="s">
        <v>4887</v>
      </c>
      <c r="I178" s="297" t="s">
        <v>4868</v>
      </c>
      <c r="J178" s="297" t="s">
        <v>4869</v>
      </c>
      <c r="K178" s="299">
        <v>4</v>
      </c>
      <c r="L178" s="298">
        <v>12</v>
      </c>
      <c r="M178" s="300">
        <v>104789.68000000001</v>
      </c>
      <c r="N178" s="301"/>
      <c r="O178" s="297"/>
      <c r="P178" s="302"/>
    </row>
    <row r="179" spans="1:16" s="285" customFormat="1" ht="11.25" x14ac:dyDescent="0.2">
      <c r="A179" s="310" t="s">
        <v>1261</v>
      </c>
      <c r="B179" s="296" t="s">
        <v>1262</v>
      </c>
      <c r="C179" s="296" t="s">
        <v>312</v>
      </c>
      <c r="D179" s="297" t="s">
        <v>4864</v>
      </c>
      <c r="E179" s="298">
        <v>5500</v>
      </c>
      <c r="F179" s="298" t="s">
        <v>5248</v>
      </c>
      <c r="G179" s="297" t="s">
        <v>5249</v>
      </c>
      <c r="H179" s="297" t="s">
        <v>4914</v>
      </c>
      <c r="I179" s="297" t="s">
        <v>4868</v>
      </c>
      <c r="J179" s="297" t="s">
        <v>4869</v>
      </c>
      <c r="K179" s="299">
        <v>4</v>
      </c>
      <c r="L179" s="298">
        <v>12</v>
      </c>
      <c r="M179" s="300">
        <v>68789.680000000008</v>
      </c>
      <c r="N179" s="301"/>
      <c r="O179" s="297"/>
      <c r="P179" s="302"/>
    </row>
    <row r="180" spans="1:16" s="285" customFormat="1" ht="11.25" x14ac:dyDescent="0.2">
      <c r="A180" s="310" t="s">
        <v>1261</v>
      </c>
      <c r="B180" s="296" t="s">
        <v>1262</v>
      </c>
      <c r="C180" s="296" t="s">
        <v>312</v>
      </c>
      <c r="D180" s="297" t="s">
        <v>4864</v>
      </c>
      <c r="E180" s="298">
        <v>6500</v>
      </c>
      <c r="F180" s="298" t="s">
        <v>5250</v>
      </c>
      <c r="G180" s="297" t="s">
        <v>5251</v>
      </c>
      <c r="H180" s="297" t="s">
        <v>5154</v>
      </c>
      <c r="I180" s="297" t="s">
        <v>4868</v>
      </c>
      <c r="J180" s="297" t="s">
        <v>4869</v>
      </c>
      <c r="K180" s="299">
        <v>4</v>
      </c>
      <c r="L180" s="298">
        <v>11</v>
      </c>
      <c r="M180" s="300">
        <v>78015.53</v>
      </c>
      <c r="N180" s="301"/>
      <c r="O180" s="297"/>
      <c r="P180" s="302"/>
    </row>
    <row r="181" spans="1:16" s="285" customFormat="1" ht="11.25" x14ac:dyDescent="0.2">
      <c r="A181" s="310" t="s">
        <v>1261</v>
      </c>
      <c r="B181" s="296" t="s">
        <v>1262</v>
      </c>
      <c r="C181" s="296" t="s">
        <v>312</v>
      </c>
      <c r="D181" s="297" t="s">
        <v>4864</v>
      </c>
      <c r="E181" s="298">
        <v>7500</v>
      </c>
      <c r="F181" s="298" t="s">
        <v>5252</v>
      </c>
      <c r="G181" s="297" t="s">
        <v>5253</v>
      </c>
      <c r="H181" s="297" t="s">
        <v>4874</v>
      </c>
      <c r="I181" s="297" t="s">
        <v>4868</v>
      </c>
      <c r="J181" s="297" t="s">
        <v>4869</v>
      </c>
      <c r="K181" s="299">
        <v>1</v>
      </c>
      <c r="L181" s="298">
        <v>2</v>
      </c>
      <c r="M181" s="300">
        <v>16054.849999999999</v>
      </c>
      <c r="N181" s="301"/>
      <c r="O181" s="297"/>
      <c r="P181" s="302"/>
    </row>
    <row r="182" spans="1:16" s="285" customFormat="1" ht="11.25" x14ac:dyDescent="0.2">
      <c r="A182" s="310" t="s">
        <v>1261</v>
      </c>
      <c r="B182" s="296" t="s">
        <v>1262</v>
      </c>
      <c r="C182" s="296" t="s">
        <v>312</v>
      </c>
      <c r="D182" s="297" t="s">
        <v>4880</v>
      </c>
      <c r="E182" s="298">
        <v>4000</v>
      </c>
      <c r="F182" s="298" t="s">
        <v>5254</v>
      </c>
      <c r="G182" s="297" t="s">
        <v>5255</v>
      </c>
      <c r="H182" s="297" t="s">
        <v>4896</v>
      </c>
      <c r="I182" s="297" t="s">
        <v>4868</v>
      </c>
      <c r="J182" s="297" t="s">
        <v>5069</v>
      </c>
      <c r="K182" s="299">
        <v>4</v>
      </c>
      <c r="L182" s="298">
        <v>12</v>
      </c>
      <c r="M182" s="300">
        <v>50789.68</v>
      </c>
      <c r="N182" s="301"/>
      <c r="O182" s="297"/>
      <c r="P182" s="302"/>
    </row>
    <row r="183" spans="1:16" s="285" customFormat="1" ht="11.25" x14ac:dyDescent="0.2">
      <c r="A183" s="310" t="s">
        <v>1261</v>
      </c>
      <c r="B183" s="296" t="s">
        <v>1262</v>
      </c>
      <c r="C183" s="296" t="s">
        <v>312</v>
      </c>
      <c r="D183" s="297" t="s">
        <v>4864</v>
      </c>
      <c r="E183" s="298">
        <v>6500</v>
      </c>
      <c r="F183" s="298" t="s">
        <v>5256</v>
      </c>
      <c r="G183" s="297" t="s">
        <v>5257</v>
      </c>
      <c r="H183" s="297" t="s">
        <v>4867</v>
      </c>
      <c r="I183" s="297" t="s">
        <v>4868</v>
      </c>
      <c r="J183" s="297" t="s">
        <v>4869</v>
      </c>
      <c r="K183" s="299">
        <v>4</v>
      </c>
      <c r="L183" s="298">
        <v>12</v>
      </c>
      <c r="M183" s="300">
        <v>80789.680000000008</v>
      </c>
      <c r="N183" s="301"/>
      <c r="O183" s="297"/>
      <c r="P183" s="302"/>
    </row>
    <row r="184" spans="1:16" s="285" customFormat="1" ht="11.25" x14ac:dyDescent="0.2">
      <c r="A184" s="310" t="s">
        <v>1261</v>
      </c>
      <c r="B184" s="296" t="s">
        <v>1262</v>
      </c>
      <c r="C184" s="296" t="s">
        <v>312</v>
      </c>
      <c r="D184" s="297" t="s">
        <v>4864</v>
      </c>
      <c r="E184" s="298">
        <v>6500</v>
      </c>
      <c r="F184" s="298" t="s">
        <v>5258</v>
      </c>
      <c r="G184" s="297" t="s">
        <v>5259</v>
      </c>
      <c r="H184" s="297" t="s">
        <v>4867</v>
      </c>
      <c r="I184" s="297" t="s">
        <v>4868</v>
      </c>
      <c r="J184" s="297" t="s">
        <v>4869</v>
      </c>
      <c r="K184" s="299">
        <v>2</v>
      </c>
      <c r="L184" s="298">
        <v>5</v>
      </c>
      <c r="M184" s="300">
        <v>31387.3</v>
      </c>
      <c r="N184" s="301"/>
      <c r="O184" s="297"/>
      <c r="P184" s="302"/>
    </row>
    <row r="185" spans="1:16" s="285" customFormat="1" ht="11.25" x14ac:dyDescent="0.2">
      <c r="A185" s="310" t="s">
        <v>1261</v>
      </c>
      <c r="B185" s="296" t="s">
        <v>1262</v>
      </c>
      <c r="C185" s="296" t="s">
        <v>312</v>
      </c>
      <c r="D185" s="297" t="s">
        <v>4864</v>
      </c>
      <c r="E185" s="298">
        <v>3500</v>
      </c>
      <c r="F185" s="298" t="s">
        <v>5260</v>
      </c>
      <c r="G185" s="297" t="s">
        <v>5261</v>
      </c>
      <c r="H185" s="297" t="s">
        <v>4917</v>
      </c>
      <c r="I185" s="297" t="s">
        <v>4868</v>
      </c>
      <c r="J185" s="297" t="s">
        <v>4869</v>
      </c>
      <c r="K185" s="299">
        <v>4</v>
      </c>
      <c r="L185" s="298">
        <v>12</v>
      </c>
      <c r="M185" s="300">
        <v>44789.68</v>
      </c>
      <c r="N185" s="301"/>
      <c r="O185" s="297"/>
      <c r="P185" s="302"/>
    </row>
    <row r="186" spans="1:16" s="285" customFormat="1" ht="11.25" x14ac:dyDescent="0.2">
      <c r="A186" s="310" t="s">
        <v>1261</v>
      </c>
      <c r="B186" s="296" t="s">
        <v>1262</v>
      </c>
      <c r="C186" s="296" t="s">
        <v>312</v>
      </c>
      <c r="D186" s="297" t="s">
        <v>4864</v>
      </c>
      <c r="E186" s="298">
        <v>5500</v>
      </c>
      <c r="F186" s="298" t="s">
        <v>5262</v>
      </c>
      <c r="G186" s="297" t="s">
        <v>5263</v>
      </c>
      <c r="H186" s="297" t="s">
        <v>4877</v>
      </c>
      <c r="I186" s="297" t="s">
        <v>4868</v>
      </c>
      <c r="J186" s="297" t="s">
        <v>4869</v>
      </c>
      <c r="K186" s="299">
        <v>4</v>
      </c>
      <c r="L186" s="298">
        <v>12</v>
      </c>
      <c r="M186" s="300">
        <v>68789.680000000008</v>
      </c>
      <c r="N186" s="301"/>
      <c r="O186" s="297"/>
      <c r="P186" s="302"/>
    </row>
    <row r="187" spans="1:16" s="285" customFormat="1" ht="11.25" x14ac:dyDescent="0.2">
      <c r="A187" s="310" t="s">
        <v>1261</v>
      </c>
      <c r="B187" s="296" t="s">
        <v>1262</v>
      </c>
      <c r="C187" s="296" t="s">
        <v>312</v>
      </c>
      <c r="D187" s="297" t="s">
        <v>4956</v>
      </c>
      <c r="E187" s="298">
        <v>4500</v>
      </c>
      <c r="F187" s="298" t="s">
        <v>5264</v>
      </c>
      <c r="G187" s="297" t="s">
        <v>5265</v>
      </c>
      <c r="H187" s="297" t="s">
        <v>4896</v>
      </c>
      <c r="I187" s="297" t="s">
        <v>4868</v>
      </c>
      <c r="J187" s="297" t="s">
        <v>5069</v>
      </c>
      <c r="K187" s="299">
        <v>4</v>
      </c>
      <c r="L187" s="298">
        <v>11</v>
      </c>
      <c r="M187" s="300">
        <v>54815.53</v>
      </c>
      <c r="N187" s="301"/>
      <c r="O187" s="297"/>
      <c r="P187" s="302"/>
    </row>
    <row r="188" spans="1:16" s="285" customFormat="1" ht="11.25" x14ac:dyDescent="0.2">
      <c r="A188" s="310" t="s">
        <v>1261</v>
      </c>
      <c r="B188" s="296" t="s">
        <v>1262</v>
      </c>
      <c r="C188" s="296" t="s">
        <v>312</v>
      </c>
      <c r="D188" s="297" t="s">
        <v>4864</v>
      </c>
      <c r="E188" s="298">
        <v>6500</v>
      </c>
      <c r="F188" s="298" t="s">
        <v>5266</v>
      </c>
      <c r="G188" s="297" t="s">
        <v>5267</v>
      </c>
      <c r="H188" s="297" t="s">
        <v>4867</v>
      </c>
      <c r="I188" s="297" t="s">
        <v>4868</v>
      </c>
      <c r="J188" s="297" t="s">
        <v>4869</v>
      </c>
      <c r="K188" s="299">
        <v>4</v>
      </c>
      <c r="L188" s="298">
        <v>12</v>
      </c>
      <c r="M188" s="300">
        <v>80789.680000000008</v>
      </c>
      <c r="N188" s="301"/>
      <c r="O188" s="297"/>
      <c r="P188" s="302"/>
    </row>
    <row r="189" spans="1:16" s="285" customFormat="1" ht="11.25" x14ac:dyDescent="0.2">
      <c r="A189" s="310" t="s">
        <v>1261</v>
      </c>
      <c r="B189" s="296" t="s">
        <v>1262</v>
      </c>
      <c r="C189" s="296" t="s">
        <v>312</v>
      </c>
      <c r="D189" s="297" t="s">
        <v>4864</v>
      </c>
      <c r="E189" s="298">
        <v>6500</v>
      </c>
      <c r="F189" s="298" t="s">
        <v>5268</v>
      </c>
      <c r="G189" s="297" t="s">
        <v>5269</v>
      </c>
      <c r="H189" s="297" t="s">
        <v>4874</v>
      </c>
      <c r="I189" s="297" t="s">
        <v>4868</v>
      </c>
      <c r="J189" s="297" t="s">
        <v>4869</v>
      </c>
      <c r="K189" s="299">
        <v>2</v>
      </c>
      <c r="L189" s="298">
        <v>5</v>
      </c>
      <c r="M189" s="300">
        <v>31387.3</v>
      </c>
      <c r="N189" s="301"/>
      <c r="O189" s="297"/>
      <c r="P189" s="302"/>
    </row>
    <row r="190" spans="1:16" s="285" customFormat="1" ht="11.25" x14ac:dyDescent="0.2">
      <c r="A190" s="310" t="s">
        <v>1261</v>
      </c>
      <c r="B190" s="296" t="s">
        <v>1262</v>
      </c>
      <c r="C190" s="296" t="s">
        <v>312</v>
      </c>
      <c r="D190" s="297" t="s">
        <v>4864</v>
      </c>
      <c r="E190" s="298">
        <v>7500</v>
      </c>
      <c r="F190" s="298" t="s">
        <v>5270</v>
      </c>
      <c r="G190" s="297" t="s">
        <v>5271</v>
      </c>
      <c r="H190" s="297" t="s">
        <v>4867</v>
      </c>
      <c r="I190" s="297" t="s">
        <v>4868</v>
      </c>
      <c r="J190" s="297" t="s">
        <v>4869</v>
      </c>
      <c r="K190" s="299">
        <v>4</v>
      </c>
      <c r="L190" s="298">
        <v>12</v>
      </c>
      <c r="M190" s="300">
        <v>92789.680000000008</v>
      </c>
      <c r="N190" s="301"/>
      <c r="O190" s="297"/>
      <c r="P190" s="302"/>
    </row>
    <row r="191" spans="1:16" s="285" customFormat="1" ht="11.25" x14ac:dyDescent="0.2">
      <c r="A191" s="310" t="s">
        <v>1261</v>
      </c>
      <c r="B191" s="296" t="s">
        <v>1262</v>
      </c>
      <c r="C191" s="296" t="s">
        <v>312</v>
      </c>
      <c r="D191" s="297" t="s">
        <v>4864</v>
      </c>
      <c r="E191" s="298">
        <v>10000</v>
      </c>
      <c r="F191" s="298" t="s">
        <v>5272</v>
      </c>
      <c r="G191" s="297" t="s">
        <v>5273</v>
      </c>
      <c r="H191" s="297" t="s">
        <v>4963</v>
      </c>
      <c r="I191" s="297" t="s">
        <v>4868</v>
      </c>
      <c r="J191" s="297" t="s">
        <v>4869</v>
      </c>
      <c r="K191" s="299">
        <v>4</v>
      </c>
      <c r="L191" s="298">
        <v>12</v>
      </c>
      <c r="M191" s="300">
        <v>122789.68000000001</v>
      </c>
      <c r="N191" s="301"/>
      <c r="O191" s="297"/>
      <c r="P191" s="302"/>
    </row>
    <row r="192" spans="1:16" s="285" customFormat="1" ht="11.25" x14ac:dyDescent="0.2">
      <c r="A192" s="310" t="s">
        <v>1261</v>
      </c>
      <c r="B192" s="296" t="s">
        <v>1262</v>
      </c>
      <c r="C192" s="296" t="s">
        <v>312</v>
      </c>
      <c r="D192" s="297" t="s">
        <v>4864</v>
      </c>
      <c r="E192" s="298" t="s">
        <v>5235</v>
      </c>
      <c r="F192" s="298" t="s">
        <v>5274</v>
      </c>
      <c r="G192" s="297" t="s">
        <v>5275</v>
      </c>
      <c r="H192" s="297" t="s">
        <v>4877</v>
      </c>
      <c r="I192" s="297" t="s">
        <v>4868</v>
      </c>
      <c r="J192" s="297" t="s">
        <v>4869</v>
      </c>
      <c r="K192" s="299">
        <v>5</v>
      </c>
      <c r="L192" s="298">
        <v>12</v>
      </c>
      <c r="M192" s="300">
        <v>94217.180000000008</v>
      </c>
      <c r="N192" s="301"/>
      <c r="O192" s="297"/>
      <c r="P192" s="302"/>
    </row>
    <row r="193" spans="1:16" s="285" customFormat="1" ht="11.25" x14ac:dyDescent="0.2">
      <c r="A193" s="310" t="s">
        <v>1261</v>
      </c>
      <c r="B193" s="296" t="s">
        <v>1262</v>
      </c>
      <c r="C193" s="296" t="s">
        <v>312</v>
      </c>
      <c r="D193" s="297" t="s">
        <v>4880</v>
      </c>
      <c r="E193" s="298">
        <v>4500</v>
      </c>
      <c r="F193" s="298" t="s">
        <v>5276</v>
      </c>
      <c r="G193" s="297" t="s">
        <v>5277</v>
      </c>
      <c r="H193" s="297" t="s">
        <v>4874</v>
      </c>
      <c r="I193" s="297" t="s">
        <v>4883</v>
      </c>
      <c r="J193" s="297" t="s">
        <v>4884</v>
      </c>
      <c r="K193" s="299">
        <v>4</v>
      </c>
      <c r="L193" s="298">
        <v>12</v>
      </c>
      <c r="M193" s="300">
        <v>56789.68</v>
      </c>
      <c r="N193" s="301"/>
      <c r="O193" s="297"/>
      <c r="P193" s="302"/>
    </row>
    <row r="194" spans="1:16" s="285" customFormat="1" ht="11.25" x14ac:dyDescent="0.2">
      <c r="A194" s="310" t="s">
        <v>1261</v>
      </c>
      <c r="B194" s="296" t="s">
        <v>1262</v>
      </c>
      <c r="C194" s="296" t="s">
        <v>312</v>
      </c>
      <c r="D194" s="297" t="s">
        <v>4864</v>
      </c>
      <c r="E194" s="298">
        <v>6500</v>
      </c>
      <c r="F194" s="298" t="s">
        <v>5278</v>
      </c>
      <c r="G194" s="297" t="s">
        <v>5279</v>
      </c>
      <c r="H194" s="297" t="s">
        <v>4877</v>
      </c>
      <c r="I194" s="297" t="s">
        <v>4868</v>
      </c>
      <c r="J194" s="297" t="s">
        <v>4869</v>
      </c>
      <c r="K194" s="299">
        <v>4</v>
      </c>
      <c r="L194" s="298">
        <v>12</v>
      </c>
      <c r="M194" s="300">
        <v>80789.680000000008</v>
      </c>
      <c r="N194" s="301"/>
      <c r="O194" s="297"/>
      <c r="P194" s="302"/>
    </row>
    <row r="195" spans="1:16" s="285" customFormat="1" ht="11.25" x14ac:dyDescent="0.2">
      <c r="A195" s="310" t="s">
        <v>1261</v>
      </c>
      <c r="B195" s="296" t="s">
        <v>1262</v>
      </c>
      <c r="C195" s="296" t="s">
        <v>312</v>
      </c>
      <c r="D195" s="297" t="s">
        <v>4864</v>
      </c>
      <c r="E195" s="298">
        <v>8500</v>
      </c>
      <c r="F195" s="298" t="s">
        <v>5280</v>
      </c>
      <c r="G195" s="297" t="s">
        <v>5281</v>
      </c>
      <c r="H195" s="297" t="s">
        <v>4877</v>
      </c>
      <c r="I195" s="297" t="s">
        <v>4868</v>
      </c>
      <c r="J195" s="297" t="s">
        <v>4869</v>
      </c>
      <c r="K195" s="299">
        <v>4</v>
      </c>
      <c r="L195" s="298">
        <v>12</v>
      </c>
      <c r="M195" s="300">
        <v>104789.68000000001</v>
      </c>
      <c r="N195" s="301"/>
      <c r="O195" s="297"/>
      <c r="P195" s="302"/>
    </row>
    <row r="196" spans="1:16" s="285" customFormat="1" ht="11.25" x14ac:dyDescent="0.2">
      <c r="A196" s="310" t="s">
        <v>1261</v>
      </c>
      <c r="B196" s="296" t="s">
        <v>1262</v>
      </c>
      <c r="C196" s="296" t="s">
        <v>312</v>
      </c>
      <c r="D196" s="297" t="s">
        <v>4864</v>
      </c>
      <c r="E196" s="298">
        <v>6500</v>
      </c>
      <c r="F196" s="298" t="s">
        <v>5282</v>
      </c>
      <c r="G196" s="297" t="s">
        <v>5283</v>
      </c>
      <c r="H196" s="297" t="s">
        <v>4887</v>
      </c>
      <c r="I196" s="297" t="s">
        <v>4868</v>
      </c>
      <c r="J196" s="297" t="s">
        <v>4869</v>
      </c>
      <c r="K196" s="299">
        <v>4</v>
      </c>
      <c r="L196" s="298">
        <v>12</v>
      </c>
      <c r="M196" s="300">
        <v>80662.180000000008</v>
      </c>
      <c r="N196" s="301"/>
      <c r="O196" s="297"/>
      <c r="P196" s="302"/>
    </row>
    <row r="197" spans="1:16" s="285" customFormat="1" ht="11.25" x14ac:dyDescent="0.2">
      <c r="A197" s="310" t="s">
        <v>1261</v>
      </c>
      <c r="B197" s="296" t="s">
        <v>1262</v>
      </c>
      <c r="C197" s="296" t="s">
        <v>312</v>
      </c>
      <c r="D197" s="297" t="s">
        <v>4864</v>
      </c>
      <c r="E197" s="298">
        <v>7000</v>
      </c>
      <c r="F197" s="298" t="s">
        <v>5284</v>
      </c>
      <c r="G197" s="297" t="s">
        <v>5285</v>
      </c>
      <c r="H197" s="297" t="s">
        <v>4903</v>
      </c>
      <c r="I197" s="297" t="s">
        <v>4868</v>
      </c>
      <c r="J197" s="297" t="s">
        <v>4869</v>
      </c>
      <c r="K197" s="299">
        <v>4</v>
      </c>
      <c r="L197" s="298">
        <v>12</v>
      </c>
      <c r="M197" s="300">
        <v>86789.680000000008</v>
      </c>
      <c r="N197" s="301"/>
      <c r="O197" s="297"/>
      <c r="P197" s="302"/>
    </row>
    <row r="198" spans="1:16" s="285" customFormat="1" ht="11.25" x14ac:dyDescent="0.2">
      <c r="A198" s="310" t="s">
        <v>1261</v>
      </c>
      <c r="B198" s="296" t="s">
        <v>1262</v>
      </c>
      <c r="C198" s="296" t="s">
        <v>312</v>
      </c>
      <c r="D198" s="297" t="s">
        <v>4864</v>
      </c>
      <c r="E198" s="298">
        <v>8500</v>
      </c>
      <c r="F198" s="298" t="s">
        <v>5286</v>
      </c>
      <c r="G198" s="297" t="s">
        <v>5287</v>
      </c>
      <c r="H198" s="297" t="s">
        <v>4887</v>
      </c>
      <c r="I198" s="297" t="s">
        <v>4868</v>
      </c>
      <c r="J198" s="297" t="s">
        <v>4869</v>
      </c>
      <c r="K198" s="299">
        <v>4</v>
      </c>
      <c r="L198" s="298">
        <v>12</v>
      </c>
      <c r="M198" s="300">
        <v>104789.68000000001</v>
      </c>
      <c r="N198" s="301"/>
      <c r="O198" s="297"/>
      <c r="P198" s="302"/>
    </row>
    <row r="199" spans="1:16" s="285" customFormat="1" ht="11.25" x14ac:dyDescent="0.2">
      <c r="A199" s="310" t="s">
        <v>1261</v>
      </c>
      <c r="B199" s="296" t="s">
        <v>1262</v>
      </c>
      <c r="C199" s="296" t="s">
        <v>312</v>
      </c>
      <c r="D199" s="297" t="s">
        <v>4864</v>
      </c>
      <c r="E199" s="298">
        <v>10000</v>
      </c>
      <c r="F199" s="298" t="s">
        <v>5288</v>
      </c>
      <c r="G199" s="297" t="s">
        <v>5289</v>
      </c>
      <c r="H199" s="297" t="s">
        <v>4887</v>
      </c>
      <c r="I199" s="297" t="s">
        <v>4868</v>
      </c>
      <c r="J199" s="297" t="s">
        <v>4869</v>
      </c>
      <c r="K199" s="299">
        <v>4</v>
      </c>
      <c r="L199" s="298">
        <v>10</v>
      </c>
      <c r="M199" s="300">
        <v>107202.49</v>
      </c>
      <c r="N199" s="301"/>
      <c r="O199" s="297"/>
      <c r="P199" s="302"/>
    </row>
    <row r="200" spans="1:16" s="285" customFormat="1" ht="11.25" x14ac:dyDescent="0.2">
      <c r="A200" s="310" t="s">
        <v>1261</v>
      </c>
      <c r="B200" s="296" t="s">
        <v>1262</v>
      </c>
      <c r="C200" s="296" t="s">
        <v>312</v>
      </c>
      <c r="D200" s="297" t="s">
        <v>4864</v>
      </c>
      <c r="E200" s="298">
        <v>6500</v>
      </c>
      <c r="F200" s="298" t="s">
        <v>5290</v>
      </c>
      <c r="G200" s="297" t="s">
        <v>5291</v>
      </c>
      <c r="H200" s="297" t="s">
        <v>5002</v>
      </c>
      <c r="I200" s="297" t="s">
        <v>4868</v>
      </c>
      <c r="J200" s="297" t="s">
        <v>4869</v>
      </c>
      <c r="K200" s="299">
        <v>1</v>
      </c>
      <c r="L200" s="298">
        <v>2</v>
      </c>
      <c r="M200" s="300">
        <v>21832.91</v>
      </c>
      <c r="N200" s="301"/>
      <c r="O200" s="297"/>
      <c r="P200" s="302"/>
    </row>
    <row r="201" spans="1:16" s="285" customFormat="1" ht="11.25" x14ac:dyDescent="0.2">
      <c r="A201" s="310" t="s">
        <v>1261</v>
      </c>
      <c r="B201" s="296" t="s">
        <v>1262</v>
      </c>
      <c r="C201" s="296" t="s">
        <v>312</v>
      </c>
      <c r="D201" s="297" t="s">
        <v>4864</v>
      </c>
      <c r="E201" s="298">
        <v>6500</v>
      </c>
      <c r="F201" s="298" t="s">
        <v>4399</v>
      </c>
      <c r="G201" s="297" t="s">
        <v>4400</v>
      </c>
      <c r="H201" s="297" t="s">
        <v>4874</v>
      </c>
      <c r="I201" s="297" t="s">
        <v>4868</v>
      </c>
      <c r="J201" s="297" t="s">
        <v>4869</v>
      </c>
      <c r="K201" s="299">
        <v>1</v>
      </c>
      <c r="L201" s="298">
        <v>2</v>
      </c>
      <c r="M201" s="300">
        <v>13988.179999999998</v>
      </c>
      <c r="N201" s="301"/>
      <c r="O201" s="297"/>
      <c r="P201" s="302"/>
    </row>
    <row r="202" spans="1:16" s="285" customFormat="1" ht="11.25" x14ac:dyDescent="0.2">
      <c r="A202" s="310" t="s">
        <v>1261</v>
      </c>
      <c r="B202" s="296" t="s">
        <v>1262</v>
      </c>
      <c r="C202" s="296" t="s">
        <v>312</v>
      </c>
      <c r="D202" s="297" t="s">
        <v>4864</v>
      </c>
      <c r="E202" s="298">
        <v>7500</v>
      </c>
      <c r="F202" s="298" t="s">
        <v>5292</v>
      </c>
      <c r="G202" s="297" t="s">
        <v>5293</v>
      </c>
      <c r="H202" s="297" t="s">
        <v>4867</v>
      </c>
      <c r="I202" s="297" t="s">
        <v>4868</v>
      </c>
      <c r="J202" s="297" t="s">
        <v>4869</v>
      </c>
      <c r="K202" s="299">
        <v>4</v>
      </c>
      <c r="L202" s="298">
        <v>12</v>
      </c>
      <c r="M202" s="300">
        <v>92789.680000000008</v>
      </c>
      <c r="N202" s="301"/>
      <c r="O202" s="297"/>
      <c r="P202" s="302"/>
    </row>
    <row r="203" spans="1:16" s="285" customFormat="1" ht="11.25" x14ac:dyDescent="0.2">
      <c r="A203" s="310" t="s">
        <v>1261</v>
      </c>
      <c r="B203" s="296" t="s">
        <v>1262</v>
      </c>
      <c r="C203" s="296" t="s">
        <v>312</v>
      </c>
      <c r="D203" s="297" t="s">
        <v>4864</v>
      </c>
      <c r="E203" s="298">
        <v>7500</v>
      </c>
      <c r="F203" s="298" t="s">
        <v>5294</v>
      </c>
      <c r="G203" s="297" t="s">
        <v>5295</v>
      </c>
      <c r="H203" s="297" t="s">
        <v>4867</v>
      </c>
      <c r="I203" s="297" t="s">
        <v>4868</v>
      </c>
      <c r="J203" s="297" t="s">
        <v>4869</v>
      </c>
      <c r="K203" s="299">
        <v>1</v>
      </c>
      <c r="L203" s="298">
        <v>2</v>
      </c>
      <c r="M203" s="300">
        <v>16054.849999999999</v>
      </c>
      <c r="N203" s="301"/>
      <c r="O203" s="297"/>
      <c r="P203" s="302"/>
    </row>
    <row r="204" spans="1:16" s="285" customFormat="1" ht="11.25" x14ac:dyDescent="0.2">
      <c r="A204" s="310" t="s">
        <v>1261</v>
      </c>
      <c r="B204" s="296" t="s">
        <v>1262</v>
      </c>
      <c r="C204" s="296" t="s">
        <v>312</v>
      </c>
      <c r="D204" s="297" t="s">
        <v>4864</v>
      </c>
      <c r="E204" s="298">
        <v>6500</v>
      </c>
      <c r="F204" s="298" t="s">
        <v>5296</v>
      </c>
      <c r="G204" s="297" t="s">
        <v>5297</v>
      </c>
      <c r="H204" s="297" t="s">
        <v>4887</v>
      </c>
      <c r="I204" s="297" t="s">
        <v>4868</v>
      </c>
      <c r="J204" s="297" t="s">
        <v>4869</v>
      </c>
      <c r="K204" s="299">
        <v>4</v>
      </c>
      <c r="L204" s="298">
        <v>12</v>
      </c>
      <c r="M204" s="300">
        <v>80789.680000000008</v>
      </c>
      <c r="N204" s="301"/>
      <c r="O204" s="297"/>
      <c r="P204" s="302"/>
    </row>
    <row r="205" spans="1:16" s="285" customFormat="1" ht="11.25" x14ac:dyDescent="0.2">
      <c r="A205" s="310" t="s">
        <v>1261</v>
      </c>
      <c r="B205" s="296" t="s">
        <v>1262</v>
      </c>
      <c r="C205" s="296" t="s">
        <v>312</v>
      </c>
      <c r="D205" s="297" t="s">
        <v>4864</v>
      </c>
      <c r="E205" s="298">
        <v>8500</v>
      </c>
      <c r="F205" s="298" t="s">
        <v>5298</v>
      </c>
      <c r="G205" s="297" t="s">
        <v>5299</v>
      </c>
      <c r="H205" s="297" t="s">
        <v>4867</v>
      </c>
      <c r="I205" s="297" t="s">
        <v>4868</v>
      </c>
      <c r="J205" s="297" t="s">
        <v>4869</v>
      </c>
      <c r="K205" s="299">
        <v>1</v>
      </c>
      <c r="L205" s="298">
        <v>2</v>
      </c>
      <c r="M205" s="300">
        <v>18121.52</v>
      </c>
      <c r="N205" s="301"/>
      <c r="O205" s="297"/>
      <c r="P205" s="302"/>
    </row>
    <row r="206" spans="1:16" s="285" customFormat="1" ht="11.25" x14ac:dyDescent="0.2">
      <c r="A206" s="310" t="s">
        <v>1261</v>
      </c>
      <c r="B206" s="296" t="s">
        <v>1262</v>
      </c>
      <c r="C206" s="296" t="s">
        <v>312</v>
      </c>
      <c r="D206" s="297" t="s">
        <v>4864</v>
      </c>
      <c r="E206" s="298">
        <v>7500</v>
      </c>
      <c r="F206" s="298" t="s">
        <v>5300</v>
      </c>
      <c r="G206" s="297" t="s">
        <v>5301</v>
      </c>
      <c r="H206" s="297" t="s">
        <v>4867</v>
      </c>
      <c r="I206" s="297" t="s">
        <v>4868</v>
      </c>
      <c r="J206" s="297" t="s">
        <v>4869</v>
      </c>
      <c r="K206" s="299">
        <v>2</v>
      </c>
      <c r="L206" s="298">
        <v>6</v>
      </c>
      <c r="M206" s="300">
        <v>49894.78</v>
      </c>
      <c r="N206" s="301"/>
      <c r="O206" s="297"/>
      <c r="P206" s="302"/>
    </row>
    <row r="207" spans="1:16" s="285" customFormat="1" ht="11.25" x14ac:dyDescent="0.2">
      <c r="A207" s="310" t="s">
        <v>1261</v>
      </c>
      <c r="B207" s="296" t="s">
        <v>1262</v>
      </c>
      <c r="C207" s="296" t="s">
        <v>312</v>
      </c>
      <c r="D207" s="297" t="s">
        <v>4956</v>
      </c>
      <c r="E207" s="298">
        <v>3400</v>
      </c>
      <c r="F207" s="298" t="s">
        <v>5302</v>
      </c>
      <c r="G207" s="297" t="s">
        <v>5303</v>
      </c>
      <c r="H207" s="297" t="s">
        <v>4959</v>
      </c>
      <c r="I207" s="297" t="s">
        <v>4897</v>
      </c>
      <c r="J207" s="297" t="s">
        <v>4960</v>
      </c>
      <c r="K207" s="299">
        <v>6</v>
      </c>
      <c r="L207" s="298">
        <v>12</v>
      </c>
      <c r="M207" s="300">
        <v>43589.68</v>
      </c>
      <c r="N207" s="301"/>
      <c r="O207" s="297"/>
      <c r="P207" s="302"/>
    </row>
    <row r="208" spans="1:16" s="285" customFormat="1" ht="11.25" x14ac:dyDescent="0.2">
      <c r="A208" s="310" t="s">
        <v>1261</v>
      </c>
      <c r="B208" s="296" t="s">
        <v>1262</v>
      </c>
      <c r="C208" s="296" t="s">
        <v>312</v>
      </c>
      <c r="D208" s="297" t="s">
        <v>4880</v>
      </c>
      <c r="E208" s="298">
        <v>2500</v>
      </c>
      <c r="F208" s="298" t="s">
        <v>5304</v>
      </c>
      <c r="G208" s="297" t="s">
        <v>5305</v>
      </c>
      <c r="H208" s="297" t="s">
        <v>4874</v>
      </c>
      <c r="I208" s="297" t="s">
        <v>4922</v>
      </c>
      <c r="J208" s="297" t="s">
        <v>4884</v>
      </c>
      <c r="K208" s="299">
        <v>4</v>
      </c>
      <c r="L208" s="298">
        <v>12</v>
      </c>
      <c r="M208" s="300">
        <v>32789.68</v>
      </c>
      <c r="N208" s="301"/>
      <c r="O208" s="297"/>
      <c r="P208" s="302"/>
    </row>
    <row r="209" spans="1:16" s="285" customFormat="1" ht="11.25" x14ac:dyDescent="0.2">
      <c r="A209" s="310" t="s">
        <v>1261</v>
      </c>
      <c r="B209" s="296" t="s">
        <v>1262</v>
      </c>
      <c r="C209" s="296" t="s">
        <v>312</v>
      </c>
      <c r="D209" s="297" t="s">
        <v>4880</v>
      </c>
      <c r="E209" s="298">
        <v>2900</v>
      </c>
      <c r="F209" s="298" t="s">
        <v>5306</v>
      </c>
      <c r="G209" s="297" t="s">
        <v>5307</v>
      </c>
      <c r="H209" s="297" t="s">
        <v>4867</v>
      </c>
      <c r="I209" s="297" t="s">
        <v>4883</v>
      </c>
      <c r="J209" s="297" t="s">
        <v>4884</v>
      </c>
      <c r="K209" s="299">
        <v>4</v>
      </c>
      <c r="L209" s="298">
        <v>12</v>
      </c>
      <c r="M209" s="300">
        <v>37589.68</v>
      </c>
      <c r="N209" s="301"/>
      <c r="O209" s="297"/>
      <c r="P209" s="302"/>
    </row>
    <row r="210" spans="1:16" s="285" customFormat="1" ht="11.25" x14ac:dyDescent="0.2">
      <c r="A210" s="310" t="s">
        <v>1261</v>
      </c>
      <c r="B210" s="296" t="s">
        <v>1262</v>
      </c>
      <c r="C210" s="296" t="s">
        <v>312</v>
      </c>
      <c r="D210" s="297" t="s">
        <v>4864</v>
      </c>
      <c r="E210" s="298">
        <v>6500</v>
      </c>
      <c r="F210" s="298" t="s">
        <v>5308</v>
      </c>
      <c r="G210" s="297" t="s">
        <v>5309</v>
      </c>
      <c r="H210" s="297" t="s">
        <v>4887</v>
      </c>
      <c r="I210" s="297" t="s">
        <v>4868</v>
      </c>
      <c r="J210" s="297" t="s">
        <v>4869</v>
      </c>
      <c r="K210" s="299">
        <v>4</v>
      </c>
      <c r="L210" s="298">
        <v>12</v>
      </c>
      <c r="M210" s="300">
        <v>80789.680000000008</v>
      </c>
      <c r="N210" s="301"/>
      <c r="O210" s="297"/>
      <c r="P210" s="302"/>
    </row>
    <row r="211" spans="1:16" s="285" customFormat="1" ht="11.25" x14ac:dyDescent="0.2">
      <c r="A211" s="310" t="s">
        <v>1261</v>
      </c>
      <c r="B211" s="296" t="s">
        <v>1262</v>
      </c>
      <c r="C211" s="296" t="s">
        <v>312</v>
      </c>
      <c r="D211" s="297" t="s">
        <v>4864</v>
      </c>
      <c r="E211" s="298">
        <v>8500</v>
      </c>
      <c r="F211" s="298" t="s">
        <v>5310</v>
      </c>
      <c r="G211" s="297" t="s">
        <v>5311</v>
      </c>
      <c r="H211" s="297" t="s">
        <v>4867</v>
      </c>
      <c r="I211" s="297" t="s">
        <v>4868</v>
      </c>
      <c r="J211" s="297" t="s">
        <v>4869</v>
      </c>
      <c r="K211" s="299">
        <v>1</v>
      </c>
      <c r="L211" s="298">
        <v>2</v>
      </c>
      <c r="M211" s="300">
        <v>18121.52</v>
      </c>
      <c r="N211" s="301"/>
      <c r="O211" s="297"/>
      <c r="P211" s="302"/>
    </row>
    <row r="212" spans="1:16" s="285" customFormat="1" ht="11.25" x14ac:dyDescent="0.2">
      <c r="A212" s="310" t="s">
        <v>1261</v>
      </c>
      <c r="B212" s="296" t="s">
        <v>1262</v>
      </c>
      <c r="C212" s="296" t="s">
        <v>312</v>
      </c>
      <c r="D212" s="297" t="s">
        <v>4864</v>
      </c>
      <c r="E212" s="298" t="s">
        <v>5139</v>
      </c>
      <c r="F212" s="298" t="s">
        <v>5312</v>
      </c>
      <c r="G212" s="297" t="s">
        <v>5313</v>
      </c>
      <c r="H212" s="297" t="s">
        <v>4874</v>
      </c>
      <c r="I212" s="297" t="s">
        <v>4868</v>
      </c>
      <c r="J212" s="297" t="s">
        <v>4869</v>
      </c>
      <c r="K212" s="299">
        <v>5</v>
      </c>
      <c r="L212" s="298">
        <v>12</v>
      </c>
      <c r="M212" s="300">
        <v>79019.960000000006</v>
      </c>
      <c r="N212" s="301"/>
      <c r="O212" s="297"/>
      <c r="P212" s="302"/>
    </row>
    <row r="213" spans="1:16" s="285" customFormat="1" ht="11.25" x14ac:dyDescent="0.2">
      <c r="A213" s="310" t="s">
        <v>1261</v>
      </c>
      <c r="B213" s="296" t="s">
        <v>1262</v>
      </c>
      <c r="C213" s="296" t="s">
        <v>312</v>
      </c>
      <c r="D213" s="297" t="s">
        <v>4864</v>
      </c>
      <c r="E213" s="298">
        <v>6500</v>
      </c>
      <c r="F213" s="298" t="s">
        <v>5314</v>
      </c>
      <c r="G213" s="297" t="s">
        <v>5315</v>
      </c>
      <c r="H213" s="297" t="s">
        <v>4877</v>
      </c>
      <c r="I213" s="297" t="s">
        <v>4868</v>
      </c>
      <c r="J213" s="297" t="s">
        <v>4869</v>
      </c>
      <c r="K213" s="299">
        <v>4</v>
      </c>
      <c r="L213" s="298">
        <v>12</v>
      </c>
      <c r="M213" s="300">
        <v>80789.680000000008</v>
      </c>
      <c r="N213" s="301"/>
      <c r="O213" s="297"/>
      <c r="P213" s="302"/>
    </row>
    <row r="214" spans="1:16" s="285" customFormat="1" ht="11.25" x14ac:dyDescent="0.2">
      <c r="A214" s="310" t="s">
        <v>1261</v>
      </c>
      <c r="B214" s="296" t="s">
        <v>1262</v>
      </c>
      <c r="C214" s="296" t="s">
        <v>312</v>
      </c>
      <c r="D214" s="297" t="s">
        <v>4864</v>
      </c>
      <c r="E214" s="298">
        <v>8500</v>
      </c>
      <c r="F214" s="298" t="s">
        <v>5316</v>
      </c>
      <c r="G214" s="297" t="s">
        <v>5317</v>
      </c>
      <c r="H214" s="297" t="s">
        <v>4877</v>
      </c>
      <c r="I214" s="297" t="s">
        <v>4868</v>
      </c>
      <c r="J214" s="297" t="s">
        <v>4869</v>
      </c>
      <c r="K214" s="299">
        <v>4</v>
      </c>
      <c r="L214" s="298">
        <v>12</v>
      </c>
      <c r="M214" s="300">
        <v>104789.68000000001</v>
      </c>
      <c r="N214" s="301"/>
      <c r="O214" s="297"/>
      <c r="P214" s="302"/>
    </row>
    <row r="215" spans="1:16" s="285" customFormat="1" ht="11.25" x14ac:dyDescent="0.2">
      <c r="A215" s="310" t="s">
        <v>1261</v>
      </c>
      <c r="B215" s="296" t="s">
        <v>1262</v>
      </c>
      <c r="C215" s="296" t="s">
        <v>312</v>
      </c>
      <c r="D215" s="297" t="s">
        <v>4880</v>
      </c>
      <c r="E215" s="298">
        <v>3800</v>
      </c>
      <c r="F215" s="298" t="s">
        <v>5318</v>
      </c>
      <c r="G215" s="297" t="s">
        <v>5319</v>
      </c>
      <c r="H215" s="297" t="s">
        <v>5050</v>
      </c>
      <c r="I215" s="297" t="s">
        <v>4897</v>
      </c>
      <c r="J215" s="297" t="s">
        <v>4898</v>
      </c>
      <c r="K215" s="299">
        <v>4</v>
      </c>
      <c r="L215" s="298">
        <v>12</v>
      </c>
      <c r="M215" s="300">
        <v>48389.68</v>
      </c>
      <c r="N215" s="301"/>
      <c r="O215" s="297"/>
      <c r="P215" s="302"/>
    </row>
    <row r="216" spans="1:16" s="285" customFormat="1" ht="11.25" x14ac:dyDescent="0.2">
      <c r="A216" s="310" t="s">
        <v>1261</v>
      </c>
      <c r="B216" s="296" t="s">
        <v>1262</v>
      </c>
      <c r="C216" s="296" t="s">
        <v>312</v>
      </c>
      <c r="D216" s="297" t="s">
        <v>4864</v>
      </c>
      <c r="E216" s="298">
        <v>6500</v>
      </c>
      <c r="F216" s="298" t="s">
        <v>5320</v>
      </c>
      <c r="G216" s="297" t="s">
        <v>5321</v>
      </c>
      <c r="H216" s="297" t="s">
        <v>4877</v>
      </c>
      <c r="I216" s="297" t="s">
        <v>4868</v>
      </c>
      <c r="J216" s="297" t="s">
        <v>4869</v>
      </c>
      <c r="K216" s="299">
        <v>4</v>
      </c>
      <c r="L216" s="298">
        <v>12</v>
      </c>
      <c r="M216" s="300">
        <v>80789.680000000008</v>
      </c>
      <c r="N216" s="301"/>
      <c r="O216" s="297"/>
      <c r="P216" s="302"/>
    </row>
    <row r="217" spans="1:16" s="285" customFormat="1" ht="11.25" x14ac:dyDescent="0.2">
      <c r="A217" s="310" t="s">
        <v>1261</v>
      </c>
      <c r="B217" s="296" t="s">
        <v>1262</v>
      </c>
      <c r="C217" s="296" t="s">
        <v>312</v>
      </c>
      <c r="D217" s="297" t="s">
        <v>4864</v>
      </c>
      <c r="E217" s="298">
        <v>6500</v>
      </c>
      <c r="F217" s="298" t="s">
        <v>5322</v>
      </c>
      <c r="G217" s="297" t="s">
        <v>5323</v>
      </c>
      <c r="H217" s="297" t="s">
        <v>4877</v>
      </c>
      <c r="I217" s="297" t="s">
        <v>4868</v>
      </c>
      <c r="J217" s="297" t="s">
        <v>4869</v>
      </c>
      <c r="K217" s="299">
        <v>2</v>
      </c>
      <c r="L217" s="298">
        <v>5</v>
      </c>
      <c r="M217" s="300">
        <v>31387.3</v>
      </c>
      <c r="N217" s="301"/>
      <c r="O217" s="297"/>
      <c r="P217" s="302"/>
    </row>
    <row r="218" spans="1:16" s="285" customFormat="1" ht="11.25" x14ac:dyDescent="0.2">
      <c r="A218" s="310" t="s">
        <v>1261</v>
      </c>
      <c r="B218" s="296" t="s">
        <v>1262</v>
      </c>
      <c r="C218" s="296" t="s">
        <v>312</v>
      </c>
      <c r="D218" s="297" t="s">
        <v>4864</v>
      </c>
      <c r="E218" s="298">
        <v>8500</v>
      </c>
      <c r="F218" s="298" t="s">
        <v>5324</v>
      </c>
      <c r="G218" s="297" t="s">
        <v>5325</v>
      </c>
      <c r="H218" s="297" t="s">
        <v>4887</v>
      </c>
      <c r="I218" s="297" t="s">
        <v>4868</v>
      </c>
      <c r="J218" s="297" t="s">
        <v>4869</v>
      </c>
      <c r="K218" s="299">
        <v>4</v>
      </c>
      <c r="L218" s="298">
        <v>12</v>
      </c>
      <c r="M218" s="300">
        <v>104789.68000000001</v>
      </c>
      <c r="N218" s="301"/>
      <c r="O218" s="297"/>
      <c r="P218" s="302"/>
    </row>
    <row r="219" spans="1:16" s="285" customFormat="1" ht="11.25" x14ac:dyDescent="0.2">
      <c r="A219" s="310" t="s">
        <v>1261</v>
      </c>
      <c r="B219" s="296" t="s">
        <v>1262</v>
      </c>
      <c r="C219" s="296" t="s">
        <v>312</v>
      </c>
      <c r="D219" s="297" t="s">
        <v>4864</v>
      </c>
      <c r="E219" s="298">
        <v>3500</v>
      </c>
      <c r="F219" s="298" t="s">
        <v>5326</v>
      </c>
      <c r="G219" s="297" t="s">
        <v>5327</v>
      </c>
      <c r="H219" s="297" t="s">
        <v>4867</v>
      </c>
      <c r="I219" s="297" t="s">
        <v>4868</v>
      </c>
      <c r="J219" s="297" t="s">
        <v>4869</v>
      </c>
      <c r="K219" s="299">
        <v>4</v>
      </c>
      <c r="L219" s="298">
        <v>11</v>
      </c>
      <c r="M219" s="300">
        <v>43215.53</v>
      </c>
      <c r="N219" s="301"/>
      <c r="O219" s="297"/>
      <c r="P219" s="302"/>
    </row>
    <row r="220" spans="1:16" s="285" customFormat="1" ht="11.25" x14ac:dyDescent="0.2">
      <c r="A220" s="310" t="s">
        <v>1261</v>
      </c>
      <c r="B220" s="296" t="s">
        <v>1262</v>
      </c>
      <c r="C220" s="296" t="s">
        <v>312</v>
      </c>
      <c r="D220" s="297" t="s">
        <v>4864</v>
      </c>
      <c r="E220" s="298">
        <v>10500</v>
      </c>
      <c r="F220" s="298" t="s">
        <v>5328</v>
      </c>
      <c r="G220" s="297" t="s">
        <v>5329</v>
      </c>
      <c r="H220" s="297" t="s">
        <v>4887</v>
      </c>
      <c r="I220" s="297" t="s">
        <v>4868</v>
      </c>
      <c r="J220" s="297" t="s">
        <v>4869</v>
      </c>
      <c r="K220" s="299">
        <v>4</v>
      </c>
      <c r="L220" s="298">
        <v>12</v>
      </c>
      <c r="M220" s="300">
        <v>128789.68000000001</v>
      </c>
      <c r="N220" s="301"/>
      <c r="O220" s="297"/>
      <c r="P220" s="302"/>
    </row>
    <row r="221" spans="1:16" s="285" customFormat="1" ht="11.25" x14ac:dyDescent="0.2">
      <c r="A221" s="310" t="s">
        <v>1261</v>
      </c>
      <c r="B221" s="296" t="s">
        <v>1262</v>
      </c>
      <c r="C221" s="296" t="s">
        <v>312</v>
      </c>
      <c r="D221" s="297" t="s">
        <v>4864</v>
      </c>
      <c r="E221" s="298">
        <v>6500</v>
      </c>
      <c r="F221" s="298" t="s">
        <v>5330</v>
      </c>
      <c r="G221" s="297" t="s">
        <v>5331</v>
      </c>
      <c r="H221" s="297" t="s">
        <v>4887</v>
      </c>
      <c r="I221" s="297" t="s">
        <v>4868</v>
      </c>
      <c r="J221" s="297" t="s">
        <v>4869</v>
      </c>
      <c r="K221" s="299">
        <v>4</v>
      </c>
      <c r="L221" s="298">
        <v>12</v>
      </c>
      <c r="M221" s="300">
        <v>80728.930000000008</v>
      </c>
      <c r="N221" s="301"/>
      <c r="O221" s="297"/>
      <c r="P221" s="302"/>
    </row>
    <row r="222" spans="1:16" s="285" customFormat="1" ht="11.25" x14ac:dyDescent="0.2">
      <c r="A222" s="310" t="s">
        <v>1261</v>
      </c>
      <c r="B222" s="296" t="s">
        <v>1262</v>
      </c>
      <c r="C222" s="296" t="s">
        <v>312</v>
      </c>
      <c r="D222" s="297" t="s">
        <v>4956</v>
      </c>
      <c r="E222" s="298">
        <v>2500</v>
      </c>
      <c r="F222" s="298" t="s">
        <v>5332</v>
      </c>
      <c r="G222" s="297" t="s">
        <v>5333</v>
      </c>
      <c r="H222" s="297" t="s">
        <v>4959</v>
      </c>
      <c r="I222" s="297" t="s">
        <v>4897</v>
      </c>
      <c r="J222" s="297" t="s">
        <v>4960</v>
      </c>
      <c r="K222" s="299">
        <v>4</v>
      </c>
      <c r="L222" s="298">
        <v>12</v>
      </c>
      <c r="M222" s="300">
        <v>32789.68</v>
      </c>
      <c r="N222" s="301"/>
      <c r="O222" s="297"/>
      <c r="P222" s="302"/>
    </row>
    <row r="223" spans="1:16" s="285" customFormat="1" ht="11.25" x14ac:dyDescent="0.2">
      <c r="A223" s="310" t="s">
        <v>1261</v>
      </c>
      <c r="B223" s="296" t="s">
        <v>1262</v>
      </c>
      <c r="C223" s="296" t="s">
        <v>312</v>
      </c>
      <c r="D223" s="297" t="s">
        <v>4864</v>
      </c>
      <c r="E223" s="298">
        <v>6500</v>
      </c>
      <c r="F223" s="298" t="s">
        <v>5334</v>
      </c>
      <c r="G223" s="297" t="s">
        <v>5335</v>
      </c>
      <c r="H223" s="297" t="s">
        <v>4867</v>
      </c>
      <c r="I223" s="297" t="s">
        <v>4868</v>
      </c>
      <c r="J223" s="297" t="s">
        <v>4869</v>
      </c>
      <c r="K223" s="299">
        <v>1</v>
      </c>
      <c r="L223" s="298">
        <v>2</v>
      </c>
      <c r="M223" s="300">
        <v>13988.179999999998</v>
      </c>
      <c r="N223" s="301"/>
      <c r="O223" s="297"/>
      <c r="P223" s="302"/>
    </row>
    <row r="224" spans="1:16" s="285" customFormat="1" ht="11.25" x14ac:dyDescent="0.2">
      <c r="A224" s="310" t="s">
        <v>1261</v>
      </c>
      <c r="B224" s="296" t="s">
        <v>1262</v>
      </c>
      <c r="C224" s="296" t="s">
        <v>312</v>
      </c>
      <c r="D224" s="297" t="s">
        <v>4956</v>
      </c>
      <c r="E224" s="298">
        <v>2500</v>
      </c>
      <c r="F224" s="298" t="s">
        <v>5336</v>
      </c>
      <c r="G224" s="297" t="s">
        <v>5337</v>
      </c>
      <c r="H224" s="297" t="s">
        <v>4959</v>
      </c>
      <c r="I224" s="297" t="s">
        <v>4897</v>
      </c>
      <c r="J224" s="297" t="s">
        <v>4960</v>
      </c>
      <c r="K224" s="299">
        <v>3</v>
      </c>
      <c r="L224" s="298">
        <v>8</v>
      </c>
      <c r="M224" s="300">
        <v>21819.47</v>
      </c>
      <c r="N224" s="301"/>
      <c r="O224" s="297"/>
      <c r="P224" s="302"/>
    </row>
    <row r="225" spans="1:16" s="285" customFormat="1" ht="11.25" x14ac:dyDescent="0.2">
      <c r="A225" s="310" t="s">
        <v>1261</v>
      </c>
      <c r="B225" s="296" t="s">
        <v>1262</v>
      </c>
      <c r="C225" s="296" t="s">
        <v>312</v>
      </c>
      <c r="D225" s="297" t="s">
        <v>4864</v>
      </c>
      <c r="E225" s="298">
        <v>10000</v>
      </c>
      <c r="F225" s="298" t="s">
        <v>5338</v>
      </c>
      <c r="G225" s="297" t="s">
        <v>5339</v>
      </c>
      <c r="H225" s="297" t="s">
        <v>4887</v>
      </c>
      <c r="I225" s="297" t="s">
        <v>4868</v>
      </c>
      <c r="J225" s="297" t="s">
        <v>4869</v>
      </c>
      <c r="K225" s="299">
        <v>2</v>
      </c>
      <c r="L225" s="298">
        <v>7</v>
      </c>
      <c r="M225" s="300">
        <v>79180.040000000008</v>
      </c>
      <c r="N225" s="301"/>
      <c r="O225" s="297"/>
      <c r="P225" s="302"/>
    </row>
    <row r="226" spans="1:16" s="285" customFormat="1" ht="11.25" x14ac:dyDescent="0.2">
      <c r="A226" s="310" t="s">
        <v>1261</v>
      </c>
      <c r="B226" s="296" t="s">
        <v>1262</v>
      </c>
      <c r="C226" s="296" t="s">
        <v>312</v>
      </c>
      <c r="D226" s="297" t="s">
        <v>4956</v>
      </c>
      <c r="E226" s="298">
        <v>4500</v>
      </c>
      <c r="F226" s="298" t="s">
        <v>5340</v>
      </c>
      <c r="G226" s="297" t="s">
        <v>5341</v>
      </c>
      <c r="H226" s="297" t="s">
        <v>4896</v>
      </c>
      <c r="I226" s="297" t="s">
        <v>4897</v>
      </c>
      <c r="J226" s="297" t="s">
        <v>4898</v>
      </c>
      <c r="K226" s="299">
        <v>4</v>
      </c>
      <c r="L226" s="298">
        <v>11</v>
      </c>
      <c r="M226" s="300">
        <v>54815.53</v>
      </c>
      <c r="N226" s="301"/>
      <c r="O226" s="297"/>
      <c r="P226" s="302"/>
    </row>
    <row r="227" spans="1:16" s="285" customFormat="1" ht="11.25" x14ac:dyDescent="0.2">
      <c r="A227" s="310" t="s">
        <v>1261</v>
      </c>
      <c r="B227" s="296" t="s">
        <v>1262</v>
      </c>
      <c r="C227" s="296" t="s">
        <v>312</v>
      </c>
      <c r="D227" s="297" t="s">
        <v>4864</v>
      </c>
      <c r="E227" s="298">
        <v>5500</v>
      </c>
      <c r="F227" s="298" t="s">
        <v>5342</v>
      </c>
      <c r="G227" s="297" t="s">
        <v>5343</v>
      </c>
      <c r="H227" s="297" t="s">
        <v>4903</v>
      </c>
      <c r="I227" s="297" t="s">
        <v>4883</v>
      </c>
      <c r="J227" s="297" t="s">
        <v>4884</v>
      </c>
      <c r="K227" s="299">
        <v>1</v>
      </c>
      <c r="L227" s="298">
        <v>2</v>
      </c>
      <c r="M227" s="300">
        <v>11921.519999999999</v>
      </c>
      <c r="N227" s="301"/>
      <c r="O227" s="297"/>
      <c r="P227" s="302"/>
    </row>
    <row r="228" spans="1:16" s="285" customFormat="1" ht="11.25" x14ac:dyDescent="0.2">
      <c r="A228" s="310" t="s">
        <v>1261</v>
      </c>
      <c r="B228" s="296" t="s">
        <v>1262</v>
      </c>
      <c r="C228" s="296" t="s">
        <v>312</v>
      </c>
      <c r="D228" s="297" t="s">
        <v>4864</v>
      </c>
      <c r="E228" s="298" t="s">
        <v>5344</v>
      </c>
      <c r="F228" s="298" t="s">
        <v>5345</v>
      </c>
      <c r="G228" s="297" t="s">
        <v>5346</v>
      </c>
      <c r="H228" s="297" t="s">
        <v>5347</v>
      </c>
      <c r="I228" s="297" t="s">
        <v>4883</v>
      </c>
      <c r="J228" s="297" t="s">
        <v>4884</v>
      </c>
      <c r="K228" s="299">
        <v>5</v>
      </c>
      <c r="L228" s="298">
        <v>12</v>
      </c>
      <c r="M228" s="300">
        <v>55784.959999999999</v>
      </c>
      <c r="N228" s="301"/>
      <c r="O228" s="297"/>
      <c r="P228" s="302"/>
    </row>
    <row r="229" spans="1:16" s="285" customFormat="1" ht="11.25" x14ac:dyDescent="0.2">
      <c r="A229" s="310" t="s">
        <v>1261</v>
      </c>
      <c r="B229" s="296" t="s">
        <v>1262</v>
      </c>
      <c r="C229" s="296" t="s">
        <v>312</v>
      </c>
      <c r="D229" s="297" t="s">
        <v>4864</v>
      </c>
      <c r="E229" s="298">
        <v>6500</v>
      </c>
      <c r="F229" s="298" t="s">
        <v>5348</v>
      </c>
      <c r="G229" s="297" t="s">
        <v>5349</v>
      </c>
      <c r="H229" s="297" t="s">
        <v>4887</v>
      </c>
      <c r="I229" s="297" t="s">
        <v>4868</v>
      </c>
      <c r="J229" s="297" t="s">
        <v>4869</v>
      </c>
      <c r="K229" s="299">
        <v>4</v>
      </c>
      <c r="L229" s="298">
        <v>12</v>
      </c>
      <c r="M229" s="300">
        <v>80789.680000000008</v>
      </c>
      <c r="N229" s="301"/>
      <c r="O229" s="297"/>
      <c r="P229" s="302"/>
    </row>
    <row r="230" spans="1:16" s="285" customFormat="1" ht="11.25" x14ac:dyDescent="0.2">
      <c r="A230" s="310" t="s">
        <v>1261</v>
      </c>
      <c r="B230" s="296" t="s">
        <v>1262</v>
      </c>
      <c r="C230" s="296" t="s">
        <v>312</v>
      </c>
      <c r="D230" s="297" t="s">
        <v>4864</v>
      </c>
      <c r="E230" s="298">
        <v>5000</v>
      </c>
      <c r="F230" s="298" t="s">
        <v>5350</v>
      </c>
      <c r="G230" s="297" t="s">
        <v>5351</v>
      </c>
      <c r="H230" s="297" t="s">
        <v>4867</v>
      </c>
      <c r="I230" s="297" t="s">
        <v>4883</v>
      </c>
      <c r="J230" s="297" t="s">
        <v>4884</v>
      </c>
      <c r="K230" s="299">
        <v>1</v>
      </c>
      <c r="L230" s="298">
        <v>2</v>
      </c>
      <c r="M230" s="300">
        <v>10888.179999999998</v>
      </c>
      <c r="N230" s="301"/>
      <c r="O230" s="297"/>
      <c r="P230" s="302"/>
    </row>
    <row r="231" spans="1:16" s="285" customFormat="1" ht="11.25" x14ac:dyDescent="0.2">
      <c r="A231" s="310" t="s">
        <v>1261</v>
      </c>
      <c r="B231" s="296" t="s">
        <v>1262</v>
      </c>
      <c r="C231" s="296" t="s">
        <v>312</v>
      </c>
      <c r="D231" s="297" t="s">
        <v>4864</v>
      </c>
      <c r="E231" s="298">
        <v>6500</v>
      </c>
      <c r="F231" s="298" t="s">
        <v>5352</v>
      </c>
      <c r="G231" s="297" t="s">
        <v>5353</v>
      </c>
      <c r="H231" s="297" t="s">
        <v>4917</v>
      </c>
      <c r="I231" s="297" t="s">
        <v>4868</v>
      </c>
      <c r="J231" s="297" t="s">
        <v>4869</v>
      </c>
      <c r="K231" s="299">
        <v>2</v>
      </c>
      <c r="L231" s="298">
        <v>5</v>
      </c>
      <c r="M231" s="300">
        <v>31387.3</v>
      </c>
      <c r="N231" s="301"/>
      <c r="O231" s="297"/>
      <c r="P231" s="302"/>
    </row>
    <row r="232" spans="1:16" s="285" customFormat="1" ht="11.25" x14ac:dyDescent="0.2">
      <c r="A232" s="310" t="s">
        <v>1261</v>
      </c>
      <c r="B232" s="296" t="s">
        <v>1262</v>
      </c>
      <c r="C232" s="296" t="s">
        <v>312</v>
      </c>
      <c r="D232" s="297" t="s">
        <v>4864</v>
      </c>
      <c r="E232" s="298">
        <v>7500</v>
      </c>
      <c r="F232" s="298" t="s">
        <v>5354</v>
      </c>
      <c r="G232" s="297" t="s">
        <v>5355</v>
      </c>
      <c r="H232" s="297" t="s">
        <v>4877</v>
      </c>
      <c r="I232" s="297" t="s">
        <v>4868</v>
      </c>
      <c r="J232" s="297" t="s">
        <v>4869</v>
      </c>
      <c r="K232" s="299">
        <v>1</v>
      </c>
      <c r="L232" s="298">
        <v>2</v>
      </c>
      <c r="M232" s="300">
        <v>16054.849999999999</v>
      </c>
      <c r="N232" s="301"/>
      <c r="O232" s="297"/>
      <c r="P232" s="302"/>
    </row>
    <row r="233" spans="1:16" s="285" customFormat="1" ht="11.25" x14ac:dyDescent="0.2">
      <c r="A233" s="310" t="s">
        <v>1261</v>
      </c>
      <c r="B233" s="296" t="s">
        <v>1262</v>
      </c>
      <c r="C233" s="296" t="s">
        <v>312</v>
      </c>
      <c r="D233" s="297" t="s">
        <v>4956</v>
      </c>
      <c r="E233" s="298">
        <v>2500</v>
      </c>
      <c r="F233" s="298" t="s">
        <v>5356</v>
      </c>
      <c r="G233" s="297" t="s">
        <v>5357</v>
      </c>
      <c r="H233" s="297" t="s">
        <v>4959</v>
      </c>
      <c r="I233" s="297" t="s">
        <v>4897</v>
      </c>
      <c r="J233" s="297" t="s">
        <v>4960</v>
      </c>
      <c r="K233" s="299">
        <v>4</v>
      </c>
      <c r="L233" s="298">
        <v>12</v>
      </c>
      <c r="M233" s="300">
        <v>32789.68</v>
      </c>
      <c r="N233" s="301"/>
      <c r="O233" s="297"/>
      <c r="P233" s="302"/>
    </row>
    <row r="234" spans="1:16" s="285" customFormat="1" ht="11.25" x14ac:dyDescent="0.2">
      <c r="A234" s="310" t="s">
        <v>1261</v>
      </c>
      <c r="B234" s="296" t="s">
        <v>1262</v>
      </c>
      <c r="C234" s="296" t="s">
        <v>312</v>
      </c>
      <c r="D234" s="297" t="s">
        <v>4864</v>
      </c>
      <c r="E234" s="298">
        <v>5500</v>
      </c>
      <c r="F234" s="298" t="s">
        <v>5358</v>
      </c>
      <c r="G234" s="297" t="s">
        <v>5359</v>
      </c>
      <c r="H234" s="297" t="s">
        <v>4874</v>
      </c>
      <c r="I234" s="297" t="s">
        <v>4883</v>
      </c>
      <c r="J234" s="297" t="s">
        <v>4884</v>
      </c>
      <c r="K234" s="299">
        <v>4</v>
      </c>
      <c r="L234" s="298">
        <v>12</v>
      </c>
      <c r="M234" s="300">
        <v>68789.680000000008</v>
      </c>
      <c r="N234" s="301"/>
      <c r="O234" s="297"/>
      <c r="P234" s="302"/>
    </row>
    <row r="235" spans="1:16" s="285" customFormat="1" ht="11.25" x14ac:dyDescent="0.2">
      <c r="A235" s="310" t="s">
        <v>1261</v>
      </c>
      <c r="B235" s="296" t="s">
        <v>1262</v>
      </c>
      <c r="C235" s="296" t="s">
        <v>312</v>
      </c>
      <c r="D235" s="297" t="s">
        <v>4864</v>
      </c>
      <c r="E235" s="298">
        <v>6500</v>
      </c>
      <c r="F235" s="298" t="s">
        <v>5360</v>
      </c>
      <c r="G235" s="297" t="s">
        <v>5361</v>
      </c>
      <c r="H235" s="297" t="s">
        <v>4877</v>
      </c>
      <c r="I235" s="297" t="s">
        <v>4868</v>
      </c>
      <c r="J235" s="297" t="s">
        <v>4869</v>
      </c>
      <c r="K235" s="299">
        <v>4</v>
      </c>
      <c r="L235" s="298">
        <v>12</v>
      </c>
      <c r="M235" s="300">
        <v>80789.680000000008</v>
      </c>
      <c r="N235" s="301"/>
      <c r="O235" s="297"/>
      <c r="P235" s="302"/>
    </row>
    <row r="236" spans="1:16" s="285" customFormat="1" ht="11.25" x14ac:dyDescent="0.2">
      <c r="A236" s="310" t="s">
        <v>1261</v>
      </c>
      <c r="B236" s="296" t="s">
        <v>1262</v>
      </c>
      <c r="C236" s="296" t="s">
        <v>312</v>
      </c>
      <c r="D236" s="297" t="s">
        <v>4864</v>
      </c>
      <c r="E236" s="298">
        <v>4500</v>
      </c>
      <c r="F236" s="298" t="s">
        <v>5362</v>
      </c>
      <c r="G236" s="297" t="s">
        <v>5363</v>
      </c>
      <c r="H236" s="297" t="s">
        <v>4874</v>
      </c>
      <c r="I236" s="297" t="s">
        <v>4868</v>
      </c>
      <c r="J236" s="297" t="s">
        <v>4869</v>
      </c>
      <c r="K236" s="299">
        <v>4</v>
      </c>
      <c r="L236" s="298">
        <v>12</v>
      </c>
      <c r="M236" s="300">
        <v>59535.76</v>
      </c>
      <c r="N236" s="301"/>
      <c r="O236" s="297"/>
      <c r="P236" s="302"/>
    </row>
    <row r="237" spans="1:16" s="285" customFormat="1" ht="11.25" x14ac:dyDescent="0.2">
      <c r="A237" s="310" t="s">
        <v>1261</v>
      </c>
      <c r="B237" s="296" t="s">
        <v>1262</v>
      </c>
      <c r="C237" s="296" t="s">
        <v>312</v>
      </c>
      <c r="D237" s="297" t="s">
        <v>4880</v>
      </c>
      <c r="E237" s="298">
        <v>4500</v>
      </c>
      <c r="F237" s="298" t="s">
        <v>5364</v>
      </c>
      <c r="G237" s="297" t="s">
        <v>5365</v>
      </c>
      <c r="H237" s="297" t="s">
        <v>4874</v>
      </c>
      <c r="I237" s="297" t="s">
        <v>4922</v>
      </c>
      <c r="J237" s="297" t="s">
        <v>4884</v>
      </c>
      <c r="K237" s="299">
        <v>4</v>
      </c>
      <c r="L237" s="298">
        <v>11</v>
      </c>
      <c r="M237" s="300">
        <v>55126.28</v>
      </c>
      <c r="N237" s="301"/>
      <c r="O237" s="297"/>
      <c r="P237" s="302"/>
    </row>
    <row r="238" spans="1:16" s="285" customFormat="1" ht="11.25" x14ac:dyDescent="0.2">
      <c r="A238" s="310" t="s">
        <v>1261</v>
      </c>
      <c r="B238" s="296" t="s">
        <v>1262</v>
      </c>
      <c r="C238" s="296" t="s">
        <v>312</v>
      </c>
      <c r="D238" s="297" t="s">
        <v>4864</v>
      </c>
      <c r="E238" s="298">
        <v>7500</v>
      </c>
      <c r="F238" s="298" t="s">
        <v>5366</v>
      </c>
      <c r="G238" s="297" t="s">
        <v>5367</v>
      </c>
      <c r="H238" s="297" t="s">
        <v>4867</v>
      </c>
      <c r="I238" s="297" t="s">
        <v>4868</v>
      </c>
      <c r="J238" s="297" t="s">
        <v>4869</v>
      </c>
      <c r="K238" s="299">
        <v>4</v>
      </c>
      <c r="L238" s="298">
        <v>12</v>
      </c>
      <c r="M238" s="300">
        <v>92789.680000000008</v>
      </c>
      <c r="N238" s="301"/>
      <c r="O238" s="297"/>
      <c r="P238" s="302"/>
    </row>
    <row r="239" spans="1:16" s="285" customFormat="1" ht="11.25" x14ac:dyDescent="0.2">
      <c r="A239" s="310" t="s">
        <v>1261</v>
      </c>
      <c r="B239" s="296" t="s">
        <v>1262</v>
      </c>
      <c r="C239" s="296" t="s">
        <v>312</v>
      </c>
      <c r="D239" s="297" t="s">
        <v>4864</v>
      </c>
      <c r="E239" s="298">
        <v>10500</v>
      </c>
      <c r="F239" s="298" t="s">
        <v>5368</v>
      </c>
      <c r="G239" s="297" t="s">
        <v>5369</v>
      </c>
      <c r="H239" s="297" t="s">
        <v>4887</v>
      </c>
      <c r="I239" s="297" t="s">
        <v>4868</v>
      </c>
      <c r="J239" s="297" t="s">
        <v>4869</v>
      </c>
      <c r="K239" s="299">
        <v>4</v>
      </c>
      <c r="L239" s="298">
        <v>12</v>
      </c>
      <c r="M239" s="300">
        <v>128789.68000000001</v>
      </c>
      <c r="N239" s="301"/>
      <c r="O239" s="297"/>
      <c r="P239" s="302"/>
    </row>
    <row r="240" spans="1:16" s="285" customFormat="1" ht="11.25" x14ac:dyDescent="0.2">
      <c r="A240" s="310" t="s">
        <v>1261</v>
      </c>
      <c r="B240" s="296" t="s">
        <v>1262</v>
      </c>
      <c r="C240" s="296" t="s">
        <v>312</v>
      </c>
      <c r="D240" s="297" t="s">
        <v>4864</v>
      </c>
      <c r="E240" s="298">
        <v>7500</v>
      </c>
      <c r="F240" s="298" t="s">
        <v>5370</v>
      </c>
      <c r="G240" s="297" t="s">
        <v>5371</v>
      </c>
      <c r="H240" s="297" t="s">
        <v>4874</v>
      </c>
      <c r="I240" s="297" t="s">
        <v>4868</v>
      </c>
      <c r="J240" s="297" t="s">
        <v>4869</v>
      </c>
      <c r="K240" s="299">
        <v>4</v>
      </c>
      <c r="L240" s="298">
        <v>12</v>
      </c>
      <c r="M240" s="300">
        <v>80494.860000000015</v>
      </c>
      <c r="N240" s="301"/>
      <c r="O240" s="297"/>
      <c r="P240" s="302"/>
    </row>
    <row r="241" spans="1:16" s="285" customFormat="1" ht="11.25" x14ac:dyDescent="0.2">
      <c r="A241" s="310" t="s">
        <v>1261</v>
      </c>
      <c r="B241" s="296" t="s">
        <v>1262</v>
      </c>
      <c r="C241" s="296" t="s">
        <v>312</v>
      </c>
      <c r="D241" s="297" t="s">
        <v>4864</v>
      </c>
      <c r="E241" s="298">
        <v>10000</v>
      </c>
      <c r="F241" s="298" t="s">
        <v>5372</v>
      </c>
      <c r="G241" s="297" t="s">
        <v>5373</v>
      </c>
      <c r="H241" s="297" t="s">
        <v>4887</v>
      </c>
      <c r="I241" s="297" t="s">
        <v>4868</v>
      </c>
      <c r="J241" s="297" t="s">
        <v>4869</v>
      </c>
      <c r="K241" s="299">
        <v>4</v>
      </c>
      <c r="L241" s="298">
        <v>12</v>
      </c>
      <c r="M241" s="300">
        <v>122789.68000000001</v>
      </c>
      <c r="N241" s="301"/>
      <c r="O241" s="297"/>
      <c r="P241" s="302"/>
    </row>
    <row r="242" spans="1:16" s="285" customFormat="1" ht="11.25" x14ac:dyDescent="0.2">
      <c r="A242" s="310" t="s">
        <v>1261</v>
      </c>
      <c r="B242" s="296" t="s">
        <v>1262</v>
      </c>
      <c r="C242" s="296" t="s">
        <v>312</v>
      </c>
      <c r="D242" s="297" t="s">
        <v>4864</v>
      </c>
      <c r="E242" s="298">
        <v>8500</v>
      </c>
      <c r="F242" s="298" t="s">
        <v>5374</v>
      </c>
      <c r="G242" s="297" t="s">
        <v>5375</v>
      </c>
      <c r="H242" s="297" t="s">
        <v>4867</v>
      </c>
      <c r="I242" s="297" t="s">
        <v>4868</v>
      </c>
      <c r="J242" s="297" t="s">
        <v>4869</v>
      </c>
      <c r="K242" s="299">
        <v>4</v>
      </c>
      <c r="L242" s="298">
        <v>12</v>
      </c>
      <c r="M242" s="300">
        <v>104789.68000000001</v>
      </c>
      <c r="N242" s="301"/>
      <c r="O242" s="297"/>
      <c r="P242" s="302"/>
    </row>
    <row r="243" spans="1:16" s="285" customFormat="1" ht="11.25" x14ac:dyDescent="0.2">
      <c r="A243" s="310" t="s">
        <v>1261</v>
      </c>
      <c r="B243" s="296" t="s">
        <v>1262</v>
      </c>
      <c r="C243" s="296" t="s">
        <v>312</v>
      </c>
      <c r="D243" s="297" t="s">
        <v>4864</v>
      </c>
      <c r="E243" s="298" t="s">
        <v>5207</v>
      </c>
      <c r="F243" s="298" t="s">
        <v>5376</v>
      </c>
      <c r="G243" s="297" t="s">
        <v>5377</v>
      </c>
      <c r="H243" s="297" t="s">
        <v>4887</v>
      </c>
      <c r="I243" s="297" t="s">
        <v>4868</v>
      </c>
      <c r="J243" s="297" t="s">
        <v>4869</v>
      </c>
      <c r="K243" s="299">
        <v>5</v>
      </c>
      <c r="L243" s="298">
        <v>12</v>
      </c>
      <c r="M243" s="300">
        <v>105379.96</v>
      </c>
      <c r="N243" s="301"/>
      <c r="O243" s="297"/>
      <c r="P243" s="302"/>
    </row>
    <row r="244" spans="1:16" s="285" customFormat="1" ht="11.25" x14ac:dyDescent="0.2">
      <c r="A244" s="310" t="s">
        <v>1261</v>
      </c>
      <c r="B244" s="296" t="s">
        <v>1262</v>
      </c>
      <c r="C244" s="296" t="s">
        <v>312</v>
      </c>
      <c r="D244" s="297" t="s">
        <v>4880</v>
      </c>
      <c r="E244" s="298">
        <v>2500</v>
      </c>
      <c r="F244" s="298" t="s">
        <v>5378</v>
      </c>
      <c r="G244" s="297" t="s">
        <v>5379</v>
      </c>
      <c r="H244" s="297" t="s">
        <v>4874</v>
      </c>
      <c r="I244" s="297" t="s">
        <v>4922</v>
      </c>
      <c r="J244" s="297" t="s">
        <v>4898</v>
      </c>
      <c r="K244" s="299">
        <v>4</v>
      </c>
      <c r="L244" s="298">
        <v>12</v>
      </c>
      <c r="M244" s="300">
        <v>32789.68</v>
      </c>
      <c r="N244" s="301"/>
      <c r="O244" s="297"/>
      <c r="P244" s="302"/>
    </row>
    <row r="245" spans="1:16" s="285" customFormat="1" ht="11.25" x14ac:dyDescent="0.2">
      <c r="A245" s="310" t="s">
        <v>1261</v>
      </c>
      <c r="B245" s="296" t="s">
        <v>1262</v>
      </c>
      <c r="C245" s="296" t="s">
        <v>312</v>
      </c>
      <c r="D245" s="297" t="s">
        <v>4864</v>
      </c>
      <c r="E245" s="298">
        <v>7000</v>
      </c>
      <c r="F245" s="298" t="s">
        <v>5380</v>
      </c>
      <c r="G245" s="297" t="s">
        <v>5381</v>
      </c>
      <c r="H245" s="297" t="s">
        <v>4903</v>
      </c>
      <c r="I245" s="297" t="s">
        <v>4868</v>
      </c>
      <c r="J245" s="297" t="s">
        <v>4869</v>
      </c>
      <c r="K245" s="299">
        <v>4</v>
      </c>
      <c r="L245" s="298">
        <v>12</v>
      </c>
      <c r="M245" s="300">
        <v>86789.680000000008</v>
      </c>
      <c r="N245" s="301"/>
      <c r="O245" s="297"/>
      <c r="P245" s="302"/>
    </row>
    <row r="246" spans="1:16" s="285" customFormat="1" ht="11.25" x14ac:dyDescent="0.2">
      <c r="A246" s="310" t="s">
        <v>1261</v>
      </c>
      <c r="B246" s="296" t="s">
        <v>1262</v>
      </c>
      <c r="C246" s="296" t="s">
        <v>312</v>
      </c>
      <c r="D246" s="297" t="s">
        <v>4864</v>
      </c>
      <c r="E246" s="298">
        <v>8500</v>
      </c>
      <c r="F246" s="298" t="s">
        <v>5382</v>
      </c>
      <c r="G246" s="297" t="s">
        <v>5383</v>
      </c>
      <c r="H246" s="297" t="s">
        <v>4887</v>
      </c>
      <c r="I246" s="297" t="s">
        <v>4868</v>
      </c>
      <c r="J246" s="297" t="s">
        <v>4869</v>
      </c>
      <c r="K246" s="299">
        <v>1</v>
      </c>
      <c r="L246" s="298">
        <v>2</v>
      </c>
      <c r="M246" s="300">
        <v>17620.400000000001</v>
      </c>
      <c r="N246" s="301"/>
      <c r="O246" s="297"/>
      <c r="P246" s="302"/>
    </row>
    <row r="247" spans="1:16" s="285" customFormat="1" ht="11.25" x14ac:dyDescent="0.2">
      <c r="A247" s="310" t="s">
        <v>1261</v>
      </c>
      <c r="B247" s="296" t="s">
        <v>1262</v>
      </c>
      <c r="C247" s="296" t="s">
        <v>312</v>
      </c>
      <c r="D247" s="297" t="s">
        <v>4864</v>
      </c>
      <c r="E247" s="298">
        <v>6500</v>
      </c>
      <c r="F247" s="298" t="s">
        <v>5384</v>
      </c>
      <c r="G247" s="297" t="s">
        <v>5385</v>
      </c>
      <c r="H247" s="297" t="s">
        <v>4917</v>
      </c>
      <c r="I247" s="297" t="s">
        <v>4868</v>
      </c>
      <c r="J247" s="297" t="s">
        <v>4869</v>
      </c>
      <c r="K247" s="299">
        <v>2</v>
      </c>
      <c r="L247" s="298">
        <v>5</v>
      </c>
      <c r="M247" s="300">
        <v>31387.3</v>
      </c>
      <c r="N247" s="301"/>
      <c r="O247" s="297"/>
      <c r="P247" s="302"/>
    </row>
    <row r="248" spans="1:16" s="285" customFormat="1" ht="11.25" x14ac:dyDescent="0.2">
      <c r="A248" s="310" t="s">
        <v>1261</v>
      </c>
      <c r="B248" s="296" t="s">
        <v>1262</v>
      </c>
      <c r="C248" s="296" t="s">
        <v>312</v>
      </c>
      <c r="D248" s="297" t="s">
        <v>4864</v>
      </c>
      <c r="E248" s="298">
        <v>6500</v>
      </c>
      <c r="F248" s="298" t="s">
        <v>5386</v>
      </c>
      <c r="G248" s="297" t="s">
        <v>5387</v>
      </c>
      <c r="H248" s="297" t="s">
        <v>4887</v>
      </c>
      <c r="I248" s="297" t="s">
        <v>4868</v>
      </c>
      <c r="J248" s="297" t="s">
        <v>4869</v>
      </c>
      <c r="K248" s="299">
        <v>4</v>
      </c>
      <c r="L248" s="298">
        <v>12</v>
      </c>
      <c r="M248" s="300">
        <v>80789.680000000008</v>
      </c>
      <c r="N248" s="301"/>
      <c r="O248" s="297"/>
      <c r="P248" s="302"/>
    </row>
    <row r="249" spans="1:16" s="285" customFormat="1" ht="11.25" x14ac:dyDescent="0.2">
      <c r="A249" s="310" t="s">
        <v>1261</v>
      </c>
      <c r="B249" s="296" t="s">
        <v>1262</v>
      </c>
      <c r="C249" s="296" t="s">
        <v>312</v>
      </c>
      <c r="D249" s="297" t="s">
        <v>4864</v>
      </c>
      <c r="E249" s="298">
        <v>6500</v>
      </c>
      <c r="F249" s="298" t="s">
        <v>5388</v>
      </c>
      <c r="G249" s="297" t="s">
        <v>5389</v>
      </c>
      <c r="H249" s="297" t="s">
        <v>4877</v>
      </c>
      <c r="I249" s="297" t="s">
        <v>4883</v>
      </c>
      <c r="J249" s="297" t="s">
        <v>4884</v>
      </c>
      <c r="K249" s="299">
        <v>1</v>
      </c>
      <c r="L249" s="298">
        <v>12</v>
      </c>
      <c r="M249" s="300">
        <v>71029.680000000008</v>
      </c>
      <c r="N249" s="301"/>
      <c r="O249" s="297"/>
      <c r="P249" s="302"/>
    </row>
    <row r="250" spans="1:16" s="285" customFormat="1" ht="11.25" x14ac:dyDescent="0.2">
      <c r="A250" s="310" t="s">
        <v>1261</v>
      </c>
      <c r="B250" s="296" t="s">
        <v>1262</v>
      </c>
      <c r="C250" s="296" t="s">
        <v>312</v>
      </c>
      <c r="D250" s="297" t="s">
        <v>4864</v>
      </c>
      <c r="E250" s="298">
        <v>8500</v>
      </c>
      <c r="F250" s="298" t="s">
        <v>5390</v>
      </c>
      <c r="G250" s="297" t="s">
        <v>5391</v>
      </c>
      <c r="H250" s="297" t="s">
        <v>4887</v>
      </c>
      <c r="I250" s="297" t="s">
        <v>4868</v>
      </c>
      <c r="J250" s="297" t="s">
        <v>4869</v>
      </c>
      <c r="K250" s="299">
        <v>4</v>
      </c>
      <c r="L250" s="298">
        <v>12</v>
      </c>
      <c r="M250" s="300">
        <v>104789.68000000001</v>
      </c>
      <c r="N250" s="301"/>
      <c r="O250" s="297"/>
      <c r="P250" s="302"/>
    </row>
    <row r="251" spans="1:16" s="285" customFormat="1" ht="11.25" x14ac:dyDescent="0.2">
      <c r="A251" s="310" t="s">
        <v>1261</v>
      </c>
      <c r="B251" s="296" t="s">
        <v>1262</v>
      </c>
      <c r="C251" s="296" t="s">
        <v>312</v>
      </c>
      <c r="D251" s="297" t="s">
        <v>4864</v>
      </c>
      <c r="E251" s="298" t="s">
        <v>5392</v>
      </c>
      <c r="F251" s="298" t="s">
        <v>5393</v>
      </c>
      <c r="G251" s="297" t="s">
        <v>5394</v>
      </c>
      <c r="H251" s="297" t="s">
        <v>4867</v>
      </c>
      <c r="I251" s="297" t="s">
        <v>4868</v>
      </c>
      <c r="J251" s="297" t="s">
        <v>4869</v>
      </c>
      <c r="K251" s="299">
        <v>5</v>
      </c>
      <c r="L251" s="298">
        <v>12</v>
      </c>
      <c r="M251" s="300">
        <v>87999.12000000001</v>
      </c>
      <c r="N251" s="301"/>
      <c r="O251" s="297"/>
      <c r="P251" s="302"/>
    </row>
    <row r="252" spans="1:16" s="285" customFormat="1" ht="11.25" x14ac:dyDescent="0.2">
      <c r="A252" s="310" t="s">
        <v>1261</v>
      </c>
      <c r="B252" s="296" t="s">
        <v>1262</v>
      </c>
      <c r="C252" s="296" t="s">
        <v>312</v>
      </c>
      <c r="D252" s="297" t="s">
        <v>4864</v>
      </c>
      <c r="E252" s="298">
        <v>6500</v>
      </c>
      <c r="F252" s="298" t="s">
        <v>5395</v>
      </c>
      <c r="G252" s="297" t="s">
        <v>5396</v>
      </c>
      <c r="H252" s="297" t="s">
        <v>4877</v>
      </c>
      <c r="I252" s="297" t="s">
        <v>4868</v>
      </c>
      <c r="J252" s="297" t="s">
        <v>4869</v>
      </c>
      <c r="K252" s="299">
        <v>4</v>
      </c>
      <c r="L252" s="298">
        <v>12</v>
      </c>
      <c r="M252" s="300">
        <v>80789.680000000008</v>
      </c>
      <c r="N252" s="301"/>
      <c r="O252" s="297"/>
      <c r="P252" s="302"/>
    </row>
    <row r="253" spans="1:16" s="285" customFormat="1" ht="11.25" x14ac:dyDescent="0.2">
      <c r="A253" s="310" t="s">
        <v>1261</v>
      </c>
      <c r="B253" s="296" t="s">
        <v>1262</v>
      </c>
      <c r="C253" s="296" t="s">
        <v>312</v>
      </c>
      <c r="D253" s="297" t="s">
        <v>4864</v>
      </c>
      <c r="E253" s="298">
        <v>10000</v>
      </c>
      <c r="F253" s="298" t="s">
        <v>5397</v>
      </c>
      <c r="G253" s="297" t="s">
        <v>5398</v>
      </c>
      <c r="H253" s="297" t="s">
        <v>4887</v>
      </c>
      <c r="I253" s="297" t="s">
        <v>4868</v>
      </c>
      <c r="J253" s="297" t="s">
        <v>4869</v>
      </c>
      <c r="K253" s="299">
        <v>4</v>
      </c>
      <c r="L253" s="298">
        <v>12</v>
      </c>
      <c r="M253" s="300">
        <v>122789.68000000001</v>
      </c>
      <c r="N253" s="301"/>
      <c r="O253" s="297"/>
      <c r="P253" s="302"/>
    </row>
    <row r="254" spans="1:16" s="285" customFormat="1" ht="11.25" x14ac:dyDescent="0.2">
      <c r="A254" s="310" t="s">
        <v>1261</v>
      </c>
      <c r="B254" s="296" t="s">
        <v>1262</v>
      </c>
      <c r="C254" s="296" t="s">
        <v>312</v>
      </c>
      <c r="D254" s="297" t="s">
        <v>4880</v>
      </c>
      <c r="E254" s="298">
        <v>3000</v>
      </c>
      <c r="F254" s="298" t="s">
        <v>5399</v>
      </c>
      <c r="G254" s="297" t="s">
        <v>5400</v>
      </c>
      <c r="H254" s="297" t="s">
        <v>4896</v>
      </c>
      <c r="I254" s="297" t="s">
        <v>4897</v>
      </c>
      <c r="J254" s="297" t="s">
        <v>4898</v>
      </c>
      <c r="K254" s="299">
        <v>4</v>
      </c>
      <c r="L254" s="298">
        <v>11</v>
      </c>
      <c r="M254" s="300">
        <v>37415.53</v>
      </c>
      <c r="N254" s="301"/>
      <c r="O254" s="297"/>
      <c r="P254" s="302"/>
    </row>
    <row r="255" spans="1:16" s="285" customFormat="1" ht="11.25" x14ac:dyDescent="0.2">
      <c r="A255" s="310" t="s">
        <v>1261</v>
      </c>
      <c r="B255" s="296" t="s">
        <v>1262</v>
      </c>
      <c r="C255" s="296" t="s">
        <v>312</v>
      </c>
      <c r="D255" s="297" t="s">
        <v>4864</v>
      </c>
      <c r="E255" s="298">
        <v>11500</v>
      </c>
      <c r="F255" s="298" t="s">
        <v>5401</v>
      </c>
      <c r="G255" s="297" t="s">
        <v>5402</v>
      </c>
      <c r="H255" s="297" t="s">
        <v>5403</v>
      </c>
      <c r="I255" s="297" t="s">
        <v>4868</v>
      </c>
      <c r="J255" s="297" t="s">
        <v>4869</v>
      </c>
      <c r="K255" s="299">
        <v>3</v>
      </c>
      <c r="L255" s="298">
        <v>8</v>
      </c>
      <c r="M255" s="300">
        <v>89979.19</v>
      </c>
      <c r="N255" s="301"/>
      <c r="O255" s="297"/>
      <c r="P255" s="302"/>
    </row>
    <row r="256" spans="1:16" s="285" customFormat="1" ht="11.25" x14ac:dyDescent="0.2">
      <c r="A256" s="310" t="s">
        <v>1261</v>
      </c>
      <c r="B256" s="296" t="s">
        <v>1262</v>
      </c>
      <c r="C256" s="296" t="s">
        <v>312</v>
      </c>
      <c r="D256" s="297" t="s">
        <v>4864</v>
      </c>
      <c r="E256" s="298">
        <v>12000</v>
      </c>
      <c r="F256" s="298" t="s">
        <v>1452</v>
      </c>
      <c r="G256" s="297" t="s">
        <v>1453</v>
      </c>
      <c r="H256" s="297" t="s">
        <v>5404</v>
      </c>
      <c r="I256" s="297" t="s">
        <v>4868</v>
      </c>
      <c r="J256" s="297" t="s">
        <v>4869</v>
      </c>
      <c r="K256" s="299">
        <v>1</v>
      </c>
      <c r="L256" s="298">
        <v>2</v>
      </c>
      <c r="M256" s="300">
        <v>25354.85</v>
      </c>
      <c r="N256" s="301"/>
      <c r="O256" s="297"/>
      <c r="P256" s="302"/>
    </row>
    <row r="257" spans="1:16" s="285" customFormat="1" ht="11.25" x14ac:dyDescent="0.2">
      <c r="A257" s="310" t="s">
        <v>1261</v>
      </c>
      <c r="B257" s="296" t="s">
        <v>1262</v>
      </c>
      <c r="C257" s="296" t="s">
        <v>312</v>
      </c>
      <c r="D257" s="297" t="s">
        <v>4864</v>
      </c>
      <c r="E257" s="298">
        <v>6500</v>
      </c>
      <c r="F257" s="298" t="s">
        <v>5405</v>
      </c>
      <c r="G257" s="297" t="s">
        <v>5406</v>
      </c>
      <c r="H257" s="297" t="s">
        <v>4877</v>
      </c>
      <c r="I257" s="297" t="s">
        <v>4868</v>
      </c>
      <c r="J257" s="297" t="s">
        <v>4869</v>
      </c>
      <c r="K257" s="299">
        <v>3</v>
      </c>
      <c r="L257" s="298">
        <v>7</v>
      </c>
      <c r="M257" s="300">
        <v>51080.04</v>
      </c>
      <c r="N257" s="301"/>
      <c r="O257" s="297"/>
      <c r="P257" s="302"/>
    </row>
    <row r="258" spans="1:16" s="285" customFormat="1" ht="11.25" x14ac:dyDescent="0.2">
      <c r="A258" s="310" t="s">
        <v>1261</v>
      </c>
      <c r="B258" s="296" t="s">
        <v>1262</v>
      </c>
      <c r="C258" s="296" t="s">
        <v>312</v>
      </c>
      <c r="D258" s="297" t="s">
        <v>4864</v>
      </c>
      <c r="E258" s="298" t="s">
        <v>5344</v>
      </c>
      <c r="F258" s="298" t="s">
        <v>5407</v>
      </c>
      <c r="G258" s="297" t="s">
        <v>5408</v>
      </c>
      <c r="H258" s="297" t="s">
        <v>4877</v>
      </c>
      <c r="I258" s="297" t="s">
        <v>4868</v>
      </c>
      <c r="J258" s="297" t="s">
        <v>4869</v>
      </c>
      <c r="K258" s="299">
        <v>5</v>
      </c>
      <c r="L258" s="298">
        <v>12</v>
      </c>
      <c r="M258" s="300">
        <v>61936.909999999996</v>
      </c>
      <c r="N258" s="301"/>
      <c r="O258" s="297"/>
      <c r="P258" s="302"/>
    </row>
    <row r="259" spans="1:16" s="285" customFormat="1" ht="11.25" x14ac:dyDescent="0.2">
      <c r="A259" s="310" t="s">
        <v>1261</v>
      </c>
      <c r="B259" s="296" t="s">
        <v>1262</v>
      </c>
      <c r="C259" s="296" t="s">
        <v>312</v>
      </c>
      <c r="D259" s="297" t="s">
        <v>4864</v>
      </c>
      <c r="E259" s="298">
        <v>7000</v>
      </c>
      <c r="F259" s="298" t="s">
        <v>5409</v>
      </c>
      <c r="G259" s="297" t="s">
        <v>5410</v>
      </c>
      <c r="H259" s="297" t="s">
        <v>4903</v>
      </c>
      <c r="I259" s="297" t="s">
        <v>4868</v>
      </c>
      <c r="J259" s="297" t="s">
        <v>4869</v>
      </c>
      <c r="K259" s="299">
        <v>4</v>
      </c>
      <c r="L259" s="298">
        <v>12</v>
      </c>
      <c r="M259" s="300">
        <v>86789.680000000008</v>
      </c>
      <c r="N259" s="301"/>
      <c r="O259" s="297"/>
      <c r="P259" s="302"/>
    </row>
    <row r="260" spans="1:16" s="285" customFormat="1" ht="11.25" x14ac:dyDescent="0.2">
      <c r="A260" s="310" t="s">
        <v>1261</v>
      </c>
      <c r="B260" s="296" t="s">
        <v>1262</v>
      </c>
      <c r="C260" s="296" t="s">
        <v>312</v>
      </c>
      <c r="D260" s="297" t="s">
        <v>4864</v>
      </c>
      <c r="E260" s="298">
        <v>4800</v>
      </c>
      <c r="F260" s="298" t="s">
        <v>5411</v>
      </c>
      <c r="G260" s="297" t="s">
        <v>5412</v>
      </c>
      <c r="H260" s="297" t="s">
        <v>4874</v>
      </c>
      <c r="I260" s="297" t="s">
        <v>4868</v>
      </c>
      <c r="J260" s="297" t="s">
        <v>4869</v>
      </c>
      <c r="K260" s="299">
        <v>4</v>
      </c>
      <c r="L260" s="298">
        <v>12</v>
      </c>
      <c r="M260" s="300">
        <v>67243.09</v>
      </c>
      <c r="N260" s="301"/>
      <c r="O260" s="297"/>
      <c r="P260" s="302"/>
    </row>
    <row r="261" spans="1:16" s="285" customFormat="1" ht="11.25" x14ac:dyDescent="0.2">
      <c r="A261" s="310" t="s">
        <v>1261</v>
      </c>
      <c r="B261" s="296" t="s">
        <v>1262</v>
      </c>
      <c r="C261" s="296" t="s">
        <v>312</v>
      </c>
      <c r="D261" s="297" t="s">
        <v>4880</v>
      </c>
      <c r="E261" s="298">
        <v>3400</v>
      </c>
      <c r="F261" s="298" t="s">
        <v>5413</v>
      </c>
      <c r="G261" s="297" t="s">
        <v>5414</v>
      </c>
      <c r="H261" s="297" t="s">
        <v>5154</v>
      </c>
      <c r="I261" s="297" t="s">
        <v>4897</v>
      </c>
      <c r="J261" s="297" t="s">
        <v>4884</v>
      </c>
      <c r="K261" s="299">
        <v>6</v>
      </c>
      <c r="L261" s="298">
        <v>12</v>
      </c>
      <c r="M261" s="300">
        <v>43589.68</v>
      </c>
      <c r="N261" s="301"/>
      <c r="O261" s="297"/>
      <c r="P261" s="302"/>
    </row>
    <row r="262" spans="1:16" s="285" customFormat="1" ht="11.25" x14ac:dyDescent="0.2">
      <c r="A262" s="310" t="s">
        <v>1261</v>
      </c>
      <c r="B262" s="296" t="s">
        <v>1262</v>
      </c>
      <c r="C262" s="296" t="s">
        <v>312</v>
      </c>
      <c r="D262" s="297" t="s">
        <v>4864</v>
      </c>
      <c r="E262" s="298">
        <v>8500</v>
      </c>
      <c r="F262" s="298" t="s">
        <v>5415</v>
      </c>
      <c r="G262" s="297" t="s">
        <v>5416</v>
      </c>
      <c r="H262" s="297" t="s">
        <v>4887</v>
      </c>
      <c r="I262" s="297" t="s">
        <v>4868</v>
      </c>
      <c r="J262" s="297" t="s">
        <v>4869</v>
      </c>
      <c r="K262" s="299">
        <v>4</v>
      </c>
      <c r="L262" s="298">
        <v>12</v>
      </c>
      <c r="M262" s="300">
        <v>104789.68000000001</v>
      </c>
      <c r="N262" s="301"/>
      <c r="O262" s="297"/>
      <c r="P262" s="302"/>
    </row>
    <row r="263" spans="1:16" s="285" customFormat="1" ht="11.25" x14ac:dyDescent="0.2">
      <c r="A263" s="310" t="s">
        <v>1261</v>
      </c>
      <c r="B263" s="296" t="s">
        <v>1262</v>
      </c>
      <c r="C263" s="296" t="s">
        <v>312</v>
      </c>
      <c r="D263" s="297" t="s">
        <v>4864</v>
      </c>
      <c r="E263" s="298">
        <v>7500</v>
      </c>
      <c r="F263" s="298" t="s">
        <v>5417</v>
      </c>
      <c r="G263" s="297" t="s">
        <v>5418</v>
      </c>
      <c r="H263" s="297" t="s">
        <v>4874</v>
      </c>
      <c r="I263" s="297" t="s">
        <v>4868</v>
      </c>
      <c r="J263" s="297" t="s">
        <v>4869</v>
      </c>
      <c r="K263" s="299">
        <v>4</v>
      </c>
      <c r="L263" s="298">
        <v>12</v>
      </c>
      <c r="M263" s="300">
        <v>92789.680000000008</v>
      </c>
      <c r="N263" s="301"/>
      <c r="O263" s="297"/>
      <c r="P263" s="302"/>
    </row>
    <row r="264" spans="1:16" s="285" customFormat="1" ht="11.25" x14ac:dyDescent="0.2">
      <c r="A264" s="310" t="s">
        <v>1261</v>
      </c>
      <c r="B264" s="296" t="s">
        <v>1262</v>
      </c>
      <c r="C264" s="296" t="s">
        <v>312</v>
      </c>
      <c r="D264" s="297" t="s">
        <v>4864</v>
      </c>
      <c r="E264" s="298">
        <v>7500</v>
      </c>
      <c r="F264" s="298" t="s">
        <v>5419</v>
      </c>
      <c r="G264" s="297" t="s">
        <v>5420</v>
      </c>
      <c r="H264" s="297" t="s">
        <v>4867</v>
      </c>
      <c r="I264" s="297" t="s">
        <v>4868</v>
      </c>
      <c r="J264" s="297" t="s">
        <v>4869</v>
      </c>
      <c r="K264" s="299">
        <v>4</v>
      </c>
      <c r="L264" s="298">
        <v>12</v>
      </c>
      <c r="M264" s="300">
        <v>92789.680000000008</v>
      </c>
      <c r="N264" s="301"/>
      <c r="O264" s="297"/>
      <c r="P264" s="302"/>
    </row>
    <row r="265" spans="1:16" s="285" customFormat="1" ht="11.25" x14ac:dyDescent="0.2">
      <c r="A265" s="310" t="s">
        <v>1261</v>
      </c>
      <c r="B265" s="296" t="s">
        <v>1262</v>
      </c>
      <c r="C265" s="296" t="s">
        <v>312</v>
      </c>
      <c r="D265" s="297" t="s">
        <v>4864</v>
      </c>
      <c r="E265" s="298">
        <v>7500</v>
      </c>
      <c r="F265" s="298" t="s">
        <v>5421</v>
      </c>
      <c r="G265" s="297" t="s">
        <v>5422</v>
      </c>
      <c r="H265" s="297" t="s">
        <v>4877</v>
      </c>
      <c r="I265" s="297" t="s">
        <v>4868</v>
      </c>
      <c r="J265" s="297" t="s">
        <v>4869</v>
      </c>
      <c r="K265" s="299">
        <v>4</v>
      </c>
      <c r="L265" s="298">
        <v>11</v>
      </c>
      <c r="M265" s="300">
        <v>89615.53</v>
      </c>
      <c r="N265" s="301"/>
      <c r="O265" s="297"/>
      <c r="P265" s="302"/>
    </row>
    <row r="266" spans="1:16" s="285" customFormat="1" ht="11.25" x14ac:dyDescent="0.2">
      <c r="A266" s="310" t="s">
        <v>1261</v>
      </c>
      <c r="B266" s="296" t="s">
        <v>1262</v>
      </c>
      <c r="C266" s="296" t="s">
        <v>312</v>
      </c>
      <c r="D266" s="297" t="s">
        <v>4864</v>
      </c>
      <c r="E266" s="298">
        <v>10000</v>
      </c>
      <c r="F266" s="298" t="s">
        <v>5423</v>
      </c>
      <c r="G266" s="297" t="s">
        <v>5424</v>
      </c>
      <c r="H266" s="297" t="s">
        <v>5094</v>
      </c>
      <c r="I266" s="297" t="s">
        <v>4868</v>
      </c>
      <c r="J266" s="297" t="s">
        <v>4869</v>
      </c>
      <c r="K266" s="299">
        <v>4</v>
      </c>
      <c r="L266" s="298">
        <v>12</v>
      </c>
      <c r="M266" s="300">
        <v>122789.68000000001</v>
      </c>
      <c r="N266" s="301"/>
      <c r="O266" s="297"/>
      <c r="P266" s="302"/>
    </row>
    <row r="267" spans="1:16" s="285" customFormat="1" ht="11.25" x14ac:dyDescent="0.2">
      <c r="A267" s="310" t="s">
        <v>1261</v>
      </c>
      <c r="B267" s="296" t="s">
        <v>1262</v>
      </c>
      <c r="C267" s="296" t="s">
        <v>312</v>
      </c>
      <c r="D267" s="297" t="s">
        <v>4864</v>
      </c>
      <c r="E267" s="298" t="s">
        <v>5139</v>
      </c>
      <c r="F267" s="298" t="s">
        <v>5425</v>
      </c>
      <c r="G267" s="297" t="s">
        <v>5426</v>
      </c>
      <c r="H267" s="297" t="s">
        <v>4877</v>
      </c>
      <c r="I267" s="297" t="s">
        <v>4868</v>
      </c>
      <c r="J267" s="297" t="s">
        <v>4869</v>
      </c>
      <c r="K267" s="299">
        <v>5</v>
      </c>
      <c r="L267" s="298">
        <v>12</v>
      </c>
      <c r="M267" s="300">
        <v>79763.280000000013</v>
      </c>
      <c r="N267" s="301"/>
      <c r="O267" s="297"/>
      <c r="P267" s="302"/>
    </row>
    <row r="268" spans="1:16" s="285" customFormat="1" ht="11.25" x14ac:dyDescent="0.2">
      <c r="A268" s="310" t="s">
        <v>1261</v>
      </c>
      <c r="B268" s="296" t="s">
        <v>1262</v>
      </c>
      <c r="C268" s="296" t="s">
        <v>312</v>
      </c>
      <c r="D268" s="297" t="s">
        <v>4864</v>
      </c>
      <c r="E268" s="298">
        <v>6500</v>
      </c>
      <c r="F268" s="298" t="s">
        <v>5427</v>
      </c>
      <c r="G268" s="297" t="s">
        <v>5428</v>
      </c>
      <c r="H268" s="297" t="s">
        <v>4887</v>
      </c>
      <c r="I268" s="297" t="s">
        <v>4868</v>
      </c>
      <c r="J268" s="297" t="s">
        <v>4869</v>
      </c>
      <c r="K268" s="299">
        <v>2</v>
      </c>
      <c r="L268" s="298">
        <v>7</v>
      </c>
      <c r="M268" s="300">
        <v>48425.87</v>
      </c>
      <c r="N268" s="301"/>
      <c r="O268" s="297"/>
      <c r="P268" s="302"/>
    </row>
    <row r="269" spans="1:16" s="285" customFormat="1" ht="11.25" x14ac:dyDescent="0.2">
      <c r="A269" s="310" t="s">
        <v>1261</v>
      </c>
      <c r="B269" s="296" t="s">
        <v>1262</v>
      </c>
      <c r="C269" s="296" t="s">
        <v>312</v>
      </c>
      <c r="D269" s="297" t="s">
        <v>4864</v>
      </c>
      <c r="E269" s="298">
        <v>6500</v>
      </c>
      <c r="F269" s="298" t="s">
        <v>5429</v>
      </c>
      <c r="G269" s="297" t="s">
        <v>5430</v>
      </c>
      <c r="H269" s="297" t="s">
        <v>4887</v>
      </c>
      <c r="I269" s="297" t="s">
        <v>4868</v>
      </c>
      <c r="J269" s="297" t="s">
        <v>4869</v>
      </c>
      <c r="K269" s="299">
        <v>4</v>
      </c>
      <c r="L269" s="298">
        <v>12</v>
      </c>
      <c r="M269" s="300">
        <v>80789.680000000008</v>
      </c>
      <c r="N269" s="301"/>
      <c r="O269" s="297"/>
      <c r="P269" s="302"/>
    </row>
    <row r="270" spans="1:16" s="285" customFormat="1" ht="11.25" x14ac:dyDescent="0.2">
      <c r="A270" s="310" t="s">
        <v>1261</v>
      </c>
      <c r="B270" s="296" t="s">
        <v>1262</v>
      </c>
      <c r="C270" s="296" t="s">
        <v>312</v>
      </c>
      <c r="D270" s="297" t="s">
        <v>4864</v>
      </c>
      <c r="E270" s="298">
        <v>8500</v>
      </c>
      <c r="F270" s="298" t="s">
        <v>5431</v>
      </c>
      <c r="G270" s="297" t="s">
        <v>5432</v>
      </c>
      <c r="H270" s="297" t="s">
        <v>4867</v>
      </c>
      <c r="I270" s="297" t="s">
        <v>4868</v>
      </c>
      <c r="J270" s="297" t="s">
        <v>4869</v>
      </c>
      <c r="K270" s="299">
        <v>1</v>
      </c>
      <c r="L270" s="298">
        <v>2</v>
      </c>
      <c r="M270" s="300">
        <v>18121.52</v>
      </c>
      <c r="N270" s="301"/>
      <c r="O270" s="297"/>
      <c r="P270" s="302"/>
    </row>
    <row r="271" spans="1:16" s="285" customFormat="1" ht="11.25" x14ac:dyDescent="0.2">
      <c r="A271" s="310" t="s">
        <v>1261</v>
      </c>
      <c r="B271" s="296" t="s">
        <v>1262</v>
      </c>
      <c r="C271" s="296" t="s">
        <v>312</v>
      </c>
      <c r="D271" s="297" t="s">
        <v>4864</v>
      </c>
      <c r="E271" s="298">
        <v>6500</v>
      </c>
      <c r="F271" s="298" t="s">
        <v>5433</v>
      </c>
      <c r="G271" s="297" t="s">
        <v>5434</v>
      </c>
      <c r="H271" s="297" t="s">
        <v>4887</v>
      </c>
      <c r="I271" s="297" t="s">
        <v>4868</v>
      </c>
      <c r="J271" s="297" t="s">
        <v>4869</v>
      </c>
      <c r="K271" s="299">
        <v>4</v>
      </c>
      <c r="L271" s="298">
        <v>12</v>
      </c>
      <c r="M271" s="300">
        <v>80789.680000000008</v>
      </c>
      <c r="N271" s="301"/>
      <c r="O271" s="297"/>
      <c r="P271" s="302"/>
    </row>
    <row r="272" spans="1:16" s="285" customFormat="1" ht="11.25" x14ac:dyDescent="0.2">
      <c r="A272" s="310" t="s">
        <v>1261</v>
      </c>
      <c r="B272" s="296" t="s">
        <v>1262</v>
      </c>
      <c r="C272" s="296" t="s">
        <v>312</v>
      </c>
      <c r="D272" s="297" t="s">
        <v>4864</v>
      </c>
      <c r="E272" s="298">
        <v>7000</v>
      </c>
      <c r="F272" s="298" t="s">
        <v>5435</v>
      </c>
      <c r="G272" s="297" t="s">
        <v>5436</v>
      </c>
      <c r="H272" s="297" t="s">
        <v>4903</v>
      </c>
      <c r="I272" s="297" t="s">
        <v>4868</v>
      </c>
      <c r="J272" s="297" t="s">
        <v>4869</v>
      </c>
      <c r="K272" s="299">
        <v>4</v>
      </c>
      <c r="L272" s="298">
        <v>12</v>
      </c>
      <c r="M272" s="300">
        <v>86789.680000000008</v>
      </c>
      <c r="N272" s="301"/>
      <c r="O272" s="297"/>
      <c r="P272" s="302"/>
    </row>
    <row r="273" spans="1:16" s="285" customFormat="1" ht="11.25" x14ac:dyDescent="0.2">
      <c r="A273" s="310" t="s">
        <v>1261</v>
      </c>
      <c r="B273" s="296" t="s">
        <v>1262</v>
      </c>
      <c r="C273" s="296" t="s">
        <v>312</v>
      </c>
      <c r="D273" s="297" t="s">
        <v>4864</v>
      </c>
      <c r="E273" s="298">
        <v>7500</v>
      </c>
      <c r="F273" s="298" t="s">
        <v>5437</v>
      </c>
      <c r="G273" s="297" t="s">
        <v>5438</v>
      </c>
      <c r="H273" s="297" t="s">
        <v>4874</v>
      </c>
      <c r="I273" s="297" t="s">
        <v>4868</v>
      </c>
      <c r="J273" s="297" t="s">
        <v>4869</v>
      </c>
      <c r="K273" s="299">
        <v>4</v>
      </c>
      <c r="L273" s="298">
        <v>12</v>
      </c>
      <c r="M273" s="300">
        <v>92984.560000000012</v>
      </c>
      <c r="N273" s="301"/>
      <c r="O273" s="297"/>
      <c r="P273" s="302"/>
    </row>
    <row r="274" spans="1:16" s="285" customFormat="1" ht="11.25" x14ac:dyDescent="0.2">
      <c r="A274" s="310" t="s">
        <v>1261</v>
      </c>
      <c r="B274" s="296" t="s">
        <v>1262</v>
      </c>
      <c r="C274" s="296" t="s">
        <v>312</v>
      </c>
      <c r="D274" s="297" t="s">
        <v>4864</v>
      </c>
      <c r="E274" s="298">
        <v>7500</v>
      </c>
      <c r="F274" s="298" t="s">
        <v>5439</v>
      </c>
      <c r="G274" s="297" t="s">
        <v>5440</v>
      </c>
      <c r="H274" s="297" t="s">
        <v>4867</v>
      </c>
      <c r="I274" s="297" t="s">
        <v>4868</v>
      </c>
      <c r="J274" s="297" t="s">
        <v>4869</v>
      </c>
      <c r="K274" s="299">
        <v>4</v>
      </c>
      <c r="L274" s="298">
        <v>12</v>
      </c>
      <c r="M274" s="300">
        <v>92789.680000000008</v>
      </c>
      <c r="N274" s="301"/>
      <c r="O274" s="297"/>
      <c r="P274" s="302"/>
    </row>
    <row r="275" spans="1:16" s="285" customFormat="1" ht="11.25" x14ac:dyDescent="0.2">
      <c r="A275" s="310" t="s">
        <v>1261</v>
      </c>
      <c r="B275" s="296" t="s">
        <v>1262</v>
      </c>
      <c r="C275" s="296" t="s">
        <v>312</v>
      </c>
      <c r="D275" s="297" t="s">
        <v>4864</v>
      </c>
      <c r="E275" s="298">
        <v>6500</v>
      </c>
      <c r="F275" s="298" t="s">
        <v>5441</v>
      </c>
      <c r="G275" s="297" t="s">
        <v>5442</v>
      </c>
      <c r="H275" s="297" t="s">
        <v>4877</v>
      </c>
      <c r="I275" s="297" t="s">
        <v>4868</v>
      </c>
      <c r="J275" s="297" t="s">
        <v>4869</v>
      </c>
      <c r="K275" s="299">
        <v>4</v>
      </c>
      <c r="L275" s="298">
        <v>12</v>
      </c>
      <c r="M275" s="300">
        <v>80789.680000000008</v>
      </c>
      <c r="N275" s="301"/>
      <c r="O275" s="297"/>
      <c r="P275" s="302"/>
    </row>
    <row r="276" spans="1:16" s="285" customFormat="1" ht="11.25" x14ac:dyDescent="0.2">
      <c r="A276" s="310" t="s">
        <v>1261</v>
      </c>
      <c r="B276" s="296" t="s">
        <v>1262</v>
      </c>
      <c r="C276" s="296" t="s">
        <v>312</v>
      </c>
      <c r="D276" s="297" t="s">
        <v>4864</v>
      </c>
      <c r="E276" s="298">
        <v>8500</v>
      </c>
      <c r="F276" s="298" t="s">
        <v>5443</v>
      </c>
      <c r="G276" s="297" t="s">
        <v>5444</v>
      </c>
      <c r="H276" s="297" t="s">
        <v>4914</v>
      </c>
      <c r="I276" s="297" t="s">
        <v>4868</v>
      </c>
      <c r="J276" s="297" t="s">
        <v>4869</v>
      </c>
      <c r="K276" s="299">
        <v>4</v>
      </c>
      <c r="L276" s="298">
        <v>11</v>
      </c>
      <c r="M276" s="300">
        <v>101215.53</v>
      </c>
      <c r="N276" s="301"/>
      <c r="O276" s="297"/>
      <c r="P276" s="302"/>
    </row>
    <row r="277" spans="1:16" s="285" customFormat="1" ht="11.25" x14ac:dyDescent="0.2">
      <c r="A277" s="310" t="s">
        <v>1261</v>
      </c>
      <c r="B277" s="296" t="s">
        <v>1262</v>
      </c>
      <c r="C277" s="296" t="s">
        <v>312</v>
      </c>
      <c r="D277" s="297" t="s">
        <v>4880</v>
      </c>
      <c r="E277" s="298">
        <v>5000</v>
      </c>
      <c r="F277" s="298" t="s">
        <v>5445</v>
      </c>
      <c r="G277" s="297" t="s">
        <v>5446</v>
      </c>
      <c r="H277" s="297" t="s">
        <v>4914</v>
      </c>
      <c r="I277" s="297" t="s">
        <v>4883</v>
      </c>
      <c r="J277" s="297" t="s">
        <v>4884</v>
      </c>
      <c r="K277" s="299">
        <v>1</v>
      </c>
      <c r="L277" s="298">
        <v>2</v>
      </c>
      <c r="M277" s="300">
        <v>10888.179999999998</v>
      </c>
      <c r="N277" s="301"/>
      <c r="O277" s="297"/>
      <c r="P277" s="302"/>
    </row>
    <row r="278" spans="1:16" s="285" customFormat="1" ht="11.25" x14ac:dyDescent="0.2">
      <c r="A278" s="310" t="s">
        <v>1261</v>
      </c>
      <c r="B278" s="296" t="s">
        <v>1262</v>
      </c>
      <c r="C278" s="296" t="s">
        <v>312</v>
      </c>
      <c r="D278" s="297" t="s">
        <v>4864</v>
      </c>
      <c r="E278" s="298">
        <v>6500</v>
      </c>
      <c r="F278" s="298" t="s">
        <v>5447</v>
      </c>
      <c r="G278" s="297" t="s">
        <v>5448</v>
      </c>
      <c r="H278" s="297" t="s">
        <v>5347</v>
      </c>
      <c r="I278" s="297" t="s">
        <v>4868</v>
      </c>
      <c r="J278" s="297" t="s">
        <v>4869</v>
      </c>
      <c r="K278" s="299">
        <v>4</v>
      </c>
      <c r="L278" s="298">
        <v>12</v>
      </c>
      <c r="M278" s="300">
        <v>80789.680000000008</v>
      </c>
      <c r="N278" s="301"/>
      <c r="O278" s="297"/>
      <c r="P278" s="302"/>
    </row>
    <row r="279" spans="1:16" s="285" customFormat="1" ht="11.25" x14ac:dyDescent="0.2">
      <c r="A279" s="310" t="s">
        <v>1261</v>
      </c>
      <c r="B279" s="296" t="s">
        <v>1262</v>
      </c>
      <c r="C279" s="296" t="s">
        <v>312</v>
      </c>
      <c r="D279" s="297" t="s">
        <v>4956</v>
      </c>
      <c r="E279" s="298">
        <v>3400</v>
      </c>
      <c r="F279" s="298" t="s">
        <v>5449</v>
      </c>
      <c r="G279" s="297" t="s">
        <v>5450</v>
      </c>
      <c r="H279" s="297" t="s">
        <v>4959</v>
      </c>
      <c r="I279" s="297" t="s">
        <v>4897</v>
      </c>
      <c r="J279" s="297" t="s">
        <v>4960</v>
      </c>
      <c r="K279" s="299">
        <v>6</v>
      </c>
      <c r="L279" s="298">
        <v>12</v>
      </c>
      <c r="M279" s="300">
        <v>43589.68</v>
      </c>
      <c r="N279" s="301"/>
      <c r="O279" s="297"/>
      <c r="P279" s="302"/>
    </row>
    <row r="280" spans="1:16" s="285" customFormat="1" ht="11.25" x14ac:dyDescent="0.2">
      <c r="A280" s="310" t="s">
        <v>1261</v>
      </c>
      <c r="B280" s="296" t="s">
        <v>1262</v>
      </c>
      <c r="C280" s="296" t="s">
        <v>312</v>
      </c>
      <c r="D280" s="297" t="s">
        <v>4880</v>
      </c>
      <c r="E280" s="298">
        <v>2500</v>
      </c>
      <c r="F280" s="298" t="s">
        <v>5451</v>
      </c>
      <c r="G280" s="297" t="s">
        <v>5452</v>
      </c>
      <c r="H280" s="297" t="s">
        <v>4896</v>
      </c>
      <c r="I280" s="297" t="s">
        <v>4868</v>
      </c>
      <c r="J280" s="297" t="s">
        <v>5069</v>
      </c>
      <c r="K280" s="299">
        <v>4</v>
      </c>
      <c r="L280" s="298">
        <v>12</v>
      </c>
      <c r="M280" s="300">
        <v>32789.68</v>
      </c>
      <c r="N280" s="301"/>
      <c r="O280" s="297"/>
      <c r="P280" s="302"/>
    </row>
    <row r="281" spans="1:16" s="285" customFormat="1" ht="11.25" x14ac:dyDescent="0.2">
      <c r="A281" s="310" t="s">
        <v>1261</v>
      </c>
      <c r="B281" s="296" t="s">
        <v>1262</v>
      </c>
      <c r="C281" s="296" t="s">
        <v>312</v>
      </c>
      <c r="D281" s="297" t="s">
        <v>4864</v>
      </c>
      <c r="E281" s="298">
        <v>5000</v>
      </c>
      <c r="F281" s="298" t="s">
        <v>5453</v>
      </c>
      <c r="G281" s="297" t="s">
        <v>5454</v>
      </c>
      <c r="H281" s="297" t="s">
        <v>4917</v>
      </c>
      <c r="I281" s="297" t="s">
        <v>4868</v>
      </c>
      <c r="J281" s="297" t="s">
        <v>4869</v>
      </c>
      <c r="K281" s="299">
        <v>1</v>
      </c>
      <c r="L281" s="298">
        <v>2</v>
      </c>
      <c r="M281" s="300">
        <v>10888.179999999998</v>
      </c>
      <c r="N281" s="301"/>
      <c r="O281" s="297"/>
      <c r="P281" s="302"/>
    </row>
    <row r="282" spans="1:16" s="285" customFormat="1" ht="11.25" x14ac:dyDescent="0.2">
      <c r="A282" s="310" t="s">
        <v>1261</v>
      </c>
      <c r="B282" s="296" t="s">
        <v>1262</v>
      </c>
      <c r="C282" s="296" t="s">
        <v>312</v>
      </c>
      <c r="D282" s="297" t="s">
        <v>4864</v>
      </c>
      <c r="E282" s="298">
        <v>5500</v>
      </c>
      <c r="F282" s="298" t="s">
        <v>5455</v>
      </c>
      <c r="G282" s="297" t="s">
        <v>5456</v>
      </c>
      <c r="H282" s="297" t="s">
        <v>4867</v>
      </c>
      <c r="I282" s="297" t="s">
        <v>4868</v>
      </c>
      <c r="J282" s="297" t="s">
        <v>4869</v>
      </c>
      <c r="K282" s="299">
        <v>4</v>
      </c>
      <c r="L282" s="298">
        <v>12</v>
      </c>
      <c r="M282" s="300">
        <v>68789.680000000008</v>
      </c>
      <c r="N282" s="301"/>
      <c r="O282" s="297"/>
      <c r="P282" s="302"/>
    </row>
    <row r="283" spans="1:16" s="285" customFormat="1" ht="11.25" x14ac:dyDescent="0.2">
      <c r="A283" s="310" t="s">
        <v>1261</v>
      </c>
      <c r="B283" s="296" t="s">
        <v>1262</v>
      </c>
      <c r="C283" s="296" t="s">
        <v>312</v>
      </c>
      <c r="D283" s="297" t="s">
        <v>4864</v>
      </c>
      <c r="E283" s="298">
        <v>8500</v>
      </c>
      <c r="F283" s="298" t="s">
        <v>5457</v>
      </c>
      <c r="G283" s="297" t="s">
        <v>5458</v>
      </c>
      <c r="H283" s="297" t="s">
        <v>4887</v>
      </c>
      <c r="I283" s="297" t="s">
        <v>4868</v>
      </c>
      <c r="J283" s="297" t="s">
        <v>4869</v>
      </c>
      <c r="K283" s="299">
        <v>4</v>
      </c>
      <c r="L283" s="298">
        <v>12</v>
      </c>
      <c r="M283" s="300">
        <v>106158.93000000001</v>
      </c>
      <c r="N283" s="301"/>
      <c r="O283" s="297"/>
      <c r="P283" s="302"/>
    </row>
    <row r="284" spans="1:16" s="285" customFormat="1" ht="11.25" x14ac:dyDescent="0.2">
      <c r="A284" s="310" t="s">
        <v>1261</v>
      </c>
      <c r="B284" s="296" t="s">
        <v>1262</v>
      </c>
      <c r="C284" s="296" t="s">
        <v>312</v>
      </c>
      <c r="D284" s="297" t="s">
        <v>4880</v>
      </c>
      <c r="E284" s="298">
        <v>3400</v>
      </c>
      <c r="F284" s="298" t="s">
        <v>5459</v>
      </c>
      <c r="G284" s="297" t="s">
        <v>5460</v>
      </c>
      <c r="H284" s="297" t="s">
        <v>5461</v>
      </c>
      <c r="I284" s="297" t="s">
        <v>4897</v>
      </c>
      <c r="J284" s="297" t="s">
        <v>4898</v>
      </c>
      <c r="K284" s="299">
        <v>6</v>
      </c>
      <c r="L284" s="298">
        <v>12</v>
      </c>
      <c r="M284" s="300">
        <v>43589.68</v>
      </c>
      <c r="N284" s="301"/>
      <c r="O284" s="297"/>
      <c r="P284" s="302"/>
    </row>
    <row r="285" spans="1:16" s="285" customFormat="1" ht="11.25" x14ac:dyDescent="0.2">
      <c r="A285" s="310" t="s">
        <v>1261</v>
      </c>
      <c r="B285" s="296" t="s">
        <v>1262</v>
      </c>
      <c r="C285" s="296" t="s">
        <v>312</v>
      </c>
      <c r="D285" s="297" t="s">
        <v>4864</v>
      </c>
      <c r="E285" s="298">
        <v>6500</v>
      </c>
      <c r="F285" s="298" t="s">
        <v>5462</v>
      </c>
      <c r="G285" s="297" t="s">
        <v>5463</v>
      </c>
      <c r="H285" s="297" t="s">
        <v>4903</v>
      </c>
      <c r="I285" s="297" t="s">
        <v>4868</v>
      </c>
      <c r="J285" s="297" t="s">
        <v>4869</v>
      </c>
      <c r="K285" s="299">
        <v>2</v>
      </c>
      <c r="L285" s="298">
        <v>5</v>
      </c>
      <c r="M285" s="300">
        <v>31387.3</v>
      </c>
      <c r="N285" s="301"/>
      <c r="O285" s="297"/>
      <c r="P285" s="302"/>
    </row>
    <row r="286" spans="1:16" s="285" customFormat="1" ht="11.25" x14ac:dyDescent="0.2">
      <c r="A286" s="310" t="s">
        <v>1261</v>
      </c>
      <c r="B286" s="296" t="s">
        <v>1262</v>
      </c>
      <c r="C286" s="296" t="s">
        <v>312</v>
      </c>
      <c r="D286" s="297" t="s">
        <v>4864</v>
      </c>
      <c r="E286" s="298">
        <v>6500</v>
      </c>
      <c r="F286" s="298" t="s">
        <v>5464</v>
      </c>
      <c r="G286" s="297" t="s">
        <v>5465</v>
      </c>
      <c r="H286" s="297" t="s">
        <v>4877</v>
      </c>
      <c r="I286" s="297" t="s">
        <v>4868</v>
      </c>
      <c r="J286" s="297" t="s">
        <v>4869</v>
      </c>
      <c r="K286" s="299">
        <v>4</v>
      </c>
      <c r="L286" s="298">
        <v>12</v>
      </c>
      <c r="M286" s="300">
        <v>80789.680000000008</v>
      </c>
      <c r="N286" s="301"/>
      <c r="O286" s="297"/>
      <c r="P286" s="302"/>
    </row>
    <row r="287" spans="1:16" s="285" customFormat="1" ht="11.25" x14ac:dyDescent="0.2">
      <c r="A287" s="310" t="s">
        <v>1261</v>
      </c>
      <c r="B287" s="296" t="s">
        <v>1262</v>
      </c>
      <c r="C287" s="296" t="s">
        <v>312</v>
      </c>
      <c r="D287" s="297" t="s">
        <v>4864</v>
      </c>
      <c r="E287" s="298">
        <v>6500</v>
      </c>
      <c r="F287" s="298" t="s">
        <v>5466</v>
      </c>
      <c r="G287" s="297" t="s">
        <v>5467</v>
      </c>
      <c r="H287" s="297" t="s">
        <v>4867</v>
      </c>
      <c r="I287" s="297" t="s">
        <v>4868</v>
      </c>
      <c r="J287" s="297" t="s">
        <v>4869</v>
      </c>
      <c r="K287" s="299">
        <v>4</v>
      </c>
      <c r="L287" s="298">
        <v>11</v>
      </c>
      <c r="M287" s="300">
        <v>78015.53</v>
      </c>
      <c r="N287" s="301"/>
      <c r="O287" s="297"/>
      <c r="P287" s="302"/>
    </row>
    <row r="288" spans="1:16" s="285" customFormat="1" ht="11.25" x14ac:dyDescent="0.2">
      <c r="A288" s="310" t="s">
        <v>1261</v>
      </c>
      <c r="B288" s="296" t="s">
        <v>1262</v>
      </c>
      <c r="C288" s="296" t="s">
        <v>312</v>
      </c>
      <c r="D288" s="297" t="s">
        <v>4864</v>
      </c>
      <c r="E288" s="298">
        <v>8500</v>
      </c>
      <c r="F288" s="298" t="s">
        <v>5468</v>
      </c>
      <c r="G288" s="297" t="s">
        <v>5469</v>
      </c>
      <c r="H288" s="297" t="s">
        <v>4887</v>
      </c>
      <c r="I288" s="297" t="s">
        <v>4868</v>
      </c>
      <c r="J288" s="297" t="s">
        <v>4869</v>
      </c>
      <c r="K288" s="299">
        <v>4</v>
      </c>
      <c r="L288" s="298">
        <v>12</v>
      </c>
      <c r="M288" s="300">
        <v>104789.68000000001</v>
      </c>
      <c r="N288" s="301"/>
      <c r="O288" s="297"/>
      <c r="P288" s="302"/>
    </row>
    <row r="289" spans="1:16" s="285" customFormat="1" ht="11.25" x14ac:dyDescent="0.2">
      <c r="A289" s="310" t="s">
        <v>1261</v>
      </c>
      <c r="B289" s="296" t="s">
        <v>1262</v>
      </c>
      <c r="C289" s="296" t="s">
        <v>312</v>
      </c>
      <c r="D289" s="297" t="s">
        <v>4864</v>
      </c>
      <c r="E289" s="298">
        <v>5500</v>
      </c>
      <c r="F289" s="298" t="s">
        <v>5470</v>
      </c>
      <c r="G289" s="297" t="s">
        <v>5471</v>
      </c>
      <c r="H289" s="297" t="s">
        <v>4874</v>
      </c>
      <c r="I289" s="297" t="s">
        <v>4868</v>
      </c>
      <c r="J289" s="297" t="s">
        <v>4869</v>
      </c>
      <c r="K289" s="299">
        <v>4</v>
      </c>
      <c r="L289" s="298">
        <v>12</v>
      </c>
      <c r="M289" s="300">
        <v>68789.680000000008</v>
      </c>
      <c r="N289" s="301"/>
      <c r="O289" s="297"/>
      <c r="P289" s="302"/>
    </row>
    <row r="290" spans="1:16" s="285" customFormat="1" ht="11.25" x14ac:dyDescent="0.2">
      <c r="A290" s="310" t="s">
        <v>1261</v>
      </c>
      <c r="B290" s="296" t="s">
        <v>1262</v>
      </c>
      <c r="C290" s="296" t="s">
        <v>312</v>
      </c>
      <c r="D290" s="297" t="s">
        <v>4864</v>
      </c>
      <c r="E290" s="298" t="s">
        <v>5344</v>
      </c>
      <c r="F290" s="298" t="s">
        <v>5472</v>
      </c>
      <c r="G290" s="297" t="s">
        <v>5473</v>
      </c>
      <c r="H290" s="297" t="s">
        <v>4917</v>
      </c>
      <c r="I290" s="297" t="s">
        <v>4868</v>
      </c>
      <c r="J290" s="297" t="s">
        <v>4869</v>
      </c>
      <c r="K290" s="299">
        <v>5</v>
      </c>
      <c r="L290" s="298">
        <v>12</v>
      </c>
      <c r="M290" s="300">
        <v>60977.189999999995</v>
      </c>
      <c r="N290" s="301"/>
      <c r="O290" s="297"/>
      <c r="P290" s="302"/>
    </row>
    <row r="291" spans="1:16" s="285" customFormat="1" ht="11.25" x14ac:dyDescent="0.2">
      <c r="A291" s="310" t="s">
        <v>1261</v>
      </c>
      <c r="B291" s="296" t="s">
        <v>1262</v>
      </c>
      <c r="C291" s="296" t="s">
        <v>312</v>
      </c>
      <c r="D291" s="297" t="s">
        <v>4864</v>
      </c>
      <c r="E291" s="298">
        <v>6500</v>
      </c>
      <c r="F291" s="298" t="s">
        <v>5474</v>
      </c>
      <c r="G291" s="297" t="s">
        <v>5475</v>
      </c>
      <c r="H291" s="297" t="s">
        <v>4877</v>
      </c>
      <c r="I291" s="297" t="s">
        <v>4868</v>
      </c>
      <c r="J291" s="297" t="s">
        <v>4869</v>
      </c>
      <c r="K291" s="299">
        <v>4</v>
      </c>
      <c r="L291" s="298">
        <v>12</v>
      </c>
      <c r="M291" s="300">
        <v>81905.48000000001</v>
      </c>
      <c r="N291" s="301"/>
      <c r="O291" s="297"/>
      <c r="P291" s="302"/>
    </row>
    <row r="292" spans="1:16" s="285" customFormat="1" ht="11.25" x14ac:dyDescent="0.2">
      <c r="A292" s="310" t="s">
        <v>1261</v>
      </c>
      <c r="B292" s="296" t="s">
        <v>1262</v>
      </c>
      <c r="C292" s="296" t="s">
        <v>312</v>
      </c>
      <c r="D292" s="297" t="s">
        <v>4864</v>
      </c>
      <c r="E292" s="298">
        <v>5500</v>
      </c>
      <c r="F292" s="298" t="s">
        <v>5476</v>
      </c>
      <c r="G292" s="297" t="s">
        <v>5477</v>
      </c>
      <c r="H292" s="297" t="s">
        <v>4867</v>
      </c>
      <c r="I292" s="297" t="s">
        <v>4868</v>
      </c>
      <c r="J292" s="297" t="s">
        <v>4869</v>
      </c>
      <c r="K292" s="299">
        <v>4</v>
      </c>
      <c r="L292" s="298">
        <v>12</v>
      </c>
      <c r="M292" s="300">
        <v>68789.680000000008</v>
      </c>
      <c r="N292" s="301"/>
      <c r="O292" s="297"/>
      <c r="P292" s="302"/>
    </row>
    <row r="293" spans="1:16" s="285" customFormat="1" ht="11.25" x14ac:dyDescent="0.2">
      <c r="A293" s="310" t="s">
        <v>1261</v>
      </c>
      <c r="B293" s="296" t="s">
        <v>1262</v>
      </c>
      <c r="C293" s="296" t="s">
        <v>312</v>
      </c>
      <c r="D293" s="297" t="s">
        <v>4864</v>
      </c>
      <c r="E293" s="298">
        <v>5500</v>
      </c>
      <c r="F293" s="298" t="s">
        <v>5478</v>
      </c>
      <c r="G293" s="297" t="s">
        <v>5479</v>
      </c>
      <c r="H293" s="297" t="s">
        <v>4877</v>
      </c>
      <c r="I293" s="297" t="s">
        <v>4868</v>
      </c>
      <c r="J293" s="297" t="s">
        <v>4869</v>
      </c>
      <c r="K293" s="299">
        <v>4</v>
      </c>
      <c r="L293" s="298">
        <v>12</v>
      </c>
      <c r="M293" s="300">
        <v>68789.680000000008</v>
      </c>
      <c r="N293" s="301"/>
      <c r="O293" s="297"/>
      <c r="P293" s="302"/>
    </row>
    <row r="294" spans="1:16" s="285" customFormat="1" ht="11.25" x14ac:dyDescent="0.2">
      <c r="A294" s="310" t="s">
        <v>1261</v>
      </c>
      <c r="B294" s="296" t="s">
        <v>1262</v>
      </c>
      <c r="C294" s="296" t="s">
        <v>312</v>
      </c>
      <c r="D294" s="297" t="s">
        <v>4864</v>
      </c>
      <c r="E294" s="298">
        <v>6500</v>
      </c>
      <c r="F294" s="298" t="s">
        <v>5480</v>
      </c>
      <c r="G294" s="297" t="s">
        <v>5481</v>
      </c>
      <c r="H294" s="297" t="s">
        <v>4887</v>
      </c>
      <c r="I294" s="297" t="s">
        <v>4868</v>
      </c>
      <c r="J294" s="297" t="s">
        <v>4869</v>
      </c>
      <c r="K294" s="299">
        <v>4</v>
      </c>
      <c r="L294" s="298">
        <v>12</v>
      </c>
      <c r="M294" s="300">
        <v>80789.680000000008</v>
      </c>
      <c r="N294" s="301"/>
      <c r="O294" s="297"/>
      <c r="P294" s="302"/>
    </row>
    <row r="295" spans="1:16" s="285" customFormat="1" ht="11.25" x14ac:dyDescent="0.2">
      <c r="A295" s="310" t="s">
        <v>1261</v>
      </c>
      <c r="B295" s="296" t="s">
        <v>1262</v>
      </c>
      <c r="C295" s="296" t="s">
        <v>312</v>
      </c>
      <c r="D295" s="297" t="s">
        <v>4864</v>
      </c>
      <c r="E295" s="298">
        <v>4800</v>
      </c>
      <c r="F295" s="298" t="s">
        <v>5482</v>
      </c>
      <c r="G295" s="297" t="s">
        <v>5483</v>
      </c>
      <c r="H295" s="297" t="s">
        <v>4877</v>
      </c>
      <c r="I295" s="297" t="s">
        <v>4868</v>
      </c>
      <c r="J295" s="297" t="s">
        <v>4869</v>
      </c>
      <c r="K295" s="299">
        <v>4</v>
      </c>
      <c r="L295" s="298">
        <v>12</v>
      </c>
      <c r="M295" s="300">
        <v>60389.68</v>
      </c>
      <c r="N295" s="301"/>
      <c r="O295" s="297"/>
      <c r="P295" s="302"/>
    </row>
    <row r="296" spans="1:16" s="285" customFormat="1" ht="11.25" x14ac:dyDescent="0.2">
      <c r="A296" s="310" t="s">
        <v>1261</v>
      </c>
      <c r="B296" s="296" t="s">
        <v>1262</v>
      </c>
      <c r="C296" s="296" t="s">
        <v>312</v>
      </c>
      <c r="D296" s="297" t="s">
        <v>4864</v>
      </c>
      <c r="E296" s="298">
        <v>6500</v>
      </c>
      <c r="F296" s="298" t="s">
        <v>5484</v>
      </c>
      <c r="G296" s="297" t="s">
        <v>5485</v>
      </c>
      <c r="H296" s="297" t="s">
        <v>4867</v>
      </c>
      <c r="I296" s="297" t="s">
        <v>4868</v>
      </c>
      <c r="J296" s="297" t="s">
        <v>4869</v>
      </c>
      <c r="K296" s="299">
        <v>4</v>
      </c>
      <c r="L296" s="298">
        <v>12</v>
      </c>
      <c r="M296" s="300">
        <v>80789.680000000008</v>
      </c>
      <c r="N296" s="301"/>
      <c r="O296" s="297"/>
      <c r="P296" s="302"/>
    </row>
    <row r="297" spans="1:16" s="285" customFormat="1" ht="11.25" x14ac:dyDescent="0.2">
      <c r="A297" s="310" t="s">
        <v>1261</v>
      </c>
      <c r="B297" s="296" t="s">
        <v>1262</v>
      </c>
      <c r="C297" s="296" t="s">
        <v>312</v>
      </c>
      <c r="D297" s="297" t="s">
        <v>4864</v>
      </c>
      <c r="E297" s="298">
        <v>6500</v>
      </c>
      <c r="F297" s="298" t="s">
        <v>5486</v>
      </c>
      <c r="G297" s="297" t="s">
        <v>5487</v>
      </c>
      <c r="H297" s="297" t="s">
        <v>4877</v>
      </c>
      <c r="I297" s="297" t="s">
        <v>4868</v>
      </c>
      <c r="J297" s="297" t="s">
        <v>4869</v>
      </c>
      <c r="K297" s="299">
        <v>4</v>
      </c>
      <c r="L297" s="298">
        <v>12</v>
      </c>
      <c r="M297" s="300">
        <v>80789.680000000008</v>
      </c>
      <c r="N297" s="301"/>
      <c r="O297" s="297"/>
      <c r="P297" s="302"/>
    </row>
    <row r="298" spans="1:16" s="285" customFormat="1" ht="11.25" x14ac:dyDescent="0.2">
      <c r="A298" s="310" t="s">
        <v>1261</v>
      </c>
      <c r="B298" s="296" t="s">
        <v>1262</v>
      </c>
      <c r="C298" s="296" t="s">
        <v>312</v>
      </c>
      <c r="D298" s="297" t="s">
        <v>4864</v>
      </c>
      <c r="E298" s="298">
        <v>8500</v>
      </c>
      <c r="F298" s="298" t="s">
        <v>5488</v>
      </c>
      <c r="G298" s="297" t="s">
        <v>5489</v>
      </c>
      <c r="H298" s="297" t="s">
        <v>4877</v>
      </c>
      <c r="I298" s="297" t="s">
        <v>4868</v>
      </c>
      <c r="J298" s="297" t="s">
        <v>4869</v>
      </c>
      <c r="K298" s="299">
        <v>4</v>
      </c>
      <c r="L298" s="298">
        <v>11</v>
      </c>
      <c r="M298" s="300">
        <v>101215.53</v>
      </c>
      <c r="N298" s="301"/>
      <c r="O298" s="297"/>
      <c r="P298" s="302"/>
    </row>
    <row r="299" spans="1:16" s="285" customFormat="1" ht="11.25" x14ac:dyDescent="0.2">
      <c r="A299" s="310" t="s">
        <v>1261</v>
      </c>
      <c r="B299" s="296" t="s">
        <v>1262</v>
      </c>
      <c r="C299" s="296" t="s">
        <v>312</v>
      </c>
      <c r="D299" s="297" t="s">
        <v>4864</v>
      </c>
      <c r="E299" s="298">
        <v>6500</v>
      </c>
      <c r="F299" s="298" t="s">
        <v>5490</v>
      </c>
      <c r="G299" s="297" t="s">
        <v>5491</v>
      </c>
      <c r="H299" s="297" t="s">
        <v>4877</v>
      </c>
      <c r="I299" s="297" t="s">
        <v>4868</v>
      </c>
      <c r="J299" s="297" t="s">
        <v>4869</v>
      </c>
      <c r="K299" s="299">
        <v>4</v>
      </c>
      <c r="L299" s="298">
        <v>12</v>
      </c>
      <c r="M299" s="300">
        <v>80789.680000000008</v>
      </c>
      <c r="N299" s="301"/>
      <c r="O299" s="297"/>
      <c r="P299" s="302"/>
    </row>
    <row r="300" spans="1:16" s="285" customFormat="1" ht="11.25" x14ac:dyDescent="0.2">
      <c r="A300" s="310" t="s">
        <v>1261</v>
      </c>
      <c r="B300" s="296" t="s">
        <v>1262</v>
      </c>
      <c r="C300" s="296" t="s">
        <v>312</v>
      </c>
      <c r="D300" s="297" t="s">
        <v>4864</v>
      </c>
      <c r="E300" s="298">
        <v>10500</v>
      </c>
      <c r="F300" s="298" t="s">
        <v>5492</v>
      </c>
      <c r="G300" s="297" t="s">
        <v>5493</v>
      </c>
      <c r="H300" s="297" t="s">
        <v>4877</v>
      </c>
      <c r="I300" s="297" t="s">
        <v>4868</v>
      </c>
      <c r="J300" s="297" t="s">
        <v>4869</v>
      </c>
      <c r="K300" s="299">
        <v>4</v>
      </c>
      <c r="L300" s="298">
        <v>12</v>
      </c>
      <c r="M300" s="300">
        <v>129084.56000000001</v>
      </c>
      <c r="N300" s="301"/>
      <c r="O300" s="297"/>
      <c r="P300" s="302"/>
    </row>
    <row r="301" spans="1:16" s="285" customFormat="1" ht="11.25" x14ac:dyDescent="0.2">
      <c r="A301" s="310" t="s">
        <v>1261</v>
      </c>
      <c r="B301" s="296" t="s">
        <v>1262</v>
      </c>
      <c r="C301" s="296" t="s">
        <v>312</v>
      </c>
      <c r="D301" s="297" t="s">
        <v>4864</v>
      </c>
      <c r="E301" s="298">
        <v>6500</v>
      </c>
      <c r="F301" s="298" t="s">
        <v>5494</v>
      </c>
      <c r="G301" s="297" t="s">
        <v>5495</v>
      </c>
      <c r="H301" s="297" t="s">
        <v>4877</v>
      </c>
      <c r="I301" s="297" t="s">
        <v>4868</v>
      </c>
      <c r="J301" s="297" t="s">
        <v>4869</v>
      </c>
      <c r="K301" s="299">
        <v>2</v>
      </c>
      <c r="L301" s="298">
        <v>5</v>
      </c>
      <c r="M301" s="300">
        <v>31387.3</v>
      </c>
      <c r="N301" s="301"/>
      <c r="O301" s="297"/>
      <c r="P301" s="302"/>
    </row>
    <row r="302" spans="1:16" s="285" customFormat="1" ht="11.25" x14ac:dyDescent="0.2">
      <c r="A302" s="310" t="s">
        <v>1261</v>
      </c>
      <c r="B302" s="296" t="s">
        <v>1262</v>
      </c>
      <c r="C302" s="296" t="s">
        <v>312</v>
      </c>
      <c r="D302" s="297" t="s">
        <v>4864</v>
      </c>
      <c r="E302" s="298">
        <v>5000</v>
      </c>
      <c r="F302" s="298" t="s">
        <v>5496</v>
      </c>
      <c r="G302" s="297" t="s">
        <v>5497</v>
      </c>
      <c r="H302" s="297" t="s">
        <v>4874</v>
      </c>
      <c r="I302" s="297" t="s">
        <v>4868</v>
      </c>
      <c r="J302" s="297" t="s">
        <v>4869</v>
      </c>
      <c r="K302" s="299">
        <v>1</v>
      </c>
      <c r="L302" s="298">
        <v>2</v>
      </c>
      <c r="M302" s="300">
        <v>9868.1799999999985</v>
      </c>
      <c r="N302" s="301"/>
      <c r="O302" s="297"/>
      <c r="P302" s="302"/>
    </row>
    <row r="303" spans="1:16" s="285" customFormat="1" ht="11.25" x14ac:dyDescent="0.2">
      <c r="A303" s="310" t="s">
        <v>1261</v>
      </c>
      <c r="B303" s="296" t="s">
        <v>1262</v>
      </c>
      <c r="C303" s="296" t="s">
        <v>312</v>
      </c>
      <c r="D303" s="297" t="s">
        <v>4864</v>
      </c>
      <c r="E303" s="298">
        <v>6500</v>
      </c>
      <c r="F303" s="298" t="s">
        <v>5498</v>
      </c>
      <c r="G303" s="297" t="s">
        <v>5499</v>
      </c>
      <c r="H303" s="297" t="s">
        <v>4887</v>
      </c>
      <c r="I303" s="297" t="s">
        <v>4868</v>
      </c>
      <c r="J303" s="297" t="s">
        <v>4869</v>
      </c>
      <c r="K303" s="299">
        <v>4</v>
      </c>
      <c r="L303" s="298">
        <v>12</v>
      </c>
      <c r="M303" s="300">
        <v>80789.680000000008</v>
      </c>
      <c r="N303" s="301"/>
      <c r="O303" s="297"/>
      <c r="P303" s="302"/>
    </row>
    <row r="304" spans="1:16" s="285" customFormat="1" ht="11.25" x14ac:dyDescent="0.2">
      <c r="A304" s="310" t="s">
        <v>1261</v>
      </c>
      <c r="B304" s="296" t="s">
        <v>1262</v>
      </c>
      <c r="C304" s="296" t="s">
        <v>312</v>
      </c>
      <c r="D304" s="297" t="s">
        <v>4864</v>
      </c>
      <c r="E304" s="298">
        <v>3500</v>
      </c>
      <c r="F304" s="298" t="s">
        <v>5500</v>
      </c>
      <c r="G304" s="297" t="s">
        <v>5501</v>
      </c>
      <c r="H304" s="297" t="s">
        <v>4877</v>
      </c>
      <c r="I304" s="297" t="s">
        <v>4883</v>
      </c>
      <c r="J304" s="297" t="s">
        <v>4884</v>
      </c>
      <c r="K304" s="299">
        <v>4</v>
      </c>
      <c r="L304" s="298">
        <v>12</v>
      </c>
      <c r="M304" s="300">
        <v>44789.68</v>
      </c>
      <c r="N304" s="301"/>
      <c r="O304" s="297"/>
      <c r="P304" s="302"/>
    </row>
    <row r="305" spans="1:16" s="285" customFormat="1" ht="11.25" x14ac:dyDescent="0.2">
      <c r="A305" s="310" t="s">
        <v>1261</v>
      </c>
      <c r="B305" s="296" t="s">
        <v>1262</v>
      </c>
      <c r="C305" s="296" t="s">
        <v>312</v>
      </c>
      <c r="D305" s="297" t="s">
        <v>4956</v>
      </c>
      <c r="E305" s="298">
        <v>4500</v>
      </c>
      <c r="F305" s="298" t="s">
        <v>5502</v>
      </c>
      <c r="G305" s="297" t="s">
        <v>5503</v>
      </c>
      <c r="H305" s="297" t="s">
        <v>4896</v>
      </c>
      <c r="I305" s="297" t="s">
        <v>4868</v>
      </c>
      <c r="J305" s="297" t="s">
        <v>5069</v>
      </c>
      <c r="K305" s="299">
        <v>1</v>
      </c>
      <c r="L305" s="298">
        <v>2</v>
      </c>
      <c r="M305" s="300">
        <v>9854.8499999999985</v>
      </c>
      <c r="N305" s="301"/>
      <c r="O305" s="297"/>
      <c r="P305" s="302"/>
    </row>
    <row r="306" spans="1:16" s="285" customFormat="1" ht="11.25" x14ac:dyDescent="0.2">
      <c r="A306" s="310" t="s">
        <v>1261</v>
      </c>
      <c r="B306" s="296" t="s">
        <v>1262</v>
      </c>
      <c r="C306" s="296" t="s">
        <v>312</v>
      </c>
      <c r="D306" s="297" t="s">
        <v>4864</v>
      </c>
      <c r="E306" s="298">
        <v>8500</v>
      </c>
      <c r="F306" s="298" t="s">
        <v>5504</v>
      </c>
      <c r="G306" s="297" t="s">
        <v>5505</v>
      </c>
      <c r="H306" s="297" t="s">
        <v>4867</v>
      </c>
      <c r="I306" s="297" t="s">
        <v>4868</v>
      </c>
      <c r="J306" s="297" t="s">
        <v>4869</v>
      </c>
      <c r="K306" s="299">
        <v>4</v>
      </c>
      <c r="L306" s="298">
        <v>12</v>
      </c>
      <c r="M306" s="300">
        <v>104818.6</v>
      </c>
      <c r="N306" s="301"/>
      <c r="O306" s="297"/>
      <c r="P306" s="302"/>
    </row>
    <row r="307" spans="1:16" s="285" customFormat="1" ht="11.25" x14ac:dyDescent="0.2">
      <c r="A307" s="310" t="s">
        <v>1261</v>
      </c>
      <c r="B307" s="296" t="s">
        <v>1262</v>
      </c>
      <c r="C307" s="296" t="s">
        <v>312</v>
      </c>
      <c r="D307" s="297" t="s">
        <v>4864</v>
      </c>
      <c r="E307" s="298">
        <v>6500</v>
      </c>
      <c r="F307" s="298" t="s">
        <v>5506</v>
      </c>
      <c r="G307" s="297" t="s">
        <v>5507</v>
      </c>
      <c r="H307" s="297" t="s">
        <v>4877</v>
      </c>
      <c r="I307" s="297" t="s">
        <v>4868</v>
      </c>
      <c r="J307" s="297" t="s">
        <v>4869</v>
      </c>
      <c r="K307" s="299">
        <v>1</v>
      </c>
      <c r="L307" s="298">
        <v>1</v>
      </c>
      <c r="M307" s="300">
        <v>11685.679999999998</v>
      </c>
      <c r="N307" s="301"/>
      <c r="O307" s="297"/>
      <c r="P307" s="302"/>
    </row>
    <row r="308" spans="1:16" s="285" customFormat="1" ht="11.25" x14ac:dyDescent="0.2">
      <c r="A308" s="310" t="s">
        <v>1261</v>
      </c>
      <c r="B308" s="296" t="s">
        <v>1262</v>
      </c>
      <c r="C308" s="296" t="s">
        <v>312</v>
      </c>
      <c r="D308" s="297" t="s">
        <v>4864</v>
      </c>
      <c r="E308" s="298">
        <v>8500</v>
      </c>
      <c r="F308" s="298" t="s">
        <v>5508</v>
      </c>
      <c r="G308" s="297" t="s">
        <v>5509</v>
      </c>
      <c r="H308" s="297" t="s">
        <v>4867</v>
      </c>
      <c r="I308" s="297" t="s">
        <v>4868</v>
      </c>
      <c r="J308" s="297" t="s">
        <v>4869</v>
      </c>
      <c r="K308" s="299">
        <v>1</v>
      </c>
      <c r="L308" s="298">
        <v>2</v>
      </c>
      <c r="M308" s="300">
        <v>18121.52</v>
      </c>
      <c r="N308" s="301"/>
      <c r="O308" s="297"/>
      <c r="P308" s="302"/>
    </row>
    <row r="309" spans="1:16" s="285" customFormat="1" ht="11.25" x14ac:dyDescent="0.2">
      <c r="A309" s="310" t="s">
        <v>1261</v>
      </c>
      <c r="B309" s="296" t="s">
        <v>1262</v>
      </c>
      <c r="C309" s="296" t="s">
        <v>312</v>
      </c>
      <c r="D309" s="297" t="s">
        <v>4880</v>
      </c>
      <c r="E309" s="298">
        <v>3500</v>
      </c>
      <c r="F309" s="298" t="s">
        <v>5510</v>
      </c>
      <c r="G309" s="297" t="s">
        <v>5511</v>
      </c>
      <c r="H309" s="297" t="s">
        <v>4903</v>
      </c>
      <c r="I309" s="297" t="s">
        <v>4883</v>
      </c>
      <c r="J309" s="297" t="s">
        <v>4884</v>
      </c>
      <c r="K309" s="299">
        <v>4</v>
      </c>
      <c r="L309" s="298">
        <v>12</v>
      </c>
      <c r="M309" s="300">
        <v>44789.68</v>
      </c>
      <c r="N309" s="301"/>
      <c r="O309" s="297"/>
      <c r="P309" s="302"/>
    </row>
    <row r="310" spans="1:16" s="285" customFormat="1" ht="11.25" x14ac:dyDescent="0.2">
      <c r="A310" s="310" t="s">
        <v>1261</v>
      </c>
      <c r="B310" s="296" t="s">
        <v>1262</v>
      </c>
      <c r="C310" s="296" t="s">
        <v>312</v>
      </c>
      <c r="D310" s="297" t="s">
        <v>4864</v>
      </c>
      <c r="E310" s="298">
        <v>6500</v>
      </c>
      <c r="F310" s="298" t="s">
        <v>5512</v>
      </c>
      <c r="G310" s="297" t="s">
        <v>5513</v>
      </c>
      <c r="H310" s="297" t="s">
        <v>4874</v>
      </c>
      <c r="I310" s="297" t="s">
        <v>4868</v>
      </c>
      <c r="J310" s="297" t="s">
        <v>4869</v>
      </c>
      <c r="K310" s="299">
        <v>4</v>
      </c>
      <c r="L310" s="298">
        <v>12</v>
      </c>
      <c r="M310" s="300">
        <v>80789.680000000008</v>
      </c>
      <c r="N310" s="301"/>
      <c r="O310" s="297"/>
      <c r="P310" s="302"/>
    </row>
    <row r="311" spans="1:16" s="285" customFormat="1" ht="11.25" x14ac:dyDescent="0.2">
      <c r="A311" s="310" t="s">
        <v>1261</v>
      </c>
      <c r="B311" s="296" t="s">
        <v>1262</v>
      </c>
      <c r="C311" s="296" t="s">
        <v>312</v>
      </c>
      <c r="D311" s="297" t="s">
        <v>4864</v>
      </c>
      <c r="E311" s="298">
        <v>6500</v>
      </c>
      <c r="F311" s="298" t="s">
        <v>5514</v>
      </c>
      <c r="G311" s="297" t="s">
        <v>5515</v>
      </c>
      <c r="H311" s="297" t="s">
        <v>4877</v>
      </c>
      <c r="I311" s="297" t="s">
        <v>4868</v>
      </c>
      <c r="J311" s="297" t="s">
        <v>4869</v>
      </c>
      <c r="K311" s="299">
        <v>4</v>
      </c>
      <c r="L311" s="298">
        <v>12</v>
      </c>
      <c r="M311" s="300">
        <v>80789.680000000008</v>
      </c>
      <c r="N311" s="301"/>
      <c r="O311" s="297"/>
      <c r="P311" s="302"/>
    </row>
    <row r="312" spans="1:16" s="285" customFormat="1" ht="11.25" x14ac:dyDescent="0.2">
      <c r="A312" s="310" t="s">
        <v>1261</v>
      </c>
      <c r="B312" s="296" t="s">
        <v>1262</v>
      </c>
      <c r="C312" s="296" t="s">
        <v>312</v>
      </c>
      <c r="D312" s="297" t="s">
        <v>4864</v>
      </c>
      <c r="E312" s="298" t="s">
        <v>4888</v>
      </c>
      <c r="F312" s="298" t="s">
        <v>5516</v>
      </c>
      <c r="G312" s="297" t="s">
        <v>5517</v>
      </c>
      <c r="H312" s="297" t="s">
        <v>4867</v>
      </c>
      <c r="I312" s="297" t="s">
        <v>4868</v>
      </c>
      <c r="J312" s="297" t="s">
        <v>4869</v>
      </c>
      <c r="K312" s="299">
        <v>5</v>
      </c>
      <c r="L312" s="298">
        <v>12</v>
      </c>
      <c r="M312" s="300">
        <v>90101.91</v>
      </c>
      <c r="N312" s="301"/>
      <c r="O312" s="297"/>
      <c r="P312" s="302"/>
    </row>
    <row r="313" spans="1:16" s="285" customFormat="1" ht="11.25" x14ac:dyDescent="0.2">
      <c r="A313" s="310" t="s">
        <v>1261</v>
      </c>
      <c r="B313" s="296" t="s">
        <v>1262</v>
      </c>
      <c r="C313" s="296" t="s">
        <v>312</v>
      </c>
      <c r="D313" s="297" t="s">
        <v>4864</v>
      </c>
      <c r="E313" s="298">
        <v>6500</v>
      </c>
      <c r="F313" s="298" t="s">
        <v>5518</v>
      </c>
      <c r="G313" s="297" t="s">
        <v>5519</v>
      </c>
      <c r="H313" s="297" t="s">
        <v>4887</v>
      </c>
      <c r="I313" s="297" t="s">
        <v>4868</v>
      </c>
      <c r="J313" s="297" t="s">
        <v>4869</v>
      </c>
      <c r="K313" s="299">
        <v>4</v>
      </c>
      <c r="L313" s="298">
        <v>12</v>
      </c>
      <c r="M313" s="300">
        <v>80789.680000000008</v>
      </c>
      <c r="N313" s="301"/>
      <c r="O313" s="297"/>
      <c r="P313" s="302"/>
    </row>
    <row r="314" spans="1:16" s="285" customFormat="1" ht="11.25" x14ac:dyDescent="0.2">
      <c r="A314" s="310" t="s">
        <v>1261</v>
      </c>
      <c r="B314" s="296" t="s">
        <v>1262</v>
      </c>
      <c r="C314" s="296" t="s">
        <v>312</v>
      </c>
      <c r="D314" s="297" t="s">
        <v>4864</v>
      </c>
      <c r="E314" s="298">
        <v>5500</v>
      </c>
      <c r="F314" s="298" t="s">
        <v>5520</v>
      </c>
      <c r="G314" s="297" t="s">
        <v>5521</v>
      </c>
      <c r="H314" s="297" t="s">
        <v>4867</v>
      </c>
      <c r="I314" s="297" t="s">
        <v>4868</v>
      </c>
      <c r="J314" s="297" t="s">
        <v>4869</v>
      </c>
      <c r="K314" s="299">
        <v>4</v>
      </c>
      <c r="L314" s="298">
        <v>12</v>
      </c>
      <c r="M314" s="300">
        <v>68789.680000000008</v>
      </c>
      <c r="N314" s="301"/>
      <c r="O314" s="297"/>
      <c r="P314" s="302"/>
    </row>
    <row r="315" spans="1:16" s="285" customFormat="1" ht="11.25" x14ac:dyDescent="0.2">
      <c r="A315" s="310" t="s">
        <v>1261</v>
      </c>
      <c r="B315" s="296" t="s">
        <v>1262</v>
      </c>
      <c r="C315" s="296" t="s">
        <v>312</v>
      </c>
      <c r="D315" s="297" t="s">
        <v>4864</v>
      </c>
      <c r="E315" s="298">
        <v>6500</v>
      </c>
      <c r="F315" s="298" t="s">
        <v>5522</v>
      </c>
      <c r="G315" s="297" t="s">
        <v>5523</v>
      </c>
      <c r="H315" s="297" t="s">
        <v>4887</v>
      </c>
      <c r="I315" s="297" t="s">
        <v>4868</v>
      </c>
      <c r="J315" s="297" t="s">
        <v>4869</v>
      </c>
      <c r="K315" s="299">
        <v>4</v>
      </c>
      <c r="L315" s="298">
        <v>12</v>
      </c>
      <c r="M315" s="300">
        <v>80789.680000000008</v>
      </c>
      <c r="N315" s="301"/>
      <c r="O315" s="297"/>
      <c r="P315" s="302"/>
    </row>
    <row r="316" spans="1:16" s="285" customFormat="1" ht="11.25" x14ac:dyDescent="0.2">
      <c r="A316" s="310" t="s">
        <v>1261</v>
      </c>
      <c r="B316" s="296" t="s">
        <v>1262</v>
      </c>
      <c r="C316" s="296" t="s">
        <v>312</v>
      </c>
      <c r="D316" s="297" t="s">
        <v>4864</v>
      </c>
      <c r="E316" s="298">
        <v>6500</v>
      </c>
      <c r="F316" s="298" t="s">
        <v>5524</v>
      </c>
      <c r="G316" s="297" t="s">
        <v>5525</v>
      </c>
      <c r="H316" s="297" t="s">
        <v>4877</v>
      </c>
      <c r="I316" s="297" t="s">
        <v>4868</v>
      </c>
      <c r="J316" s="297" t="s">
        <v>4869</v>
      </c>
      <c r="K316" s="299">
        <v>4</v>
      </c>
      <c r="L316" s="298">
        <v>12</v>
      </c>
      <c r="M316" s="300">
        <v>80789.680000000008</v>
      </c>
      <c r="N316" s="301"/>
      <c r="O316" s="297"/>
      <c r="P316" s="302"/>
    </row>
    <row r="317" spans="1:16" s="285" customFormat="1" ht="11.25" x14ac:dyDescent="0.2">
      <c r="A317" s="310" t="s">
        <v>1261</v>
      </c>
      <c r="B317" s="296" t="s">
        <v>1262</v>
      </c>
      <c r="C317" s="296" t="s">
        <v>312</v>
      </c>
      <c r="D317" s="297" t="s">
        <v>4956</v>
      </c>
      <c r="E317" s="298">
        <v>3000</v>
      </c>
      <c r="F317" s="298" t="s">
        <v>5526</v>
      </c>
      <c r="G317" s="297" t="s">
        <v>5527</v>
      </c>
      <c r="H317" s="297" t="s">
        <v>4959</v>
      </c>
      <c r="I317" s="297" t="s">
        <v>4897</v>
      </c>
      <c r="J317" s="297" t="s">
        <v>4960</v>
      </c>
      <c r="K317" s="299">
        <v>4</v>
      </c>
      <c r="L317" s="298">
        <v>12</v>
      </c>
      <c r="M317" s="300">
        <v>38789.68</v>
      </c>
      <c r="N317" s="301"/>
      <c r="O317" s="297"/>
      <c r="P317" s="302"/>
    </row>
    <row r="318" spans="1:16" s="285" customFormat="1" ht="11.25" x14ac:dyDescent="0.2">
      <c r="A318" s="310" t="s">
        <v>1261</v>
      </c>
      <c r="B318" s="296" t="s">
        <v>1262</v>
      </c>
      <c r="C318" s="296" t="s">
        <v>312</v>
      </c>
      <c r="D318" s="297" t="s">
        <v>4864</v>
      </c>
      <c r="E318" s="298">
        <v>6500</v>
      </c>
      <c r="F318" s="298" t="s">
        <v>5528</v>
      </c>
      <c r="G318" s="297" t="s">
        <v>5529</v>
      </c>
      <c r="H318" s="297" t="s">
        <v>5029</v>
      </c>
      <c r="I318" s="297" t="s">
        <v>4868</v>
      </c>
      <c r="J318" s="297" t="s">
        <v>4869</v>
      </c>
      <c r="K318" s="299">
        <v>4</v>
      </c>
      <c r="L318" s="298">
        <v>11</v>
      </c>
      <c r="M318" s="300">
        <v>78015.53</v>
      </c>
      <c r="N318" s="301"/>
      <c r="O318" s="297"/>
      <c r="P318" s="302"/>
    </row>
    <row r="319" spans="1:16" s="285" customFormat="1" ht="11.25" x14ac:dyDescent="0.2">
      <c r="A319" s="310" t="s">
        <v>1261</v>
      </c>
      <c r="B319" s="296" t="s">
        <v>1262</v>
      </c>
      <c r="C319" s="296" t="s">
        <v>312</v>
      </c>
      <c r="D319" s="297" t="s">
        <v>4864</v>
      </c>
      <c r="E319" s="298">
        <v>8500</v>
      </c>
      <c r="F319" s="298" t="s">
        <v>5530</v>
      </c>
      <c r="G319" s="297" t="s">
        <v>5531</v>
      </c>
      <c r="H319" s="297" t="s">
        <v>4887</v>
      </c>
      <c r="I319" s="297" t="s">
        <v>4868</v>
      </c>
      <c r="J319" s="297" t="s">
        <v>4869</v>
      </c>
      <c r="K319" s="299">
        <v>4</v>
      </c>
      <c r="L319" s="298">
        <v>12</v>
      </c>
      <c r="M319" s="300">
        <v>104789.68000000001</v>
      </c>
      <c r="N319" s="301"/>
      <c r="O319" s="297"/>
      <c r="P319" s="302"/>
    </row>
    <row r="320" spans="1:16" s="285" customFormat="1" ht="11.25" x14ac:dyDescent="0.2">
      <c r="A320" s="310" t="s">
        <v>1261</v>
      </c>
      <c r="B320" s="296" t="s">
        <v>1262</v>
      </c>
      <c r="C320" s="296" t="s">
        <v>312</v>
      </c>
      <c r="D320" s="297" t="s">
        <v>4864</v>
      </c>
      <c r="E320" s="298">
        <v>11000</v>
      </c>
      <c r="F320" s="298" t="s">
        <v>5532</v>
      </c>
      <c r="G320" s="297" t="s">
        <v>5533</v>
      </c>
      <c r="H320" s="297" t="s">
        <v>4887</v>
      </c>
      <c r="I320" s="297" t="s">
        <v>4868</v>
      </c>
      <c r="J320" s="297" t="s">
        <v>4869</v>
      </c>
      <c r="K320" s="299">
        <v>1</v>
      </c>
      <c r="L320" s="298">
        <v>2</v>
      </c>
      <c r="M320" s="300">
        <v>23288.18</v>
      </c>
      <c r="N320" s="301"/>
      <c r="O320" s="297"/>
      <c r="P320" s="302"/>
    </row>
    <row r="321" spans="1:16" s="285" customFormat="1" ht="11.25" x14ac:dyDescent="0.2">
      <c r="A321" s="310" t="s">
        <v>1261</v>
      </c>
      <c r="B321" s="296" t="s">
        <v>1262</v>
      </c>
      <c r="C321" s="296" t="s">
        <v>312</v>
      </c>
      <c r="D321" s="297" t="s">
        <v>4864</v>
      </c>
      <c r="E321" s="298">
        <v>8500</v>
      </c>
      <c r="F321" s="298" t="s">
        <v>5534</v>
      </c>
      <c r="G321" s="297" t="s">
        <v>5535</v>
      </c>
      <c r="H321" s="297" t="s">
        <v>4877</v>
      </c>
      <c r="I321" s="297" t="s">
        <v>4868</v>
      </c>
      <c r="J321" s="297" t="s">
        <v>4869</v>
      </c>
      <c r="K321" s="299">
        <v>4</v>
      </c>
      <c r="L321" s="298">
        <v>11</v>
      </c>
      <c r="M321" s="300">
        <v>101215.53</v>
      </c>
      <c r="N321" s="301"/>
      <c r="O321" s="297"/>
      <c r="P321" s="302"/>
    </row>
    <row r="322" spans="1:16" s="285" customFormat="1" ht="11.25" x14ac:dyDescent="0.2">
      <c r="A322" s="310" t="s">
        <v>1261</v>
      </c>
      <c r="B322" s="296" t="s">
        <v>1262</v>
      </c>
      <c r="C322" s="296" t="s">
        <v>312</v>
      </c>
      <c r="D322" s="297" t="s">
        <v>4864</v>
      </c>
      <c r="E322" s="298">
        <v>7000</v>
      </c>
      <c r="F322" s="298" t="s">
        <v>5536</v>
      </c>
      <c r="G322" s="297" t="s">
        <v>5537</v>
      </c>
      <c r="H322" s="297" t="s">
        <v>4874</v>
      </c>
      <c r="I322" s="297" t="s">
        <v>4868</v>
      </c>
      <c r="J322" s="297" t="s">
        <v>4869</v>
      </c>
      <c r="K322" s="299">
        <v>3</v>
      </c>
      <c r="L322" s="298">
        <v>10</v>
      </c>
      <c r="M322" s="300">
        <v>72094.16</v>
      </c>
      <c r="N322" s="301"/>
      <c r="O322" s="297"/>
      <c r="P322" s="302"/>
    </row>
    <row r="323" spans="1:16" s="285" customFormat="1" ht="11.25" x14ac:dyDescent="0.2">
      <c r="A323" s="310" t="s">
        <v>1261</v>
      </c>
      <c r="B323" s="296" t="s">
        <v>1262</v>
      </c>
      <c r="C323" s="296" t="s">
        <v>312</v>
      </c>
      <c r="D323" s="297" t="s">
        <v>4864</v>
      </c>
      <c r="E323" s="298">
        <v>6500</v>
      </c>
      <c r="F323" s="298" t="s">
        <v>5538</v>
      </c>
      <c r="G323" s="297" t="s">
        <v>5539</v>
      </c>
      <c r="H323" s="297" t="s">
        <v>4877</v>
      </c>
      <c r="I323" s="297" t="s">
        <v>4868</v>
      </c>
      <c r="J323" s="297" t="s">
        <v>4869</v>
      </c>
      <c r="K323" s="299">
        <v>2</v>
      </c>
      <c r="L323" s="298">
        <v>5</v>
      </c>
      <c r="M323" s="300">
        <v>31387.3</v>
      </c>
      <c r="N323" s="301"/>
      <c r="O323" s="297"/>
      <c r="P323" s="302"/>
    </row>
    <row r="324" spans="1:16" s="285" customFormat="1" ht="11.25" x14ac:dyDescent="0.2">
      <c r="A324" s="310" t="s">
        <v>1261</v>
      </c>
      <c r="B324" s="296" t="s">
        <v>1262</v>
      </c>
      <c r="C324" s="296" t="s">
        <v>312</v>
      </c>
      <c r="D324" s="297" t="s">
        <v>4864</v>
      </c>
      <c r="E324" s="298">
        <v>5500</v>
      </c>
      <c r="F324" s="298" t="s">
        <v>5540</v>
      </c>
      <c r="G324" s="297" t="s">
        <v>5541</v>
      </c>
      <c r="H324" s="297" t="s">
        <v>4877</v>
      </c>
      <c r="I324" s="297" t="s">
        <v>4868</v>
      </c>
      <c r="J324" s="297" t="s">
        <v>4869</v>
      </c>
      <c r="K324" s="299">
        <v>4</v>
      </c>
      <c r="L324" s="298">
        <v>12</v>
      </c>
      <c r="M324" s="300">
        <v>68789.680000000008</v>
      </c>
      <c r="N324" s="301"/>
      <c r="O324" s="297"/>
      <c r="P324" s="302"/>
    </row>
    <row r="325" spans="1:16" s="285" customFormat="1" ht="11.25" x14ac:dyDescent="0.2">
      <c r="A325" s="310" t="s">
        <v>1261</v>
      </c>
      <c r="B325" s="296" t="s">
        <v>1262</v>
      </c>
      <c r="C325" s="296" t="s">
        <v>312</v>
      </c>
      <c r="D325" s="297" t="s">
        <v>4956</v>
      </c>
      <c r="E325" s="298">
        <v>3000</v>
      </c>
      <c r="F325" s="298" t="s">
        <v>5542</v>
      </c>
      <c r="G325" s="297" t="s">
        <v>5543</v>
      </c>
      <c r="H325" s="297" t="s">
        <v>4959</v>
      </c>
      <c r="I325" s="297" t="s">
        <v>4897</v>
      </c>
      <c r="J325" s="297" t="s">
        <v>4960</v>
      </c>
      <c r="K325" s="299">
        <v>4</v>
      </c>
      <c r="L325" s="298">
        <v>12</v>
      </c>
      <c r="M325" s="300">
        <v>38789.68</v>
      </c>
      <c r="N325" s="301"/>
      <c r="O325" s="297"/>
      <c r="P325" s="302"/>
    </row>
    <row r="326" spans="1:16" s="285" customFormat="1" ht="11.25" x14ac:dyDescent="0.2">
      <c r="A326" s="310" t="s">
        <v>1261</v>
      </c>
      <c r="B326" s="296" t="s">
        <v>1262</v>
      </c>
      <c r="C326" s="296" t="s">
        <v>312</v>
      </c>
      <c r="D326" s="297" t="s">
        <v>4864</v>
      </c>
      <c r="E326" s="298">
        <v>6500</v>
      </c>
      <c r="F326" s="298" t="s">
        <v>5544</v>
      </c>
      <c r="G326" s="297" t="s">
        <v>5545</v>
      </c>
      <c r="H326" s="297" t="s">
        <v>4877</v>
      </c>
      <c r="I326" s="297" t="s">
        <v>4868</v>
      </c>
      <c r="J326" s="297" t="s">
        <v>4869</v>
      </c>
      <c r="K326" s="299">
        <v>4</v>
      </c>
      <c r="L326" s="298">
        <v>12</v>
      </c>
      <c r="M326" s="300">
        <v>80789.680000000008</v>
      </c>
      <c r="N326" s="301"/>
      <c r="O326" s="297"/>
      <c r="P326" s="302"/>
    </row>
    <row r="327" spans="1:16" s="285" customFormat="1" ht="11.25" x14ac:dyDescent="0.2">
      <c r="A327" s="310" t="s">
        <v>1261</v>
      </c>
      <c r="B327" s="296" t="s">
        <v>1262</v>
      </c>
      <c r="C327" s="296" t="s">
        <v>312</v>
      </c>
      <c r="D327" s="297" t="s">
        <v>4864</v>
      </c>
      <c r="E327" s="298">
        <v>8500</v>
      </c>
      <c r="F327" s="298" t="s">
        <v>5546</v>
      </c>
      <c r="G327" s="297" t="s">
        <v>5547</v>
      </c>
      <c r="H327" s="297" t="s">
        <v>4877</v>
      </c>
      <c r="I327" s="297" t="s">
        <v>4868</v>
      </c>
      <c r="J327" s="297" t="s">
        <v>4869</v>
      </c>
      <c r="K327" s="299">
        <v>4</v>
      </c>
      <c r="L327" s="298">
        <v>12</v>
      </c>
      <c r="M327" s="300">
        <v>104789.68000000001</v>
      </c>
      <c r="N327" s="301"/>
      <c r="O327" s="297"/>
      <c r="P327" s="302"/>
    </row>
    <row r="328" spans="1:16" s="285" customFormat="1" ht="11.25" x14ac:dyDescent="0.2">
      <c r="A328" s="310" t="s">
        <v>1261</v>
      </c>
      <c r="B328" s="296" t="s">
        <v>1262</v>
      </c>
      <c r="C328" s="296" t="s">
        <v>312</v>
      </c>
      <c r="D328" s="297" t="s">
        <v>4864</v>
      </c>
      <c r="E328" s="298">
        <v>5500</v>
      </c>
      <c r="F328" s="298" t="s">
        <v>5548</v>
      </c>
      <c r="G328" s="297" t="s">
        <v>5549</v>
      </c>
      <c r="H328" s="297" t="s">
        <v>4867</v>
      </c>
      <c r="I328" s="297" t="s">
        <v>4868</v>
      </c>
      <c r="J328" s="297" t="s">
        <v>4869</v>
      </c>
      <c r="K328" s="299">
        <v>4</v>
      </c>
      <c r="L328" s="298">
        <v>12</v>
      </c>
      <c r="M328" s="300">
        <v>68789.680000000008</v>
      </c>
      <c r="N328" s="301"/>
      <c r="O328" s="297"/>
      <c r="P328" s="302"/>
    </row>
    <row r="329" spans="1:16" s="285" customFormat="1" ht="11.25" x14ac:dyDescent="0.2">
      <c r="A329" s="310" t="s">
        <v>1261</v>
      </c>
      <c r="B329" s="296" t="s">
        <v>1262</v>
      </c>
      <c r="C329" s="296" t="s">
        <v>312</v>
      </c>
      <c r="D329" s="297" t="s">
        <v>4864</v>
      </c>
      <c r="E329" s="298">
        <v>6500</v>
      </c>
      <c r="F329" s="298" t="s">
        <v>5550</v>
      </c>
      <c r="G329" s="297" t="s">
        <v>5551</v>
      </c>
      <c r="H329" s="297" t="s">
        <v>4877</v>
      </c>
      <c r="I329" s="297" t="s">
        <v>4868</v>
      </c>
      <c r="J329" s="297" t="s">
        <v>4869</v>
      </c>
      <c r="K329" s="299">
        <v>4</v>
      </c>
      <c r="L329" s="298">
        <v>12</v>
      </c>
      <c r="M329" s="300">
        <v>80789.680000000008</v>
      </c>
      <c r="N329" s="301"/>
      <c r="O329" s="297"/>
      <c r="P329" s="302"/>
    </row>
    <row r="330" spans="1:16" s="285" customFormat="1" ht="11.25" x14ac:dyDescent="0.2">
      <c r="A330" s="310" t="s">
        <v>1261</v>
      </c>
      <c r="B330" s="296" t="s">
        <v>1262</v>
      </c>
      <c r="C330" s="296" t="s">
        <v>312</v>
      </c>
      <c r="D330" s="297" t="s">
        <v>4864</v>
      </c>
      <c r="E330" s="298">
        <v>6500</v>
      </c>
      <c r="F330" s="298" t="s">
        <v>5552</v>
      </c>
      <c r="G330" s="297" t="s">
        <v>5553</v>
      </c>
      <c r="H330" s="297" t="s">
        <v>4877</v>
      </c>
      <c r="I330" s="297" t="s">
        <v>4868</v>
      </c>
      <c r="J330" s="297" t="s">
        <v>4869</v>
      </c>
      <c r="K330" s="299">
        <v>2</v>
      </c>
      <c r="L330" s="298">
        <v>5</v>
      </c>
      <c r="M330" s="300">
        <v>31387.3</v>
      </c>
      <c r="N330" s="301"/>
      <c r="O330" s="297"/>
      <c r="P330" s="302"/>
    </row>
    <row r="331" spans="1:16" s="285" customFormat="1" ht="11.25" x14ac:dyDescent="0.2">
      <c r="A331" s="310" t="s">
        <v>1261</v>
      </c>
      <c r="B331" s="296" t="s">
        <v>1262</v>
      </c>
      <c r="C331" s="296" t="s">
        <v>312</v>
      </c>
      <c r="D331" s="297" t="s">
        <v>4864</v>
      </c>
      <c r="E331" s="298">
        <v>7500</v>
      </c>
      <c r="F331" s="298" t="s">
        <v>5554</v>
      </c>
      <c r="G331" s="297" t="s">
        <v>5555</v>
      </c>
      <c r="H331" s="297" t="s">
        <v>5154</v>
      </c>
      <c r="I331" s="297" t="s">
        <v>4868</v>
      </c>
      <c r="J331" s="297" t="s">
        <v>4869</v>
      </c>
      <c r="K331" s="299">
        <v>1</v>
      </c>
      <c r="L331" s="298">
        <v>2</v>
      </c>
      <c r="M331" s="300">
        <v>16054.849999999999</v>
      </c>
      <c r="N331" s="301"/>
      <c r="O331" s="297"/>
      <c r="P331" s="302"/>
    </row>
    <row r="332" spans="1:16" s="285" customFormat="1" ht="11.25" x14ac:dyDescent="0.2">
      <c r="A332" s="310" t="s">
        <v>1261</v>
      </c>
      <c r="B332" s="296" t="s">
        <v>1262</v>
      </c>
      <c r="C332" s="296" t="s">
        <v>312</v>
      </c>
      <c r="D332" s="297" t="s">
        <v>4864</v>
      </c>
      <c r="E332" s="298">
        <v>5500</v>
      </c>
      <c r="F332" s="298" t="s">
        <v>5556</v>
      </c>
      <c r="G332" s="297" t="s">
        <v>5557</v>
      </c>
      <c r="H332" s="297" t="s">
        <v>4874</v>
      </c>
      <c r="I332" s="297" t="s">
        <v>4868</v>
      </c>
      <c r="J332" s="297" t="s">
        <v>4869</v>
      </c>
      <c r="K332" s="299">
        <v>4</v>
      </c>
      <c r="L332" s="298">
        <v>12</v>
      </c>
      <c r="M332" s="300">
        <v>68789.680000000008</v>
      </c>
      <c r="N332" s="301"/>
      <c r="O332" s="297"/>
      <c r="P332" s="302"/>
    </row>
    <row r="333" spans="1:16" s="285" customFormat="1" ht="11.25" x14ac:dyDescent="0.2">
      <c r="A333" s="310" t="s">
        <v>1261</v>
      </c>
      <c r="B333" s="296" t="s">
        <v>1262</v>
      </c>
      <c r="C333" s="296" t="s">
        <v>312</v>
      </c>
      <c r="D333" s="297" t="s">
        <v>4880</v>
      </c>
      <c r="E333" s="298">
        <v>4500</v>
      </c>
      <c r="F333" s="298" t="s">
        <v>5558</v>
      </c>
      <c r="G333" s="297" t="s">
        <v>5559</v>
      </c>
      <c r="H333" s="297" t="s">
        <v>4867</v>
      </c>
      <c r="I333" s="297" t="s">
        <v>4868</v>
      </c>
      <c r="J333" s="297" t="s">
        <v>5069</v>
      </c>
      <c r="K333" s="299">
        <v>1</v>
      </c>
      <c r="L333" s="298">
        <v>2</v>
      </c>
      <c r="M333" s="300">
        <v>9854.8499999999985</v>
      </c>
      <c r="N333" s="301"/>
      <c r="O333" s="297"/>
      <c r="P333" s="302"/>
    </row>
    <row r="334" spans="1:16" s="285" customFormat="1" ht="11.25" x14ac:dyDescent="0.2">
      <c r="A334" s="310" t="s">
        <v>1261</v>
      </c>
      <c r="B334" s="296" t="s">
        <v>1262</v>
      </c>
      <c r="C334" s="296" t="s">
        <v>312</v>
      </c>
      <c r="D334" s="297" t="s">
        <v>4864</v>
      </c>
      <c r="E334" s="298" t="s">
        <v>5560</v>
      </c>
      <c r="F334" s="298" t="s">
        <v>5561</v>
      </c>
      <c r="G334" s="297" t="s">
        <v>5562</v>
      </c>
      <c r="H334" s="297" t="s">
        <v>4917</v>
      </c>
      <c r="I334" s="297" t="s">
        <v>4868</v>
      </c>
      <c r="J334" s="297" t="s">
        <v>4869</v>
      </c>
      <c r="K334" s="299">
        <v>7</v>
      </c>
      <c r="L334" s="298">
        <v>12</v>
      </c>
      <c r="M334" s="300">
        <v>156839.67999999999</v>
      </c>
      <c r="N334" s="301"/>
      <c r="O334" s="297"/>
      <c r="P334" s="302"/>
    </row>
    <row r="335" spans="1:16" s="285" customFormat="1" ht="11.25" x14ac:dyDescent="0.2">
      <c r="A335" s="310" t="s">
        <v>1261</v>
      </c>
      <c r="B335" s="296" t="s">
        <v>1262</v>
      </c>
      <c r="C335" s="296" t="s">
        <v>312</v>
      </c>
      <c r="D335" s="297" t="s">
        <v>4864</v>
      </c>
      <c r="E335" s="298">
        <v>6500</v>
      </c>
      <c r="F335" s="298" t="s">
        <v>5563</v>
      </c>
      <c r="G335" s="297" t="s">
        <v>5564</v>
      </c>
      <c r="H335" s="297" t="s">
        <v>4867</v>
      </c>
      <c r="I335" s="297" t="s">
        <v>4868</v>
      </c>
      <c r="J335" s="297" t="s">
        <v>4869</v>
      </c>
      <c r="K335" s="299">
        <v>4</v>
      </c>
      <c r="L335" s="298">
        <v>12</v>
      </c>
      <c r="M335" s="300">
        <v>86013.7</v>
      </c>
      <c r="N335" s="301"/>
      <c r="O335" s="297"/>
      <c r="P335" s="302"/>
    </row>
    <row r="336" spans="1:16" s="285" customFormat="1" ht="11.25" x14ac:dyDescent="0.2">
      <c r="A336" s="310" t="s">
        <v>1261</v>
      </c>
      <c r="B336" s="296" t="s">
        <v>1262</v>
      </c>
      <c r="C336" s="296" t="s">
        <v>312</v>
      </c>
      <c r="D336" s="297" t="s">
        <v>4864</v>
      </c>
      <c r="E336" s="298">
        <v>6500</v>
      </c>
      <c r="F336" s="298" t="s">
        <v>5565</v>
      </c>
      <c r="G336" s="297" t="s">
        <v>5566</v>
      </c>
      <c r="H336" s="297" t="s">
        <v>4877</v>
      </c>
      <c r="I336" s="297" t="s">
        <v>4868</v>
      </c>
      <c r="J336" s="297" t="s">
        <v>4869</v>
      </c>
      <c r="K336" s="299">
        <v>4</v>
      </c>
      <c r="L336" s="298">
        <v>12</v>
      </c>
      <c r="M336" s="300">
        <v>80789.680000000008</v>
      </c>
      <c r="N336" s="301"/>
      <c r="O336" s="297"/>
      <c r="P336" s="302"/>
    </row>
    <row r="337" spans="1:16" s="285" customFormat="1" ht="11.25" x14ac:dyDescent="0.2">
      <c r="A337" s="310" t="s">
        <v>1261</v>
      </c>
      <c r="B337" s="296" t="s">
        <v>1262</v>
      </c>
      <c r="C337" s="296" t="s">
        <v>312</v>
      </c>
      <c r="D337" s="297" t="s">
        <v>4864</v>
      </c>
      <c r="E337" s="298">
        <v>6500</v>
      </c>
      <c r="F337" s="298" t="s">
        <v>5567</v>
      </c>
      <c r="G337" s="297" t="s">
        <v>5568</v>
      </c>
      <c r="H337" s="297" t="s">
        <v>5569</v>
      </c>
      <c r="I337" s="297" t="s">
        <v>4868</v>
      </c>
      <c r="J337" s="297" t="s">
        <v>4869</v>
      </c>
      <c r="K337" s="299">
        <v>4</v>
      </c>
      <c r="L337" s="298">
        <v>12</v>
      </c>
      <c r="M337" s="300">
        <v>80789.680000000008</v>
      </c>
      <c r="N337" s="301"/>
      <c r="O337" s="297"/>
      <c r="P337" s="302"/>
    </row>
    <row r="338" spans="1:16" s="285" customFormat="1" ht="11.25" x14ac:dyDescent="0.2">
      <c r="A338" s="310" t="s">
        <v>1261</v>
      </c>
      <c r="B338" s="296" t="s">
        <v>1262</v>
      </c>
      <c r="C338" s="296" t="s">
        <v>312</v>
      </c>
      <c r="D338" s="297" t="s">
        <v>4956</v>
      </c>
      <c r="E338" s="298">
        <v>2500</v>
      </c>
      <c r="F338" s="303" t="s">
        <v>5570</v>
      </c>
      <c r="G338" s="297" t="s">
        <v>5571</v>
      </c>
      <c r="H338" s="297" t="s">
        <v>4959</v>
      </c>
      <c r="I338" s="297" t="s">
        <v>4897</v>
      </c>
      <c r="J338" s="297" t="s">
        <v>4960</v>
      </c>
      <c r="K338" s="299">
        <v>4</v>
      </c>
      <c r="L338" s="298">
        <v>12</v>
      </c>
      <c r="M338" s="300">
        <v>32789.68</v>
      </c>
      <c r="N338" s="301"/>
      <c r="O338" s="297"/>
      <c r="P338" s="302"/>
    </row>
    <row r="339" spans="1:16" s="285" customFormat="1" ht="11.25" x14ac:dyDescent="0.2">
      <c r="A339" s="310" t="s">
        <v>1261</v>
      </c>
      <c r="B339" s="296" t="s">
        <v>1262</v>
      </c>
      <c r="C339" s="296" t="s">
        <v>312</v>
      </c>
      <c r="D339" s="297" t="s">
        <v>4864</v>
      </c>
      <c r="E339" s="298">
        <v>5500</v>
      </c>
      <c r="F339" s="298" t="s">
        <v>5572</v>
      </c>
      <c r="G339" s="297" t="s">
        <v>5573</v>
      </c>
      <c r="H339" s="297" t="s">
        <v>4896</v>
      </c>
      <c r="I339" s="297" t="s">
        <v>4868</v>
      </c>
      <c r="J339" s="297" t="s">
        <v>4869</v>
      </c>
      <c r="K339" s="299">
        <v>4</v>
      </c>
      <c r="L339" s="298">
        <v>12</v>
      </c>
      <c r="M339" s="300">
        <v>68789.680000000008</v>
      </c>
      <c r="N339" s="301"/>
      <c r="O339" s="297"/>
      <c r="P339" s="302"/>
    </row>
    <row r="340" spans="1:16" s="285" customFormat="1" ht="11.25" x14ac:dyDescent="0.2">
      <c r="A340" s="310" t="s">
        <v>1261</v>
      </c>
      <c r="B340" s="296" t="s">
        <v>1262</v>
      </c>
      <c r="C340" s="296" t="s">
        <v>312</v>
      </c>
      <c r="D340" s="297" t="s">
        <v>4880</v>
      </c>
      <c r="E340" s="298">
        <v>3000</v>
      </c>
      <c r="F340" s="298" t="s">
        <v>5574</v>
      </c>
      <c r="G340" s="297" t="s">
        <v>5575</v>
      </c>
      <c r="H340" s="297" t="s">
        <v>5576</v>
      </c>
      <c r="I340" s="297" t="s">
        <v>4897</v>
      </c>
      <c r="J340" s="297" t="s">
        <v>4898</v>
      </c>
      <c r="K340" s="299">
        <v>4</v>
      </c>
      <c r="L340" s="298">
        <v>12</v>
      </c>
      <c r="M340" s="300">
        <v>38789.68</v>
      </c>
      <c r="N340" s="301"/>
      <c r="O340" s="297"/>
      <c r="P340" s="302"/>
    </row>
    <row r="341" spans="1:16" s="285" customFormat="1" ht="11.25" x14ac:dyDescent="0.2">
      <c r="A341" s="310" t="s">
        <v>1261</v>
      </c>
      <c r="B341" s="296" t="s">
        <v>1262</v>
      </c>
      <c r="C341" s="296" t="s">
        <v>312</v>
      </c>
      <c r="D341" s="297" t="s">
        <v>4864</v>
      </c>
      <c r="E341" s="298">
        <v>6500</v>
      </c>
      <c r="F341" s="298" t="s">
        <v>5577</v>
      </c>
      <c r="G341" s="297" t="s">
        <v>5578</v>
      </c>
      <c r="H341" s="297" t="s">
        <v>4887</v>
      </c>
      <c r="I341" s="297" t="s">
        <v>4868</v>
      </c>
      <c r="J341" s="297" t="s">
        <v>4869</v>
      </c>
      <c r="K341" s="299">
        <v>4</v>
      </c>
      <c r="L341" s="298">
        <v>12</v>
      </c>
      <c r="M341" s="300">
        <v>80789.680000000008</v>
      </c>
      <c r="N341" s="301"/>
      <c r="O341" s="297"/>
      <c r="P341" s="302"/>
    </row>
    <row r="342" spans="1:16" s="285" customFormat="1" ht="11.25" x14ac:dyDescent="0.2">
      <c r="A342" s="310" t="s">
        <v>1261</v>
      </c>
      <c r="B342" s="296" t="s">
        <v>1262</v>
      </c>
      <c r="C342" s="296" t="s">
        <v>312</v>
      </c>
      <c r="D342" s="297" t="s">
        <v>4864</v>
      </c>
      <c r="E342" s="298">
        <v>6500</v>
      </c>
      <c r="F342" s="298" t="s">
        <v>5579</v>
      </c>
      <c r="G342" s="297" t="s">
        <v>5580</v>
      </c>
      <c r="H342" s="297" t="s">
        <v>4877</v>
      </c>
      <c r="I342" s="297" t="s">
        <v>4868</v>
      </c>
      <c r="J342" s="297" t="s">
        <v>4869</v>
      </c>
      <c r="K342" s="299">
        <v>1</v>
      </c>
      <c r="L342" s="298">
        <v>2</v>
      </c>
      <c r="M342" s="300">
        <v>13988.179999999998</v>
      </c>
      <c r="N342" s="301"/>
      <c r="O342" s="297"/>
      <c r="P342" s="302"/>
    </row>
    <row r="343" spans="1:16" s="285" customFormat="1" ht="11.25" x14ac:dyDescent="0.2">
      <c r="A343" s="310" t="s">
        <v>1261</v>
      </c>
      <c r="B343" s="296" t="s">
        <v>1262</v>
      </c>
      <c r="C343" s="296" t="s">
        <v>312</v>
      </c>
      <c r="D343" s="297" t="s">
        <v>4864</v>
      </c>
      <c r="E343" s="298">
        <v>7500</v>
      </c>
      <c r="F343" s="298" t="s">
        <v>5581</v>
      </c>
      <c r="G343" s="297" t="s">
        <v>5582</v>
      </c>
      <c r="H343" s="297" t="s">
        <v>4877</v>
      </c>
      <c r="I343" s="297" t="s">
        <v>4868</v>
      </c>
      <c r="J343" s="297" t="s">
        <v>4869</v>
      </c>
      <c r="K343" s="299">
        <v>1</v>
      </c>
      <c r="L343" s="298">
        <v>2</v>
      </c>
      <c r="M343" s="300">
        <v>16054.849999999999</v>
      </c>
      <c r="N343" s="301"/>
      <c r="O343" s="297"/>
      <c r="P343" s="302"/>
    </row>
    <row r="344" spans="1:16" s="285" customFormat="1" ht="11.25" x14ac:dyDescent="0.2">
      <c r="A344" s="310" t="s">
        <v>1261</v>
      </c>
      <c r="B344" s="296" t="s">
        <v>1262</v>
      </c>
      <c r="C344" s="296" t="s">
        <v>312</v>
      </c>
      <c r="D344" s="297" t="s">
        <v>4864</v>
      </c>
      <c r="E344" s="298">
        <v>6000</v>
      </c>
      <c r="F344" s="298" t="s">
        <v>5583</v>
      </c>
      <c r="G344" s="297" t="s">
        <v>5584</v>
      </c>
      <c r="H344" s="297" t="s">
        <v>4887</v>
      </c>
      <c r="I344" s="297" t="s">
        <v>4868</v>
      </c>
      <c r="J344" s="297" t="s">
        <v>4869</v>
      </c>
      <c r="K344" s="299">
        <v>4</v>
      </c>
      <c r="L344" s="298">
        <v>12</v>
      </c>
      <c r="M344" s="300">
        <v>74789.680000000008</v>
      </c>
      <c r="N344" s="301"/>
      <c r="O344" s="297"/>
      <c r="P344" s="302"/>
    </row>
    <row r="345" spans="1:16" s="285" customFormat="1" ht="11.25" x14ac:dyDescent="0.2">
      <c r="A345" s="310" t="s">
        <v>1261</v>
      </c>
      <c r="B345" s="296" t="s">
        <v>1262</v>
      </c>
      <c r="C345" s="296" t="s">
        <v>312</v>
      </c>
      <c r="D345" s="297" t="s">
        <v>4864</v>
      </c>
      <c r="E345" s="298">
        <v>5500</v>
      </c>
      <c r="F345" s="298" t="s">
        <v>5585</v>
      </c>
      <c r="G345" s="297" t="s">
        <v>5586</v>
      </c>
      <c r="H345" s="297" t="s">
        <v>4867</v>
      </c>
      <c r="I345" s="297" t="s">
        <v>4868</v>
      </c>
      <c r="J345" s="297" t="s">
        <v>4869</v>
      </c>
      <c r="K345" s="299">
        <v>4</v>
      </c>
      <c r="L345" s="298">
        <v>12</v>
      </c>
      <c r="M345" s="300">
        <v>68789.680000000008</v>
      </c>
      <c r="N345" s="301"/>
      <c r="O345" s="297"/>
      <c r="P345" s="302"/>
    </row>
    <row r="346" spans="1:16" s="285" customFormat="1" ht="11.25" x14ac:dyDescent="0.2">
      <c r="A346" s="310" t="s">
        <v>1261</v>
      </c>
      <c r="B346" s="296" t="s">
        <v>1262</v>
      </c>
      <c r="C346" s="296" t="s">
        <v>312</v>
      </c>
      <c r="D346" s="297" t="s">
        <v>4880</v>
      </c>
      <c r="E346" s="298">
        <v>2500</v>
      </c>
      <c r="F346" s="298" t="s">
        <v>5587</v>
      </c>
      <c r="G346" s="297" t="s">
        <v>5588</v>
      </c>
      <c r="H346" s="297" t="s">
        <v>4896</v>
      </c>
      <c r="I346" s="297" t="s">
        <v>4897</v>
      </c>
      <c r="J346" s="297" t="s">
        <v>4898</v>
      </c>
      <c r="K346" s="299">
        <v>4</v>
      </c>
      <c r="L346" s="298">
        <v>12</v>
      </c>
      <c r="M346" s="300">
        <v>32789.68</v>
      </c>
      <c r="N346" s="301"/>
      <c r="O346" s="297"/>
      <c r="P346" s="302"/>
    </row>
    <row r="347" spans="1:16" s="285" customFormat="1" ht="11.25" x14ac:dyDescent="0.2">
      <c r="A347" s="310" t="s">
        <v>1261</v>
      </c>
      <c r="B347" s="296" t="s">
        <v>1262</v>
      </c>
      <c r="C347" s="296" t="s">
        <v>312</v>
      </c>
      <c r="D347" s="297" t="s">
        <v>4864</v>
      </c>
      <c r="E347" s="298">
        <v>6500</v>
      </c>
      <c r="F347" s="298" t="s">
        <v>5589</v>
      </c>
      <c r="G347" s="297" t="s">
        <v>5590</v>
      </c>
      <c r="H347" s="297" t="s">
        <v>4874</v>
      </c>
      <c r="I347" s="297" t="s">
        <v>4868</v>
      </c>
      <c r="J347" s="297" t="s">
        <v>4869</v>
      </c>
      <c r="K347" s="299">
        <v>4</v>
      </c>
      <c r="L347" s="298">
        <v>12</v>
      </c>
      <c r="M347" s="300">
        <v>80789.680000000008</v>
      </c>
      <c r="N347" s="301"/>
      <c r="O347" s="297"/>
      <c r="P347" s="302"/>
    </row>
    <row r="348" spans="1:16" s="285" customFormat="1" ht="11.25" x14ac:dyDescent="0.2">
      <c r="A348" s="310" t="s">
        <v>1261</v>
      </c>
      <c r="B348" s="296" t="s">
        <v>1262</v>
      </c>
      <c r="C348" s="296" t="s">
        <v>312</v>
      </c>
      <c r="D348" s="297" t="s">
        <v>4864</v>
      </c>
      <c r="E348" s="298">
        <v>7500</v>
      </c>
      <c r="F348" s="298" t="s">
        <v>5591</v>
      </c>
      <c r="G348" s="297" t="s">
        <v>5592</v>
      </c>
      <c r="H348" s="297" t="s">
        <v>4874</v>
      </c>
      <c r="I348" s="297" t="s">
        <v>4868</v>
      </c>
      <c r="J348" s="297" t="s">
        <v>4869</v>
      </c>
      <c r="K348" s="299">
        <v>1</v>
      </c>
      <c r="L348" s="298">
        <v>2</v>
      </c>
      <c r="M348" s="300">
        <v>16054.849999999999</v>
      </c>
      <c r="N348" s="301"/>
      <c r="O348" s="297"/>
      <c r="P348" s="302"/>
    </row>
    <row r="349" spans="1:16" s="285" customFormat="1" ht="11.25" x14ac:dyDescent="0.2">
      <c r="A349" s="310" t="s">
        <v>1261</v>
      </c>
      <c r="B349" s="296" t="s">
        <v>1262</v>
      </c>
      <c r="C349" s="296" t="s">
        <v>312</v>
      </c>
      <c r="D349" s="297" t="s">
        <v>4864</v>
      </c>
      <c r="E349" s="298">
        <v>7500</v>
      </c>
      <c r="F349" s="298" t="s">
        <v>5593</v>
      </c>
      <c r="G349" s="297" t="s">
        <v>5594</v>
      </c>
      <c r="H349" s="297" t="s">
        <v>4867</v>
      </c>
      <c r="I349" s="297" t="s">
        <v>4868</v>
      </c>
      <c r="J349" s="297" t="s">
        <v>4869</v>
      </c>
      <c r="K349" s="299">
        <v>4</v>
      </c>
      <c r="L349" s="298">
        <v>12</v>
      </c>
      <c r="M349" s="300">
        <v>92789.680000000008</v>
      </c>
      <c r="N349" s="301"/>
      <c r="O349" s="297"/>
      <c r="P349" s="302"/>
    </row>
    <row r="350" spans="1:16" s="285" customFormat="1" ht="11.25" x14ac:dyDescent="0.2">
      <c r="A350" s="310" t="s">
        <v>1261</v>
      </c>
      <c r="B350" s="296" t="s">
        <v>1262</v>
      </c>
      <c r="C350" s="296" t="s">
        <v>312</v>
      </c>
      <c r="D350" s="297" t="s">
        <v>4864</v>
      </c>
      <c r="E350" s="298">
        <v>4200</v>
      </c>
      <c r="F350" s="298" t="s">
        <v>5595</v>
      </c>
      <c r="G350" s="297" t="s">
        <v>5596</v>
      </c>
      <c r="H350" s="297" t="s">
        <v>4877</v>
      </c>
      <c r="I350" s="297" t="s">
        <v>4868</v>
      </c>
      <c r="J350" s="297" t="s">
        <v>4869</v>
      </c>
      <c r="K350" s="299">
        <v>4</v>
      </c>
      <c r="L350" s="298">
        <v>12</v>
      </c>
      <c r="M350" s="300">
        <v>53189.68</v>
      </c>
      <c r="N350" s="301"/>
      <c r="O350" s="297"/>
      <c r="P350" s="302"/>
    </row>
    <row r="351" spans="1:16" s="285" customFormat="1" ht="11.25" x14ac:dyDescent="0.2">
      <c r="A351" s="310" t="s">
        <v>1261</v>
      </c>
      <c r="B351" s="296" t="s">
        <v>1262</v>
      </c>
      <c r="C351" s="296" t="s">
        <v>312</v>
      </c>
      <c r="D351" s="297" t="s">
        <v>4864</v>
      </c>
      <c r="E351" s="298">
        <v>6500</v>
      </c>
      <c r="F351" s="298" t="s">
        <v>5597</v>
      </c>
      <c r="G351" s="297" t="s">
        <v>5598</v>
      </c>
      <c r="H351" s="297" t="s">
        <v>4917</v>
      </c>
      <c r="I351" s="297" t="s">
        <v>4868</v>
      </c>
      <c r="J351" s="297" t="s">
        <v>4869</v>
      </c>
      <c r="K351" s="299">
        <v>2</v>
      </c>
      <c r="L351" s="298">
        <v>5</v>
      </c>
      <c r="M351" s="300">
        <v>31387.3</v>
      </c>
      <c r="N351" s="301"/>
      <c r="O351" s="297"/>
      <c r="P351" s="302"/>
    </row>
    <row r="352" spans="1:16" s="285" customFormat="1" ht="11.25" x14ac:dyDescent="0.2">
      <c r="A352" s="310" t="s">
        <v>1261</v>
      </c>
      <c r="B352" s="296" t="s">
        <v>1262</v>
      </c>
      <c r="C352" s="296" t="s">
        <v>312</v>
      </c>
      <c r="D352" s="297" t="s">
        <v>4864</v>
      </c>
      <c r="E352" s="298">
        <v>8500</v>
      </c>
      <c r="F352" s="298" t="s">
        <v>5599</v>
      </c>
      <c r="G352" s="297" t="s">
        <v>5600</v>
      </c>
      <c r="H352" s="297" t="s">
        <v>4887</v>
      </c>
      <c r="I352" s="297" t="s">
        <v>4868</v>
      </c>
      <c r="J352" s="297" t="s">
        <v>4869</v>
      </c>
      <c r="K352" s="299">
        <v>4</v>
      </c>
      <c r="L352" s="298">
        <v>12</v>
      </c>
      <c r="M352" s="300">
        <v>104789.68000000001</v>
      </c>
      <c r="N352" s="301"/>
      <c r="O352" s="297"/>
      <c r="P352" s="302"/>
    </row>
    <row r="353" spans="1:16" s="285" customFormat="1" ht="11.25" x14ac:dyDescent="0.2">
      <c r="A353" s="310" t="s">
        <v>1261</v>
      </c>
      <c r="B353" s="296" t="s">
        <v>1262</v>
      </c>
      <c r="C353" s="296" t="s">
        <v>312</v>
      </c>
      <c r="D353" s="297" t="s">
        <v>4864</v>
      </c>
      <c r="E353" s="298">
        <v>6000</v>
      </c>
      <c r="F353" s="298" t="s">
        <v>5601</v>
      </c>
      <c r="G353" s="297" t="s">
        <v>5602</v>
      </c>
      <c r="H353" s="297" t="s">
        <v>4867</v>
      </c>
      <c r="I353" s="297" t="s">
        <v>4868</v>
      </c>
      <c r="J353" s="297" t="s">
        <v>4869</v>
      </c>
      <c r="K353" s="299">
        <v>4</v>
      </c>
      <c r="L353" s="298">
        <v>12</v>
      </c>
      <c r="M353" s="300">
        <v>74789.680000000008</v>
      </c>
      <c r="N353" s="301"/>
      <c r="O353" s="297"/>
      <c r="P353" s="302"/>
    </row>
    <row r="354" spans="1:16" s="285" customFormat="1" ht="11.25" x14ac:dyDescent="0.2">
      <c r="A354" s="310" t="s">
        <v>1261</v>
      </c>
      <c r="B354" s="296" t="s">
        <v>1262</v>
      </c>
      <c r="C354" s="296" t="s">
        <v>312</v>
      </c>
      <c r="D354" s="297" t="s">
        <v>4864</v>
      </c>
      <c r="E354" s="298">
        <v>6000</v>
      </c>
      <c r="F354" s="298" t="s">
        <v>5603</v>
      </c>
      <c r="G354" s="297" t="s">
        <v>5604</v>
      </c>
      <c r="H354" s="297" t="s">
        <v>4877</v>
      </c>
      <c r="I354" s="297" t="s">
        <v>4868</v>
      </c>
      <c r="J354" s="297" t="s">
        <v>4869</v>
      </c>
      <c r="K354" s="299">
        <v>4</v>
      </c>
      <c r="L354" s="298">
        <v>12</v>
      </c>
      <c r="M354" s="300">
        <v>74789.680000000008</v>
      </c>
      <c r="N354" s="301"/>
      <c r="O354" s="297"/>
      <c r="P354" s="302"/>
    </row>
    <row r="355" spans="1:16" s="285" customFormat="1" ht="11.25" x14ac:dyDescent="0.2">
      <c r="A355" s="310" t="s">
        <v>1261</v>
      </c>
      <c r="B355" s="296" t="s">
        <v>1262</v>
      </c>
      <c r="C355" s="296" t="s">
        <v>312</v>
      </c>
      <c r="D355" s="297" t="s">
        <v>4864</v>
      </c>
      <c r="E355" s="298">
        <v>5500</v>
      </c>
      <c r="F355" s="298" t="s">
        <v>5605</v>
      </c>
      <c r="G355" s="297" t="s">
        <v>5606</v>
      </c>
      <c r="H355" s="297" t="s">
        <v>4867</v>
      </c>
      <c r="I355" s="297" t="s">
        <v>4868</v>
      </c>
      <c r="J355" s="297" t="s">
        <v>4869</v>
      </c>
      <c r="K355" s="299">
        <v>4</v>
      </c>
      <c r="L355" s="298">
        <v>12</v>
      </c>
      <c r="M355" s="300">
        <v>68789.680000000008</v>
      </c>
      <c r="N355" s="301"/>
      <c r="O355" s="297"/>
      <c r="P355" s="302"/>
    </row>
    <row r="356" spans="1:16" s="285" customFormat="1" ht="11.25" x14ac:dyDescent="0.2">
      <c r="A356" s="310" t="s">
        <v>1261</v>
      </c>
      <c r="B356" s="296" t="s">
        <v>1262</v>
      </c>
      <c r="C356" s="296" t="s">
        <v>312</v>
      </c>
      <c r="D356" s="297" t="s">
        <v>4864</v>
      </c>
      <c r="E356" s="298">
        <v>10500</v>
      </c>
      <c r="F356" s="298" t="s">
        <v>5607</v>
      </c>
      <c r="G356" s="297" t="s">
        <v>5608</v>
      </c>
      <c r="H356" s="297" t="s">
        <v>4887</v>
      </c>
      <c r="I356" s="297" t="s">
        <v>4868</v>
      </c>
      <c r="J356" s="297" t="s">
        <v>4869</v>
      </c>
      <c r="K356" s="299">
        <v>4</v>
      </c>
      <c r="L356" s="298">
        <v>12</v>
      </c>
      <c r="M356" s="300">
        <v>128789.68000000001</v>
      </c>
      <c r="N356" s="301"/>
      <c r="O356" s="297"/>
      <c r="P356" s="302"/>
    </row>
    <row r="357" spans="1:16" s="285" customFormat="1" ht="11.25" x14ac:dyDescent="0.2">
      <c r="A357" s="310" t="s">
        <v>1261</v>
      </c>
      <c r="B357" s="296" t="s">
        <v>1262</v>
      </c>
      <c r="C357" s="296" t="s">
        <v>312</v>
      </c>
      <c r="D357" s="297" t="s">
        <v>4864</v>
      </c>
      <c r="E357" s="298">
        <v>8500</v>
      </c>
      <c r="F357" s="298" t="s">
        <v>5609</v>
      </c>
      <c r="G357" s="297" t="s">
        <v>5610</v>
      </c>
      <c r="H357" s="297" t="s">
        <v>4877</v>
      </c>
      <c r="I357" s="297" t="s">
        <v>4868</v>
      </c>
      <c r="J357" s="297" t="s">
        <v>4869</v>
      </c>
      <c r="K357" s="299">
        <v>1</v>
      </c>
      <c r="L357" s="298">
        <v>2</v>
      </c>
      <c r="M357" s="300">
        <v>14314.849999999999</v>
      </c>
      <c r="N357" s="301"/>
      <c r="O357" s="297"/>
      <c r="P357" s="302"/>
    </row>
    <row r="358" spans="1:16" s="285" customFormat="1" ht="11.25" x14ac:dyDescent="0.2">
      <c r="A358" s="310" t="s">
        <v>1261</v>
      </c>
      <c r="B358" s="296" t="s">
        <v>1262</v>
      </c>
      <c r="C358" s="296" t="s">
        <v>312</v>
      </c>
      <c r="D358" s="297" t="s">
        <v>4864</v>
      </c>
      <c r="E358" s="298">
        <v>6500</v>
      </c>
      <c r="F358" s="298" t="s">
        <v>5611</v>
      </c>
      <c r="G358" s="297" t="s">
        <v>5612</v>
      </c>
      <c r="H358" s="297" t="s">
        <v>4877</v>
      </c>
      <c r="I358" s="297" t="s">
        <v>4868</v>
      </c>
      <c r="J358" s="297" t="s">
        <v>4869</v>
      </c>
      <c r="K358" s="299">
        <v>4</v>
      </c>
      <c r="L358" s="298">
        <v>12</v>
      </c>
      <c r="M358" s="300">
        <v>82357.590000000011</v>
      </c>
      <c r="N358" s="301"/>
      <c r="O358" s="297"/>
      <c r="P358" s="302"/>
    </row>
    <row r="359" spans="1:16" s="285" customFormat="1" ht="11.25" x14ac:dyDescent="0.2">
      <c r="A359" s="310" t="s">
        <v>1261</v>
      </c>
      <c r="B359" s="296" t="s">
        <v>1262</v>
      </c>
      <c r="C359" s="296" t="s">
        <v>312</v>
      </c>
      <c r="D359" s="297" t="s">
        <v>4864</v>
      </c>
      <c r="E359" s="298">
        <v>6500</v>
      </c>
      <c r="F359" s="298" t="s">
        <v>5613</v>
      </c>
      <c r="G359" s="297" t="s">
        <v>5614</v>
      </c>
      <c r="H359" s="297" t="s">
        <v>4874</v>
      </c>
      <c r="I359" s="297" t="s">
        <v>4868</v>
      </c>
      <c r="J359" s="297" t="s">
        <v>4869</v>
      </c>
      <c r="K359" s="299">
        <v>1</v>
      </c>
      <c r="L359" s="298">
        <v>2</v>
      </c>
      <c r="M359" s="300">
        <v>13988.179999999998</v>
      </c>
      <c r="N359" s="301"/>
      <c r="O359" s="297"/>
      <c r="P359" s="302"/>
    </row>
    <row r="360" spans="1:16" s="285" customFormat="1" ht="11.25" x14ac:dyDescent="0.2">
      <c r="A360" s="310" t="s">
        <v>1261</v>
      </c>
      <c r="B360" s="296" t="s">
        <v>1262</v>
      </c>
      <c r="C360" s="296" t="s">
        <v>312</v>
      </c>
      <c r="D360" s="297" t="s">
        <v>4864</v>
      </c>
      <c r="E360" s="298">
        <v>6500</v>
      </c>
      <c r="F360" s="298" t="s">
        <v>5615</v>
      </c>
      <c r="G360" s="297" t="s">
        <v>5616</v>
      </c>
      <c r="H360" s="297" t="s">
        <v>4877</v>
      </c>
      <c r="I360" s="297" t="s">
        <v>4868</v>
      </c>
      <c r="J360" s="297" t="s">
        <v>4869</v>
      </c>
      <c r="K360" s="299">
        <v>4</v>
      </c>
      <c r="L360" s="298">
        <v>12</v>
      </c>
      <c r="M360" s="300">
        <v>80789.680000000008</v>
      </c>
      <c r="N360" s="301"/>
      <c r="O360" s="297"/>
      <c r="P360" s="302"/>
    </row>
    <row r="361" spans="1:16" s="285" customFormat="1" ht="11.25" x14ac:dyDescent="0.2">
      <c r="A361" s="310" t="s">
        <v>1261</v>
      </c>
      <c r="B361" s="296" t="s">
        <v>1262</v>
      </c>
      <c r="C361" s="296" t="s">
        <v>312</v>
      </c>
      <c r="D361" s="297" t="s">
        <v>4864</v>
      </c>
      <c r="E361" s="298">
        <v>6500</v>
      </c>
      <c r="F361" s="298" t="s">
        <v>5617</v>
      </c>
      <c r="G361" s="297" t="s">
        <v>5618</v>
      </c>
      <c r="H361" s="297" t="s">
        <v>4877</v>
      </c>
      <c r="I361" s="297" t="s">
        <v>4868</v>
      </c>
      <c r="J361" s="297" t="s">
        <v>4869</v>
      </c>
      <c r="K361" s="299">
        <v>4</v>
      </c>
      <c r="L361" s="298">
        <v>12</v>
      </c>
      <c r="M361" s="300">
        <v>76889.23000000001</v>
      </c>
      <c r="N361" s="301"/>
      <c r="O361" s="297"/>
      <c r="P361" s="302"/>
    </row>
    <row r="362" spans="1:16" s="285" customFormat="1" ht="11.25" x14ac:dyDescent="0.2">
      <c r="A362" s="310" t="s">
        <v>1261</v>
      </c>
      <c r="B362" s="296" t="s">
        <v>1262</v>
      </c>
      <c r="C362" s="296" t="s">
        <v>312</v>
      </c>
      <c r="D362" s="297" t="s">
        <v>4864</v>
      </c>
      <c r="E362" s="298">
        <v>6500</v>
      </c>
      <c r="F362" s="298" t="s">
        <v>5619</v>
      </c>
      <c r="G362" s="297" t="s">
        <v>5620</v>
      </c>
      <c r="H362" s="297" t="s">
        <v>4877</v>
      </c>
      <c r="I362" s="297" t="s">
        <v>4868</v>
      </c>
      <c r="J362" s="297" t="s">
        <v>4869</v>
      </c>
      <c r="K362" s="299">
        <v>2</v>
      </c>
      <c r="L362" s="298">
        <v>5</v>
      </c>
      <c r="M362" s="300">
        <v>31387.3</v>
      </c>
      <c r="N362" s="301"/>
      <c r="O362" s="297"/>
      <c r="P362" s="302"/>
    </row>
    <row r="363" spans="1:16" s="285" customFormat="1" ht="11.25" x14ac:dyDescent="0.2">
      <c r="A363" s="310" t="s">
        <v>1261</v>
      </c>
      <c r="B363" s="296" t="s">
        <v>1262</v>
      </c>
      <c r="C363" s="296" t="s">
        <v>312</v>
      </c>
      <c r="D363" s="297" t="s">
        <v>4864</v>
      </c>
      <c r="E363" s="298">
        <v>11500</v>
      </c>
      <c r="F363" s="298" t="s">
        <v>5621</v>
      </c>
      <c r="G363" s="297" t="s">
        <v>5622</v>
      </c>
      <c r="H363" s="297" t="s">
        <v>4877</v>
      </c>
      <c r="I363" s="297" t="s">
        <v>4868</v>
      </c>
      <c r="J363" s="297" t="s">
        <v>4869</v>
      </c>
      <c r="K363" s="299">
        <v>2</v>
      </c>
      <c r="L363" s="298">
        <v>7</v>
      </c>
      <c r="M363" s="300">
        <v>77793.930000000008</v>
      </c>
      <c r="N363" s="301"/>
      <c r="O363" s="297"/>
      <c r="P363" s="302"/>
    </row>
    <row r="364" spans="1:16" s="285" customFormat="1" ht="11.25" x14ac:dyDescent="0.2">
      <c r="A364" s="310" t="s">
        <v>1261</v>
      </c>
      <c r="B364" s="296" t="s">
        <v>1262</v>
      </c>
      <c r="C364" s="296" t="s">
        <v>312</v>
      </c>
      <c r="D364" s="297" t="s">
        <v>4864</v>
      </c>
      <c r="E364" s="298">
        <v>7000</v>
      </c>
      <c r="F364" s="298" t="s">
        <v>5623</v>
      </c>
      <c r="G364" s="297" t="s">
        <v>5624</v>
      </c>
      <c r="H364" s="297" t="s">
        <v>4903</v>
      </c>
      <c r="I364" s="297" t="s">
        <v>4868</v>
      </c>
      <c r="J364" s="297" t="s">
        <v>4869</v>
      </c>
      <c r="K364" s="299">
        <v>4</v>
      </c>
      <c r="L364" s="298">
        <v>12</v>
      </c>
      <c r="M364" s="300">
        <v>86789.680000000008</v>
      </c>
      <c r="N364" s="301"/>
      <c r="O364" s="297"/>
      <c r="P364" s="302"/>
    </row>
    <row r="365" spans="1:16" s="285" customFormat="1" ht="11.25" x14ac:dyDescent="0.2">
      <c r="A365" s="310" t="s">
        <v>1261</v>
      </c>
      <c r="B365" s="296" t="s">
        <v>1262</v>
      </c>
      <c r="C365" s="296" t="s">
        <v>312</v>
      </c>
      <c r="D365" s="297" t="s">
        <v>4864</v>
      </c>
      <c r="E365" s="298">
        <v>6500</v>
      </c>
      <c r="F365" s="298" t="s">
        <v>5625</v>
      </c>
      <c r="G365" s="297" t="s">
        <v>5626</v>
      </c>
      <c r="H365" s="297" t="s">
        <v>4874</v>
      </c>
      <c r="I365" s="297" t="s">
        <v>4868</v>
      </c>
      <c r="J365" s="297" t="s">
        <v>4869</v>
      </c>
      <c r="K365" s="299">
        <v>4</v>
      </c>
      <c r="L365" s="298">
        <v>12</v>
      </c>
      <c r="M365" s="300">
        <v>80789.680000000008</v>
      </c>
      <c r="N365" s="301"/>
      <c r="O365" s="297"/>
      <c r="P365" s="302"/>
    </row>
    <row r="366" spans="1:16" s="285" customFormat="1" ht="11.25" x14ac:dyDescent="0.2">
      <c r="A366" s="310" t="s">
        <v>1261</v>
      </c>
      <c r="B366" s="296" t="s">
        <v>1262</v>
      </c>
      <c r="C366" s="296" t="s">
        <v>312</v>
      </c>
      <c r="D366" s="297" t="s">
        <v>4880</v>
      </c>
      <c r="E366" s="298">
        <v>4500</v>
      </c>
      <c r="F366" s="298" t="s">
        <v>5627</v>
      </c>
      <c r="G366" s="297" t="s">
        <v>5628</v>
      </c>
      <c r="H366" s="297" t="s">
        <v>5050</v>
      </c>
      <c r="I366" s="297" t="s">
        <v>4868</v>
      </c>
      <c r="J366" s="297" t="s">
        <v>5069</v>
      </c>
      <c r="K366" s="299">
        <v>4</v>
      </c>
      <c r="L366" s="298">
        <v>12</v>
      </c>
      <c r="M366" s="300">
        <v>56789.68</v>
      </c>
      <c r="N366" s="301"/>
      <c r="O366" s="297"/>
      <c r="P366" s="302"/>
    </row>
    <row r="367" spans="1:16" s="285" customFormat="1" ht="11.25" x14ac:dyDescent="0.2">
      <c r="A367" s="310" t="s">
        <v>1261</v>
      </c>
      <c r="B367" s="296" t="s">
        <v>1262</v>
      </c>
      <c r="C367" s="296" t="s">
        <v>312</v>
      </c>
      <c r="D367" s="297" t="s">
        <v>4864</v>
      </c>
      <c r="E367" s="298">
        <v>8500</v>
      </c>
      <c r="F367" s="298" t="s">
        <v>5629</v>
      </c>
      <c r="G367" s="297" t="s">
        <v>5630</v>
      </c>
      <c r="H367" s="297" t="s">
        <v>4877</v>
      </c>
      <c r="I367" s="297" t="s">
        <v>4868</v>
      </c>
      <c r="J367" s="297" t="s">
        <v>4869</v>
      </c>
      <c r="K367" s="299">
        <v>4</v>
      </c>
      <c r="L367" s="298">
        <v>12</v>
      </c>
      <c r="M367" s="300">
        <v>108407.18000000001</v>
      </c>
      <c r="N367" s="301"/>
      <c r="O367" s="297"/>
      <c r="P367" s="302"/>
    </row>
    <row r="368" spans="1:16" s="285" customFormat="1" ht="11.25" x14ac:dyDescent="0.2">
      <c r="A368" s="310" t="s">
        <v>1261</v>
      </c>
      <c r="B368" s="296" t="s">
        <v>1262</v>
      </c>
      <c r="C368" s="296" t="s">
        <v>312</v>
      </c>
      <c r="D368" s="297" t="s">
        <v>4864</v>
      </c>
      <c r="E368" s="298">
        <v>8500</v>
      </c>
      <c r="F368" s="298" t="s">
        <v>5631</v>
      </c>
      <c r="G368" s="297" t="s">
        <v>5632</v>
      </c>
      <c r="H368" s="297" t="s">
        <v>4877</v>
      </c>
      <c r="I368" s="297" t="s">
        <v>4868</v>
      </c>
      <c r="J368" s="297" t="s">
        <v>4869</v>
      </c>
      <c r="K368" s="299">
        <v>4</v>
      </c>
      <c r="L368" s="298">
        <v>12</v>
      </c>
      <c r="M368" s="300">
        <v>104789.68000000001</v>
      </c>
      <c r="N368" s="301"/>
      <c r="O368" s="297"/>
      <c r="P368" s="302"/>
    </row>
    <row r="369" spans="1:16" s="285" customFormat="1" ht="11.25" x14ac:dyDescent="0.2">
      <c r="A369" s="310" t="s">
        <v>1261</v>
      </c>
      <c r="B369" s="296" t="s">
        <v>1262</v>
      </c>
      <c r="C369" s="296" t="s">
        <v>312</v>
      </c>
      <c r="D369" s="297" t="s">
        <v>4864</v>
      </c>
      <c r="E369" s="298">
        <v>8500</v>
      </c>
      <c r="F369" s="298" t="s">
        <v>5633</v>
      </c>
      <c r="G369" s="297" t="s">
        <v>5634</v>
      </c>
      <c r="H369" s="297" t="s">
        <v>5347</v>
      </c>
      <c r="I369" s="297" t="s">
        <v>4868</v>
      </c>
      <c r="J369" s="297" t="s">
        <v>4869</v>
      </c>
      <c r="K369" s="299">
        <v>4</v>
      </c>
      <c r="L369" s="298">
        <v>12</v>
      </c>
      <c r="M369" s="300">
        <v>104789.68000000001</v>
      </c>
      <c r="N369" s="301"/>
      <c r="O369" s="297"/>
      <c r="P369" s="302"/>
    </row>
    <row r="370" spans="1:16" s="285" customFormat="1" ht="11.25" x14ac:dyDescent="0.2">
      <c r="A370" s="310" t="s">
        <v>1261</v>
      </c>
      <c r="B370" s="296" t="s">
        <v>1262</v>
      </c>
      <c r="C370" s="296" t="s">
        <v>312</v>
      </c>
      <c r="D370" s="297" t="s">
        <v>4864</v>
      </c>
      <c r="E370" s="298">
        <v>8500</v>
      </c>
      <c r="F370" s="298" t="s">
        <v>5635</v>
      </c>
      <c r="G370" s="297" t="s">
        <v>5636</v>
      </c>
      <c r="H370" s="297" t="s">
        <v>4887</v>
      </c>
      <c r="I370" s="297" t="s">
        <v>4868</v>
      </c>
      <c r="J370" s="297" t="s">
        <v>4869</v>
      </c>
      <c r="K370" s="299">
        <v>4</v>
      </c>
      <c r="L370" s="298">
        <v>12</v>
      </c>
      <c r="M370" s="300">
        <v>104789.68000000001</v>
      </c>
      <c r="N370" s="301"/>
      <c r="O370" s="297"/>
      <c r="P370" s="302"/>
    </row>
    <row r="371" spans="1:16" s="285" customFormat="1" ht="11.25" x14ac:dyDescent="0.2">
      <c r="A371" s="310" t="s">
        <v>1261</v>
      </c>
      <c r="B371" s="296" t="s">
        <v>1262</v>
      </c>
      <c r="C371" s="296" t="s">
        <v>312</v>
      </c>
      <c r="D371" s="297" t="s">
        <v>4864</v>
      </c>
      <c r="E371" s="298">
        <v>8500</v>
      </c>
      <c r="F371" s="298" t="s">
        <v>5637</v>
      </c>
      <c r="G371" s="297" t="s">
        <v>5638</v>
      </c>
      <c r="H371" s="297" t="s">
        <v>5002</v>
      </c>
      <c r="I371" s="297" t="s">
        <v>4868</v>
      </c>
      <c r="J371" s="297" t="s">
        <v>4869</v>
      </c>
      <c r="K371" s="299">
        <v>2</v>
      </c>
      <c r="L371" s="298">
        <v>7</v>
      </c>
      <c r="M371" s="300">
        <v>62920.32</v>
      </c>
      <c r="N371" s="301"/>
      <c r="O371" s="297"/>
      <c r="P371" s="302"/>
    </row>
    <row r="372" spans="1:16" s="285" customFormat="1" ht="11.25" x14ac:dyDescent="0.2">
      <c r="A372" s="310" t="s">
        <v>1261</v>
      </c>
      <c r="B372" s="296" t="s">
        <v>1262</v>
      </c>
      <c r="C372" s="296" t="s">
        <v>312</v>
      </c>
      <c r="D372" s="297" t="s">
        <v>4864</v>
      </c>
      <c r="E372" s="298">
        <v>8500</v>
      </c>
      <c r="F372" s="298" t="s">
        <v>5639</v>
      </c>
      <c r="G372" s="297" t="s">
        <v>5640</v>
      </c>
      <c r="H372" s="297" t="s">
        <v>4887</v>
      </c>
      <c r="I372" s="297" t="s">
        <v>4868</v>
      </c>
      <c r="J372" s="297" t="s">
        <v>4869</v>
      </c>
      <c r="K372" s="299">
        <v>4</v>
      </c>
      <c r="L372" s="298">
        <v>12</v>
      </c>
      <c r="M372" s="300">
        <v>104789.68000000001</v>
      </c>
      <c r="N372" s="301"/>
      <c r="O372" s="297"/>
      <c r="P372" s="302"/>
    </row>
    <row r="373" spans="1:16" s="285" customFormat="1" ht="11.25" x14ac:dyDescent="0.2">
      <c r="A373" s="310" t="s">
        <v>1261</v>
      </c>
      <c r="B373" s="296" t="s">
        <v>1262</v>
      </c>
      <c r="C373" s="296" t="s">
        <v>312</v>
      </c>
      <c r="D373" s="297" t="s">
        <v>4956</v>
      </c>
      <c r="E373" s="298">
        <v>2000</v>
      </c>
      <c r="F373" s="298" t="s">
        <v>5641</v>
      </c>
      <c r="G373" s="297" t="s">
        <v>5642</v>
      </c>
      <c r="H373" s="297" t="s">
        <v>4896</v>
      </c>
      <c r="I373" s="297" t="s">
        <v>4897</v>
      </c>
      <c r="J373" s="297" t="s">
        <v>4898</v>
      </c>
      <c r="K373" s="299">
        <v>4</v>
      </c>
      <c r="L373" s="298">
        <v>12</v>
      </c>
      <c r="M373" s="300">
        <v>25993.670000000002</v>
      </c>
      <c r="N373" s="301"/>
      <c r="O373" s="297"/>
      <c r="P373" s="302"/>
    </row>
    <row r="374" spans="1:16" s="285" customFormat="1" ht="11.25" x14ac:dyDescent="0.2">
      <c r="A374" s="310" t="s">
        <v>1261</v>
      </c>
      <c r="B374" s="296" t="s">
        <v>1262</v>
      </c>
      <c r="C374" s="296" t="s">
        <v>312</v>
      </c>
      <c r="D374" s="297" t="s">
        <v>4880</v>
      </c>
      <c r="E374" s="298">
        <v>2500</v>
      </c>
      <c r="F374" s="298" t="s">
        <v>5643</v>
      </c>
      <c r="G374" s="297" t="s">
        <v>5644</v>
      </c>
      <c r="H374" s="297" t="s">
        <v>4903</v>
      </c>
      <c r="I374" s="297" t="s">
        <v>4922</v>
      </c>
      <c r="J374" s="297" t="s">
        <v>4884</v>
      </c>
      <c r="K374" s="299">
        <v>4</v>
      </c>
      <c r="L374" s="298">
        <v>12</v>
      </c>
      <c r="M374" s="300">
        <v>32789.68</v>
      </c>
      <c r="N374" s="301"/>
      <c r="O374" s="297"/>
      <c r="P374" s="302"/>
    </row>
    <row r="375" spans="1:16" s="285" customFormat="1" ht="11.25" x14ac:dyDescent="0.2">
      <c r="A375" s="310" t="s">
        <v>1261</v>
      </c>
      <c r="B375" s="296" t="s">
        <v>1262</v>
      </c>
      <c r="C375" s="296" t="s">
        <v>312</v>
      </c>
      <c r="D375" s="297" t="s">
        <v>4864</v>
      </c>
      <c r="E375" s="298">
        <v>5500</v>
      </c>
      <c r="F375" s="298" t="s">
        <v>5645</v>
      </c>
      <c r="G375" s="297" t="s">
        <v>5646</v>
      </c>
      <c r="H375" s="297" t="s">
        <v>5647</v>
      </c>
      <c r="I375" s="297" t="s">
        <v>4868</v>
      </c>
      <c r="J375" s="297" t="s">
        <v>4869</v>
      </c>
      <c r="K375" s="299">
        <v>4</v>
      </c>
      <c r="L375" s="298">
        <v>12</v>
      </c>
      <c r="M375" s="300">
        <v>68789.680000000008</v>
      </c>
      <c r="N375" s="301"/>
      <c r="O375" s="297"/>
      <c r="P375" s="302"/>
    </row>
    <row r="376" spans="1:16" s="285" customFormat="1" ht="11.25" x14ac:dyDescent="0.2">
      <c r="A376" s="310" t="s">
        <v>1261</v>
      </c>
      <c r="B376" s="296" t="s">
        <v>1262</v>
      </c>
      <c r="C376" s="296" t="s">
        <v>312</v>
      </c>
      <c r="D376" s="297" t="s">
        <v>4864</v>
      </c>
      <c r="E376" s="298">
        <v>7500</v>
      </c>
      <c r="F376" s="298" t="s">
        <v>5648</v>
      </c>
      <c r="G376" s="297" t="s">
        <v>5649</v>
      </c>
      <c r="H376" s="297" t="s">
        <v>4877</v>
      </c>
      <c r="I376" s="297" t="s">
        <v>4868</v>
      </c>
      <c r="J376" s="297" t="s">
        <v>4869</v>
      </c>
      <c r="K376" s="299">
        <v>4</v>
      </c>
      <c r="L376" s="298">
        <v>12</v>
      </c>
      <c r="M376" s="300">
        <v>92789.680000000008</v>
      </c>
      <c r="N376" s="301"/>
      <c r="O376" s="297"/>
      <c r="P376" s="302"/>
    </row>
    <row r="377" spans="1:16" s="285" customFormat="1" ht="11.25" x14ac:dyDescent="0.2">
      <c r="A377" s="310" t="s">
        <v>1261</v>
      </c>
      <c r="B377" s="296" t="s">
        <v>1262</v>
      </c>
      <c r="C377" s="296" t="s">
        <v>312</v>
      </c>
      <c r="D377" s="297" t="s">
        <v>4864</v>
      </c>
      <c r="E377" s="298" t="s">
        <v>4888</v>
      </c>
      <c r="F377" s="298" t="s">
        <v>5650</v>
      </c>
      <c r="G377" s="297" t="s">
        <v>5651</v>
      </c>
      <c r="H377" s="297" t="s">
        <v>5652</v>
      </c>
      <c r="I377" s="297" t="s">
        <v>4868</v>
      </c>
      <c r="J377" s="297" t="s">
        <v>4869</v>
      </c>
      <c r="K377" s="299">
        <v>5</v>
      </c>
      <c r="L377" s="298">
        <v>12</v>
      </c>
      <c r="M377" s="300">
        <v>83836.63</v>
      </c>
      <c r="N377" s="301"/>
      <c r="O377" s="297"/>
      <c r="P377" s="302"/>
    </row>
    <row r="378" spans="1:16" s="285" customFormat="1" ht="11.25" x14ac:dyDescent="0.2">
      <c r="A378" s="310" t="s">
        <v>1261</v>
      </c>
      <c r="B378" s="296" t="s">
        <v>1262</v>
      </c>
      <c r="C378" s="296" t="s">
        <v>312</v>
      </c>
      <c r="D378" s="297" t="s">
        <v>4864</v>
      </c>
      <c r="E378" s="298" t="s">
        <v>5653</v>
      </c>
      <c r="F378" s="298" t="s">
        <v>5654</v>
      </c>
      <c r="G378" s="297" t="s">
        <v>5655</v>
      </c>
      <c r="H378" s="297" t="s">
        <v>4903</v>
      </c>
      <c r="I378" s="297" t="s">
        <v>4868</v>
      </c>
      <c r="J378" s="297" t="s">
        <v>4869</v>
      </c>
      <c r="K378" s="299">
        <v>5</v>
      </c>
      <c r="L378" s="298">
        <v>12</v>
      </c>
      <c r="M378" s="300">
        <v>109452.18000000001</v>
      </c>
      <c r="N378" s="301"/>
      <c r="O378" s="297"/>
      <c r="P378" s="302"/>
    </row>
    <row r="379" spans="1:16" s="285" customFormat="1" ht="11.25" x14ac:dyDescent="0.2">
      <c r="A379" s="310" t="s">
        <v>1261</v>
      </c>
      <c r="B379" s="296" t="s">
        <v>1262</v>
      </c>
      <c r="C379" s="296" t="s">
        <v>312</v>
      </c>
      <c r="D379" s="297" t="s">
        <v>4864</v>
      </c>
      <c r="E379" s="298">
        <v>6500</v>
      </c>
      <c r="F379" s="298" t="s">
        <v>5656</v>
      </c>
      <c r="G379" s="297" t="s">
        <v>5657</v>
      </c>
      <c r="H379" s="297" t="s">
        <v>5569</v>
      </c>
      <c r="I379" s="297" t="s">
        <v>4868</v>
      </c>
      <c r="J379" s="297" t="s">
        <v>4869</v>
      </c>
      <c r="K379" s="299">
        <v>4</v>
      </c>
      <c r="L379" s="298">
        <v>12</v>
      </c>
      <c r="M379" s="300">
        <v>80789.680000000008</v>
      </c>
      <c r="N379" s="301"/>
      <c r="O379" s="297"/>
      <c r="P379" s="302"/>
    </row>
    <row r="380" spans="1:16" s="285" customFormat="1" ht="11.25" x14ac:dyDescent="0.2">
      <c r="A380" s="310" t="s">
        <v>1261</v>
      </c>
      <c r="B380" s="296" t="s">
        <v>1262</v>
      </c>
      <c r="C380" s="296" t="s">
        <v>312</v>
      </c>
      <c r="D380" s="297" t="s">
        <v>4864</v>
      </c>
      <c r="E380" s="298">
        <v>6500</v>
      </c>
      <c r="F380" s="298" t="s">
        <v>5658</v>
      </c>
      <c r="G380" s="297" t="s">
        <v>5659</v>
      </c>
      <c r="H380" s="297" t="s">
        <v>4877</v>
      </c>
      <c r="I380" s="297" t="s">
        <v>4868</v>
      </c>
      <c r="J380" s="297" t="s">
        <v>4869</v>
      </c>
      <c r="K380" s="299">
        <v>2</v>
      </c>
      <c r="L380" s="298">
        <v>5</v>
      </c>
      <c r="M380" s="300">
        <v>31387.3</v>
      </c>
      <c r="N380" s="301"/>
      <c r="O380" s="297"/>
      <c r="P380" s="302"/>
    </row>
    <row r="381" spans="1:16" s="285" customFormat="1" ht="11.25" x14ac:dyDescent="0.2">
      <c r="A381" s="310" t="s">
        <v>1261</v>
      </c>
      <c r="B381" s="296" t="s">
        <v>1262</v>
      </c>
      <c r="C381" s="296" t="s">
        <v>312</v>
      </c>
      <c r="D381" s="297" t="s">
        <v>4864</v>
      </c>
      <c r="E381" s="298">
        <v>7500</v>
      </c>
      <c r="F381" s="298" t="s">
        <v>5660</v>
      </c>
      <c r="G381" s="297" t="s">
        <v>5661</v>
      </c>
      <c r="H381" s="297" t="s">
        <v>4867</v>
      </c>
      <c r="I381" s="297" t="s">
        <v>4868</v>
      </c>
      <c r="J381" s="297" t="s">
        <v>4869</v>
      </c>
      <c r="K381" s="299">
        <v>4</v>
      </c>
      <c r="L381" s="298">
        <v>12</v>
      </c>
      <c r="M381" s="300">
        <v>95481.35</v>
      </c>
      <c r="N381" s="301"/>
      <c r="O381" s="297"/>
      <c r="P381" s="302"/>
    </row>
    <row r="382" spans="1:16" s="285" customFormat="1" ht="11.25" x14ac:dyDescent="0.2">
      <c r="A382" s="310" t="s">
        <v>1261</v>
      </c>
      <c r="B382" s="296" t="s">
        <v>1262</v>
      </c>
      <c r="C382" s="296" t="s">
        <v>312</v>
      </c>
      <c r="D382" s="297" t="s">
        <v>4864</v>
      </c>
      <c r="E382" s="298">
        <v>8500</v>
      </c>
      <c r="F382" s="298" t="s">
        <v>5662</v>
      </c>
      <c r="G382" s="297" t="s">
        <v>5663</v>
      </c>
      <c r="H382" s="297" t="s">
        <v>5664</v>
      </c>
      <c r="I382" s="297" t="s">
        <v>4868</v>
      </c>
      <c r="J382" s="297" t="s">
        <v>4869</v>
      </c>
      <c r="K382" s="299">
        <v>4</v>
      </c>
      <c r="L382" s="298">
        <v>12</v>
      </c>
      <c r="M382" s="300">
        <v>104789.68000000001</v>
      </c>
      <c r="N382" s="301"/>
      <c r="O382" s="297"/>
      <c r="P382" s="302"/>
    </row>
    <row r="383" spans="1:16" s="285" customFormat="1" ht="11.25" x14ac:dyDescent="0.2">
      <c r="A383" s="310" t="s">
        <v>1261</v>
      </c>
      <c r="B383" s="296" t="s">
        <v>1262</v>
      </c>
      <c r="C383" s="296" t="s">
        <v>312</v>
      </c>
      <c r="D383" s="297" t="s">
        <v>4880</v>
      </c>
      <c r="E383" s="298">
        <v>3800</v>
      </c>
      <c r="F383" s="298" t="s">
        <v>5665</v>
      </c>
      <c r="G383" s="297" t="s">
        <v>5666</v>
      </c>
      <c r="H383" s="297" t="s">
        <v>5050</v>
      </c>
      <c r="I383" s="297" t="s">
        <v>4868</v>
      </c>
      <c r="J383" s="297" t="s">
        <v>5069</v>
      </c>
      <c r="K383" s="299">
        <v>4</v>
      </c>
      <c r="L383" s="298">
        <v>12</v>
      </c>
      <c r="M383" s="300">
        <v>50396.43</v>
      </c>
      <c r="N383" s="301"/>
      <c r="O383" s="297"/>
      <c r="P383" s="302"/>
    </row>
    <row r="384" spans="1:16" s="285" customFormat="1" ht="11.25" x14ac:dyDescent="0.2">
      <c r="A384" s="310" t="s">
        <v>1261</v>
      </c>
      <c r="B384" s="296" t="s">
        <v>1262</v>
      </c>
      <c r="C384" s="296" t="s">
        <v>312</v>
      </c>
      <c r="D384" s="297" t="s">
        <v>4864</v>
      </c>
      <c r="E384" s="298">
        <v>6500</v>
      </c>
      <c r="F384" s="298" t="s">
        <v>5667</v>
      </c>
      <c r="G384" s="297" t="s">
        <v>5668</v>
      </c>
      <c r="H384" s="297" t="s">
        <v>5669</v>
      </c>
      <c r="I384" s="297" t="s">
        <v>4868</v>
      </c>
      <c r="J384" s="297" t="s">
        <v>4869</v>
      </c>
      <c r="K384" s="299">
        <v>1</v>
      </c>
      <c r="L384" s="298">
        <v>2</v>
      </c>
      <c r="M384" s="300">
        <v>13988.179999999998</v>
      </c>
      <c r="N384" s="301"/>
      <c r="O384" s="297"/>
      <c r="P384" s="302"/>
    </row>
    <row r="385" spans="1:16" s="285" customFormat="1" ht="11.25" x14ac:dyDescent="0.2">
      <c r="A385" s="310" t="s">
        <v>1261</v>
      </c>
      <c r="B385" s="296" t="s">
        <v>1262</v>
      </c>
      <c r="C385" s="296" t="s">
        <v>312</v>
      </c>
      <c r="D385" s="297" t="s">
        <v>4864</v>
      </c>
      <c r="E385" s="298">
        <v>6500</v>
      </c>
      <c r="F385" s="298" t="s">
        <v>5670</v>
      </c>
      <c r="G385" s="297" t="s">
        <v>5671</v>
      </c>
      <c r="H385" s="297" t="s">
        <v>4917</v>
      </c>
      <c r="I385" s="297" t="s">
        <v>4868</v>
      </c>
      <c r="J385" s="297" t="s">
        <v>4869</v>
      </c>
      <c r="K385" s="299">
        <v>2</v>
      </c>
      <c r="L385" s="298">
        <v>5</v>
      </c>
      <c r="M385" s="300">
        <v>31387.3</v>
      </c>
      <c r="N385" s="301"/>
      <c r="O385" s="297"/>
      <c r="P385" s="302"/>
    </row>
    <row r="386" spans="1:16" s="285" customFormat="1" ht="11.25" x14ac:dyDescent="0.2">
      <c r="A386" s="310" t="s">
        <v>1261</v>
      </c>
      <c r="B386" s="296" t="s">
        <v>1262</v>
      </c>
      <c r="C386" s="296" t="s">
        <v>312</v>
      </c>
      <c r="D386" s="297" t="s">
        <v>4864</v>
      </c>
      <c r="E386" s="298">
        <v>6500</v>
      </c>
      <c r="F386" s="298" t="s">
        <v>5672</v>
      </c>
      <c r="G386" s="297" t="s">
        <v>5673</v>
      </c>
      <c r="H386" s="297" t="s">
        <v>4877</v>
      </c>
      <c r="I386" s="297" t="s">
        <v>4868</v>
      </c>
      <c r="J386" s="297" t="s">
        <v>4869</v>
      </c>
      <c r="K386" s="299">
        <v>4</v>
      </c>
      <c r="L386" s="298">
        <v>12</v>
      </c>
      <c r="M386" s="300">
        <v>81006.350000000006</v>
      </c>
      <c r="N386" s="301"/>
      <c r="O386" s="297"/>
      <c r="P386" s="302"/>
    </row>
    <row r="387" spans="1:16" s="285" customFormat="1" ht="11.25" x14ac:dyDescent="0.2">
      <c r="A387" s="310" t="s">
        <v>1261</v>
      </c>
      <c r="B387" s="296" t="s">
        <v>1262</v>
      </c>
      <c r="C387" s="296" t="s">
        <v>312</v>
      </c>
      <c r="D387" s="297" t="s">
        <v>4864</v>
      </c>
      <c r="E387" s="298">
        <v>5500</v>
      </c>
      <c r="F387" s="298" t="s">
        <v>5674</v>
      </c>
      <c r="G387" s="297" t="s">
        <v>5675</v>
      </c>
      <c r="H387" s="297" t="s">
        <v>4867</v>
      </c>
      <c r="I387" s="297" t="s">
        <v>4868</v>
      </c>
      <c r="J387" s="297" t="s">
        <v>4869</v>
      </c>
      <c r="K387" s="299">
        <v>4</v>
      </c>
      <c r="L387" s="298">
        <v>12</v>
      </c>
      <c r="M387" s="300">
        <v>68789.680000000008</v>
      </c>
      <c r="N387" s="301"/>
      <c r="O387" s="297"/>
      <c r="P387" s="302"/>
    </row>
    <row r="388" spans="1:16" s="285" customFormat="1" ht="11.25" x14ac:dyDescent="0.2">
      <c r="A388" s="310" t="s">
        <v>1261</v>
      </c>
      <c r="B388" s="296" t="s">
        <v>1262</v>
      </c>
      <c r="C388" s="296" t="s">
        <v>312</v>
      </c>
      <c r="D388" s="297" t="s">
        <v>4864</v>
      </c>
      <c r="E388" s="298">
        <v>7000</v>
      </c>
      <c r="F388" s="298" t="s">
        <v>5676</v>
      </c>
      <c r="G388" s="297" t="s">
        <v>5677</v>
      </c>
      <c r="H388" s="297" t="s">
        <v>4903</v>
      </c>
      <c r="I388" s="297" t="s">
        <v>4868</v>
      </c>
      <c r="J388" s="297" t="s">
        <v>4869</v>
      </c>
      <c r="K388" s="299">
        <v>4</v>
      </c>
      <c r="L388" s="298">
        <v>12</v>
      </c>
      <c r="M388" s="300">
        <v>86789.680000000008</v>
      </c>
      <c r="N388" s="301"/>
      <c r="O388" s="297"/>
      <c r="P388" s="302"/>
    </row>
    <row r="389" spans="1:16" s="285" customFormat="1" ht="11.25" x14ac:dyDescent="0.2">
      <c r="A389" s="310" t="s">
        <v>1261</v>
      </c>
      <c r="B389" s="296" t="s">
        <v>1262</v>
      </c>
      <c r="C389" s="296" t="s">
        <v>312</v>
      </c>
      <c r="D389" s="297" t="s">
        <v>4864</v>
      </c>
      <c r="E389" s="298">
        <v>7500</v>
      </c>
      <c r="F389" s="298" t="s">
        <v>1644</v>
      </c>
      <c r="G389" s="297" t="s">
        <v>1645</v>
      </c>
      <c r="H389" s="297" t="s">
        <v>4903</v>
      </c>
      <c r="I389" s="297" t="s">
        <v>4868</v>
      </c>
      <c r="J389" s="297" t="s">
        <v>4869</v>
      </c>
      <c r="K389" s="299">
        <v>1</v>
      </c>
      <c r="L389" s="298">
        <v>2</v>
      </c>
      <c r="M389" s="300">
        <v>16054.849999999999</v>
      </c>
      <c r="N389" s="301"/>
      <c r="O389" s="297"/>
      <c r="P389" s="302"/>
    </row>
    <row r="390" spans="1:16" s="285" customFormat="1" ht="11.25" x14ac:dyDescent="0.2">
      <c r="A390" s="310" t="s">
        <v>1261</v>
      </c>
      <c r="B390" s="296" t="s">
        <v>1262</v>
      </c>
      <c r="C390" s="296" t="s">
        <v>312</v>
      </c>
      <c r="D390" s="297" t="s">
        <v>4864</v>
      </c>
      <c r="E390" s="298">
        <v>5500</v>
      </c>
      <c r="F390" s="298" t="s">
        <v>5678</v>
      </c>
      <c r="G390" s="297" t="s">
        <v>5679</v>
      </c>
      <c r="H390" s="297" t="s">
        <v>4867</v>
      </c>
      <c r="I390" s="297" t="s">
        <v>4868</v>
      </c>
      <c r="J390" s="297" t="s">
        <v>4869</v>
      </c>
      <c r="K390" s="299">
        <v>4</v>
      </c>
      <c r="L390" s="298">
        <v>12</v>
      </c>
      <c r="M390" s="300">
        <v>68789.680000000008</v>
      </c>
      <c r="N390" s="301"/>
      <c r="O390" s="297"/>
      <c r="P390" s="302"/>
    </row>
    <row r="391" spans="1:16" s="285" customFormat="1" ht="11.25" x14ac:dyDescent="0.2">
      <c r="A391" s="310" t="s">
        <v>1261</v>
      </c>
      <c r="B391" s="296" t="s">
        <v>1262</v>
      </c>
      <c r="C391" s="296" t="s">
        <v>312</v>
      </c>
      <c r="D391" s="297" t="s">
        <v>4864</v>
      </c>
      <c r="E391" s="298">
        <v>6000</v>
      </c>
      <c r="F391" s="298" t="s">
        <v>5680</v>
      </c>
      <c r="G391" s="297" t="s">
        <v>5681</v>
      </c>
      <c r="H391" s="297" t="s">
        <v>4877</v>
      </c>
      <c r="I391" s="297" t="s">
        <v>4868</v>
      </c>
      <c r="J391" s="297" t="s">
        <v>4869</v>
      </c>
      <c r="K391" s="299">
        <v>4</v>
      </c>
      <c r="L391" s="298">
        <v>12</v>
      </c>
      <c r="M391" s="300">
        <v>74789.680000000008</v>
      </c>
      <c r="N391" s="301"/>
      <c r="O391" s="297"/>
      <c r="P391" s="302"/>
    </row>
    <row r="392" spans="1:16" s="285" customFormat="1" ht="11.25" x14ac:dyDescent="0.2">
      <c r="A392" s="310" t="s">
        <v>1261</v>
      </c>
      <c r="B392" s="296" t="s">
        <v>1262</v>
      </c>
      <c r="C392" s="296" t="s">
        <v>312</v>
      </c>
      <c r="D392" s="297" t="s">
        <v>4864</v>
      </c>
      <c r="E392" s="298">
        <v>3800</v>
      </c>
      <c r="F392" s="298" t="s">
        <v>5682</v>
      </c>
      <c r="G392" s="297" t="s">
        <v>5683</v>
      </c>
      <c r="H392" s="297" t="s">
        <v>4903</v>
      </c>
      <c r="I392" s="297" t="s">
        <v>4868</v>
      </c>
      <c r="J392" s="297" t="s">
        <v>4869</v>
      </c>
      <c r="K392" s="299">
        <v>4</v>
      </c>
      <c r="L392" s="298">
        <v>12</v>
      </c>
      <c r="M392" s="300">
        <v>48389.68</v>
      </c>
      <c r="N392" s="301"/>
      <c r="O392" s="297"/>
      <c r="P392" s="302"/>
    </row>
    <row r="393" spans="1:16" s="285" customFormat="1" ht="11.25" x14ac:dyDescent="0.2">
      <c r="A393" s="310" t="s">
        <v>1261</v>
      </c>
      <c r="B393" s="296" t="s">
        <v>1262</v>
      </c>
      <c r="C393" s="296" t="s">
        <v>312</v>
      </c>
      <c r="D393" s="297" t="s">
        <v>4864</v>
      </c>
      <c r="E393" s="298">
        <v>7500</v>
      </c>
      <c r="F393" s="298" t="s">
        <v>5684</v>
      </c>
      <c r="G393" s="297" t="s">
        <v>5685</v>
      </c>
      <c r="H393" s="297" t="s">
        <v>4877</v>
      </c>
      <c r="I393" s="297" t="s">
        <v>4868</v>
      </c>
      <c r="J393" s="297" t="s">
        <v>4869</v>
      </c>
      <c r="K393" s="299">
        <v>4</v>
      </c>
      <c r="L393" s="298">
        <v>12</v>
      </c>
      <c r="M393" s="300">
        <v>92789.680000000008</v>
      </c>
      <c r="N393" s="301"/>
      <c r="O393" s="297"/>
      <c r="P393" s="302"/>
    </row>
    <row r="394" spans="1:16" s="285" customFormat="1" ht="11.25" x14ac:dyDescent="0.2">
      <c r="A394" s="310" t="s">
        <v>1261</v>
      </c>
      <c r="B394" s="296" t="s">
        <v>1262</v>
      </c>
      <c r="C394" s="296" t="s">
        <v>312</v>
      </c>
      <c r="D394" s="297" t="s">
        <v>4956</v>
      </c>
      <c r="E394" s="298">
        <v>2500</v>
      </c>
      <c r="F394" s="298" t="s">
        <v>5686</v>
      </c>
      <c r="G394" s="297" t="s">
        <v>5687</v>
      </c>
      <c r="H394" s="297" t="s">
        <v>4959</v>
      </c>
      <c r="I394" s="297" t="s">
        <v>4897</v>
      </c>
      <c r="J394" s="297" t="s">
        <v>4960</v>
      </c>
      <c r="K394" s="299">
        <v>4</v>
      </c>
      <c r="L394" s="298">
        <v>12</v>
      </c>
      <c r="M394" s="300">
        <v>32789.68</v>
      </c>
      <c r="N394" s="301"/>
      <c r="O394" s="297"/>
      <c r="P394" s="302"/>
    </row>
    <row r="395" spans="1:16" s="285" customFormat="1" ht="11.25" x14ac:dyDescent="0.2">
      <c r="A395" s="310" t="s">
        <v>1261</v>
      </c>
      <c r="B395" s="296" t="s">
        <v>1262</v>
      </c>
      <c r="C395" s="296" t="s">
        <v>312</v>
      </c>
      <c r="D395" s="297" t="s">
        <v>4864</v>
      </c>
      <c r="E395" s="298">
        <v>6500</v>
      </c>
      <c r="F395" s="298" t="s">
        <v>5688</v>
      </c>
      <c r="G395" s="297" t="s">
        <v>5689</v>
      </c>
      <c r="H395" s="297" t="s">
        <v>4877</v>
      </c>
      <c r="I395" s="297" t="s">
        <v>4868</v>
      </c>
      <c r="J395" s="297" t="s">
        <v>4869</v>
      </c>
      <c r="K395" s="299">
        <v>4</v>
      </c>
      <c r="L395" s="298">
        <v>12</v>
      </c>
      <c r="M395" s="300">
        <v>80789.680000000008</v>
      </c>
      <c r="N395" s="301"/>
      <c r="O395" s="297"/>
      <c r="P395" s="302"/>
    </row>
    <row r="396" spans="1:16" s="285" customFormat="1" ht="11.25" x14ac:dyDescent="0.2">
      <c r="A396" s="310" t="s">
        <v>1261</v>
      </c>
      <c r="B396" s="296" t="s">
        <v>1262</v>
      </c>
      <c r="C396" s="296" t="s">
        <v>312</v>
      </c>
      <c r="D396" s="297" t="s">
        <v>4864</v>
      </c>
      <c r="E396" s="298">
        <v>6500</v>
      </c>
      <c r="F396" s="298" t="s">
        <v>5690</v>
      </c>
      <c r="G396" s="297" t="s">
        <v>5691</v>
      </c>
      <c r="H396" s="297" t="s">
        <v>4867</v>
      </c>
      <c r="I396" s="297" t="s">
        <v>4868</v>
      </c>
      <c r="J396" s="297" t="s">
        <v>4869</v>
      </c>
      <c r="K396" s="299">
        <v>1</v>
      </c>
      <c r="L396" s="298">
        <v>2</v>
      </c>
      <c r="M396" s="300">
        <v>13988.179999999998</v>
      </c>
      <c r="N396" s="301"/>
      <c r="O396" s="297"/>
      <c r="P396" s="302"/>
    </row>
    <row r="397" spans="1:16" s="285" customFormat="1" ht="11.25" x14ac:dyDescent="0.2">
      <c r="A397" s="310" t="s">
        <v>1261</v>
      </c>
      <c r="B397" s="296" t="s">
        <v>1262</v>
      </c>
      <c r="C397" s="296" t="s">
        <v>312</v>
      </c>
      <c r="D397" s="297" t="s">
        <v>4864</v>
      </c>
      <c r="E397" s="298">
        <v>6500</v>
      </c>
      <c r="F397" s="298" t="s">
        <v>5692</v>
      </c>
      <c r="G397" s="297" t="s">
        <v>5693</v>
      </c>
      <c r="H397" s="297" t="s">
        <v>4867</v>
      </c>
      <c r="I397" s="297" t="s">
        <v>4868</v>
      </c>
      <c r="J397" s="297" t="s">
        <v>4869</v>
      </c>
      <c r="K397" s="299">
        <v>4</v>
      </c>
      <c r="L397" s="298">
        <v>12</v>
      </c>
      <c r="M397" s="300">
        <v>80789.680000000008</v>
      </c>
      <c r="N397" s="301"/>
      <c r="O397" s="297"/>
      <c r="P397" s="302"/>
    </row>
    <row r="398" spans="1:16" s="285" customFormat="1" ht="11.25" x14ac:dyDescent="0.2">
      <c r="A398" s="310" t="s">
        <v>1261</v>
      </c>
      <c r="B398" s="296" t="s">
        <v>1262</v>
      </c>
      <c r="C398" s="296" t="s">
        <v>312</v>
      </c>
      <c r="D398" s="297" t="s">
        <v>4880</v>
      </c>
      <c r="E398" s="298">
        <v>4800</v>
      </c>
      <c r="F398" s="298" t="s">
        <v>5694</v>
      </c>
      <c r="G398" s="297" t="s">
        <v>5695</v>
      </c>
      <c r="H398" s="297" t="s">
        <v>5696</v>
      </c>
      <c r="I398" s="297" t="s">
        <v>4883</v>
      </c>
      <c r="J398" s="297" t="s">
        <v>4884</v>
      </c>
      <c r="K398" s="299">
        <v>4</v>
      </c>
      <c r="L398" s="298">
        <v>12</v>
      </c>
      <c r="M398" s="300">
        <v>60389.68</v>
      </c>
      <c r="N398" s="301"/>
      <c r="O398" s="297"/>
      <c r="P398" s="302"/>
    </row>
    <row r="399" spans="1:16" s="285" customFormat="1" ht="11.25" x14ac:dyDescent="0.2">
      <c r="A399" s="310" t="s">
        <v>1261</v>
      </c>
      <c r="B399" s="296" t="s">
        <v>1262</v>
      </c>
      <c r="C399" s="296" t="s">
        <v>312</v>
      </c>
      <c r="D399" s="297" t="s">
        <v>4864</v>
      </c>
      <c r="E399" s="298">
        <v>8500</v>
      </c>
      <c r="F399" s="298" t="s">
        <v>5697</v>
      </c>
      <c r="G399" s="297" t="s">
        <v>5698</v>
      </c>
      <c r="H399" s="297" t="s">
        <v>4887</v>
      </c>
      <c r="I399" s="297" t="s">
        <v>4868</v>
      </c>
      <c r="J399" s="297" t="s">
        <v>4869</v>
      </c>
      <c r="K399" s="299">
        <v>4</v>
      </c>
      <c r="L399" s="298">
        <v>12</v>
      </c>
      <c r="M399" s="300">
        <v>104789.68000000001</v>
      </c>
      <c r="N399" s="301"/>
      <c r="O399" s="297"/>
      <c r="P399" s="302"/>
    </row>
    <row r="400" spans="1:16" s="285" customFormat="1" ht="11.25" x14ac:dyDescent="0.2">
      <c r="A400" s="310" t="s">
        <v>1261</v>
      </c>
      <c r="B400" s="296" t="s">
        <v>1262</v>
      </c>
      <c r="C400" s="296" t="s">
        <v>312</v>
      </c>
      <c r="D400" s="297" t="s">
        <v>4864</v>
      </c>
      <c r="E400" s="298">
        <v>10500</v>
      </c>
      <c r="F400" s="298" t="s">
        <v>5699</v>
      </c>
      <c r="G400" s="297" t="s">
        <v>5700</v>
      </c>
      <c r="H400" s="297" t="s">
        <v>5664</v>
      </c>
      <c r="I400" s="297" t="s">
        <v>4868</v>
      </c>
      <c r="J400" s="297" t="s">
        <v>4869</v>
      </c>
      <c r="K400" s="299">
        <v>4</v>
      </c>
      <c r="L400" s="298">
        <v>12</v>
      </c>
      <c r="M400" s="300">
        <v>130946.26000000001</v>
      </c>
      <c r="N400" s="301"/>
      <c r="O400" s="297"/>
      <c r="P400" s="302"/>
    </row>
    <row r="401" spans="1:16" s="285" customFormat="1" ht="11.25" x14ac:dyDescent="0.2">
      <c r="A401" s="310" t="s">
        <v>1261</v>
      </c>
      <c r="B401" s="296" t="s">
        <v>1262</v>
      </c>
      <c r="C401" s="296" t="s">
        <v>312</v>
      </c>
      <c r="D401" s="297" t="s">
        <v>4864</v>
      </c>
      <c r="E401" s="298" t="s">
        <v>5701</v>
      </c>
      <c r="F401" s="298" t="s">
        <v>5702</v>
      </c>
      <c r="G401" s="297" t="s">
        <v>5703</v>
      </c>
      <c r="H401" s="297" t="s">
        <v>4887</v>
      </c>
      <c r="I401" s="297" t="s">
        <v>4868</v>
      </c>
      <c r="J401" s="297" t="s">
        <v>4869</v>
      </c>
      <c r="K401" s="299">
        <v>5</v>
      </c>
      <c r="L401" s="298">
        <v>11</v>
      </c>
      <c r="M401" s="300">
        <v>123902.75</v>
      </c>
      <c r="N401" s="301"/>
      <c r="O401" s="297"/>
      <c r="P401" s="302"/>
    </row>
    <row r="402" spans="1:16" s="285" customFormat="1" ht="11.25" x14ac:dyDescent="0.2">
      <c r="A402" s="310" t="s">
        <v>1261</v>
      </c>
      <c r="B402" s="296" t="s">
        <v>1262</v>
      </c>
      <c r="C402" s="296" t="s">
        <v>312</v>
      </c>
      <c r="D402" s="297" t="s">
        <v>4880</v>
      </c>
      <c r="E402" s="298">
        <v>2500</v>
      </c>
      <c r="F402" s="298" t="s">
        <v>5704</v>
      </c>
      <c r="G402" s="297" t="s">
        <v>5705</v>
      </c>
      <c r="H402" s="297" t="s">
        <v>4896</v>
      </c>
      <c r="I402" s="297" t="s">
        <v>4868</v>
      </c>
      <c r="J402" s="297" t="s">
        <v>5069</v>
      </c>
      <c r="K402" s="299">
        <v>4</v>
      </c>
      <c r="L402" s="298">
        <v>12</v>
      </c>
      <c r="M402" s="300">
        <v>32789.68</v>
      </c>
      <c r="N402" s="301"/>
      <c r="O402" s="297"/>
      <c r="P402" s="302"/>
    </row>
    <row r="403" spans="1:16" s="285" customFormat="1" ht="11.25" x14ac:dyDescent="0.2">
      <c r="A403" s="310" t="s">
        <v>1261</v>
      </c>
      <c r="B403" s="296" t="s">
        <v>1262</v>
      </c>
      <c r="C403" s="296" t="s">
        <v>312</v>
      </c>
      <c r="D403" s="297" t="s">
        <v>4864</v>
      </c>
      <c r="E403" s="298">
        <v>6500</v>
      </c>
      <c r="F403" s="298" t="s">
        <v>5706</v>
      </c>
      <c r="G403" s="297" t="s">
        <v>5707</v>
      </c>
      <c r="H403" s="297" t="s">
        <v>4874</v>
      </c>
      <c r="I403" s="297" t="s">
        <v>4868</v>
      </c>
      <c r="J403" s="297" t="s">
        <v>4869</v>
      </c>
      <c r="K403" s="299">
        <v>2</v>
      </c>
      <c r="L403" s="298">
        <v>5</v>
      </c>
      <c r="M403" s="300">
        <v>31387.3</v>
      </c>
      <c r="N403" s="301"/>
      <c r="O403" s="297"/>
      <c r="P403" s="302"/>
    </row>
    <row r="404" spans="1:16" s="285" customFormat="1" ht="11.25" x14ac:dyDescent="0.2">
      <c r="A404" s="310" t="s">
        <v>1261</v>
      </c>
      <c r="B404" s="296" t="s">
        <v>1262</v>
      </c>
      <c r="C404" s="296" t="s">
        <v>312</v>
      </c>
      <c r="D404" s="297" t="s">
        <v>4864</v>
      </c>
      <c r="E404" s="298">
        <v>6500</v>
      </c>
      <c r="F404" s="298" t="s">
        <v>5708</v>
      </c>
      <c r="G404" s="297" t="s">
        <v>5709</v>
      </c>
      <c r="H404" s="297" t="s">
        <v>4877</v>
      </c>
      <c r="I404" s="297" t="s">
        <v>4868</v>
      </c>
      <c r="J404" s="297" t="s">
        <v>4869</v>
      </c>
      <c r="K404" s="299">
        <v>4</v>
      </c>
      <c r="L404" s="298">
        <v>12</v>
      </c>
      <c r="M404" s="300">
        <v>80789.680000000008</v>
      </c>
      <c r="N404" s="301"/>
      <c r="O404" s="297"/>
      <c r="P404" s="302"/>
    </row>
    <row r="405" spans="1:16" s="285" customFormat="1" ht="11.25" x14ac:dyDescent="0.2">
      <c r="A405" s="310" t="s">
        <v>1261</v>
      </c>
      <c r="B405" s="296" t="s">
        <v>1262</v>
      </c>
      <c r="C405" s="296" t="s">
        <v>312</v>
      </c>
      <c r="D405" s="297" t="s">
        <v>4864</v>
      </c>
      <c r="E405" s="298">
        <v>5500</v>
      </c>
      <c r="F405" s="298" t="s">
        <v>5710</v>
      </c>
      <c r="G405" s="297" t="s">
        <v>5711</v>
      </c>
      <c r="H405" s="297" t="s">
        <v>4867</v>
      </c>
      <c r="I405" s="297" t="s">
        <v>4868</v>
      </c>
      <c r="J405" s="297" t="s">
        <v>4869</v>
      </c>
      <c r="K405" s="299">
        <v>4</v>
      </c>
      <c r="L405" s="298">
        <v>12</v>
      </c>
      <c r="M405" s="300">
        <v>68789.680000000008</v>
      </c>
      <c r="N405" s="301"/>
      <c r="O405" s="297"/>
      <c r="P405" s="302"/>
    </row>
    <row r="406" spans="1:16" s="285" customFormat="1" ht="11.25" x14ac:dyDescent="0.2">
      <c r="A406" s="310" t="s">
        <v>1261</v>
      </c>
      <c r="B406" s="296" t="s">
        <v>1262</v>
      </c>
      <c r="C406" s="296" t="s">
        <v>312</v>
      </c>
      <c r="D406" s="297" t="s">
        <v>4864</v>
      </c>
      <c r="E406" s="298">
        <v>7500</v>
      </c>
      <c r="F406" s="298" t="s">
        <v>5712</v>
      </c>
      <c r="G406" s="297" t="s">
        <v>5713</v>
      </c>
      <c r="H406" s="297" t="s">
        <v>4867</v>
      </c>
      <c r="I406" s="297" t="s">
        <v>4868</v>
      </c>
      <c r="J406" s="297" t="s">
        <v>4869</v>
      </c>
      <c r="K406" s="299">
        <v>4</v>
      </c>
      <c r="L406" s="298">
        <v>12</v>
      </c>
      <c r="M406" s="300">
        <v>92789.680000000008</v>
      </c>
      <c r="N406" s="301"/>
      <c r="O406" s="297"/>
      <c r="P406" s="302"/>
    </row>
    <row r="407" spans="1:16" s="285" customFormat="1" ht="11.25" x14ac:dyDescent="0.2">
      <c r="A407" s="310" t="s">
        <v>1261</v>
      </c>
      <c r="B407" s="296" t="s">
        <v>1262</v>
      </c>
      <c r="C407" s="296" t="s">
        <v>312</v>
      </c>
      <c r="D407" s="297" t="s">
        <v>4864</v>
      </c>
      <c r="E407" s="298">
        <v>6500</v>
      </c>
      <c r="F407" s="298" t="s">
        <v>5714</v>
      </c>
      <c r="G407" s="297" t="s">
        <v>5715</v>
      </c>
      <c r="H407" s="297" t="s">
        <v>4877</v>
      </c>
      <c r="I407" s="297" t="s">
        <v>4868</v>
      </c>
      <c r="J407" s="297" t="s">
        <v>4869</v>
      </c>
      <c r="K407" s="299">
        <v>4</v>
      </c>
      <c r="L407" s="298">
        <v>12</v>
      </c>
      <c r="M407" s="300">
        <v>80789.680000000008</v>
      </c>
      <c r="N407" s="301"/>
      <c r="O407" s="297"/>
      <c r="P407" s="302"/>
    </row>
    <row r="408" spans="1:16" s="285" customFormat="1" ht="11.25" x14ac:dyDescent="0.2">
      <c r="A408" s="310" t="s">
        <v>1261</v>
      </c>
      <c r="B408" s="296" t="s">
        <v>1262</v>
      </c>
      <c r="C408" s="296" t="s">
        <v>312</v>
      </c>
      <c r="D408" s="297" t="s">
        <v>4864</v>
      </c>
      <c r="E408" s="298">
        <v>7000</v>
      </c>
      <c r="F408" s="298" t="s">
        <v>5716</v>
      </c>
      <c r="G408" s="297" t="s">
        <v>5717</v>
      </c>
      <c r="H408" s="297" t="s">
        <v>5196</v>
      </c>
      <c r="I408" s="297" t="s">
        <v>4868</v>
      </c>
      <c r="J408" s="297" t="s">
        <v>4869</v>
      </c>
      <c r="K408" s="299">
        <v>4</v>
      </c>
      <c r="L408" s="298">
        <v>12</v>
      </c>
      <c r="M408" s="300">
        <v>86789.680000000008</v>
      </c>
      <c r="N408" s="301"/>
      <c r="O408" s="297"/>
      <c r="P408" s="302"/>
    </row>
    <row r="409" spans="1:16" s="285" customFormat="1" ht="11.25" x14ac:dyDescent="0.2">
      <c r="A409" s="310" t="s">
        <v>1261</v>
      </c>
      <c r="B409" s="296" t="s">
        <v>1262</v>
      </c>
      <c r="C409" s="296" t="s">
        <v>312</v>
      </c>
      <c r="D409" s="297" t="s">
        <v>4864</v>
      </c>
      <c r="E409" s="298">
        <v>7500</v>
      </c>
      <c r="F409" s="298" t="s">
        <v>5718</v>
      </c>
      <c r="G409" s="297" t="s">
        <v>5719</v>
      </c>
      <c r="H409" s="297" t="s">
        <v>4877</v>
      </c>
      <c r="I409" s="297" t="s">
        <v>4868</v>
      </c>
      <c r="J409" s="297" t="s">
        <v>4869</v>
      </c>
      <c r="K409" s="299">
        <v>3</v>
      </c>
      <c r="L409" s="298">
        <v>9</v>
      </c>
      <c r="M409" s="300">
        <v>75450.41</v>
      </c>
      <c r="N409" s="301"/>
      <c r="O409" s="297"/>
      <c r="P409" s="302"/>
    </row>
    <row r="410" spans="1:16" s="285" customFormat="1" ht="11.25" x14ac:dyDescent="0.2">
      <c r="A410" s="310" t="s">
        <v>1261</v>
      </c>
      <c r="B410" s="296" t="s">
        <v>1262</v>
      </c>
      <c r="C410" s="296" t="s">
        <v>312</v>
      </c>
      <c r="D410" s="297" t="s">
        <v>4864</v>
      </c>
      <c r="E410" s="298">
        <v>6500</v>
      </c>
      <c r="F410" s="298" t="s">
        <v>5720</v>
      </c>
      <c r="G410" s="297" t="s">
        <v>5721</v>
      </c>
      <c r="H410" s="297" t="s">
        <v>4887</v>
      </c>
      <c r="I410" s="297" t="s">
        <v>4868</v>
      </c>
      <c r="J410" s="297" t="s">
        <v>4869</v>
      </c>
      <c r="K410" s="299">
        <v>4</v>
      </c>
      <c r="L410" s="298">
        <v>12</v>
      </c>
      <c r="M410" s="300">
        <v>80789.680000000008</v>
      </c>
      <c r="N410" s="301"/>
      <c r="O410" s="297"/>
      <c r="P410" s="302"/>
    </row>
    <row r="411" spans="1:16" s="285" customFormat="1" ht="11.25" x14ac:dyDescent="0.2">
      <c r="A411" s="310" t="s">
        <v>1261</v>
      </c>
      <c r="B411" s="296" t="s">
        <v>1262</v>
      </c>
      <c r="C411" s="296" t="s">
        <v>312</v>
      </c>
      <c r="D411" s="297" t="s">
        <v>4864</v>
      </c>
      <c r="E411" s="298" t="s">
        <v>5392</v>
      </c>
      <c r="F411" s="298" t="s">
        <v>5722</v>
      </c>
      <c r="G411" s="297" t="s">
        <v>5723</v>
      </c>
      <c r="H411" s="297" t="s">
        <v>4887</v>
      </c>
      <c r="I411" s="297" t="s">
        <v>4868</v>
      </c>
      <c r="J411" s="297" t="s">
        <v>4869</v>
      </c>
      <c r="K411" s="299">
        <v>5</v>
      </c>
      <c r="L411" s="298">
        <v>12</v>
      </c>
      <c r="M411" s="300">
        <v>88432.46</v>
      </c>
      <c r="N411" s="301"/>
      <c r="O411" s="297"/>
      <c r="P411" s="302"/>
    </row>
    <row r="412" spans="1:16" s="285" customFormat="1" ht="11.25" x14ac:dyDescent="0.2">
      <c r="A412" s="310" t="s">
        <v>1261</v>
      </c>
      <c r="B412" s="296" t="s">
        <v>1262</v>
      </c>
      <c r="C412" s="296" t="s">
        <v>312</v>
      </c>
      <c r="D412" s="297" t="s">
        <v>4864</v>
      </c>
      <c r="E412" s="298">
        <v>6500</v>
      </c>
      <c r="F412" s="298" t="s">
        <v>5724</v>
      </c>
      <c r="G412" s="297" t="s">
        <v>5725</v>
      </c>
      <c r="H412" s="297" t="s">
        <v>4867</v>
      </c>
      <c r="I412" s="297" t="s">
        <v>4868</v>
      </c>
      <c r="J412" s="297" t="s">
        <v>4869</v>
      </c>
      <c r="K412" s="299">
        <v>1</v>
      </c>
      <c r="L412" s="298">
        <v>1</v>
      </c>
      <c r="M412" s="300">
        <v>980.70999999999992</v>
      </c>
      <c r="N412" s="301"/>
      <c r="O412" s="297"/>
      <c r="P412" s="302"/>
    </row>
    <row r="413" spans="1:16" s="285" customFormat="1" ht="11.25" x14ac:dyDescent="0.2">
      <c r="A413" s="310" t="s">
        <v>1261</v>
      </c>
      <c r="B413" s="296" t="s">
        <v>1262</v>
      </c>
      <c r="C413" s="296" t="s">
        <v>312</v>
      </c>
      <c r="D413" s="297" t="s">
        <v>4864</v>
      </c>
      <c r="E413" s="298">
        <v>8500</v>
      </c>
      <c r="F413" s="298" t="s">
        <v>5726</v>
      </c>
      <c r="G413" s="297" t="s">
        <v>5727</v>
      </c>
      <c r="H413" s="297" t="s">
        <v>5728</v>
      </c>
      <c r="I413" s="297" t="s">
        <v>4868</v>
      </c>
      <c r="J413" s="297" t="s">
        <v>4869</v>
      </c>
      <c r="K413" s="299">
        <v>1</v>
      </c>
      <c r="L413" s="298">
        <v>2</v>
      </c>
      <c r="M413" s="300">
        <v>18121.52</v>
      </c>
      <c r="N413" s="301"/>
      <c r="O413" s="297"/>
      <c r="P413" s="302"/>
    </row>
    <row r="414" spans="1:16" s="285" customFormat="1" ht="11.25" x14ac:dyDescent="0.2">
      <c r="A414" s="310" t="s">
        <v>1261</v>
      </c>
      <c r="B414" s="296" t="s">
        <v>1262</v>
      </c>
      <c r="C414" s="296" t="s">
        <v>312</v>
      </c>
      <c r="D414" s="297" t="s">
        <v>4864</v>
      </c>
      <c r="E414" s="298">
        <v>6500</v>
      </c>
      <c r="F414" s="298" t="s">
        <v>3488</v>
      </c>
      <c r="G414" s="297" t="s">
        <v>3489</v>
      </c>
      <c r="H414" s="297" t="s">
        <v>4867</v>
      </c>
      <c r="I414" s="297" t="s">
        <v>4868</v>
      </c>
      <c r="J414" s="297" t="s">
        <v>4869</v>
      </c>
      <c r="K414" s="299">
        <v>2</v>
      </c>
      <c r="L414" s="298">
        <v>5</v>
      </c>
      <c r="M414" s="300">
        <v>31387.3</v>
      </c>
      <c r="N414" s="301"/>
      <c r="O414" s="297"/>
      <c r="P414" s="302"/>
    </row>
    <row r="415" spans="1:16" s="285" customFormat="1" ht="11.25" x14ac:dyDescent="0.2">
      <c r="A415" s="310" t="s">
        <v>1261</v>
      </c>
      <c r="B415" s="296" t="s">
        <v>1262</v>
      </c>
      <c r="C415" s="296" t="s">
        <v>312</v>
      </c>
      <c r="D415" s="297" t="s">
        <v>4864</v>
      </c>
      <c r="E415" s="298">
        <v>6500</v>
      </c>
      <c r="F415" s="298" t="s">
        <v>5729</v>
      </c>
      <c r="G415" s="297" t="s">
        <v>5730</v>
      </c>
      <c r="H415" s="297" t="s">
        <v>4877</v>
      </c>
      <c r="I415" s="297" t="s">
        <v>4868</v>
      </c>
      <c r="J415" s="297" t="s">
        <v>4869</v>
      </c>
      <c r="K415" s="299">
        <v>4</v>
      </c>
      <c r="L415" s="298">
        <v>12</v>
      </c>
      <c r="M415" s="300">
        <v>80789.680000000008</v>
      </c>
      <c r="N415" s="301"/>
      <c r="O415" s="297"/>
      <c r="P415" s="302"/>
    </row>
    <row r="416" spans="1:16" s="285" customFormat="1" ht="11.25" x14ac:dyDescent="0.2">
      <c r="A416" s="310" t="s">
        <v>1261</v>
      </c>
      <c r="B416" s="296" t="s">
        <v>1262</v>
      </c>
      <c r="C416" s="296" t="s">
        <v>312</v>
      </c>
      <c r="D416" s="297" t="s">
        <v>4880</v>
      </c>
      <c r="E416" s="298">
        <v>4500</v>
      </c>
      <c r="F416" s="298" t="s">
        <v>5731</v>
      </c>
      <c r="G416" s="297" t="s">
        <v>5732</v>
      </c>
      <c r="H416" s="297" t="s">
        <v>5050</v>
      </c>
      <c r="I416" s="297" t="s">
        <v>4868</v>
      </c>
      <c r="J416" s="297" t="s">
        <v>5069</v>
      </c>
      <c r="K416" s="299">
        <v>4</v>
      </c>
      <c r="L416" s="298">
        <v>12</v>
      </c>
      <c r="M416" s="300">
        <v>56789.68</v>
      </c>
      <c r="N416" s="301"/>
      <c r="O416" s="297"/>
      <c r="P416" s="302"/>
    </row>
    <row r="417" spans="1:16" s="285" customFormat="1" ht="11.25" x14ac:dyDescent="0.2">
      <c r="A417" s="310" t="s">
        <v>1261</v>
      </c>
      <c r="B417" s="296" t="s">
        <v>1262</v>
      </c>
      <c r="C417" s="296" t="s">
        <v>312</v>
      </c>
      <c r="D417" s="297" t="s">
        <v>4864</v>
      </c>
      <c r="E417" s="298">
        <v>7500</v>
      </c>
      <c r="F417" s="298" t="s">
        <v>5733</v>
      </c>
      <c r="G417" s="297" t="s">
        <v>5734</v>
      </c>
      <c r="H417" s="297" t="s">
        <v>4917</v>
      </c>
      <c r="I417" s="297" t="s">
        <v>4868</v>
      </c>
      <c r="J417" s="297" t="s">
        <v>4869</v>
      </c>
      <c r="K417" s="299">
        <v>4</v>
      </c>
      <c r="L417" s="298">
        <v>12</v>
      </c>
      <c r="M417" s="300">
        <v>92789.680000000008</v>
      </c>
      <c r="N417" s="301"/>
      <c r="O417" s="297"/>
      <c r="P417" s="302"/>
    </row>
    <row r="418" spans="1:16" s="285" customFormat="1" ht="11.25" x14ac:dyDescent="0.2">
      <c r="A418" s="310" t="s">
        <v>1261</v>
      </c>
      <c r="B418" s="296" t="s">
        <v>1262</v>
      </c>
      <c r="C418" s="296" t="s">
        <v>312</v>
      </c>
      <c r="D418" s="297" t="s">
        <v>4864</v>
      </c>
      <c r="E418" s="298">
        <v>6500</v>
      </c>
      <c r="F418" s="298" t="s">
        <v>5735</v>
      </c>
      <c r="G418" s="297" t="s">
        <v>5736</v>
      </c>
      <c r="H418" s="297" t="s">
        <v>4877</v>
      </c>
      <c r="I418" s="297" t="s">
        <v>4868</v>
      </c>
      <c r="J418" s="297" t="s">
        <v>4869</v>
      </c>
      <c r="K418" s="299">
        <v>2</v>
      </c>
      <c r="L418" s="298">
        <v>5</v>
      </c>
      <c r="M418" s="300">
        <v>31387.3</v>
      </c>
      <c r="N418" s="301"/>
      <c r="O418" s="297"/>
      <c r="P418" s="302"/>
    </row>
    <row r="419" spans="1:16" s="285" customFormat="1" ht="11.25" x14ac:dyDescent="0.2">
      <c r="A419" s="310" t="s">
        <v>1261</v>
      </c>
      <c r="B419" s="296" t="s">
        <v>1262</v>
      </c>
      <c r="C419" s="296" t="s">
        <v>312</v>
      </c>
      <c r="D419" s="297" t="s">
        <v>4864</v>
      </c>
      <c r="E419" s="298">
        <v>8500</v>
      </c>
      <c r="F419" s="298" t="s">
        <v>5737</v>
      </c>
      <c r="G419" s="297" t="s">
        <v>5738</v>
      </c>
      <c r="H419" s="297" t="s">
        <v>4914</v>
      </c>
      <c r="I419" s="297" t="s">
        <v>4868</v>
      </c>
      <c r="J419" s="297" t="s">
        <v>4869</v>
      </c>
      <c r="K419" s="299">
        <v>4</v>
      </c>
      <c r="L419" s="298">
        <v>12</v>
      </c>
      <c r="M419" s="300">
        <v>105866.07</v>
      </c>
      <c r="N419" s="301"/>
      <c r="O419" s="297"/>
      <c r="P419" s="302"/>
    </row>
    <row r="420" spans="1:16" s="285" customFormat="1" ht="11.25" x14ac:dyDescent="0.2">
      <c r="A420" s="310" t="s">
        <v>1261</v>
      </c>
      <c r="B420" s="296" t="s">
        <v>1262</v>
      </c>
      <c r="C420" s="296" t="s">
        <v>312</v>
      </c>
      <c r="D420" s="297" t="s">
        <v>4864</v>
      </c>
      <c r="E420" s="298">
        <v>6500</v>
      </c>
      <c r="F420" s="298" t="s">
        <v>5739</v>
      </c>
      <c r="G420" s="297" t="s">
        <v>5740</v>
      </c>
      <c r="H420" s="297" t="s">
        <v>4867</v>
      </c>
      <c r="I420" s="297" t="s">
        <v>4868</v>
      </c>
      <c r="J420" s="297" t="s">
        <v>4869</v>
      </c>
      <c r="K420" s="299">
        <v>1</v>
      </c>
      <c r="L420" s="298">
        <v>2</v>
      </c>
      <c r="M420" s="300">
        <v>13988.179999999998</v>
      </c>
      <c r="N420" s="301"/>
      <c r="O420" s="297"/>
      <c r="P420" s="302"/>
    </row>
    <row r="421" spans="1:16" s="285" customFormat="1" ht="11.25" x14ac:dyDescent="0.2">
      <c r="A421" s="310" t="s">
        <v>1261</v>
      </c>
      <c r="B421" s="296" t="s">
        <v>1262</v>
      </c>
      <c r="C421" s="296" t="s">
        <v>312</v>
      </c>
      <c r="D421" s="297" t="s">
        <v>4864</v>
      </c>
      <c r="E421" s="298">
        <v>12500</v>
      </c>
      <c r="F421" s="298" t="s">
        <v>5741</v>
      </c>
      <c r="G421" s="297" t="s">
        <v>5742</v>
      </c>
      <c r="H421" s="297" t="s">
        <v>4887</v>
      </c>
      <c r="I421" s="297" t="s">
        <v>4868</v>
      </c>
      <c r="J421" s="297" t="s">
        <v>4869</v>
      </c>
      <c r="K421" s="299">
        <v>4</v>
      </c>
      <c r="L421" s="298">
        <v>12</v>
      </c>
      <c r="M421" s="300">
        <v>152789.68</v>
      </c>
      <c r="N421" s="301"/>
      <c r="O421" s="297"/>
      <c r="P421" s="302"/>
    </row>
    <row r="422" spans="1:16" s="285" customFormat="1" ht="11.25" x14ac:dyDescent="0.2">
      <c r="A422" s="310" t="s">
        <v>1261</v>
      </c>
      <c r="B422" s="296" t="s">
        <v>1262</v>
      </c>
      <c r="C422" s="296" t="s">
        <v>312</v>
      </c>
      <c r="D422" s="297" t="s">
        <v>4864</v>
      </c>
      <c r="E422" s="298">
        <v>5500</v>
      </c>
      <c r="F422" s="298" t="s">
        <v>5743</v>
      </c>
      <c r="G422" s="297" t="s">
        <v>5744</v>
      </c>
      <c r="H422" s="297" t="s">
        <v>4887</v>
      </c>
      <c r="I422" s="297" t="s">
        <v>4868</v>
      </c>
      <c r="J422" s="297" t="s">
        <v>4869</v>
      </c>
      <c r="K422" s="299">
        <v>4</v>
      </c>
      <c r="L422" s="298">
        <v>11</v>
      </c>
      <c r="M422" s="300">
        <v>66415.53</v>
      </c>
      <c r="N422" s="301"/>
      <c r="O422" s="297"/>
      <c r="P422" s="302"/>
    </row>
    <row r="423" spans="1:16" s="285" customFormat="1" ht="11.25" x14ac:dyDescent="0.2">
      <c r="A423" s="310" t="s">
        <v>1261</v>
      </c>
      <c r="B423" s="296" t="s">
        <v>1262</v>
      </c>
      <c r="C423" s="296" t="s">
        <v>312</v>
      </c>
      <c r="D423" s="297" t="s">
        <v>4864</v>
      </c>
      <c r="E423" s="298">
        <v>7500</v>
      </c>
      <c r="F423" s="298" t="s">
        <v>5745</v>
      </c>
      <c r="G423" s="297" t="s">
        <v>5746</v>
      </c>
      <c r="H423" s="297" t="s">
        <v>4903</v>
      </c>
      <c r="I423" s="297" t="s">
        <v>4868</v>
      </c>
      <c r="J423" s="297" t="s">
        <v>4869</v>
      </c>
      <c r="K423" s="299">
        <v>3</v>
      </c>
      <c r="L423" s="298">
        <v>9</v>
      </c>
      <c r="M423" s="300">
        <v>74706.23000000001</v>
      </c>
      <c r="N423" s="301"/>
      <c r="O423" s="297"/>
      <c r="P423" s="302"/>
    </row>
    <row r="424" spans="1:16" s="285" customFormat="1" ht="11.25" x14ac:dyDescent="0.2">
      <c r="A424" s="310" t="s">
        <v>1261</v>
      </c>
      <c r="B424" s="296" t="s">
        <v>1262</v>
      </c>
      <c r="C424" s="296" t="s">
        <v>312</v>
      </c>
      <c r="D424" s="297" t="s">
        <v>4864</v>
      </c>
      <c r="E424" s="298">
        <v>7500</v>
      </c>
      <c r="F424" s="298" t="s">
        <v>5747</v>
      </c>
      <c r="G424" s="297" t="s">
        <v>5748</v>
      </c>
      <c r="H424" s="297" t="s">
        <v>4867</v>
      </c>
      <c r="I424" s="297" t="s">
        <v>4868</v>
      </c>
      <c r="J424" s="297" t="s">
        <v>4869</v>
      </c>
      <c r="K424" s="299">
        <v>4</v>
      </c>
      <c r="L424" s="298">
        <v>12</v>
      </c>
      <c r="M424" s="300">
        <v>98481.680000000008</v>
      </c>
      <c r="N424" s="301"/>
      <c r="O424" s="297"/>
      <c r="P424" s="302"/>
    </row>
    <row r="425" spans="1:16" s="285" customFormat="1" ht="11.25" x14ac:dyDescent="0.2">
      <c r="A425" s="310" t="s">
        <v>1261</v>
      </c>
      <c r="B425" s="296" t="s">
        <v>1262</v>
      </c>
      <c r="C425" s="296" t="s">
        <v>312</v>
      </c>
      <c r="D425" s="297" t="s">
        <v>4864</v>
      </c>
      <c r="E425" s="298">
        <v>6500</v>
      </c>
      <c r="F425" s="298" t="s">
        <v>5749</v>
      </c>
      <c r="G425" s="297" t="s">
        <v>5750</v>
      </c>
      <c r="H425" s="297" t="s">
        <v>4877</v>
      </c>
      <c r="I425" s="297" t="s">
        <v>4868</v>
      </c>
      <c r="J425" s="297" t="s">
        <v>4869</v>
      </c>
      <c r="K425" s="299">
        <v>2</v>
      </c>
      <c r="L425" s="298">
        <v>5</v>
      </c>
      <c r="M425" s="300">
        <v>31387.3</v>
      </c>
      <c r="N425" s="301"/>
      <c r="O425" s="297"/>
      <c r="P425" s="302"/>
    </row>
    <row r="426" spans="1:16" s="285" customFormat="1" ht="11.25" x14ac:dyDescent="0.2">
      <c r="A426" s="310" t="s">
        <v>1261</v>
      </c>
      <c r="B426" s="296" t="s">
        <v>1262</v>
      </c>
      <c r="C426" s="296" t="s">
        <v>312</v>
      </c>
      <c r="D426" s="297" t="s">
        <v>4864</v>
      </c>
      <c r="E426" s="298">
        <v>7000</v>
      </c>
      <c r="F426" s="298" t="s">
        <v>5751</v>
      </c>
      <c r="G426" s="297" t="s">
        <v>5752</v>
      </c>
      <c r="H426" s="297" t="s">
        <v>4877</v>
      </c>
      <c r="I426" s="297" t="s">
        <v>4868</v>
      </c>
      <c r="J426" s="297" t="s">
        <v>4869</v>
      </c>
      <c r="K426" s="299">
        <v>4</v>
      </c>
      <c r="L426" s="298">
        <v>12</v>
      </c>
      <c r="M426" s="300">
        <v>86789.680000000008</v>
      </c>
      <c r="N426" s="301"/>
      <c r="O426" s="297"/>
      <c r="P426" s="302"/>
    </row>
    <row r="427" spans="1:16" s="285" customFormat="1" ht="11.25" x14ac:dyDescent="0.2">
      <c r="A427" s="310" t="s">
        <v>1261</v>
      </c>
      <c r="B427" s="296" t="s">
        <v>1262</v>
      </c>
      <c r="C427" s="296" t="s">
        <v>312</v>
      </c>
      <c r="D427" s="297" t="s">
        <v>4864</v>
      </c>
      <c r="E427" s="298">
        <v>6500</v>
      </c>
      <c r="F427" s="298" t="s">
        <v>5753</v>
      </c>
      <c r="G427" s="297" t="s">
        <v>5754</v>
      </c>
      <c r="H427" s="297" t="s">
        <v>4867</v>
      </c>
      <c r="I427" s="297" t="s">
        <v>4868</v>
      </c>
      <c r="J427" s="297" t="s">
        <v>4869</v>
      </c>
      <c r="K427" s="299">
        <v>2</v>
      </c>
      <c r="L427" s="298">
        <v>5</v>
      </c>
      <c r="M427" s="300">
        <v>31387.3</v>
      </c>
      <c r="N427" s="301"/>
      <c r="O427" s="297"/>
      <c r="P427" s="302"/>
    </row>
    <row r="428" spans="1:16" s="285" customFormat="1" ht="11.25" x14ac:dyDescent="0.2">
      <c r="A428" s="310" t="s">
        <v>1261</v>
      </c>
      <c r="B428" s="296" t="s">
        <v>1262</v>
      </c>
      <c r="C428" s="296" t="s">
        <v>312</v>
      </c>
      <c r="D428" s="297" t="s">
        <v>4864</v>
      </c>
      <c r="E428" s="298">
        <v>6500</v>
      </c>
      <c r="F428" s="298" t="s">
        <v>5755</v>
      </c>
      <c r="G428" s="297" t="s">
        <v>5756</v>
      </c>
      <c r="H428" s="297" t="s">
        <v>5757</v>
      </c>
      <c r="I428" s="297" t="s">
        <v>4868</v>
      </c>
      <c r="J428" s="297" t="s">
        <v>4869</v>
      </c>
      <c r="K428" s="299">
        <v>2</v>
      </c>
      <c r="L428" s="298">
        <v>5</v>
      </c>
      <c r="M428" s="300">
        <v>31387.3</v>
      </c>
      <c r="N428" s="301"/>
      <c r="O428" s="297"/>
      <c r="P428" s="302"/>
    </row>
    <row r="429" spans="1:16" s="285" customFormat="1" ht="11.25" x14ac:dyDescent="0.2">
      <c r="A429" s="310" t="s">
        <v>1261</v>
      </c>
      <c r="B429" s="296" t="s">
        <v>1262</v>
      </c>
      <c r="C429" s="296" t="s">
        <v>312</v>
      </c>
      <c r="D429" s="297" t="s">
        <v>4956</v>
      </c>
      <c r="E429" s="298">
        <v>2500</v>
      </c>
      <c r="F429" s="298" t="s">
        <v>5758</v>
      </c>
      <c r="G429" s="297" t="s">
        <v>5759</v>
      </c>
      <c r="H429" s="297" t="s">
        <v>4959</v>
      </c>
      <c r="I429" s="297" t="s">
        <v>4897</v>
      </c>
      <c r="J429" s="297" t="s">
        <v>4960</v>
      </c>
      <c r="K429" s="299">
        <v>6</v>
      </c>
      <c r="L429" s="298">
        <v>12</v>
      </c>
      <c r="M429" s="300">
        <v>32789.68</v>
      </c>
      <c r="N429" s="301"/>
      <c r="O429" s="297"/>
      <c r="P429" s="302"/>
    </row>
    <row r="430" spans="1:16" s="285" customFormat="1" ht="11.25" x14ac:dyDescent="0.2">
      <c r="A430" s="310" t="s">
        <v>1261</v>
      </c>
      <c r="B430" s="296" t="s">
        <v>1262</v>
      </c>
      <c r="C430" s="296" t="s">
        <v>312</v>
      </c>
      <c r="D430" s="297" t="s">
        <v>4864</v>
      </c>
      <c r="E430" s="298">
        <v>6500</v>
      </c>
      <c r="F430" s="298" t="s">
        <v>5760</v>
      </c>
      <c r="G430" s="297" t="s">
        <v>5761</v>
      </c>
      <c r="H430" s="297" t="s">
        <v>4877</v>
      </c>
      <c r="I430" s="297" t="s">
        <v>4868</v>
      </c>
      <c r="J430" s="297" t="s">
        <v>4869</v>
      </c>
      <c r="K430" s="299">
        <v>4</v>
      </c>
      <c r="L430" s="298">
        <v>12</v>
      </c>
      <c r="M430" s="300">
        <v>80789.680000000008</v>
      </c>
      <c r="N430" s="301"/>
      <c r="O430" s="297"/>
      <c r="P430" s="302"/>
    </row>
    <row r="431" spans="1:16" s="285" customFormat="1" ht="11.25" x14ac:dyDescent="0.2">
      <c r="A431" s="310" t="s">
        <v>1261</v>
      </c>
      <c r="B431" s="296" t="s">
        <v>1262</v>
      </c>
      <c r="C431" s="296" t="s">
        <v>312</v>
      </c>
      <c r="D431" s="297" t="s">
        <v>4864</v>
      </c>
      <c r="E431" s="298">
        <v>6500</v>
      </c>
      <c r="F431" s="298" t="s">
        <v>5762</v>
      </c>
      <c r="G431" s="297" t="s">
        <v>5763</v>
      </c>
      <c r="H431" s="297" t="s">
        <v>4877</v>
      </c>
      <c r="I431" s="297" t="s">
        <v>4868</v>
      </c>
      <c r="J431" s="297" t="s">
        <v>4869</v>
      </c>
      <c r="K431" s="299">
        <v>4</v>
      </c>
      <c r="L431" s="298">
        <v>12</v>
      </c>
      <c r="M431" s="300">
        <v>80789.680000000008</v>
      </c>
      <c r="N431" s="301"/>
      <c r="O431" s="297"/>
      <c r="P431" s="302"/>
    </row>
    <row r="432" spans="1:16" s="285" customFormat="1" ht="11.25" x14ac:dyDescent="0.2">
      <c r="A432" s="310" t="s">
        <v>1261</v>
      </c>
      <c r="B432" s="296" t="s">
        <v>1262</v>
      </c>
      <c r="C432" s="296" t="s">
        <v>312</v>
      </c>
      <c r="D432" s="297" t="s">
        <v>4956</v>
      </c>
      <c r="E432" s="298">
        <v>2500</v>
      </c>
      <c r="F432" s="298" t="s">
        <v>5764</v>
      </c>
      <c r="G432" s="297" t="s">
        <v>5765</v>
      </c>
      <c r="H432" s="297" t="s">
        <v>4959</v>
      </c>
      <c r="I432" s="297" t="s">
        <v>4897</v>
      </c>
      <c r="J432" s="297" t="s">
        <v>4960</v>
      </c>
      <c r="K432" s="299">
        <v>4</v>
      </c>
      <c r="L432" s="298">
        <v>12</v>
      </c>
      <c r="M432" s="300">
        <v>32789.68</v>
      </c>
      <c r="N432" s="301"/>
      <c r="O432" s="297"/>
      <c r="P432" s="302"/>
    </row>
    <row r="433" spans="1:16" s="285" customFormat="1" ht="11.25" x14ac:dyDescent="0.2">
      <c r="A433" s="310" t="s">
        <v>1261</v>
      </c>
      <c r="B433" s="296" t="s">
        <v>1262</v>
      </c>
      <c r="C433" s="296" t="s">
        <v>312</v>
      </c>
      <c r="D433" s="297" t="s">
        <v>4864</v>
      </c>
      <c r="E433" s="298">
        <v>7000</v>
      </c>
      <c r="F433" s="298" t="s">
        <v>5766</v>
      </c>
      <c r="G433" s="297" t="s">
        <v>5767</v>
      </c>
      <c r="H433" s="297" t="s">
        <v>4903</v>
      </c>
      <c r="I433" s="297" t="s">
        <v>4883</v>
      </c>
      <c r="J433" s="297" t="s">
        <v>4884</v>
      </c>
      <c r="K433" s="299">
        <v>4</v>
      </c>
      <c r="L433" s="298">
        <v>12</v>
      </c>
      <c r="M433" s="300">
        <v>86789.680000000008</v>
      </c>
      <c r="N433" s="301"/>
      <c r="O433" s="297"/>
      <c r="P433" s="302"/>
    </row>
    <row r="434" spans="1:16" s="285" customFormat="1" ht="11.25" x14ac:dyDescent="0.2">
      <c r="A434" s="310" t="s">
        <v>1261</v>
      </c>
      <c r="B434" s="296" t="s">
        <v>1262</v>
      </c>
      <c r="C434" s="296" t="s">
        <v>312</v>
      </c>
      <c r="D434" s="297" t="s">
        <v>4864</v>
      </c>
      <c r="E434" s="298">
        <v>7500</v>
      </c>
      <c r="F434" s="298" t="s">
        <v>5768</v>
      </c>
      <c r="G434" s="297" t="s">
        <v>5769</v>
      </c>
      <c r="H434" s="297" t="s">
        <v>4867</v>
      </c>
      <c r="I434" s="297" t="s">
        <v>4868</v>
      </c>
      <c r="J434" s="297" t="s">
        <v>4869</v>
      </c>
      <c r="K434" s="299">
        <v>4</v>
      </c>
      <c r="L434" s="298">
        <v>12</v>
      </c>
      <c r="M434" s="300">
        <v>92789.680000000008</v>
      </c>
      <c r="N434" s="301"/>
      <c r="O434" s="297"/>
      <c r="P434" s="302"/>
    </row>
    <row r="435" spans="1:16" s="285" customFormat="1" ht="11.25" x14ac:dyDescent="0.2">
      <c r="A435" s="310" t="s">
        <v>1261</v>
      </c>
      <c r="B435" s="296" t="s">
        <v>1262</v>
      </c>
      <c r="C435" s="296" t="s">
        <v>312</v>
      </c>
      <c r="D435" s="297" t="s">
        <v>4864</v>
      </c>
      <c r="E435" s="298">
        <v>6500</v>
      </c>
      <c r="F435" s="298" t="s">
        <v>5770</v>
      </c>
      <c r="G435" s="297" t="s">
        <v>5771</v>
      </c>
      <c r="H435" s="297" t="s">
        <v>4887</v>
      </c>
      <c r="I435" s="297" t="s">
        <v>4868</v>
      </c>
      <c r="J435" s="297" t="s">
        <v>4869</v>
      </c>
      <c r="K435" s="299">
        <v>4</v>
      </c>
      <c r="L435" s="298">
        <v>12</v>
      </c>
      <c r="M435" s="300">
        <v>80789.680000000008</v>
      </c>
      <c r="N435" s="301"/>
      <c r="O435" s="297"/>
      <c r="P435" s="302"/>
    </row>
    <row r="436" spans="1:16" s="285" customFormat="1" ht="11.25" x14ac:dyDescent="0.2">
      <c r="A436" s="310" t="s">
        <v>1261</v>
      </c>
      <c r="B436" s="296" t="s">
        <v>1262</v>
      </c>
      <c r="C436" s="296" t="s">
        <v>312</v>
      </c>
      <c r="D436" s="297" t="s">
        <v>4864</v>
      </c>
      <c r="E436" s="298">
        <v>12000</v>
      </c>
      <c r="F436" s="298" t="s">
        <v>1445</v>
      </c>
      <c r="G436" s="297" t="s">
        <v>1446</v>
      </c>
      <c r="H436" s="297" t="s">
        <v>4877</v>
      </c>
      <c r="I436" s="297" t="s">
        <v>4868</v>
      </c>
      <c r="J436" s="297" t="s">
        <v>4869</v>
      </c>
      <c r="K436" s="299">
        <v>1</v>
      </c>
      <c r="L436" s="298">
        <v>2</v>
      </c>
      <c r="M436" s="300">
        <v>25354.85</v>
      </c>
      <c r="N436" s="301"/>
      <c r="O436" s="297"/>
      <c r="P436" s="302"/>
    </row>
    <row r="437" spans="1:16" s="285" customFormat="1" ht="11.25" x14ac:dyDescent="0.2">
      <c r="A437" s="310" t="s">
        <v>1261</v>
      </c>
      <c r="B437" s="296" t="s">
        <v>1262</v>
      </c>
      <c r="C437" s="296" t="s">
        <v>312</v>
      </c>
      <c r="D437" s="297" t="s">
        <v>4864</v>
      </c>
      <c r="E437" s="298">
        <v>7500</v>
      </c>
      <c r="F437" s="298" t="s">
        <v>5772</v>
      </c>
      <c r="G437" s="297" t="s">
        <v>5773</v>
      </c>
      <c r="H437" s="297" t="s">
        <v>4867</v>
      </c>
      <c r="I437" s="297" t="s">
        <v>4868</v>
      </c>
      <c r="J437" s="297" t="s">
        <v>4869</v>
      </c>
      <c r="K437" s="299">
        <v>4</v>
      </c>
      <c r="L437" s="298">
        <v>12</v>
      </c>
      <c r="M437" s="300">
        <v>92789.680000000008</v>
      </c>
      <c r="N437" s="301"/>
      <c r="O437" s="297"/>
      <c r="P437" s="302"/>
    </row>
    <row r="438" spans="1:16" s="285" customFormat="1" ht="11.25" x14ac:dyDescent="0.2">
      <c r="A438" s="310" t="s">
        <v>1261</v>
      </c>
      <c r="B438" s="296" t="s">
        <v>1262</v>
      </c>
      <c r="C438" s="296" t="s">
        <v>312</v>
      </c>
      <c r="D438" s="297" t="s">
        <v>4864</v>
      </c>
      <c r="E438" s="298">
        <v>6500</v>
      </c>
      <c r="F438" s="298" t="s">
        <v>5774</v>
      </c>
      <c r="G438" s="297" t="s">
        <v>5775</v>
      </c>
      <c r="H438" s="297" t="s">
        <v>4877</v>
      </c>
      <c r="I438" s="297" t="s">
        <v>4868</v>
      </c>
      <c r="J438" s="297" t="s">
        <v>4869</v>
      </c>
      <c r="K438" s="299">
        <v>2</v>
      </c>
      <c r="L438" s="298">
        <v>5</v>
      </c>
      <c r="M438" s="300">
        <v>31387.3</v>
      </c>
      <c r="N438" s="301"/>
      <c r="O438" s="297"/>
      <c r="P438" s="302"/>
    </row>
    <row r="439" spans="1:16" s="285" customFormat="1" ht="11.25" x14ac:dyDescent="0.2">
      <c r="A439" s="310" t="s">
        <v>1261</v>
      </c>
      <c r="B439" s="296" t="s">
        <v>1262</v>
      </c>
      <c r="C439" s="296" t="s">
        <v>312</v>
      </c>
      <c r="D439" s="297" t="s">
        <v>4864</v>
      </c>
      <c r="E439" s="298">
        <v>7500</v>
      </c>
      <c r="F439" s="298" t="s">
        <v>5776</v>
      </c>
      <c r="G439" s="297" t="s">
        <v>5777</v>
      </c>
      <c r="H439" s="297" t="s">
        <v>4874</v>
      </c>
      <c r="I439" s="297" t="s">
        <v>4868</v>
      </c>
      <c r="J439" s="297" t="s">
        <v>4869</v>
      </c>
      <c r="K439" s="299">
        <v>4</v>
      </c>
      <c r="L439" s="298">
        <v>12</v>
      </c>
      <c r="M439" s="300">
        <v>92789.680000000008</v>
      </c>
      <c r="N439" s="301"/>
      <c r="O439" s="297"/>
      <c r="P439" s="302"/>
    </row>
    <row r="440" spans="1:16" s="285" customFormat="1" ht="11.25" x14ac:dyDescent="0.2">
      <c r="A440" s="310" t="s">
        <v>1261</v>
      </c>
      <c r="B440" s="296" t="s">
        <v>1262</v>
      </c>
      <c r="C440" s="296" t="s">
        <v>312</v>
      </c>
      <c r="D440" s="297" t="s">
        <v>4956</v>
      </c>
      <c r="E440" s="298">
        <v>2500</v>
      </c>
      <c r="F440" s="298" t="s">
        <v>5778</v>
      </c>
      <c r="G440" s="297" t="s">
        <v>5779</v>
      </c>
      <c r="H440" s="297" t="s">
        <v>4959</v>
      </c>
      <c r="I440" s="297" t="s">
        <v>4897</v>
      </c>
      <c r="J440" s="297" t="s">
        <v>4960</v>
      </c>
      <c r="K440" s="299">
        <v>4</v>
      </c>
      <c r="L440" s="298">
        <v>12</v>
      </c>
      <c r="M440" s="300">
        <v>32789.68</v>
      </c>
      <c r="N440" s="301"/>
      <c r="O440" s="297"/>
      <c r="P440" s="302"/>
    </row>
    <row r="441" spans="1:16" s="285" customFormat="1" ht="11.25" x14ac:dyDescent="0.2">
      <c r="A441" s="310" t="s">
        <v>1261</v>
      </c>
      <c r="B441" s="296" t="s">
        <v>1262</v>
      </c>
      <c r="C441" s="296" t="s">
        <v>312</v>
      </c>
      <c r="D441" s="297" t="s">
        <v>4864</v>
      </c>
      <c r="E441" s="298">
        <v>5500</v>
      </c>
      <c r="F441" s="298" t="s">
        <v>5780</v>
      </c>
      <c r="G441" s="297" t="s">
        <v>5781</v>
      </c>
      <c r="H441" s="297" t="s">
        <v>5154</v>
      </c>
      <c r="I441" s="297" t="s">
        <v>4868</v>
      </c>
      <c r="J441" s="297" t="s">
        <v>4869</v>
      </c>
      <c r="K441" s="299">
        <v>4</v>
      </c>
      <c r="L441" s="298">
        <v>12</v>
      </c>
      <c r="M441" s="300">
        <v>68789.680000000008</v>
      </c>
      <c r="N441" s="301"/>
      <c r="O441" s="297"/>
      <c r="P441" s="302"/>
    </row>
    <row r="442" spans="1:16" s="285" customFormat="1" ht="11.25" x14ac:dyDescent="0.2">
      <c r="A442" s="310" t="s">
        <v>1261</v>
      </c>
      <c r="B442" s="296" t="s">
        <v>1262</v>
      </c>
      <c r="C442" s="296" t="s">
        <v>312</v>
      </c>
      <c r="D442" s="297" t="s">
        <v>4864</v>
      </c>
      <c r="E442" s="298">
        <v>3500</v>
      </c>
      <c r="F442" s="298" t="s">
        <v>5782</v>
      </c>
      <c r="G442" s="297" t="s">
        <v>5783</v>
      </c>
      <c r="H442" s="297" t="s">
        <v>4903</v>
      </c>
      <c r="I442" s="297" t="s">
        <v>4868</v>
      </c>
      <c r="J442" s="297" t="s">
        <v>4869</v>
      </c>
      <c r="K442" s="299">
        <v>4</v>
      </c>
      <c r="L442" s="298">
        <v>12</v>
      </c>
      <c r="M442" s="300">
        <v>44789.68</v>
      </c>
      <c r="N442" s="301"/>
      <c r="O442" s="297"/>
      <c r="P442" s="302"/>
    </row>
    <row r="443" spans="1:16" s="285" customFormat="1" ht="11.25" x14ac:dyDescent="0.2">
      <c r="A443" s="310" t="s">
        <v>1261</v>
      </c>
      <c r="B443" s="296" t="s">
        <v>1262</v>
      </c>
      <c r="C443" s="296" t="s">
        <v>312</v>
      </c>
      <c r="D443" s="297" t="s">
        <v>4864</v>
      </c>
      <c r="E443" s="298" t="s">
        <v>5784</v>
      </c>
      <c r="F443" s="298" t="s">
        <v>5785</v>
      </c>
      <c r="G443" s="297" t="s">
        <v>5786</v>
      </c>
      <c r="H443" s="297" t="s">
        <v>4867</v>
      </c>
      <c r="I443" s="297" t="s">
        <v>4868</v>
      </c>
      <c r="J443" s="297" t="s">
        <v>4869</v>
      </c>
      <c r="K443" s="299">
        <v>5</v>
      </c>
      <c r="L443" s="298">
        <v>12</v>
      </c>
      <c r="M443" s="300">
        <v>101742.18000000001</v>
      </c>
      <c r="N443" s="301"/>
      <c r="O443" s="297"/>
      <c r="P443" s="302"/>
    </row>
    <row r="444" spans="1:16" s="285" customFormat="1" ht="11.25" x14ac:dyDescent="0.2">
      <c r="A444" s="310" t="s">
        <v>1261</v>
      </c>
      <c r="B444" s="296" t="s">
        <v>1262</v>
      </c>
      <c r="C444" s="296" t="s">
        <v>312</v>
      </c>
      <c r="D444" s="297" t="s">
        <v>4864</v>
      </c>
      <c r="E444" s="298">
        <v>8500</v>
      </c>
      <c r="F444" s="298" t="s">
        <v>5787</v>
      </c>
      <c r="G444" s="297" t="s">
        <v>5788</v>
      </c>
      <c r="H444" s="297" t="s">
        <v>4867</v>
      </c>
      <c r="I444" s="297" t="s">
        <v>4868</v>
      </c>
      <c r="J444" s="297" t="s">
        <v>4869</v>
      </c>
      <c r="K444" s="299">
        <v>4</v>
      </c>
      <c r="L444" s="298">
        <v>12</v>
      </c>
      <c r="M444" s="300">
        <v>104789.68000000001</v>
      </c>
      <c r="N444" s="301"/>
      <c r="O444" s="297"/>
      <c r="P444" s="302"/>
    </row>
    <row r="445" spans="1:16" s="285" customFormat="1" ht="11.25" x14ac:dyDescent="0.2">
      <c r="A445" s="310" t="s">
        <v>1261</v>
      </c>
      <c r="B445" s="296" t="s">
        <v>1262</v>
      </c>
      <c r="C445" s="296" t="s">
        <v>312</v>
      </c>
      <c r="D445" s="297" t="s">
        <v>4864</v>
      </c>
      <c r="E445" s="298">
        <v>7500</v>
      </c>
      <c r="F445" s="298" t="s">
        <v>5789</v>
      </c>
      <c r="G445" s="297" t="s">
        <v>5790</v>
      </c>
      <c r="H445" s="297" t="s">
        <v>4867</v>
      </c>
      <c r="I445" s="297" t="s">
        <v>4868</v>
      </c>
      <c r="J445" s="297" t="s">
        <v>4869</v>
      </c>
      <c r="K445" s="299">
        <v>1</v>
      </c>
      <c r="L445" s="298">
        <v>2</v>
      </c>
      <c r="M445" s="300">
        <v>16054.849999999999</v>
      </c>
      <c r="N445" s="301"/>
      <c r="O445" s="297"/>
      <c r="P445" s="302"/>
    </row>
    <row r="446" spans="1:16" s="285" customFormat="1" ht="11.25" x14ac:dyDescent="0.2">
      <c r="A446" s="310" t="s">
        <v>1261</v>
      </c>
      <c r="B446" s="296" t="s">
        <v>1262</v>
      </c>
      <c r="C446" s="296" t="s">
        <v>312</v>
      </c>
      <c r="D446" s="297" t="s">
        <v>4864</v>
      </c>
      <c r="E446" s="298">
        <v>7500</v>
      </c>
      <c r="F446" s="298" t="s">
        <v>5791</v>
      </c>
      <c r="G446" s="297" t="s">
        <v>5792</v>
      </c>
      <c r="H446" s="297" t="s">
        <v>4867</v>
      </c>
      <c r="I446" s="297" t="s">
        <v>4868</v>
      </c>
      <c r="J446" s="297" t="s">
        <v>4869</v>
      </c>
      <c r="K446" s="299">
        <v>4</v>
      </c>
      <c r="L446" s="298">
        <v>12</v>
      </c>
      <c r="M446" s="300">
        <v>92789.680000000008</v>
      </c>
      <c r="N446" s="301"/>
      <c r="O446" s="297"/>
      <c r="P446" s="302"/>
    </row>
    <row r="447" spans="1:16" s="285" customFormat="1" ht="11.25" x14ac:dyDescent="0.2">
      <c r="A447" s="310" t="s">
        <v>1261</v>
      </c>
      <c r="B447" s="296" t="s">
        <v>1262</v>
      </c>
      <c r="C447" s="296" t="s">
        <v>312</v>
      </c>
      <c r="D447" s="297" t="s">
        <v>4880</v>
      </c>
      <c r="E447" s="298">
        <v>4500</v>
      </c>
      <c r="F447" s="298" t="s">
        <v>5793</v>
      </c>
      <c r="G447" s="297" t="s">
        <v>5794</v>
      </c>
      <c r="H447" s="297" t="s">
        <v>5050</v>
      </c>
      <c r="I447" s="297" t="s">
        <v>4868</v>
      </c>
      <c r="J447" s="297" t="s">
        <v>5069</v>
      </c>
      <c r="K447" s="299">
        <v>4</v>
      </c>
      <c r="L447" s="298">
        <v>11</v>
      </c>
      <c r="M447" s="300">
        <v>54815.53</v>
      </c>
      <c r="N447" s="301"/>
      <c r="O447" s="297"/>
      <c r="P447" s="302"/>
    </row>
    <row r="448" spans="1:16" s="285" customFormat="1" ht="11.25" x14ac:dyDescent="0.2">
      <c r="A448" s="310" t="s">
        <v>1261</v>
      </c>
      <c r="B448" s="296" t="s">
        <v>1262</v>
      </c>
      <c r="C448" s="296" t="s">
        <v>312</v>
      </c>
      <c r="D448" s="297" t="s">
        <v>4956</v>
      </c>
      <c r="E448" s="298">
        <v>3000</v>
      </c>
      <c r="F448" s="298" t="s">
        <v>5795</v>
      </c>
      <c r="G448" s="297" t="s">
        <v>5796</v>
      </c>
      <c r="H448" s="297" t="s">
        <v>4896</v>
      </c>
      <c r="I448" s="297" t="s">
        <v>4897</v>
      </c>
      <c r="J448" s="297" t="s">
        <v>4898</v>
      </c>
      <c r="K448" s="299">
        <v>4</v>
      </c>
      <c r="L448" s="298">
        <v>11</v>
      </c>
      <c r="M448" s="300">
        <v>37415.53</v>
      </c>
      <c r="N448" s="301"/>
      <c r="O448" s="297"/>
      <c r="P448" s="302"/>
    </row>
    <row r="449" spans="1:16" s="285" customFormat="1" ht="11.25" x14ac:dyDescent="0.2">
      <c r="A449" s="310" t="s">
        <v>1261</v>
      </c>
      <c r="B449" s="296" t="s">
        <v>1262</v>
      </c>
      <c r="C449" s="296" t="s">
        <v>312</v>
      </c>
      <c r="D449" s="297" t="s">
        <v>4864</v>
      </c>
      <c r="E449" s="298">
        <v>7000</v>
      </c>
      <c r="F449" s="298" t="s">
        <v>5797</v>
      </c>
      <c r="G449" s="297" t="s">
        <v>5798</v>
      </c>
      <c r="H449" s="297" t="s">
        <v>5196</v>
      </c>
      <c r="I449" s="297" t="s">
        <v>4883</v>
      </c>
      <c r="J449" s="297" t="s">
        <v>4884</v>
      </c>
      <c r="K449" s="299">
        <v>4</v>
      </c>
      <c r="L449" s="298">
        <v>12</v>
      </c>
      <c r="M449" s="300">
        <v>86789.680000000008</v>
      </c>
      <c r="N449" s="301"/>
      <c r="O449" s="297"/>
      <c r="P449" s="302"/>
    </row>
    <row r="450" spans="1:16" s="285" customFormat="1" ht="11.25" x14ac:dyDescent="0.2">
      <c r="A450" s="310" t="s">
        <v>1261</v>
      </c>
      <c r="B450" s="296" t="s">
        <v>1262</v>
      </c>
      <c r="C450" s="296" t="s">
        <v>312</v>
      </c>
      <c r="D450" s="297" t="s">
        <v>4864</v>
      </c>
      <c r="E450" s="298">
        <v>7500</v>
      </c>
      <c r="F450" s="298" t="s">
        <v>5799</v>
      </c>
      <c r="G450" s="297" t="s">
        <v>5800</v>
      </c>
      <c r="H450" s="297" t="s">
        <v>4867</v>
      </c>
      <c r="I450" s="297" t="s">
        <v>4868</v>
      </c>
      <c r="J450" s="297" t="s">
        <v>4869</v>
      </c>
      <c r="K450" s="299">
        <v>4</v>
      </c>
      <c r="L450" s="298">
        <v>12</v>
      </c>
      <c r="M450" s="300">
        <v>92789.680000000008</v>
      </c>
      <c r="N450" s="301"/>
      <c r="O450" s="297"/>
      <c r="P450" s="302"/>
    </row>
    <row r="451" spans="1:16" s="285" customFormat="1" ht="11.25" x14ac:dyDescent="0.2">
      <c r="A451" s="310" t="s">
        <v>1261</v>
      </c>
      <c r="B451" s="296" t="s">
        <v>1262</v>
      </c>
      <c r="C451" s="296" t="s">
        <v>312</v>
      </c>
      <c r="D451" s="297" t="s">
        <v>4880</v>
      </c>
      <c r="E451" s="298">
        <v>2500</v>
      </c>
      <c r="F451" s="298" t="s">
        <v>5801</v>
      </c>
      <c r="G451" s="297" t="s">
        <v>5802</v>
      </c>
      <c r="H451" s="297" t="s">
        <v>5050</v>
      </c>
      <c r="I451" s="297" t="s">
        <v>4868</v>
      </c>
      <c r="J451" s="297" t="s">
        <v>5069</v>
      </c>
      <c r="K451" s="299">
        <v>4</v>
      </c>
      <c r="L451" s="298">
        <v>12</v>
      </c>
      <c r="M451" s="300">
        <v>33109.019999999997</v>
      </c>
      <c r="N451" s="301"/>
      <c r="O451" s="297"/>
      <c r="P451" s="302"/>
    </row>
    <row r="452" spans="1:16" s="285" customFormat="1" ht="11.25" x14ac:dyDescent="0.2">
      <c r="A452" s="310" t="s">
        <v>1261</v>
      </c>
      <c r="B452" s="296" t="s">
        <v>1262</v>
      </c>
      <c r="C452" s="296" t="s">
        <v>312</v>
      </c>
      <c r="D452" s="297" t="s">
        <v>4864</v>
      </c>
      <c r="E452" s="298" t="s">
        <v>5344</v>
      </c>
      <c r="F452" s="298" t="s">
        <v>5803</v>
      </c>
      <c r="G452" s="297" t="s">
        <v>5804</v>
      </c>
      <c r="H452" s="297" t="s">
        <v>4874</v>
      </c>
      <c r="I452" s="297" t="s">
        <v>4868</v>
      </c>
      <c r="J452" s="297" t="s">
        <v>4869</v>
      </c>
      <c r="K452" s="299">
        <v>5</v>
      </c>
      <c r="L452" s="298">
        <v>12</v>
      </c>
      <c r="M452" s="300">
        <v>55229.68</v>
      </c>
      <c r="N452" s="301"/>
      <c r="O452" s="297"/>
      <c r="P452" s="302"/>
    </row>
    <row r="453" spans="1:16" s="285" customFormat="1" ht="11.25" x14ac:dyDescent="0.2">
      <c r="A453" s="310" t="s">
        <v>1261</v>
      </c>
      <c r="B453" s="296" t="s">
        <v>1262</v>
      </c>
      <c r="C453" s="296" t="s">
        <v>312</v>
      </c>
      <c r="D453" s="297" t="s">
        <v>4864</v>
      </c>
      <c r="E453" s="298">
        <v>5500</v>
      </c>
      <c r="F453" s="298" t="s">
        <v>5805</v>
      </c>
      <c r="G453" s="297" t="s">
        <v>5806</v>
      </c>
      <c r="H453" s="297" t="s">
        <v>4867</v>
      </c>
      <c r="I453" s="297" t="s">
        <v>4868</v>
      </c>
      <c r="J453" s="297" t="s">
        <v>4869</v>
      </c>
      <c r="K453" s="299">
        <v>4</v>
      </c>
      <c r="L453" s="298">
        <v>12</v>
      </c>
      <c r="M453" s="300">
        <v>68789.680000000008</v>
      </c>
      <c r="N453" s="301"/>
      <c r="O453" s="297"/>
      <c r="P453" s="302"/>
    </row>
    <row r="454" spans="1:16" s="285" customFormat="1" ht="11.25" x14ac:dyDescent="0.2">
      <c r="A454" s="310" t="s">
        <v>1261</v>
      </c>
      <c r="B454" s="296" t="s">
        <v>1262</v>
      </c>
      <c r="C454" s="296" t="s">
        <v>312</v>
      </c>
      <c r="D454" s="297" t="s">
        <v>4864</v>
      </c>
      <c r="E454" s="298">
        <v>7500</v>
      </c>
      <c r="F454" s="298" t="s">
        <v>5807</v>
      </c>
      <c r="G454" s="297" t="s">
        <v>5808</v>
      </c>
      <c r="H454" s="297" t="s">
        <v>4877</v>
      </c>
      <c r="I454" s="297" t="s">
        <v>4868</v>
      </c>
      <c r="J454" s="297" t="s">
        <v>4869</v>
      </c>
      <c r="K454" s="299">
        <v>4</v>
      </c>
      <c r="L454" s="298">
        <v>12</v>
      </c>
      <c r="M454" s="300">
        <v>92789.680000000008</v>
      </c>
      <c r="N454" s="301"/>
      <c r="O454" s="297"/>
      <c r="P454" s="302"/>
    </row>
    <row r="455" spans="1:16" s="285" customFormat="1" ht="11.25" x14ac:dyDescent="0.2">
      <c r="A455" s="310" t="s">
        <v>1261</v>
      </c>
      <c r="B455" s="296" t="s">
        <v>1262</v>
      </c>
      <c r="C455" s="296" t="s">
        <v>312</v>
      </c>
      <c r="D455" s="297" t="s">
        <v>4864</v>
      </c>
      <c r="E455" s="298">
        <v>5500</v>
      </c>
      <c r="F455" s="298" t="s">
        <v>5809</v>
      </c>
      <c r="G455" s="297" t="s">
        <v>5810</v>
      </c>
      <c r="H455" s="297" t="s">
        <v>4867</v>
      </c>
      <c r="I455" s="297" t="s">
        <v>4883</v>
      </c>
      <c r="J455" s="297" t="s">
        <v>4884</v>
      </c>
      <c r="K455" s="299">
        <v>2</v>
      </c>
      <c r="L455" s="298">
        <v>7</v>
      </c>
      <c r="M455" s="300">
        <v>38856.43</v>
      </c>
      <c r="N455" s="301"/>
      <c r="O455" s="297"/>
      <c r="P455" s="302"/>
    </row>
    <row r="456" spans="1:16" s="285" customFormat="1" ht="11.25" x14ac:dyDescent="0.2">
      <c r="A456" s="310" t="s">
        <v>1261</v>
      </c>
      <c r="B456" s="296" t="s">
        <v>1262</v>
      </c>
      <c r="C456" s="296" t="s">
        <v>312</v>
      </c>
      <c r="D456" s="297" t="s">
        <v>4864</v>
      </c>
      <c r="E456" s="298">
        <v>6500</v>
      </c>
      <c r="F456" s="298" t="s">
        <v>5811</v>
      </c>
      <c r="G456" s="297" t="s">
        <v>5812</v>
      </c>
      <c r="H456" s="297" t="s">
        <v>4917</v>
      </c>
      <c r="I456" s="297" t="s">
        <v>4868</v>
      </c>
      <c r="J456" s="297" t="s">
        <v>4869</v>
      </c>
      <c r="K456" s="299">
        <v>4</v>
      </c>
      <c r="L456" s="298">
        <v>12</v>
      </c>
      <c r="M456" s="300">
        <v>80789.680000000008</v>
      </c>
      <c r="N456" s="301"/>
      <c r="O456" s="297"/>
      <c r="P456" s="302"/>
    </row>
    <row r="457" spans="1:16" s="285" customFormat="1" ht="11.25" x14ac:dyDescent="0.2">
      <c r="A457" s="310" t="s">
        <v>1261</v>
      </c>
      <c r="B457" s="296" t="s">
        <v>1262</v>
      </c>
      <c r="C457" s="296" t="s">
        <v>312</v>
      </c>
      <c r="D457" s="297" t="s">
        <v>4864</v>
      </c>
      <c r="E457" s="298">
        <v>3500</v>
      </c>
      <c r="F457" s="298" t="s">
        <v>5813</v>
      </c>
      <c r="G457" s="297" t="s">
        <v>5814</v>
      </c>
      <c r="H457" s="297" t="s">
        <v>4874</v>
      </c>
      <c r="I457" s="297" t="s">
        <v>4868</v>
      </c>
      <c r="J457" s="297" t="s">
        <v>4869</v>
      </c>
      <c r="K457" s="299">
        <v>4</v>
      </c>
      <c r="L457" s="298">
        <v>12</v>
      </c>
      <c r="M457" s="300">
        <v>44789.68</v>
      </c>
      <c r="N457" s="301"/>
      <c r="O457" s="297"/>
      <c r="P457" s="302"/>
    </row>
    <row r="458" spans="1:16" s="285" customFormat="1" ht="11.25" x14ac:dyDescent="0.2">
      <c r="A458" s="310" t="s">
        <v>1261</v>
      </c>
      <c r="B458" s="296" t="s">
        <v>1262</v>
      </c>
      <c r="C458" s="296" t="s">
        <v>312</v>
      </c>
      <c r="D458" s="297" t="s">
        <v>4880</v>
      </c>
      <c r="E458" s="298">
        <v>3800</v>
      </c>
      <c r="F458" s="298" t="s">
        <v>5815</v>
      </c>
      <c r="G458" s="297" t="s">
        <v>5816</v>
      </c>
      <c r="H458" s="297" t="s">
        <v>4867</v>
      </c>
      <c r="I458" s="297" t="s">
        <v>4868</v>
      </c>
      <c r="J458" s="297" t="s">
        <v>5069</v>
      </c>
      <c r="K458" s="299">
        <v>4</v>
      </c>
      <c r="L458" s="298">
        <v>12</v>
      </c>
      <c r="M458" s="300">
        <v>48389.68</v>
      </c>
      <c r="N458" s="301"/>
      <c r="O458" s="297"/>
      <c r="P458" s="302"/>
    </row>
    <row r="459" spans="1:16" s="285" customFormat="1" ht="11.25" x14ac:dyDescent="0.2">
      <c r="A459" s="310" t="s">
        <v>1261</v>
      </c>
      <c r="B459" s="296" t="s">
        <v>1262</v>
      </c>
      <c r="C459" s="296" t="s">
        <v>312</v>
      </c>
      <c r="D459" s="297" t="s">
        <v>4864</v>
      </c>
      <c r="E459" s="298">
        <v>8500</v>
      </c>
      <c r="F459" s="298" t="s">
        <v>5817</v>
      </c>
      <c r="G459" s="297" t="s">
        <v>5818</v>
      </c>
      <c r="H459" s="297" t="s">
        <v>4887</v>
      </c>
      <c r="I459" s="297" t="s">
        <v>4868</v>
      </c>
      <c r="J459" s="297" t="s">
        <v>4869</v>
      </c>
      <c r="K459" s="299">
        <v>4</v>
      </c>
      <c r="L459" s="298">
        <v>12</v>
      </c>
      <c r="M459" s="300">
        <v>104789.68000000001</v>
      </c>
      <c r="N459" s="301"/>
      <c r="O459" s="297"/>
      <c r="P459" s="302"/>
    </row>
    <row r="460" spans="1:16" s="285" customFormat="1" ht="11.25" x14ac:dyDescent="0.2">
      <c r="A460" s="310" t="s">
        <v>1261</v>
      </c>
      <c r="B460" s="296" t="s">
        <v>1262</v>
      </c>
      <c r="C460" s="296" t="s">
        <v>312</v>
      </c>
      <c r="D460" s="297" t="s">
        <v>4864</v>
      </c>
      <c r="E460" s="298">
        <v>9500</v>
      </c>
      <c r="F460" s="298" t="s">
        <v>5819</v>
      </c>
      <c r="G460" s="297" t="s">
        <v>5820</v>
      </c>
      <c r="H460" s="297" t="s">
        <v>4867</v>
      </c>
      <c r="I460" s="297" t="s">
        <v>4868</v>
      </c>
      <c r="J460" s="297" t="s">
        <v>4869</v>
      </c>
      <c r="K460" s="299">
        <v>1</v>
      </c>
      <c r="L460" s="298">
        <v>2</v>
      </c>
      <c r="M460" s="300">
        <v>20188.18</v>
      </c>
      <c r="N460" s="301"/>
      <c r="O460" s="297"/>
      <c r="P460" s="302"/>
    </row>
    <row r="461" spans="1:16" s="285" customFormat="1" ht="11.25" x14ac:dyDescent="0.2">
      <c r="A461" s="310" t="s">
        <v>1261</v>
      </c>
      <c r="B461" s="296" t="s">
        <v>1262</v>
      </c>
      <c r="C461" s="296" t="s">
        <v>312</v>
      </c>
      <c r="D461" s="297" t="s">
        <v>4880</v>
      </c>
      <c r="E461" s="298">
        <v>2500</v>
      </c>
      <c r="F461" s="298" t="s">
        <v>5821</v>
      </c>
      <c r="G461" s="297" t="s">
        <v>5822</v>
      </c>
      <c r="H461" s="297" t="s">
        <v>4874</v>
      </c>
      <c r="I461" s="297" t="s">
        <v>4883</v>
      </c>
      <c r="J461" s="297" t="s">
        <v>4884</v>
      </c>
      <c r="K461" s="299">
        <v>4</v>
      </c>
      <c r="L461" s="298">
        <v>12</v>
      </c>
      <c r="M461" s="300">
        <v>32789.68</v>
      </c>
      <c r="N461" s="301"/>
      <c r="O461" s="297"/>
      <c r="P461" s="302"/>
    </row>
    <row r="462" spans="1:16" s="285" customFormat="1" ht="11.25" x14ac:dyDescent="0.2">
      <c r="A462" s="310" t="s">
        <v>1261</v>
      </c>
      <c r="B462" s="296" t="s">
        <v>1262</v>
      </c>
      <c r="C462" s="296" t="s">
        <v>312</v>
      </c>
      <c r="D462" s="297" t="s">
        <v>4864</v>
      </c>
      <c r="E462" s="298">
        <v>7500</v>
      </c>
      <c r="F462" s="298" t="s">
        <v>5823</v>
      </c>
      <c r="G462" s="297" t="s">
        <v>5824</v>
      </c>
      <c r="H462" s="297" t="s">
        <v>5647</v>
      </c>
      <c r="I462" s="297" t="s">
        <v>4868</v>
      </c>
      <c r="J462" s="297" t="s">
        <v>4869</v>
      </c>
      <c r="K462" s="299">
        <v>4</v>
      </c>
      <c r="L462" s="298">
        <v>11</v>
      </c>
      <c r="M462" s="300">
        <v>89615.53</v>
      </c>
      <c r="N462" s="301"/>
      <c r="O462" s="297"/>
      <c r="P462" s="302"/>
    </row>
    <row r="463" spans="1:16" s="285" customFormat="1" ht="11.25" x14ac:dyDescent="0.2">
      <c r="A463" s="310" t="s">
        <v>1261</v>
      </c>
      <c r="B463" s="296" t="s">
        <v>1262</v>
      </c>
      <c r="C463" s="296" t="s">
        <v>312</v>
      </c>
      <c r="D463" s="297" t="s">
        <v>4864</v>
      </c>
      <c r="E463" s="298">
        <v>6500</v>
      </c>
      <c r="F463" s="298" t="s">
        <v>5825</v>
      </c>
      <c r="G463" s="297" t="s">
        <v>5826</v>
      </c>
      <c r="H463" s="297" t="s">
        <v>4887</v>
      </c>
      <c r="I463" s="297" t="s">
        <v>4868</v>
      </c>
      <c r="J463" s="297" t="s">
        <v>4869</v>
      </c>
      <c r="K463" s="299">
        <v>4</v>
      </c>
      <c r="L463" s="298">
        <v>12</v>
      </c>
      <c r="M463" s="300">
        <v>80789.680000000008</v>
      </c>
      <c r="N463" s="301"/>
      <c r="O463" s="297"/>
      <c r="P463" s="302"/>
    </row>
    <row r="464" spans="1:16" s="285" customFormat="1" ht="11.25" x14ac:dyDescent="0.2">
      <c r="A464" s="310" t="s">
        <v>1261</v>
      </c>
      <c r="B464" s="296" t="s">
        <v>1262</v>
      </c>
      <c r="C464" s="296" t="s">
        <v>312</v>
      </c>
      <c r="D464" s="297" t="s">
        <v>4864</v>
      </c>
      <c r="E464" s="298">
        <v>6500</v>
      </c>
      <c r="F464" s="298" t="s">
        <v>5827</v>
      </c>
      <c r="G464" s="297" t="s">
        <v>5828</v>
      </c>
      <c r="H464" s="297" t="s">
        <v>4877</v>
      </c>
      <c r="I464" s="297" t="s">
        <v>4868</v>
      </c>
      <c r="J464" s="297" t="s">
        <v>4869</v>
      </c>
      <c r="K464" s="299">
        <v>4</v>
      </c>
      <c r="L464" s="298">
        <v>12</v>
      </c>
      <c r="M464" s="300">
        <v>80789.680000000008</v>
      </c>
      <c r="N464" s="301"/>
      <c r="O464" s="297"/>
      <c r="P464" s="302"/>
    </row>
    <row r="465" spans="1:16" s="285" customFormat="1" ht="11.25" x14ac:dyDescent="0.2">
      <c r="A465" s="310" t="s">
        <v>1261</v>
      </c>
      <c r="B465" s="296" t="s">
        <v>1262</v>
      </c>
      <c r="C465" s="296" t="s">
        <v>312</v>
      </c>
      <c r="D465" s="297" t="s">
        <v>4864</v>
      </c>
      <c r="E465" s="298">
        <v>6500</v>
      </c>
      <c r="F465" s="298" t="s">
        <v>5829</v>
      </c>
      <c r="G465" s="297" t="s">
        <v>5830</v>
      </c>
      <c r="H465" s="297" t="s">
        <v>4877</v>
      </c>
      <c r="I465" s="297" t="s">
        <v>4868</v>
      </c>
      <c r="J465" s="297" t="s">
        <v>4869</v>
      </c>
      <c r="K465" s="299">
        <v>4</v>
      </c>
      <c r="L465" s="298">
        <v>12</v>
      </c>
      <c r="M465" s="300">
        <v>81112.760000000009</v>
      </c>
      <c r="N465" s="301"/>
      <c r="O465" s="297"/>
      <c r="P465" s="302"/>
    </row>
    <row r="466" spans="1:16" s="285" customFormat="1" ht="11.25" x14ac:dyDescent="0.2">
      <c r="A466" s="310" t="s">
        <v>1261</v>
      </c>
      <c r="B466" s="296" t="s">
        <v>1262</v>
      </c>
      <c r="C466" s="296" t="s">
        <v>312</v>
      </c>
      <c r="D466" s="297" t="s">
        <v>4864</v>
      </c>
      <c r="E466" s="298">
        <v>7500</v>
      </c>
      <c r="F466" s="298" t="s">
        <v>5831</v>
      </c>
      <c r="G466" s="297" t="s">
        <v>5832</v>
      </c>
      <c r="H466" s="297" t="s">
        <v>4867</v>
      </c>
      <c r="I466" s="297" t="s">
        <v>4868</v>
      </c>
      <c r="J466" s="297" t="s">
        <v>4869</v>
      </c>
      <c r="K466" s="299">
        <v>4</v>
      </c>
      <c r="L466" s="298">
        <v>12</v>
      </c>
      <c r="M466" s="300">
        <v>92789.680000000008</v>
      </c>
      <c r="N466" s="301"/>
      <c r="O466" s="297"/>
      <c r="P466" s="302"/>
    </row>
    <row r="467" spans="1:16" s="285" customFormat="1" ht="11.25" x14ac:dyDescent="0.2">
      <c r="A467" s="310" t="s">
        <v>1261</v>
      </c>
      <c r="B467" s="296" t="s">
        <v>1262</v>
      </c>
      <c r="C467" s="296" t="s">
        <v>312</v>
      </c>
      <c r="D467" s="297" t="s">
        <v>4864</v>
      </c>
      <c r="E467" s="298">
        <v>6500</v>
      </c>
      <c r="F467" s="298" t="s">
        <v>5833</v>
      </c>
      <c r="G467" s="297" t="s">
        <v>5834</v>
      </c>
      <c r="H467" s="297" t="s">
        <v>4877</v>
      </c>
      <c r="I467" s="297" t="s">
        <v>4868</v>
      </c>
      <c r="J467" s="297" t="s">
        <v>4869</v>
      </c>
      <c r="K467" s="299">
        <v>2</v>
      </c>
      <c r="L467" s="298">
        <v>5</v>
      </c>
      <c r="M467" s="300">
        <v>30303.960000000003</v>
      </c>
      <c r="N467" s="301"/>
      <c r="O467" s="297"/>
      <c r="P467" s="302"/>
    </row>
    <row r="468" spans="1:16" s="285" customFormat="1" ht="11.25" x14ac:dyDescent="0.2">
      <c r="A468" s="310" t="s">
        <v>1261</v>
      </c>
      <c r="B468" s="296" t="s">
        <v>1262</v>
      </c>
      <c r="C468" s="296" t="s">
        <v>312</v>
      </c>
      <c r="D468" s="297" t="s">
        <v>4864</v>
      </c>
      <c r="E468" s="298">
        <v>7500</v>
      </c>
      <c r="F468" s="298" t="s">
        <v>5835</v>
      </c>
      <c r="G468" s="297" t="s">
        <v>5836</v>
      </c>
      <c r="H468" s="297" t="s">
        <v>4867</v>
      </c>
      <c r="I468" s="297" t="s">
        <v>4868</v>
      </c>
      <c r="J468" s="297" t="s">
        <v>4869</v>
      </c>
      <c r="K468" s="299">
        <v>4</v>
      </c>
      <c r="L468" s="298">
        <v>12</v>
      </c>
      <c r="M468" s="300">
        <v>95281.680000000008</v>
      </c>
      <c r="N468" s="301"/>
      <c r="O468" s="297"/>
      <c r="P468" s="302"/>
    </row>
    <row r="469" spans="1:16" s="285" customFormat="1" ht="11.25" x14ac:dyDescent="0.2">
      <c r="A469" s="310" t="s">
        <v>1261</v>
      </c>
      <c r="B469" s="296" t="s">
        <v>1262</v>
      </c>
      <c r="C469" s="296" t="s">
        <v>312</v>
      </c>
      <c r="D469" s="297" t="s">
        <v>4864</v>
      </c>
      <c r="E469" s="298">
        <v>7500</v>
      </c>
      <c r="F469" s="298" t="s">
        <v>5837</v>
      </c>
      <c r="G469" s="297" t="s">
        <v>5838</v>
      </c>
      <c r="H469" s="297" t="s">
        <v>4867</v>
      </c>
      <c r="I469" s="297" t="s">
        <v>4868</v>
      </c>
      <c r="J469" s="297" t="s">
        <v>4869</v>
      </c>
      <c r="K469" s="299">
        <v>4</v>
      </c>
      <c r="L469" s="298">
        <v>12</v>
      </c>
      <c r="M469" s="300">
        <v>92848.680000000008</v>
      </c>
      <c r="N469" s="301"/>
      <c r="O469" s="297"/>
      <c r="P469" s="302"/>
    </row>
    <row r="470" spans="1:16" s="285" customFormat="1" ht="11.25" x14ac:dyDescent="0.2">
      <c r="A470" s="310" t="s">
        <v>1261</v>
      </c>
      <c r="B470" s="296" t="s">
        <v>1262</v>
      </c>
      <c r="C470" s="296" t="s">
        <v>312</v>
      </c>
      <c r="D470" s="297" t="s">
        <v>4864</v>
      </c>
      <c r="E470" s="298">
        <v>6500</v>
      </c>
      <c r="F470" s="298" t="s">
        <v>5839</v>
      </c>
      <c r="G470" s="297" t="s">
        <v>5840</v>
      </c>
      <c r="H470" s="297" t="s">
        <v>4877</v>
      </c>
      <c r="I470" s="297" t="s">
        <v>4868</v>
      </c>
      <c r="J470" s="297" t="s">
        <v>4869</v>
      </c>
      <c r="K470" s="299">
        <v>4</v>
      </c>
      <c r="L470" s="298">
        <v>12</v>
      </c>
      <c r="M470" s="300">
        <v>80789.680000000008</v>
      </c>
      <c r="N470" s="301"/>
      <c r="O470" s="297"/>
      <c r="P470" s="302"/>
    </row>
    <row r="471" spans="1:16" s="285" customFormat="1" ht="11.25" x14ac:dyDescent="0.2">
      <c r="A471" s="310" t="s">
        <v>1261</v>
      </c>
      <c r="B471" s="296" t="s">
        <v>1262</v>
      </c>
      <c r="C471" s="296" t="s">
        <v>312</v>
      </c>
      <c r="D471" s="297" t="s">
        <v>4864</v>
      </c>
      <c r="E471" s="298">
        <v>9500</v>
      </c>
      <c r="F471" s="298" t="s">
        <v>5841</v>
      </c>
      <c r="G471" s="297" t="s">
        <v>5842</v>
      </c>
      <c r="H471" s="297" t="s">
        <v>4877</v>
      </c>
      <c r="I471" s="297" t="s">
        <v>4868</v>
      </c>
      <c r="J471" s="297" t="s">
        <v>4869</v>
      </c>
      <c r="K471" s="299">
        <v>4</v>
      </c>
      <c r="L471" s="298">
        <v>12</v>
      </c>
      <c r="M471" s="300">
        <v>116789.68000000001</v>
      </c>
      <c r="N471" s="301"/>
      <c r="O471" s="297"/>
      <c r="P471" s="302"/>
    </row>
    <row r="472" spans="1:16" s="285" customFormat="1" ht="11.25" x14ac:dyDescent="0.2">
      <c r="A472" s="310" t="s">
        <v>1261</v>
      </c>
      <c r="B472" s="296" t="s">
        <v>1262</v>
      </c>
      <c r="C472" s="296" t="s">
        <v>312</v>
      </c>
      <c r="D472" s="297" t="s">
        <v>4864</v>
      </c>
      <c r="E472" s="298">
        <v>8500</v>
      </c>
      <c r="F472" s="298" t="s">
        <v>2256</v>
      </c>
      <c r="G472" s="297" t="s">
        <v>2257</v>
      </c>
      <c r="H472" s="297" t="s">
        <v>4877</v>
      </c>
      <c r="I472" s="297" t="s">
        <v>4868</v>
      </c>
      <c r="J472" s="297" t="s">
        <v>4869</v>
      </c>
      <c r="K472" s="299">
        <v>1</v>
      </c>
      <c r="L472" s="298">
        <v>2</v>
      </c>
      <c r="M472" s="300">
        <v>18121.52</v>
      </c>
      <c r="N472" s="301"/>
      <c r="O472" s="297"/>
      <c r="P472" s="302"/>
    </row>
    <row r="473" spans="1:16" s="285" customFormat="1" ht="11.25" x14ac:dyDescent="0.2">
      <c r="A473" s="310" t="s">
        <v>1261</v>
      </c>
      <c r="B473" s="296" t="s">
        <v>1262</v>
      </c>
      <c r="C473" s="296" t="s">
        <v>312</v>
      </c>
      <c r="D473" s="297" t="s">
        <v>4864</v>
      </c>
      <c r="E473" s="298">
        <v>12000</v>
      </c>
      <c r="F473" s="298" t="s">
        <v>5843</v>
      </c>
      <c r="G473" s="297" t="s">
        <v>5844</v>
      </c>
      <c r="H473" s="297" t="s">
        <v>4917</v>
      </c>
      <c r="I473" s="297" t="s">
        <v>4868</v>
      </c>
      <c r="J473" s="297" t="s">
        <v>4869</v>
      </c>
      <c r="K473" s="299">
        <v>4</v>
      </c>
      <c r="L473" s="298">
        <v>12</v>
      </c>
      <c r="M473" s="300">
        <v>146789.68</v>
      </c>
      <c r="N473" s="301"/>
      <c r="O473" s="297"/>
      <c r="P473" s="302"/>
    </row>
    <row r="474" spans="1:16" s="285" customFormat="1" ht="11.25" x14ac:dyDescent="0.2">
      <c r="A474" s="310" t="s">
        <v>1261</v>
      </c>
      <c r="B474" s="296" t="s">
        <v>1262</v>
      </c>
      <c r="C474" s="296" t="s">
        <v>312</v>
      </c>
      <c r="D474" s="297" t="s">
        <v>4864</v>
      </c>
      <c r="E474" s="298">
        <v>6500</v>
      </c>
      <c r="F474" s="298" t="s">
        <v>5845</v>
      </c>
      <c r="G474" s="297" t="s">
        <v>5846</v>
      </c>
      <c r="H474" s="297" t="s">
        <v>4867</v>
      </c>
      <c r="I474" s="297" t="s">
        <v>4868</v>
      </c>
      <c r="J474" s="297" t="s">
        <v>4869</v>
      </c>
      <c r="K474" s="299">
        <v>4</v>
      </c>
      <c r="L474" s="298">
        <v>12</v>
      </c>
      <c r="M474" s="300">
        <v>67093.740000000005</v>
      </c>
      <c r="N474" s="301"/>
      <c r="O474" s="297"/>
      <c r="P474" s="302"/>
    </row>
    <row r="475" spans="1:16" s="285" customFormat="1" ht="11.25" x14ac:dyDescent="0.2">
      <c r="A475" s="310" t="s">
        <v>1261</v>
      </c>
      <c r="B475" s="296" t="s">
        <v>1262</v>
      </c>
      <c r="C475" s="296" t="s">
        <v>312</v>
      </c>
      <c r="D475" s="297" t="s">
        <v>4864</v>
      </c>
      <c r="E475" s="298">
        <v>6500</v>
      </c>
      <c r="F475" s="298" t="s">
        <v>5847</v>
      </c>
      <c r="G475" s="297" t="s">
        <v>5848</v>
      </c>
      <c r="H475" s="297" t="s">
        <v>5849</v>
      </c>
      <c r="I475" s="297" t="s">
        <v>4868</v>
      </c>
      <c r="J475" s="297" t="s">
        <v>4869</v>
      </c>
      <c r="K475" s="299">
        <v>2</v>
      </c>
      <c r="L475" s="298">
        <v>5</v>
      </c>
      <c r="M475" s="300">
        <v>31387.3</v>
      </c>
      <c r="N475" s="301"/>
      <c r="O475" s="297"/>
      <c r="P475" s="302"/>
    </row>
    <row r="476" spans="1:16" s="285" customFormat="1" ht="11.25" x14ac:dyDescent="0.2">
      <c r="A476" s="310" t="s">
        <v>1261</v>
      </c>
      <c r="B476" s="296" t="s">
        <v>1262</v>
      </c>
      <c r="C476" s="296" t="s">
        <v>312</v>
      </c>
      <c r="D476" s="297" t="s">
        <v>4864</v>
      </c>
      <c r="E476" s="298">
        <v>6500</v>
      </c>
      <c r="F476" s="298" t="s">
        <v>5850</v>
      </c>
      <c r="G476" s="297" t="s">
        <v>5851</v>
      </c>
      <c r="H476" s="297" t="s">
        <v>4887</v>
      </c>
      <c r="I476" s="297" t="s">
        <v>4868</v>
      </c>
      <c r="J476" s="297" t="s">
        <v>4869</v>
      </c>
      <c r="K476" s="299">
        <v>4</v>
      </c>
      <c r="L476" s="298">
        <v>12</v>
      </c>
      <c r="M476" s="300">
        <v>80789.680000000008</v>
      </c>
      <c r="N476" s="301"/>
      <c r="O476" s="297"/>
      <c r="P476" s="302"/>
    </row>
    <row r="477" spans="1:16" s="285" customFormat="1" ht="11.25" x14ac:dyDescent="0.2">
      <c r="A477" s="310" t="s">
        <v>1261</v>
      </c>
      <c r="B477" s="296" t="s">
        <v>1262</v>
      </c>
      <c r="C477" s="296" t="s">
        <v>312</v>
      </c>
      <c r="D477" s="297" t="s">
        <v>4864</v>
      </c>
      <c r="E477" s="298">
        <v>8500</v>
      </c>
      <c r="F477" s="298" t="s">
        <v>5852</v>
      </c>
      <c r="G477" s="297" t="s">
        <v>5853</v>
      </c>
      <c r="H477" s="297" t="s">
        <v>4887</v>
      </c>
      <c r="I477" s="297" t="s">
        <v>4868</v>
      </c>
      <c r="J477" s="297" t="s">
        <v>4869</v>
      </c>
      <c r="K477" s="299">
        <v>4</v>
      </c>
      <c r="L477" s="298">
        <v>11</v>
      </c>
      <c r="M477" s="300">
        <v>101215.53</v>
      </c>
      <c r="N477" s="301"/>
      <c r="O477" s="297"/>
      <c r="P477" s="302"/>
    </row>
    <row r="478" spans="1:16" s="285" customFormat="1" ht="11.25" x14ac:dyDescent="0.2">
      <c r="A478" s="310" t="s">
        <v>1261</v>
      </c>
      <c r="B478" s="296" t="s">
        <v>1262</v>
      </c>
      <c r="C478" s="296" t="s">
        <v>312</v>
      </c>
      <c r="D478" s="297" t="s">
        <v>4864</v>
      </c>
      <c r="E478" s="298">
        <v>6500</v>
      </c>
      <c r="F478" s="298" t="s">
        <v>5854</v>
      </c>
      <c r="G478" s="297" t="s">
        <v>5855</v>
      </c>
      <c r="H478" s="297" t="s">
        <v>4877</v>
      </c>
      <c r="I478" s="297" t="s">
        <v>4868</v>
      </c>
      <c r="J478" s="297" t="s">
        <v>4869</v>
      </c>
      <c r="K478" s="299">
        <v>4</v>
      </c>
      <c r="L478" s="298">
        <v>12</v>
      </c>
      <c r="M478" s="300">
        <v>80789.680000000008</v>
      </c>
      <c r="N478" s="301"/>
      <c r="O478" s="297"/>
      <c r="P478" s="302"/>
    </row>
    <row r="479" spans="1:16" s="285" customFormat="1" ht="11.25" x14ac:dyDescent="0.2">
      <c r="A479" s="310" t="s">
        <v>1261</v>
      </c>
      <c r="B479" s="296" t="s">
        <v>1262</v>
      </c>
      <c r="C479" s="296" t="s">
        <v>312</v>
      </c>
      <c r="D479" s="297" t="s">
        <v>4864</v>
      </c>
      <c r="E479" s="298">
        <v>7500</v>
      </c>
      <c r="F479" s="298" t="s">
        <v>5856</v>
      </c>
      <c r="G479" s="297" t="s">
        <v>5857</v>
      </c>
      <c r="H479" s="297" t="s">
        <v>4867</v>
      </c>
      <c r="I479" s="297" t="s">
        <v>4868</v>
      </c>
      <c r="J479" s="297" t="s">
        <v>4869</v>
      </c>
      <c r="K479" s="299">
        <v>4</v>
      </c>
      <c r="L479" s="298">
        <v>11</v>
      </c>
      <c r="M479" s="300">
        <v>78191.38</v>
      </c>
      <c r="N479" s="301"/>
      <c r="O479" s="297"/>
      <c r="P479" s="302"/>
    </row>
    <row r="480" spans="1:16" s="285" customFormat="1" ht="11.25" x14ac:dyDescent="0.2">
      <c r="A480" s="310" t="s">
        <v>1261</v>
      </c>
      <c r="B480" s="296" t="s">
        <v>1262</v>
      </c>
      <c r="C480" s="296" t="s">
        <v>312</v>
      </c>
      <c r="D480" s="297" t="s">
        <v>4864</v>
      </c>
      <c r="E480" s="298" t="s">
        <v>5858</v>
      </c>
      <c r="F480" s="298" t="s">
        <v>5859</v>
      </c>
      <c r="G480" s="297" t="s">
        <v>5860</v>
      </c>
      <c r="H480" s="297" t="s">
        <v>4867</v>
      </c>
      <c r="I480" s="297" t="s">
        <v>4868</v>
      </c>
      <c r="J480" s="297" t="s">
        <v>4869</v>
      </c>
      <c r="K480" s="299">
        <v>5</v>
      </c>
      <c r="L480" s="298">
        <v>12</v>
      </c>
      <c r="M480" s="300">
        <v>92539.41</v>
      </c>
      <c r="N480" s="301"/>
      <c r="O480" s="297"/>
      <c r="P480" s="302"/>
    </row>
    <row r="481" spans="1:16" s="285" customFormat="1" ht="11.25" x14ac:dyDescent="0.2">
      <c r="A481" s="310" t="s">
        <v>1261</v>
      </c>
      <c r="B481" s="296" t="s">
        <v>1262</v>
      </c>
      <c r="C481" s="296" t="s">
        <v>312</v>
      </c>
      <c r="D481" s="297" t="s">
        <v>4864</v>
      </c>
      <c r="E481" s="298">
        <v>5500</v>
      </c>
      <c r="F481" s="298" t="s">
        <v>5861</v>
      </c>
      <c r="G481" s="297" t="s">
        <v>5862</v>
      </c>
      <c r="H481" s="297" t="s">
        <v>4917</v>
      </c>
      <c r="I481" s="297" t="s">
        <v>4868</v>
      </c>
      <c r="J481" s="297" t="s">
        <v>4869</v>
      </c>
      <c r="K481" s="299">
        <v>4</v>
      </c>
      <c r="L481" s="298">
        <v>12</v>
      </c>
      <c r="M481" s="300">
        <v>68789.680000000008</v>
      </c>
      <c r="N481" s="301"/>
      <c r="O481" s="297"/>
      <c r="P481" s="302"/>
    </row>
    <row r="482" spans="1:16" s="285" customFormat="1" ht="11.25" x14ac:dyDescent="0.2">
      <c r="A482" s="310" t="s">
        <v>1261</v>
      </c>
      <c r="B482" s="296" t="s">
        <v>1262</v>
      </c>
      <c r="C482" s="296" t="s">
        <v>312</v>
      </c>
      <c r="D482" s="297" t="s">
        <v>4864</v>
      </c>
      <c r="E482" s="298">
        <v>8500</v>
      </c>
      <c r="F482" s="298" t="s">
        <v>5863</v>
      </c>
      <c r="G482" s="297" t="s">
        <v>5864</v>
      </c>
      <c r="H482" s="297" t="s">
        <v>4887</v>
      </c>
      <c r="I482" s="297" t="s">
        <v>4868</v>
      </c>
      <c r="J482" s="297" t="s">
        <v>4869</v>
      </c>
      <c r="K482" s="299">
        <v>4</v>
      </c>
      <c r="L482" s="298">
        <v>11</v>
      </c>
      <c r="M482" s="300">
        <v>101215.53</v>
      </c>
      <c r="N482" s="301"/>
      <c r="O482" s="297"/>
      <c r="P482" s="302"/>
    </row>
    <row r="483" spans="1:16" s="285" customFormat="1" ht="11.25" x14ac:dyDescent="0.2">
      <c r="A483" s="310" t="s">
        <v>1261</v>
      </c>
      <c r="B483" s="296" t="s">
        <v>1262</v>
      </c>
      <c r="C483" s="296" t="s">
        <v>312</v>
      </c>
      <c r="D483" s="297" t="s">
        <v>4880</v>
      </c>
      <c r="E483" s="298">
        <v>6500</v>
      </c>
      <c r="F483" s="298" t="s">
        <v>5865</v>
      </c>
      <c r="G483" s="297" t="s">
        <v>5866</v>
      </c>
      <c r="H483" s="297" t="s">
        <v>4874</v>
      </c>
      <c r="I483" s="297" t="s">
        <v>4883</v>
      </c>
      <c r="J483" s="297" t="s">
        <v>4884</v>
      </c>
      <c r="K483" s="299">
        <v>4</v>
      </c>
      <c r="L483" s="298">
        <v>12</v>
      </c>
      <c r="M483" s="300">
        <v>80679.430000000008</v>
      </c>
      <c r="N483" s="301"/>
      <c r="O483" s="297"/>
      <c r="P483" s="302"/>
    </row>
    <row r="484" spans="1:16" s="285" customFormat="1" ht="11.25" x14ac:dyDescent="0.2">
      <c r="A484" s="310" t="s">
        <v>1261</v>
      </c>
      <c r="B484" s="296" t="s">
        <v>1262</v>
      </c>
      <c r="C484" s="296" t="s">
        <v>312</v>
      </c>
      <c r="D484" s="297" t="s">
        <v>4864</v>
      </c>
      <c r="E484" s="298">
        <v>7500</v>
      </c>
      <c r="F484" s="298" t="s">
        <v>5867</v>
      </c>
      <c r="G484" s="297" t="s">
        <v>5868</v>
      </c>
      <c r="H484" s="297" t="s">
        <v>5696</v>
      </c>
      <c r="I484" s="297" t="s">
        <v>4868</v>
      </c>
      <c r="J484" s="297" t="s">
        <v>4869</v>
      </c>
      <c r="K484" s="299">
        <v>1</v>
      </c>
      <c r="L484" s="298">
        <v>2</v>
      </c>
      <c r="M484" s="300">
        <v>16054.849999999999</v>
      </c>
      <c r="N484" s="301"/>
      <c r="O484" s="297"/>
      <c r="P484" s="302"/>
    </row>
    <row r="485" spans="1:16" s="285" customFormat="1" ht="11.25" x14ac:dyDescent="0.2">
      <c r="A485" s="310" t="s">
        <v>1261</v>
      </c>
      <c r="B485" s="296" t="s">
        <v>1262</v>
      </c>
      <c r="C485" s="296" t="s">
        <v>312</v>
      </c>
      <c r="D485" s="297" t="s">
        <v>4864</v>
      </c>
      <c r="E485" s="298">
        <v>9500</v>
      </c>
      <c r="F485" s="298" t="s">
        <v>5869</v>
      </c>
      <c r="G485" s="297" t="s">
        <v>5870</v>
      </c>
      <c r="H485" s="297" t="s">
        <v>4877</v>
      </c>
      <c r="I485" s="297" t="s">
        <v>4868</v>
      </c>
      <c r="J485" s="297" t="s">
        <v>4869</v>
      </c>
      <c r="K485" s="299">
        <v>1</v>
      </c>
      <c r="L485" s="298">
        <v>2</v>
      </c>
      <c r="M485" s="300">
        <v>20188.18</v>
      </c>
      <c r="N485" s="301"/>
      <c r="O485" s="297"/>
      <c r="P485" s="302"/>
    </row>
    <row r="486" spans="1:16" s="285" customFormat="1" ht="11.25" x14ac:dyDescent="0.2">
      <c r="A486" s="310" t="s">
        <v>1261</v>
      </c>
      <c r="B486" s="296" t="s">
        <v>1262</v>
      </c>
      <c r="C486" s="296" t="s">
        <v>312</v>
      </c>
      <c r="D486" s="297" t="s">
        <v>4956</v>
      </c>
      <c r="E486" s="298">
        <v>2100</v>
      </c>
      <c r="F486" s="298" t="s">
        <v>5871</v>
      </c>
      <c r="G486" s="297" t="s">
        <v>5872</v>
      </c>
      <c r="H486" s="297" t="s">
        <v>4959</v>
      </c>
      <c r="I486" s="297" t="s">
        <v>4897</v>
      </c>
      <c r="J486" s="297" t="s">
        <v>4960</v>
      </c>
      <c r="K486" s="299">
        <v>6</v>
      </c>
      <c r="L486" s="298">
        <v>12</v>
      </c>
      <c r="M486" s="300">
        <v>27989.68</v>
      </c>
      <c r="N486" s="301"/>
      <c r="O486" s="297"/>
      <c r="P486" s="302"/>
    </row>
    <row r="487" spans="1:16" s="285" customFormat="1" ht="11.25" x14ac:dyDescent="0.2">
      <c r="A487" s="310" t="s">
        <v>1261</v>
      </c>
      <c r="B487" s="296" t="s">
        <v>1262</v>
      </c>
      <c r="C487" s="296" t="s">
        <v>312</v>
      </c>
      <c r="D487" s="297" t="s">
        <v>4864</v>
      </c>
      <c r="E487" s="298">
        <v>8500</v>
      </c>
      <c r="F487" s="298" t="s">
        <v>5873</v>
      </c>
      <c r="G487" s="297" t="s">
        <v>5874</v>
      </c>
      <c r="H487" s="297" t="s">
        <v>4887</v>
      </c>
      <c r="I487" s="297" t="s">
        <v>4868</v>
      </c>
      <c r="J487" s="297" t="s">
        <v>4869</v>
      </c>
      <c r="K487" s="299">
        <v>4</v>
      </c>
      <c r="L487" s="298">
        <v>12</v>
      </c>
      <c r="M487" s="300">
        <v>104789.68000000001</v>
      </c>
      <c r="N487" s="301"/>
      <c r="O487" s="297"/>
      <c r="P487" s="302"/>
    </row>
    <row r="488" spans="1:16" s="285" customFormat="1" ht="11.25" x14ac:dyDescent="0.2">
      <c r="A488" s="310" t="s">
        <v>1261</v>
      </c>
      <c r="B488" s="296" t="s">
        <v>1262</v>
      </c>
      <c r="C488" s="296" t="s">
        <v>312</v>
      </c>
      <c r="D488" s="297" t="s">
        <v>4864</v>
      </c>
      <c r="E488" s="298">
        <v>5500</v>
      </c>
      <c r="F488" s="298" t="s">
        <v>5875</v>
      </c>
      <c r="G488" s="297" t="s">
        <v>5876</v>
      </c>
      <c r="H488" s="297" t="s">
        <v>4917</v>
      </c>
      <c r="I488" s="297" t="s">
        <v>4868</v>
      </c>
      <c r="J488" s="297" t="s">
        <v>4869</v>
      </c>
      <c r="K488" s="299">
        <v>4</v>
      </c>
      <c r="L488" s="298">
        <v>12</v>
      </c>
      <c r="M488" s="300">
        <v>68789.680000000008</v>
      </c>
      <c r="N488" s="301"/>
      <c r="O488" s="297"/>
      <c r="P488" s="302"/>
    </row>
    <row r="489" spans="1:16" s="285" customFormat="1" ht="11.25" x14ac:dyDescent="0.2">
      <c r="A489" s="310" t="s">
        <v>1261</v>
      </c>
      <c r="B489" s="296" t="s">
        <v>1262</v>
      </c>
      <c r="C489" s="296" t="s">
        <v>312</v>
      </c>
      <c r="D489" s="297" t="s">
        <v>4864</v>
      </c>
      <c r="E489" s="298">
        <v>5500</v>
      </c>
      <c r="F489" s="298" t="s">
        <v>5877</v>
      </c>
      <c r="G489" s="297" t="s">
        <v>5878</v>
      </c>
      <c r="H489" s="297" t="s">
        <v>4867</v>
      </c>
      <c r="I489" s="297" t="s">
        <v>4868</v>
      </c>
      <c r="J489" s="297" t="s">
        <v>4869</v>
      </c>
      <c r="K489" s="299">
        <v>4</v>
      </c>
      <c r="L489" s="298">
        <v>12</v>
      </c>
      <c r="M489" s="300">
        <v>68324.010000000009</v>
      </c>
      <c r="N489" s="301"/>
      <c r="O489" s="297"/>
      <c r="P489" s="302"/>
    </row>
    <row r="490" spans="1:16" s="285" customFormat="1" ht="11.25" x14ac:dyDescent="0.2">
      <c r="A490" s="310" t="s">
        <v>1261</v>
      </c>
      <c r="B490" s="296" t="s">
        <v>1262</v>
      </c>
      <c r="C490" s="296" t="s">
        <v>312</v>
      </c>
      <c r="D490" s="297" t="s">
        <v>4864</v>
      </c>
      <c r="E490" s="298">
        <v>6500</v>
      </c>
      <c r="F490" s="298" t="s">
        <v>5879</v>
      </c>
      <c r="G490" s="297" t="s">
        <v>5880</v>
      </c>
      <c r="H490" s="297" t="s">
        <v>4877</v>
      </c>
      <c r="I490" s="297" t="s">
        <v>4868</v>
      </c>
      <c r="J490" s="297" t="s">
        <v>4869</v>
      </c>
      <c r="K490" s="299">
        <v>4</v>
      </c>
      <c r="L490" s="298">
        <v>12</v>
      </c>
      <c r="M490" s="300">
        <v>80789.680000000008</v>
      </c>
      <c r="N490" s="301"/>
      <c r="O490" s="297"/>
      <c r="P490" s="302"/>
    </row>
    <row r="491" spans="1:16" s="285" customFormat="1" ht="11.25" x14ac:dyDescent="0.2">
      <c r="A491" s="310" t="s">
        <v>1261</v>
      </c>
      <c r="B491" s="296" t="s">
        <v>1262</v>
      </c>
      <c r="C491" s="296" t="s">
        <v>312</v>
      </c>
      <c r="D491" s="297" t="s">
        <v>4864</v>
      </c>
      <c r="E491" s="298" t="s">
        <v>5139</v>
      </c>
      <c r="F491" s="298" t="s">
        <v>5881</v>
      </c>
      <c r="G491" s="297" t="s">
        <v>5882</v>
      </c>
      <c r="H491" s="297" t="s">
        <v>4867</v>
      </c>
      <c r="I491" s="297" t="s">
        <v>4868</v>
      </c>
      <c r="J491" s="297" t="s">
        <v>4869</v>
      </c>
      <c r="K491" s="299">
        <v>5</v>
      </c>
      <c r="L491" s="298">
        <v>12</v>
      </c>
      <c r="M491" s="300">
        <v>77354.680000000008</v>
      </c>
      <c r="N491" s="301"/>
      <c r="O491" s="297"/>
      <c r="P491" s="302"/>
    </row>
    <row r="492" spans="1:16" s="285" customFormat="1" ht="11.25" x14ac:dyDescent="0.2">
      <c r="A492" s="310" t="s">
        <v>1261</v>
      </c>
      <c r="B492" s="296" t="s">
        <v>1262</v>
      </c>
      <c r="C492" s="296" t="s">
        <v>312</v>
      </c>
      <c r="D492" s="297" t="s">
        <v>4864</v>
      </c>
      <c r="E492" s="298">
        <v>6500</v>
      </c>
      <c r="F492" s="298" t="s">
        <v>5883</v>
      </c>
      <c r="G492" s="297" t="s">
        <v>5884</v>
      </c>
      <c r="H492" s="297" t="s">
        <v>4867</v>
      </c>
      <c r="I492" s="297" t="s">
        <v>4868</v>
      </c>
      <c r="J492" s="297" t="s">
        <v>4869</v>
      </c>
      <c r="K492" s="299">
        <v>4</v>
      </c>
      <c r="L492" s="298">
        <v>12</v>
      </c>
      <c r="M492" s="300">
        <v>80789.680000000008</v>
      </c>
      <c r="N492" s="301"/>
      <c r="O492" s="297"/>
      <c r="P492" s="302"/>
    </row>
    <row r="493" spans="1:16" s="285" customFormat="1" ht="11.25" x14ac:dyDescent="0.2">
      <c r="A493" s="310" t="s">
        <v>1261</v>
      </c>
      <c r="B493" s="296" t="s">
        <v>1262</v>
      </c>
      <c r="C493" s="296" t="s">
        <v>312</v>
      </c>
      <c r="D493" s="297" t="s">
        <v>4864</v>
      </c>
      <c r="E493" s="298">
        <v>8500</v>
      </c>
      <c r="F493" s="298" t="s">
        <v>5885</v>
      </c>
      <c r="G493" s="297" t="s">
        <v>5886</v>
      </c>
      <c r="H493" s="297" t="s">
        <v>4874</v>
      </c>
      <c r="I493" s="297" t="s">
        <v>4868</v>
      </c>
      <c r="J493" s="297" t="s">
        <v>4869</v>
      </c>
      <c r="K493" s="299">
        <v>1</v>
      </c>
      <c r="L493" s="298">
        <v>2</v>
      </c>
      <c r="M493" s="300">
        <v>18121.52</v>
      </c>
      <c r="N493" s="301"/>
      <c r="O493" s="297"/>
      <c r="P493" s="302"/>
    </row>
    <row r="494" spans="1:16" s="285" customFormat="1" ht="11.25" x14ac:dyDescent="0.2">
      <c r="A494" s="310" t="s">
        <v>1261</v>
      </c>
      <c r="B494" s="296" t="s">
        <v>1262</v>
      </c>
      <c r="C494" s="296" t="s">
        <v>312</v>
      </c>
      <c r="D494" s="297" t="s">
        <v>4864</v>
      </c>
      <c r="E494" s="298">
        <v>5500</v>
      </c>
      <c r="F494" s="298" t="s">
        <v>5887</v>
      </c>
      <c r="G494" s="297" t="s">
        <v>5888</v>
      </c>
      <c r="H494" s="297" t="s">
        <v>4914</v>
      </c>
      <c r="I494" s="297" t="s">
        <v>4868</v>
      </c>
      <c r="J494" s="297" t="s">
        <v>4869</v>
      </c>
      <c r="K494" s="299">
        <v>4</v>
      </c>
      <c r="L494" s="298">
        <v>12</v>
      </c>
      <c r="M494" s="300">
        <v>68789.680000000008</v>
      </c>
      <c r="N494" s="301"/>
      <c r="O494" s="297"/>
      <c r="P494" s="302"/>
    </row>
    <row r="495" spans="1:16" s="285" customFormat="1" ht="11.25" x14ac:dyDescent="0.2">
      <c r="A495" s="310" t="s">
        <v>1261</v>
      </c>
      <c r="B495" s="296" t="s">
        <v>1262</v>
      </c>
      <c r="C495" s="296" t="s">
        <v>312</v>
      </c>
      <c r="D495" s="297" t="s">
        <v>4864</v>
      </c>
      <c r="E495" s="298">
        <v>6500</v>
      </c>
      <c r="F495" s="298" t="s">
        <v>5889</v>
      </c>
      <c r="G495" s="297" t="s">
        <v>5890</v>
      </c>
      <c r="H495" s="297" t="s">
        <v>4877</v>
      </c>
      <c r="I495" s="297" t="s">
        <v>4868</v>
      </c>
      <c r="J495" s="297" t="s">
        <v>4869</v>
      </c>
      <c r="K495" s="299">
        <v>2</v>
      </c>
      <c r="L495" s="298">
        <v>5</v>
      </c>
      <c r="M495" s="300">
        <v>31387.3</v>
      </c>
      <c r="N495" s="301"/>
      <c r="O495" s="297"/>
      <c r="P495" s="302"/>
    </row>
    <row r="496" spans="1:16" s="285" customFormat="1" ht="11.25" x14ac:dyDescent="0.2">
      <c r="A496" s="310" t="s">
        <v>1261</v>
      </c>
      <c r="B496" s="296" t="s">
        <v>1262</v>
      </c>
      <c r="C496" s="296" t="s">
        <v>312</v>
      </c>
      <c r="D496" s="297" t="s">
        <v>4864</v>
      </c>
      <c r="E496" s="298">
        <v>6500</v>
      </c>
      <c r="F496" s="298" t="s">
        <v>5891</v>
      </c>
      <c r="G496" s="297" t="s">
        <v>5892</v>
      </c>
      <c r="H496" s="297" t="s">
        <v>4877</v>
      </c>
      <c r="I496" s="297" t="s">
        <v>4868</v>
      </c>
      <c r="J496" s="297" t="s">
        <v>4869</v>
      </c>
      <c r="K496" s="299">
        <v>2</v>
      </c>
      <c r="L496" s="298">
        <v>5</v>
      </c>
      <c r="M496" s="300">
        <v>31387.3</v>
      </c>
      <c r="N496" s="301"/>
      <c r="O496" s="297"/>
      <c r="P496" s="302"/>
    </row>
    <row r="497" spans="1:16" s="285" customFormat="1" ht="11.25" x14ac:dyDescent="0.2">
      <c r="A497" s="310" t="s">
        <v>1261</v>
      </c>
      <c r="B497" s="296" t="s">
        <v>1262</v>
      </c>
      <c r="C497" s="296" t="s">
        <v>312</v>
      </c>
      <c r="D497" s="297" t="s">
        <v>4864</v>
      </c>
      <c r="E497" s="298">
        <v>6500</v>
      </c>
      <c r="F497" s="298" t="s">
        <v>5893</v>
      </c>
      <c r="G497" s="297" t="s">
        <v>5894</v>
      </c>
      <c r="H497" s="297" t="s">
        <v>4877</v>
      </c>
      <c r="I497" s="297" t="s">
        <v>4868</v>
      </c>
      <c r="J497" s="297" t="s">
        <v>4869</v>
      </c>
      <c r="K497" s="299">
        <v>4</v>
      </c>
      <c r="L497" s="298">
        <v>12</v>
      </c>
      <c r="M497" s="300">
        <v>87644.1</v>
      </c>
      <c r="N497" s="301"/>
      <c r="O497" s="297"/>
      <c r="P497" s="302"/>
    </row>
    <row r="498" spans="1:16" s="285" customFormat="1" ht="11.25" x14ac:dyDescent="0.2">
      <c r="A498" s="310" t="s">
        <v>1261</v>
      </c>
      <c r="B498" s="296" t="s">
        <v>1262</v>
      </c>
      <c r="C498" s="296" t="s">
        <v>312</v>
      </c>
      <c r="D498" s="297" t="s">
        <v>4864</v>
      </c>
      <c r="E498" s="298">
        <v>6500</v>
      </c>
      <c r="F498" s="298" t="s">
        <v>5895</v>
      </c>
      <c r="G498" s="297" t="s">
        <v>5896</v>
      </c>
      <c r="H498" s="297" t="s">
        <v>5647</v>
      </c>
      <c r="I498" s="297" t="s">
        <v>4868</v>
      </c>
      <c r="J498" s="297" t="s">
        <v>4869</v>
      </c>
      <c r="K498" s="299">
        <v>4</v>
      </c>
      <c r="L498" s="298">
        <v>11</v>
      </c>
      <c r="M498" s="300">
        <v>78015.53</v>
      </c>
      <c r="N498" s="301"/>
      <c r="O498" s="297"/>
      <c r="P498" s="302"/>
    </row>
    <row r="499" spans="1:16" s="285" customFormat="1" ht="11.25" x14ac:dyDescent="0.2">
      <c r="A499" s="310" t="s">
        <v>1261</v>
      </c>
      <c r="B499" s="296" t="s">
        <v>1262</v>
      </c>
      <c r="C499" s="296" t="s">
        <v>312</v>
      </c>
      <c r="D499" s="297" t="s">
        <v>4864</v>
      </c>
      <c r="E499" s="298">
        <v>6500</v>
      </c>
      <c r="F499" s="298" t="s">
        <v>5897</v>
      </c>
      <c r="G499" s="297" t="s">
        <v>5898</v>
      </c>
      <c r="H499" s="297" t="s">
        <v>4867</v>
      </c>
      <c r="I499" s="297" t="s">
        <v>4868</v>
      </c>
      <c r="J499" s="297" t="s">
        <v>4869</v>
      </c>
      <c r="K499" s="299">
        <v>4</v>
      </c>
      <c r="L499" s="298">
        <v>12</v>
      </c>
      <c r="M499" s="300">
        <v>80789.680000000008</v>
      </c>
      <c r="N499" s="301"/>
      <c r="O499" s="297"/>
      <c r="P499" s="302"/>
    </row>
    <row r="500" spans="1:16" s="285" customFormat="1" ht="11.25" x14ac:dyDescent="0.2">
      <c r="A500" s="310" t="s">
        <v>1261</v>
      </c>
      <c r="B500" s="296" t="s">
        <v>1262</v>
      </c>
      <c r="C500" s="296" t="s">
        <v>312</v>
      </c>
      <c r="D500" s="297" t="s">
        <v>4864</v>
      </c>
      <c r="E500" s="298">
        <v>6500</v>
      </c>
      <c r="F500" s="298" t="s">
        <v>5899</v>
      </c>
      <c r="G500" s="297" t="s">
        <v>5900</v>
      </c>
      <c r="H500" s="297" t="s">
        <v>4877</v>
      </c>
      <c r="I500" s="297" t="s">
        <v>4868</v>
      </c>
      <c r="J500" s="297" t="s">
        <v>4869</v>
      </c>
      <c r="K500" s="299">
        <v>4</v>
      </c>
      <c r="L500" s="298">
        <v>12</v>
      </c>
      <c r="M500" s="300">
        <v>80789.680000000008</v>
      </c>
      <c r="N500" s="301"/>
      <c r="O500" s="297"/>
      <c r="P500" s="302"/>
    </row>
    <row r="501" spans="1:16" s="285" customFormat="1" ht="11.25" x14ac:dyDescent="0.2">
      <c r="A501" s="310" t="s">
        <v>1261</v>
      </c>
      <c r="B501" s="296" t="s">
        <v>1262</v>
      </c>
      <c r="C501" s="296" t="s">
        <v>312</v>
      </c>
      <c r="D501" s="297" t="s">
        <v>4864</v>
      </c>
      <c r="E501" s="298">
        <v>4200</v>
      </c>
      <c r="F501" s="298" t="s">
        <v>5901</v>
      </c>
      <c r="G501" s="297" t="s">
        <v>5902</v>
      </c>
      <c r="H501" s="297" t="s">
        <v>4877</v>
      </c>
      <c r="I501" s="297" t="s">
        <v>4868</v>
      </c>
      <c r="J501" s="297" t="s">
        <v>4869</v>
      </c>
      <c r="K501" s="299">
        <v>4</v>
      </c>
      <c r="L501" s="298">
        <v>12</v>
      </c>
      <c r="M501" s="300">
        <v>53189.68</v>
      </c>
      <c r="N501" s="301"/>
      <c r="O501" s="297"/>
      <c r="P501" s="302"/>
    </row>
    <row r="502" spans="1:16" s="285" customFormat="1" ht="11.25" x14ac:dyDescent="0.2">
      <c r="A502" s="310" t="s">
        <v>1261</v>
      </c>
      <c r="B502" s="296" t="s">
        <v>1262</v>
      </c>
      <c r="C502" s="296" t="s">
        <v>312</v>
      </c>
      <c r="D502" s="297" t="s">
        <v>4864</v>
      </c>
      <c r="E502" s="298">
        <v>8500</v>
      </c>
      <c r="F502" s="298" t="s">
        <v>5903</v>
      </c>
      <c r="G502" s="297" t="s">
        <v>5904</v>
      </c>
      <c r="H502" s="297" t="s">
        <v>4914</v>
      </c>
      <c r="I502" s="297" t="s">
        <v>4868</v>
      </c>
      <c r="J502" s="297" t="s">
        <v>4869</v>
      </c>
      <c r="K502" s="299">
        <v>1</v>
      </c>
      <c r="L502" s="298">
        <v>1</v>
      </c>
      <c r="M502" s="300">
        <v>10244.869999999999</v>
      </c>
      <c r="N502" s="301"/>
      <c r="O502" s="297"/>
      <c r="P502" s="302"/>
    </row>
    <row r="503" spans="1:16" s="285" customFormat="1" ht="11.25" x14ac:dyDescent="0.2">
      <c r="A503" s="310" t="s">
        <v>1261</v>
      </c>
      <c r="B503" s="296" t="s">
        <v>1262</v>
      </c>
      <c r="C503" s="296" t="s">
        <v>312</v>
      </c>
      <c r="D503" s="297" t="s">
        <v>4864</v>
      </c>
      <c r="E503" s="298">
        <v>5000</v>
      </c>
      <c r="F503" s="298" t="s">
        <v>5905</v>
      </c>
      <c r="G503" s="297" t="s">
        <v>5906</v>
      </c>
      <c r="H503" s="297" t="s">
        <v>4867</v>
      </c>
      <c r="I503" s="297" t="s">
        <v>4883</v>
      </c>
      <c r="J503" s="297" t="s">
        <v>4884</v>
      </c>
      <c r="K503" s="299">
        <v>1</v>
      </c>
      <c r="L503" s="298">
        <v>2</v>
      </c>
      <c r="M503" s="300">
        <v>10888.179999999998</v>
      </c>
      <c r="N503" s="301"/>
      <c r="O503" s="297"/>
      <c r="P503" s="302"/>
    </row>
    <row r="504" spans="1:16" s="285" customFormat="1" ht="11.25" x14ac:dyDescent="0.2">
      <c r="A504" s="310" t="s">
        <v>1261</v>
      </c>
      <c r="B504" s="296" t="s">
        <v>1262</v>
      </c>
      <c r="C504" s="296" t="s">
        <v>312</v>
      </c>
      <c r="D504" s="297" t="s">
        <v>4864</v>
      </c>
      <c r="E504" s="298">
        <v>6500</v>
      </c>
      <c r="F504" s="298" t="s">
        <v>5907</v>
      </c>
      <c r="G504" s="297" t="s">
        <v>5908</v>
      </c>
      <c r="H504" s="297" t="s">
        <v>4874</v>
      </c>
      <c r="I504" s="297" t="s">
        <v>4868</v>
      </c>
      <c r="J504" s="297" t="s">
        <v>4869</v>
      </c>
      <c r="K504" s="299">
        <v>4</v>
      </c>
      <c r="L504" s="298">
        <v>12</v>
      </c>
      <c r="M504" s="300">
        <v>80789.680000000008</v>
      </c>
      <c r="N504" s="301"/>
      <c r="O504" s="297"/>
      <c r="P504" s="302"/>
    </row>
    <row r="505" spans="1:16" s="285" customFormat="1" ht="11.25" x14ac:dyDescent="0.2">
      <c r="A505" s="310" t="s">
        <v>1261</v>
      </c>
      <c r="B505" s="296" t="s">
        <v>1262</v>
      </c>
      <c r="C505" s="296" t="s">
        <v>312</v>
      </c>
      <c r="D505" s="297" t="s">
        <v>4864</v>
      </c>
      <c r="E505" s="298">
        <v>5500</v>
      </c>
      <c r="F505" s="298" t="s">
        <v>5909</v>
      </c>
      <c r="G505" s="297" t="s">
        <v>5910</v>
      </c>
      <c r="H505" s="297" t="s">
        <v>4867</v>
      </c>
      <c r="I505" s="297" t="s">
        <v>4868</v>
      </c>
      <c r="J505" s="297" t="s">
        <v>4869</v>
      </c>
      <c r="K505" s="299">
        <v>4</v>
      </c>
      <c r="L505" s="298">
        <v>12</v>
      </c>
      <c r="M505" s="300">
        <v>57441.38</v>
      </c>
      <c r="N505" s="301"/>
      <c r="O505" s="297"/>
      <c r="P505" s="302"/>
    </row>
    <row r="506" spans="1:16" s="285" customFormat="1" ht="11.25" x14ac:dyDescent="0.2">
      <c r="A506" s="310" t="s">
        <v>1261</v>
      </c>
      <c r="B506" s="296" t="s">
        <v>1262</v>
      </c>
      <c r="C506" s="296" t="s">
        <v>312</v>
      </c>
      <c r="D506" s="297" t="s">
        <v>4864</v>
      </c>
      <c r="E506" s="298" t="s">
        <v>5207</v>
      </c>
      <c r="F506" s="298" t="s">
        <v>5911</v>
      </c>
      <c r="G506" s="297" t="s">
        <v>5912</v>
      </c>
      <c r="H506" s="297" t="s">
        <v>4887</v>
      </c>
      <c r="I506" s="297" t="s">
        <v>4868</v>
      </c>
      <c r="J506" s="297" t="s">
        <v>4869</v>
      </c>
      <c r="K506" s="299">
        <v>5</v>
      </c>
      <c r="L506" s="298">
        <v>12</v>
      </c>
      <c r="M506" s="300">
        <v>108268.85</v>
      </c>
      <c r="N506" s="301"/>
      <c r="O506" s="297"/>
      <c r="P506" s="302"/>
    </row>
    <row r="507" spans="1:16" s="285" customFormat="1" ht="11.25" x14ac:dyDescent="0.2">
      <c r="A507" s="310" t="s">
        <v>1261</v>
      </c>
      <c r="B507" s="296" t="s">
        <v>1262</v>
      </c>
      <c r="C507" s="296" t="s">
        <v>312</v>
      </c>
      <c r="D507" s="297" t="s">
        <v>4880</v>
      </c>
      <c r="E507" s="298">
        <v>3400</v>
      </c>
      <c r="F507" s="298" t="s">
        <v>5913</v>
      </c>
      <c r="G507" s="297" t="s">
        <v>5914</v>
      </c>
      <c r="H507" s="297" t="s">
        <v>4874</v>
      </c>
      <c r="I507" s="297" t="s">
        <v>4922</v>
      </c>
      <c r="J507" s="297" t="s">
        <v>4898</v>
      </c>
      <c r="K507" s="299">
        <v>4</v>
      </c>
      <c r="L507" s="298">
        <v>12</v>
      </c>
      <c r="M507" s="300">
        <v>43589.68</v>
      </c>
      <c r="N507" s="301"/>
      <c r="O507" s="297"/>
      <c r="P507" s="302"/>
    </row>
    <row r="508" spans="1:16" s="285" customFormat="1" ht="11.25" x14ac:dyDescent="0.2">
      <c r="A508" s="310" t="s">
        <v>1261</v>
      </c>
      <c r="B508" s="296" t="s">
        <v>1262</v>
      </c>
      <c r="C508" s="296" t="s">
        <v>312</v>
      </c>
      <c r="D508" s="297" t="s">
        <v>4864</v>
      </c>
      <c r="E508" s="298" t="s">
        <v>5653</v>
      </c>
      <c r="F508" s="298" t="s">
        <v>5915</v>
      </c>
      <c r="G508" s="297" t="s">
        <v>5916</v>
      </c>
      <c r="H508" s="297" t="s">
        <v>4867</v>
      </c>
      <c r="I508" s="297" t="s">
        <v>4868</v>
      </c>
      <c r="J508" s="297" t="s">
        <v>4869</v>
      </c>
      <c r="K508" s="299">
        <v>5</v>
      </c>
      <c r="L508" s="298">
        <v>12</v>
      </c>
      <c r="M508" s="300">
        <v>106725.52</v>
      </c>
      <c r="N508" s="301"/>
      <c r="O508" s="297"/>
      <c r="P508" s="302"/>
    </row>
    <row r="509" spans="1:16" s="285" customFormat="1" ht="11.25" x14ac:dyDescent="0.2">
      <c r="A509" s="310" t="s">
        <v>1261</v>
      </c>
      <c r="B509" s="296" t="s">
        <v>1262</v>
      </c>
      <c r="C509" s="296" t="s">
        <v>312</v>
      </c>
      <c r="D509" s="297" t="s">
        <v>4864</v>
      </c>
      <c r="E509" s="298">
        <v>3600</v>
      </c>
      <c r="F509" s="298" t="s">
        <v>5917</v>
      </c>
      <c r="G509" s="297" t="s">
        <v>5918</v>
      </c>
      <c r="H509" s="297" t="s">
        <v>4877</v>
      </c>
      <c r="I509" s="297" t="s">
        <v>4868</v>
      </c>
      <c r="J509" s="297" t="s">
        <v>4869</v>
      </c>
      <c r="K509" s="299">
        <v>4</v>
      </c>
      <c r="L509" s="298">
        <v>12</v>
      </c>
      <c r="M509" s="300">
        <v>45989.68</v>
      </c>
      <c r="N509" s="301"/>
      <c r="O509" s="297"/>
      <c r="P509" s="302"/>
    </row>
    <row r="510" spans="1:16" s="285" customFormat="1" ht="11.25" x14ac:dyDescent="0.2">
      <c r="A510" s="310" t="s">
        <v>1261</v>
      </c>
      <c r="B510" s="296" t="s">
        <v>1262</v>
      </c>
      <c r="C510" s="296" t="s">
        <v>312</v>
      </c>
      <c r="D510" s="297" t="s">
        <v>4880</v>
      </c>
      <c r="E510" s="298">
        <v>1500</v>
      </c>
      <c r="F510" s="298" t="s">
        <v>5919</v>
      </c>
      <c r="G510" s="297" t="s">
        <v>5920</v>
      </c>
      <c r="H510" s="297" t="s">
        <v>5050</v>
      </c>
      <c r="I510" s="297" t="s">
        <v>4868</v>
      </c>
      <c r="J510" s="297" t="s">
        <v>5069</v>
      </c>
      <c r="K510" s="299">
        <v>4</v>
      </c>
      <c r="L510" s="298">
        <v>12</v>
      </c>
      <c r="M510" s="300">
        <v>20519.88</v>
      </c>
      <c r="N510" s="301"/>
      <c r="O510" s="297"/>
      <c r="P510" s="302"/>
    </row>
    <row r="511" spans="1:16" s="285" customFormat="1" ht="11.25" x14ac:dyDescent="0.2">
      <c r="A511" s="310" t="s">
        <v>1261</v>
      </c>
      <c r="B511" s="296" t="s">
        <v>1262</v>
      </c>
      <c r="C511" s="296" t="s">
        <v>312</v>
      </c>
      <c r="D511" s="297" t="s">
        <v>4864</v>
      </c>
      <c r="E511" s="298">
        <v>3500</v>
      </c>
      <c r="F511" s="298" t="s">
        <v>5921</v>
      </c>
      <c r="G511" s="297" t="s">
        <v>5922</v>
      </c>
      <c r="H511" s="297" t="s">
        <v>5664</v>
      </c>
      <c r="I511" s="297" t="s">
        <v>4883</v>
      </c>
      <c r="J511" s="297" t="s">
        <v>4884</v>
      </c>
      <c r="K511" s="299">
        <v>4</v>
      </c>
      <c r="L511" s="298">
        <v>12</v>
      </c>
      <c r="M511" s="300">
        <v>44685.51</v>
      </c>
      <c r="N511" s="301"/>
      <c r="O511" s="297"/>
      <c r="P511" s="302"/>
    </row>
    <row r="512" spans="1:16" s="285" customFormat="1" ht="11.25" x14ac:dyDescent="0.2">
      <c r="A512" s="310" t="s">
        <v>1261</v>
      </c>
      <c r="B512" s="296" t="s">
        <v>1262</v>
      </c>
      <c r="C512" s="296" t="s">
        <v>312</v>
      </c>
      <c r="D512" s="297" t="s">
        <v>4864</v>
      </c>
      <c r="E512" s="298">
        <v>8500</v>
      </c>
      <c r="F512" s="298" t="s">
        <v>5923</v>
      </c>
      <c r="G512" s="297" t="s">
        <v>5924</v>
      </c>
      <c r="H512" s="297" t="s">
        <v>5925</v>
      </c>
      <c r="I512" s="297" t="s">
        <v>4868</v>
      </c>
      <c r="J512" s="297" t="s">
        <v>4869</v>
      </c>
      <c r="K512" s="299">
        <v>2</v>
      </c>
      <c r="L512" s="298">
        <v>5</v>
      </c>
      <c r="M512" s="300">
        <v>40653.96</v>
      </c>
      <c r="N512" s="301"/>
      <c r="O512" s="297"/>
      <c r="P512" s="302"/>
    </row>
    <row r="513" spans="1:16" s="285" customFormat="1" ht="11.25" x14ac:dyDescent="0.2">
      <c r="A513" s="310" t="s">
        <v>1261</v>
      </c>
      <c r="B513" s="296" t="s">
        <v>1262</v>
      </c>
      <c r="C513" s="296" t="s">
        <v>312</v>
      </c>
      <c r="D513" s="297" t="s">
        <v>4864</v>
      </c>
      <c r="E513" s="298" t="s">
        <v>5235</v>
      </c>
      <c r="F513" s="298" t="s">
        <v>5926</v>
      </c>
      <c r="G513" s="297" t="s">
        <v>5927</v>
      </c>
      <c r="H513" s="297" t="s">
        <v>4867</v>
      </c>
      <c r="I513" s="297" t="s">
        <v>4868</v>
      </c>
      <c r="J513" s="297" t="s">
        <v>4869</v>
      </c>
      <c r="K513" s="299">
        <v>5</v>
      </c>
      <c r="L513" s="298">
        <v>5</v>
      </c>
      <c r="M513" s="300">
        <v>39181.469999999994</v>
      </c>
      <c r="N513" s="301"/>
      <c r="O513" s="297"/>
      <c r="P513" s="302"/>
    </row>
    <row r="514" spans="1:16" s="285" customFormat="1" ht="11.25" x14ac:dyDescent="0.2">
      <c r="A514" s="310" t="s">
        <v>1261</v>
      </c>
      <c r="B514" s="296" t="s">
        <v>1262</v>
      </c>
      <c r="C514" s="296" t="s">
        <v>312</v>
      </c>
      <c r="D514" s="297" t="s">
        <v>4864</v>
      </c>
      <c r="E514" s="298">
        <v>10000</v>
      </c>
      <c r="F514" s="298" t="s">
        <v>5928</v>
      </c>
      <c r="G514" s="297" t="s">
        <v>5929</v>
      </c>
      <c r="H514" s="297" t="s">
        <v>4887</v>
      </c>
      <c r="I514" s="297" t="s">
        <v>4868</v>
      </c>
      <c r="J514" s="297" t="s">
        <v>4869</v>
      </c>
      <c r="K514" s="299">
        <v>4</v>
      </c>
      <c r="L514" s="298">
        <v>12</v>
      </c>
      <c r="M514" s="300">
        <v>122789.68000000001</v>
      </c>
      <c r="N514" s="301"/>
      <c r="O514" s="297"/>
      <c r="P514" s="302"/>
    </row>
    <row r="515" spans="1:16" s="285" customFormat="1" ht="11.25" x14ac:dyDescent="0.2">
      <c r="A515" s="310" t="s">
        <v>1261</v>
      </c>
      <c r="B515" s="296" t="s">
        <v>1262</v>
      </c>
      <c r="C515" s="296" t="s">
        <v>312</v>
      </c>
      <c r="D515" s="297" t="s">
        <v>4864</v>
      </c>
      <c r="E515" s="298">
        <v>6500</v>
      </c>
      <c r="F515" s="298" t="s">
        <v>5930</v>
      </c>
      <c r="G515" s="297" t="s">
        <v>5931</v>
      </c>
      <c r="H515" s="297" t="s">
        <v>5647</v>
      </c>
      <c r="I515" s="297" t="s">
        <v>4868</v>
      </c>
      <c r="J515" s="297" t="s">
        <v>4869</v>
      </c>
      <c r="K515" s="299">
        <v>2</v>
      </c>
      <c r="L515" s="298">
        <v>5</v>
      </c>
      <c r="M515" s="300">
        <v>31387.3</v>
      </c>
      <c r="N515" s="301"/>
      <c r="O515" s="297"/>
      <c r="P515" s="302"/>
    </row>
    <row r="516" spans="1:16" s="285" customFormat="1" ht="11.25" x14ac:dyDescent="0.2">
      <c r="A516" s="310" t="s">
        <v>1261</v>
      </c>
      <c r="B516" s="296" t="s">
        <v>1262</v>
      </c>
      <c r="C516" s="296" t="s">
        <v>312</v>
      </c>
      <c r="D516" s="297" t="s">
        <v>4864</v>
      </c>
      <c r="E516" s="298">
        <v>6500</v>
      </c>
      <c r="F516" s="298" t="s">
        <v>5932</v>
      </c>
      <c r="G516" s="297" t="s">
        <v>5933</v>
      </c>
      <c r="H516" s="297" t="s">
        <v>4867</v>
      </c>
      <c r="I516" s="297" t="s">
        <v>4868</v>
      </c>
      <c r="J516" s="297" t="s">
        <v>4869</v>
      </c>
      <c r="K516" s="299">
        <v>2</v>
      </c>
      <c r="L516" s="298">
        <v>5</v>
      </c>
      <c r="M516" s="300">
        <v>31603.969999999998</v>
      </c>
      <c r="N516" s="301"/>
      <c r="O516" s="297"/>
      <c r="P516" s="302"/>
    </row>
    <row r="517" spans="1:16" s="285" customFormat="1" ht="11.25" x14ac:dyDescent="0.2">
      <c r="A517" s="310" t="s">
        <v>1261</v>
      </c>
      <c r="B517" s="296" t="s">
        <v>1262</v>
      </c>
      <c r="C517" s="296" t="s">
        <v>312</v>
      </c>
      <c r="D517" s="297" t="s">
        <v>4864</v>
      </c>
      <c r="E517" s="298">
        <v>6000</v>
      </c>
      <c r="F517" s="298" t="s">
        <v>5934</v>
      </c>
      <c r="G517" s="297" t="s">
        <v>5935</v>
      </c>
      <c r="H517" s="297" t="s">
        <v>5029</v>
      </c>
      <c r="I517" s="297" t="s">
        <v>4868</v>
      </c>
      <c r="J517" s="297" t="s">
        <v>4869</v>
      </c>
      <c r="K517" s="299">
        <v>4</v>
      </c>
      <c r="L517" s="298">
        <v>10</v>
      </c>
      <c r="M517" s="300">
        <v>62591.38</v>
      </c>
      <c r="N517" s="301"/>
      <c r="O517" s="297"/>
      <c r="P517" s="302"/>
    </row>
    <row r="518" spans="1:16" s="285" customFormat="1" ht="11.25" x14ac:dyDescent="0.2">
      <c r="A518" s="310" t="s">
        <v>1261</v>
      </c>
      <c r="B518" s="296" t="s">
        <v>1262</v>
      </c>
      <c r="C518" s="296" t="s">
        <v>312</v>
      </c>
      <c r="D518" s="297" t="s">
        <v>4864</v>
      </c>
      <c r="E518" s="298">
        <v>6500</v>
      </c>
      <c r="F518" s="298" t="s">
        <v>5936</v>
      </c>
      <c r="G518" s="297" t="s">
        <v>5937</v>
      </c>
      <c r="H518" s="297" t="s">
        <v>4877</v>
      </c>
      <c r="I518" s="297" t="s">
        <v>4868</v>
      </c>
      <c r="J518" s="297" t="s">
        <v>4869</v>
      </c>
      <c r="K518" s="299">
        <v>2</v>
      </c>
      <c r="L518" s="298">
        <v>5</v>
      </c>
      <c r="M518" s="300">
        <v>30303.960000000003</v>
      </c>
      <c r="N518" s="301"/>
      <c r="O518" s="297"/>
      <c r="P518" s="302"/>
    </row>
    <row r="519" spans="1:16" s="285" customFormat="1" ht="11.25" x14ac:dyDescent="0.2">
      <c r="A519" s="310" t="s">
        <v>1261</v>
      </c>
      <c r="B519" s="296" t="s">
        <v>1262</v>
      </c>
      <c r="C519" s="296" t="s">
        <v>312</v>
      </c>
      <c r="D519" s="297" t="s">
        <v>4956</v>
      </c>
      <c r="E519" s="298">
        <v>3400</v>
      </c>
      <c r="F519" s="298" t="s">
        <v>5938</v>
      </c>
      <c r="G519" s="297" t="s">
        <v>5939</v>
      </c>
      <c r="H519" s="297" t="s">
        <v>5940</v>
      </c>
      <c r="I519" s="297" t="s">
        <v>4897</v>
      </c>
      <c r="J519" s="297" t="s">
        <v>4898</v>
      </c>
      <c r="K519" s="299">
        <v>6</v>
      </c>
      <c r="L519" s="298">
        <v>12</v>
      </c>
      <c r="M519" s="300">
        <v>41465.799999999996</v>
      </c>
      <c r="N519" s="301"/>
      <c r="O519" s="297"/>
      <c r="P519" s="302"/>
    </row>
    <row r="520" spans="1:16" s="285" customFormat="1" ht="11.25" x14ac:dyDescent="0.2">
      <c r="A520" s="310" t="s">
        <v>1261</v>
      </c>
      <c r="B520" s="296" t="s">
        <v>1262</v>
      </c>
      <c r="C520" s="296" t="s">
        <v>312</v>
      </c>
      <c r="D520" s="297" t="s">
        <v>4864</v>
      </c>
      <c r="E520" s="298">
        <v>6500</v>
      </c>
      <c r="F520" s="298" t="s">
        <v>5941</v>
      </c>
      <c r="G520" s="297" t="s">
        <v>5942</v>
      </c>
      <c r="H520" s="297" t="s">
        <v>4887</v>
      </c>
      <c r="I520" s="297" t="s">
        <v>4868</v>
      </c>
      <c r="J520" s="297" t="s">
        <v>4869</v>
      </c>
      <c r="K520" s="299">
        <v>4</v>
      </c>
      <c r="L520" s="298">
        <v>12</v>
      </c>
      <c r="M520" s="300">
        <v>82532.180000000008</v>
      </c>
      <c r="N520" s="301"/>
      <c r="O520" s="297"/>
      <c r="P520" s="302"/>
    </row>
    <row r="521" spans="1:16" s="285" customFormat="1" ht="11.25" x14ac:dyDescent="0.2">
      <c r="A521" s="310" t="s">
        <v>1261</v>
      </c>
      <c r="B521" s="296" t="s">
        <v>1262</v>
      </c>
      <c r="C521" s="296" t="s">
        <v>312</v>
      </c>
      <c r="D521" s="297" t="s">
        <v>4864</v>
      </c>
      <c r="E521" s="298">
        <v>6500</v>
      </c>
      <c r="F521" s="298" t="s">
        <v>5943</v>
      </c>
      <c r="G521" s="297" t="s">
        <v>5944</v>
      </c>
      <c r="H521" s="297" t="s">
        <v>4877</v>
      </c>
      <c r="I521" s="297" t="s">
        <v>4868</v>
      </c>
      <c r="J521" s="297" t="s">
        <v>4869</v>
      </c>
      <c r="K521" s="299">
        <v>4</v>
      </c>
      <c r="L521" s="298">
        <v>12</v>
      </c>
      <c r="M521" s="300">
        <v>80789.680000000008</v>
      </c>
      <c r="N521" s="301"/>
      <c r="O521" s="297"/>
      <c r="P521" s="302"/>
    </row>
    <row r="522" spans="1:16" s="285" customFormat="1" ht="11.25" x14ac:dyDescent="0.2">
      <c r="A522" s="310" t="s">
        <v>1261</v>
      </c>
      <c r="B522" s="296" t="s">
        <v>1262</v>
      </c>
      <c r="C522" s="296" t="s">
        <v>312</v>
      </c>
      <c r="D522" s="297" t="s">
        <v>4864</v>
      </c>
      <c r="E522" s="298">
        <v>6500</v>
      </c>
      <c r="F522" s="298" t="s">
        <v>5945</v>
      </c>
      <c r="G522" s="297" t="s">
        <v>5946</v>
      </c>
      <c r="H522" s="297" t="s">
        <v>4887</v>
      </c>
      <c r="I522" s="297" t="s">
        <v>4868</v>
      </c>
      <c r="J522" s="297" t="s">
        <v>4869</v>
      </c>
      <c r="K522" s="299">
        <v>4</v>
      </c>
      <c r="L522" s="298">
        <v>12</v>
      </c>
      <c r="M522" s="300">
        <v>80789.680000000008</v>
      </c>
      <c r="N522" s="301"/>
      <c r="O522" s="297"/>
      <c r="P522" s="302"/>
    </row>
    <row r="523" spans="1:16" s="285" customFormat="1" ht="11.25" x14ac:dyDescent="0.2">
      <c r="A523" s="310" t="s">
        <v>1261</v>
      </c>
      <c r="B523" s="296" t="s">
        <v>1262</v>
      </c>
      <c r="C523" s="296" t="s">
        <v>312</v>
      </c>
      <c r="D523" s="297" t="s">
        <v>4956</v>
      </c>
      <c r="E523" s="298">
        <v>4000</v>
      </c>
      <c r="F523" s="298" t="s">
        <v>5947</v>
      </c>
      <c r="G523" s="297" t="s">
        <v>5948</v>
      </c>
      <c r="H523" s="297" t="s">
        <v>5949</v>
      </c>
      <c r="I523" s="297" t="s">
        <v>4868</v>
      </c>
      <c r="J523" s="297" t="s">
        <v>5069</v>
      </c>
      <c r="K523" s="299">
        <v>2</v>
      </c>
      <c r="L523" s="298">
        <v>6</v>
      </c>
      <c r="M523" s="300">
        <v>13539.359999999999</v>
      </c>
      <c r="N523" s="301"/>
      <c r="O523" s="297"/>
      <c r="P523" s="302"/>
    </row>
    <row r="524" spans="1:16" s="285" customFormat="1" ht="11.25" x14ac:dyDescent="0.2">
      <c r="A524" s="310" t="s">
        <v>1261</v>
      </c>
      <c r="B524" s="296" t="s">
        <v>1262</v>
      </c>
      <c r="C524" s="296" t="s">
        <v>312</v>
      </c>
      <c r="D524" s="297" t="s">
        <v>4864</v>
      </c>
      <c r="E524" s="298">
        <v>9500</v>
      </c>
      <c r="F524" s="298" t="s">
        <v>5950</v>
      </c>
      <c r="G524" s="297" t="s">
        <v>5951</v>
      </c>
      <c r="H524" s="297" t="s">
        <v>5094</v>
      </c>
      <c r="I524" s="297" t="s">
        <v>4868</v>
      </c>
      <c r="J524" s="297" t="s">
        <v>4869</v>
      </c>
      <c r="K524" s="299">
        <v>1</v>
      </c>
      <c r="L524" s="298">
        <v>2</v>
      </c>
      <c r="M524" s="300">
        <v>20188.18</v>
      </c>
      <c r="N524" s="301"/>
      <c r="O524" s="297"/>
      <c r="P524" s="302"/>
    </row>
    <row r="525" spans="1:16" s="285" customFormat="1" ht="11.25" x14ac:dyDescent="0.2">
      <c r="A525" s="310" t="s">
        <v>1261</v>
      </c>
      <c r="B525" s="296" t="s">
        <v>1262</v>
      </c>
      <c r="C525" s="296" t="s">
        <v>312</v>
      </c>
      <c r="D525" s="297" t="s">
        <v>4864</v>
      </c>
      <c r="E525" s="298">
        <v>7000</v>
      </c>
      <c r="F525" s="298" t="s">
        <v>5952</v>
      </c>
      <c r="G525" s="297" t="s">
        <v>5953</v>
      </c>
      <c r="H525" s="297" t="s">
        <v>5954</v>
      </c>
      <c r="I525" s="297" t="s">
        <v>4868</v>
      </c>
      <c r="J525" s="297" t="s">
        <v>4869</v>
      </c>
      <c r="K525" s="299">
        <v>4</v>
      </c>
      <c r="L525" s="298">
        <v>12</v>
      </c>
      <c r="M525" s="300">
        <v>86789.680000000008</v>
      </c>
      <c r="N525" s="301"/>
      <c r="O525" s="297"/>
      <c r="P525" s="302"/>
    </row>
    <row r="526" spans="1:16" s="285" customFormat="1" ht="11.25" x14ac:dyDescent="0.2">
      <c r="A526" s="310" t="s">
        <v>1261</v>
      </c>
      <c r="B526" s="296" t="s">
        <v>1262</v>
      </c>
      <c r="C526" s="296" t="s">
        <v>312</v>
      </c>
      <c r="D526" s="297" t="s">
        <v>4864</v>
      </c>
      <c r="E526" s="298" t="s">
        <v>5392</v>
      </c>
      <c r="F526" s="298" t="s">
        <v>5955</v>
      </c>
      <c r="G526" s="297" t="s">
        <v>5956</v>
      </c>
      <c r="H526" s="297" t="s">
        <v>4887</v>
      </c>
      <c r="I526" s="297" t="s">
        <v>4868</v>
      </c>
      <c r="J526" s="297" t="s">
        <v>4869</v>
      </c>
      <c r="K526" s="299">
        <v>5</v>
      </c>
      <c r="L526" s="298">
        <v>12</v>
      </c>
      <c r="M526" s="300">
        <v>88450.510000000009</v>
      </c>
      <c r="N526" s="301"/>
      <c r="O526" s="297"/>
      <c r="P526" s="302"/>
    </row>
    <row r="527" spans="1:16" s="285" customFormat="1" ht="11.25" x14ac:dyDescent="0.2">
      <c r="A527" s="310" t="s">
        <v>1261</v>
      </c>
      <c r="B527" s="296" t="s">
        <v>1262</v>
      </c>
      <c r="C527" s="296" t="s">
        <v>312</v>
      </c>
      <c r="D527" s="297" t="s">
        <v>4880</v>
      </c>
      <c r="E527" s="298">
        <v>3500</v>
      </c>
      <c r="F527" s="298" t="s">
        <v>5957</v>
      </c>
      <c r="G527" s="297" t="s">
        <v>5958</v>
      </c>
      <c r="H527" s="297" t="s">
        <v>5954</v>
      </c>
      <c r="I527" s="297" t="s">
        <v>4883</v>
      </c>
      <c r="J527" s="297" t="s">
        <v>4884</v>
      </c>
      <c r="K527" s="299">
        <v>4</v>
      </c>
      <c r="L527" s="298">
        <v>12</v>
      </c>
      <c r="M527" s="300">
        <v>44789.68</v>
      </c>
      <c r="N527" s="301"/>
      <c r="O527" s="297"/>
      <c r="P527" s="302"/>
    </row>
    <row r="528" spans="1:16" s="285" customFormat="1" ht="11.25" x14ac:dyDescent="0.2">
      <c r="A528" s="310" t="s">
        <v>1261</v>
      </c>
      <c r="B528" s="296" t="s">
        <v>1262</v>
      </c>
      <c r="C528" s="296" t="s">
        <v>312</v>
      </c>
      <c r="D528" s="297" t="s">
        <v>4864</v>
      </c>
      <c r="E528" s="298">
        <v>6500</v>
      </c>
      <c r="F528" s="298" t="s">
        <v>5959</v>
      </c>
      <c r="G528" s="297" t="s">
        <v>5960</v>
      </c>
      <c r="H528" s="297" t="s">
        <v>5652</v>
      </c>
      <c r="I528" s="297" t="s">
        <v>4868</v>
      </c>
      <c r="J528" s="297" t="s">
        <v>4869</v>
      </c>
      <c r="K528" s="299">
        <v>4</v>
      </c>
      <c r="L528" s="298">
        <v>12</v>
      </c>
      <c r="M528" s="300">
        <v>80789.680000000008</v>
      </c>
      <c r="N528" s="301"/>
      <c r="O528" s="297"/>
      <c r="P528" s="302"/>
    </row>
    <row r="529" spans="1:16" s="285" customFormat="1" ht="11.25" x14ac:dyDescent="0.2">
      <c r="A529" s="310" t="s">
        <v>1261</v>
      </c>
      <c r="B529" s="296" t="s">
        <v>1262</v>
      </c>
      <c r="C529" s="296" t="s">
        <v>312</v>
      </c>
      <c r="D529" s="297" t="s">
        <v>4864</v>
      </c>
      <c r="E529" s="298" t="s">
        <v>5961</v>
      </c>
      <c r="F529" s="298" t="s">
        <v>5962</v>
      </c>
      <c r="G529" s="297" t="s">
        <v>5963</v>
      </c>
      <c r="H529" s="297" t="s">
        <v>4917</v>
      </c>
      <c r="I529" s="297" t="s">
        <v>4868</v>
      </c>
      <c r="J529" s="297" t="s">
        <v>4869</v>
      </c>
      <c r="K529" s="299">
        <v>5</v>
      </c>
      <c r="L529" s="298">
        <v>12</v>
      </c>
      <c r="M529" s="300">
        <v>129429.68000000001</v>
      </c>
      <c r="N529" s="301"/>
      <c r="O529" s="297"/>
      <c r="P529" s="302"/>
    </row>
    <row r="530" spans="1:16" s="285" customFormat="1" ht="11.25" x14ac:dyDescent="0.2">
      <c r="A530" s="310" t="s">
        <v>1261</v>
      </c>
      <c r="B530" s="296" t="s">
        <v>1262</v>
      </c>
      <c r="C530" s="296" t="s">
        <v>312</v>
      </c>
      <c r="D530" s="297" t="s">
        <v>4864</v>
      </c>
      <c r="E530" s="298">
        <v>6500</v>
      </c>
      <c r="F530" s="298" t="s">
        <v>5964</v>
      </c>
      <c r="G530" s="297" t="s">
        <v>5965</v>
      </c>
      <c r="H530" s="297" t="s">
        <v>4887</v>
      </c>
      <c r="I530" s="297" t="s">
        <v>4868</v>
      </c>
      <c r="J530" s="297" t="s">
        <v>4869</v>
      </c>
      <c r="K530" s="299">
        <v>4</v>
      </c>
      <c r="L530" s="298">
        <v>12</v>
      </c>
      <c r="M530" s="300">
        <v>80789.680000000008</v>
      </c>
      <c r="N530" s="301"/>
      <c r="O530" s="297"/>
      <c r="P530" s="302"/>
    </row>
    <row r="531" spans="1:16" s="285" customFormat="1" ht="11.25" x14ac:dyDescent="0.2">
      <c r="A531" s="310" t="s">
        <v>1261</v>
      </c>
      <c r="B531" s="296" t="s">
        <v>1262</v>
      </c>
      <c r="C531" s="296" t="s">
        <v>312</v>
      </c>
      <c r="D531" s="297" t="s">
        <v>4864</v>
      </c>
      <c r="E531" s="298">
        <v>6500</v>
      </c>
      <c r="F531" s="298" t="s">
        <v>5966</v>
      </c>
      <c r="G531" s="297" t="s">
        <v>5967</v>
      </c>
      <c r="H531" s="297" t="s">
        <v>4877</v>
      </c>
      <c r="I531" s="297" t="s">
        <v>4868</v>
      </c>
      <c r="J531" s="297" t="s">
        <v>4869</v>
      </c>
      <c r="K531" s="299">
        <v>2</v>
      </c>
      <c r="L531" s="298">
        <v>5</v>
      </c>
      <c r="M531" s="300">
        <v>31387.3</v>
      </c>
      <c r="N531" s="301"/>
      <c r="O531" s="297"/>
      <c r="P531" s="302"/>
    </row>
    <row r="532" spans="1:16" s="285" customFormat="1" ht="11.25" x14ac:dyDescent="0.2">
      <c r="A532" s="310" t="s">
        <v>1261</v>
      </c>
      <c r="B532" s="296" t="s">
        <v>1262</v>
      </c>
      <c r="C532" s="296" t="s">
        <v>312</v>
      </c>
      <c r="D532" s="297" t="s">
        <v>4880</v>
      </c>
      <c r="E532" s="298">
        <v>5000</v>
      </c>
      <c r="F532" s="298" t="s">
        <v>5968</v>
      </c>
      <c r="G532" s="297" t="s">
        <v>5969</v>
      </c>
      <c r="H532" s="297" t="s">
        <v>4867</v>
      </c>
      <c r="I532" s="297" t="s">
        <v>4883</v>
      </c>
      <c r="J532" s="297" t="s">
        <v>4884</v>
      </c>
      <c r="K532" s="299">
        <v>1</v>
      </c>
      <c r="L532" s="298">
        <v>2</v>
      </c>
      <c r="M532" s="300">
        <v>10888.179999999998</v>
      </c>
      <c r="N532" s="301"/>
      <c r="O532" s="297"/>
      <c r="P532" s="302"/>
    </row>
    <row r="533" spans="1:16" s="285" customFormat="1" ht="11.25" x14ac:dyDescent="0.2">
      <c r="A533" s="310" t="s">
        <v>1261</v>
      </c>
      <c r="B533" s="296" t="s">
        <v>1262</v>
      </c>
      <c r="C533" s="296" t="s">
        <v>312</v>
      </c>
      <c r="D533" s="297" t="s">
        <v>4864</v>
      </c>
      <c r="E533" s="298">
        <v>6500</v>
      </c>
      <c r="F533" s="298" t="s">
        <v>5970</v>
      </c>
      <c r="G533" s="297" t="s">
        <v>5971</v>
      </c>
      <c r="H533" s="297" t="s">
        <v>4877</v>
      </c>
      <c r="I533" s="297" t="s">
        <v>4868</v>
      </c>
      <c r="J533" s="297" t="s">
        <v>4869</v>
      </c>
      <c r="K533" s="299">
        <v>1</v>
      </c>
      <c r="L533" s="298">
        <v>2</v>
      </c>
      <c r="M533" s="300">
        <v>13988.179999999998</v>
      </c>
      <c r="N533" s="301"/>
      <c r="O533" s="297"/>
      <c r="P533" s="302"/>
    </row>
    <row r="534" spans="1:16" s="285" customFormat="1" ht="11.25" x14ac:dyDescent="0.2">
      <c r="A534" s="310" t="s">
        <v>1261</v>
      </c>
      <c r="B534" s="296" t="s">
        <v>1262</v>
      </c>
      <c r="C534" s="296" t="s">
        <v>312</v>
      </c>
      <c r="D534" s="297" t="s">
        <v>4864</v>
      </c>
      <c r="E534" s="298">
        <v>7500</v>
      </c>
      <c r="F534" s="298" t="s">
        <v>5972</v>
      </c>
      <c r="G534" s="297" t="s">
        <v>5973</v>
      </c>
      <c r="H534" s="297" t="s">
        <v>4867</v>
      </c>
      <c r="I534" s="297" t="s">
        <v>4868</v>
      </c>
      <c r="J534" s="297" t="s">
        <v>4869</v>
      </c>
      <c r="K534" s="299">
        <v>4</v>
      </c>
      <c r="L534" s="298">
        <v>12</v>
      </c>
      <c r="M534" s="300">
        <v>92789.680000000008</v>
      </c>
      <c r="N534" s="301"/>
      <c r="O534" s="297"/>
      <c r="P534" s="302"/>
    </row>
    <row r="535" spans="1:16" s="285" customFormat="1" ht="11.25" x14ac:dyDescent="0.2">
      <c r="A535" s="310" t="s">
        <v>1261</v>
      </c>
      <c r="B535" s="296" t="s">
        <v>1262</v>
      </c>
      <c r="C535" s="296" t="s">
        <v>312</v>
      </c>
      <c r="D535" s="297" t="s">
        <v>4880</v>
      </c>
      <c r="E535" s="298">
        <v>3400</v>
      </c>
      <c r="F535" s="298" t="s">
        <v>5974</v>
      </c>
      <c r="G535" s="297" t="s">
        <v>5975</v>
      </c>
      <c r="H535" s="297" t="s">
        <v>4867</v>
      </c>
      <c r="I535" s="297" t="s">
        <v>4897</v>
      </c>
      <c r="J535" s="297" t="s">
        <v>4884</v>
      </c>
      <c r="K535" s="299">
        <v>4</v>
      </c>
      <c r="L535" s="298">
        <v>12</v>
      </c>
      <c r="M535" s="300">
        <v>43589.68</v>
      </c>
      <c r="N535" s="301"/>
      <c r="O535" s="297"/>
      <c r="P535" s="302"/>
    </row>
    <row r="536" spans="1:16" s="285" customFormat="1" ht="11.25" x14ac:dyDescent="0.2">
      <c r="A536" s="310" t="s">
        <v>1261</v>
      </c>
      <c r="B536" s="296" t="s">
        <v>1262</v>
      </c>
      <c r="C536" s="296" t="s">
        <v>312</v>
      </c>
      <c r="D536" s="297" t="s">
        <v>4864</v>
      </c>
      <c r="E536" s="298">
        <v>7000</v>
      </c>
      <c r="F536" s="298" t="s">
        <v>5976</v>
      </c>
      <c r="G536" s="297" t="s">
        <v>5977</v>
      </c>
      <c r="H536" s="297" t="s">
        <v>5196</v>
      </c>
      <c r="I536" s="297" t="s">
        <v>4868</v>
      </c>
      <c r="J536" s="297" t="s">
        <v>4869</v>
      </c>
      <c r="K536" s="299">
        <v>4</v>
      </c>
      <c r="L536" s="298">
        <v>12</v>
      </c>
      <c r="M536" s="300">
        <v>86789.680000000008</v>
      </c>
      <c r="N536" s="301"/>
      <c r="O536" s="297"/>
      <c r="P536" s="302"/>
    </row>
    <row r="537" spans="1:16" s="285" customFormat="1" ht="11.25" x14ac:dyDescent="0.2">
      <c r="A537" s="310" t="s">
        <v>1261</v>
      </c>
      <c r="B537" s="296" t="s">
        <v>1262</v>
      </c>
      <c r="C537" s="296" t="s">
        <v>312</v>
      </c>
      <c r="D537" s="297" t="s">
        <v>4864</v>
      </c>
      <c r="E537" s="298">
        <v>6500</v>
      </c>
      <c r="F537" s="298" t="s">
        <v>5978</v>
      </c>
      <c r="G537" s="297" t="s">
        <v>5979</v>
      </c>
      <c r="H537" s="297" t="s">
        <v>4887</v>
      </c>
      <c r="I537" s="297" t="s">
        <v>4868</v>
      </c>
      <c r="J537" s="297" t="s">
        <v>4869</v>
      </c>
      <c r="K537" s="299">
        <v>4</v>
      </c>
      <c r="L537" s="298">
        <v>12</v>
      </c>
      <c r="M537" s="300">
        <v>80789.680000000008</v>
      </c>
      <c r="N537" s="301"/>
      <c r="O537" s="297"/>
      <c r="P537" s="302"/>
    </row>
    <row r="538" spans="1:16" s="285" customFormat="1" ht="11.25" x14ac:dyDescent="0.2">
      <c r="A538" s="310" t="s">
        <v>1261</v>
      </c>
      <c r="B538" s="296" t="s">
        <v>1262</v>
      </c>
      <c r="C538" s="296" t="s">
        <v>312</v>
      </c>
      <c r="D538" s="297" t="s">
        <v>4880</v>
      </c>
      <c r="E538" s="298">
        <v>2000</v>
      </c>
      <c r="F538" s="298" t="s">
        <v>5980</v>
      </c>
      <c r="G538" s="297" t="s">
        <v>5981</v>
      </c>
      <c r="H538" s="297" t="s">
        <v>5050</v>
      </c>
      <c r="I538" s="297" t="s">
        <v>4868</v>
      </c>
      <c r="J538" s="297" t="s">
        <v>5069</v>
      </c>
      <c r="K538" s="299">
        <v>4</v>
      </c>
      <c r="L538" s="298">
        <v>12</v>
      </c>
      <c r="M538" s="300">
        <v>26789.68</v>
      </c>
      <c r="N538" s="301"/>
      <c r="O538" s="297"/>
      <c r="P538" s="302"/>
    </row>
    <row r="539" spans="1:16" s="285" customFormat="1" ht="11.25" x14ac:dyDescent="0.2">
      <c r="A539" s="310" t="s">
        <v>1261</v>
      </c>
      <c r="B539" s="296" t="s">
        <v>1262</v>
      </c>
      <c r="C539" s="296" t="s">
        <v>312</v>
      </c>
      <c r="D539" s="297" t="s">
        <v>4864</v>
      </c>
      <c r="E539" s="298">
        <v>10500</v>
      </c>
      <c r="F539" s="298" t="s">
        <v>5982</v>
      </c>
      <c r="G539" s="297" t="s">
        <v>5983</v>
      </c>
      <c r="H539" s="297" t="s">
        <v>5647</v>
      </c>
      <c r="I539" s="297" t="s">
        <v>4868</v>
      </c>
      <c r="J539" s="297" t="s">
        <v>4869</v>
      </c>
      <c r="K539" s="299">
        <v>4</v>
      </c>
      <c r="L539" s="298">
        <v>12</v>
      </c>
      <c r="M539" s="300">
        <v>128789.68000000001</v>
      </c>
      <c r="N539" s="301"/>
      <c r="O539" s="297"/>
      <c r="P539" s="302"/>
    </row>
    <row r="540" spans="1:16" s="285" customFormat="1" ht="11.25" x14ac:dyDescent="0.2">
      <c r="A540" s="310" t="s">
        <v>1261</v>
      </c>
      <c r="B540" s="296" t="s">
        <v>1262</v>
      </c>
      <c r="C540" s="296" t="s">
        <v>312</v>
      </c>
      <c r="D540" s="297" t="s">
        <v>4880</v>
      </c>
      <c r="E540" s="298" t="s">
        <v>5984</v>
      </c>
      <c r="F540" s="298" t="s">
        <v>5985</v>
      </c>
      <c r="G540" s="297" t="s">
        <v>5986</v>
      </c>
      <c r="H540" s="297" t="s">
        <v>5050</v>
      </c>
      <c r="I540" s="297" t="s">
        <v>4897</v>
      </c>
      <c r="J540" s="297" t="s">
        <v>4898</v>
      </c>
      <c r="K540" s="299">
        <v>5</v>
      </c>
      <c r="L540" s="298">
        <v>12</v>
      </c>
      <c r="M540" s="300">
        <v>45294.68</v>
      </c>
      <c r="N540" s="301"/>
      <c r="O540" s="297"/>
      <c r="P540" s="302"/>
    </row>
    <row r="541" spans="1:16" s="285" customFormat="1" ht="11.25" x14ac:dyDescent="0.2">
      <c r="A541" s="310" t="s">
        <v>1261</v>
      </c>
      <c r="B541" s="296" t="s">
        <v>1262</v>
      </c>
      <c r="C541" s="296" t="s">
        <v>312</v>
      </c>
      <c r="D541" s="297" t="s">
        <v>4956</v>
      </c>
      <c r="E541" s="298">
        <v>2500</v>
      </c>
      <c r="F541" s="298" t="s">
        <v>5987</v>
      </c>
      <c r="G541" s="297" t="s">
        <v>5988</v>
      </c>
      <c r="H541" s="297" t="s">
        <v>4959</v>
      </c>
      <c r="I541" s="297" t="s">
        <v>4897</v>
      </c>
      <c r="J541" s="297" t="s">
        <v>4960</v>
      </c>
      <c r="K541" s="299">
        <v>4</v>
      </c>
      <c r="L541" s="298">
        <v>11</v>
      </c>
      <c r="M541" s="300">
        <v>31615.530000000002</v>
      </c>
      <c r="N541" s="301"/>
      <c r="O541" s="297"/>
      <c r="P541" s="302"/>
    </row>
    <row r="542" spans="1:16" s="285" customFormat="1" ht="11.25" x14ac:dyDescent="0.2">
      <c r="A542" s="310" t="s">
        <v>1261</v>
      </c>
      <c r="B542" s="296" t="s">
        <v>1262</v>
      </c>
      <c r="C542" s="296" t="s">
        <v>312</v>
      </c>
      <c r="D542" s="297" t="s">
        <v>4880</v>
      </c>
      <c r="E542" s="298">
        <v>2500</v>
      </c>
      <c r="F542" s="298" t="s">
        <v>5989</v>
      </c>
      <c r="G542" s="297" t="s">
        <v>5990</v>
      </c>
      <c r="H542" s="297" t="s">
        <v>4874</v>
      </c>
      <c r="I542" s="297" t="s">
        <v>4897</v>
      </c>
      <c r="J542" s="297" t="s">
        <v>4898</v>
      </c>
      <c r="K542" s="299">
        <v>4</v>
      </c>
      <c r="L542" s="298">
        <v>12</v>
      </c>
      <c r="M542" s="300">
        <v>32789.68</v>
      </c>
      <c r="N542" s="301"/>
      <c r="O542" s="297"/>
      <c r="P542" s="302"/>
    </row>
    <row r="543" spans="1:16" s="285" customFormat="1" ht="11.25" x14ac:dyDescent="0.2">
      <c r="A543" s="310" t="s">
        <v>1261</v>
      </c>
      <c r="B543" s="296" t="s">
        <v>1262</v>
      </c>
      <c r="C543" s="296" t="s">
        <v>312</v>
      </c>
      <c r="D543" s="297" t="s">
        <v>4956</v>
      </c>
      <c r="E543" s="298">
        <v>2500</v>
      </c>
      <c r="F543" s="298" t="s">
        <v>5991</v>
      </c>
      <c r="G543" s="297" t="s">
        <v>5992</v>
      </c>
      <c r="H543" s="297" t="s">
        <v>4959</v>
      </c>
      <c r="I543" s="297" t="s">
        <v>4897</v>
      </c>
      <c r="J543" s="297" t="s">
        <v>4960</v>
      </c>
      <c r="K543" s="299">
        <v>4</v>
      </c>
      <c r="L543" s="298">
        <v>12</v>
      </c>
      <c r="M543" s="300">
        <v>32879.18</v>
      </c>
      <c r="N543" s="301"/>
      <c r="O543" s="297"/>
      <c r="P543" s="302"/>
    </row>
    <row r="544" spans="1:16" s="285" customFormat="1" ht="11.25" x14ac:dyDescent="0.2">
      <c r="A544" s="310" t="s">
        <v>1261</v>
      </c>
      <c r="B544" s="296" t="s">
        <v>1262</v>
      </c>
      <c r="C544" s="296" t="s">
        <v>312</v>
      </c>
      <c r="D544" s="297" t="s">
        <v>4864</v>
      </c>
      <c r="E544" s="298">
        <v>4800</v>
      </c>
      <c r="F544" s="298" t="s">
        <v>5993</v>
      </c>
      <c r="G544" s="297" t="s">
        <v>5994</v>
      </c>
      <c r="H544" s="297" t="s">
        <v>4877</v>
      </c>
      <c r="I544" s="297" t="s">
        <v>4868</v>
      </c>
      <c r="J544" s="297" t="s">
        <v>4869</v>
      </c>
      <c r="K544" s="299">
        <v>4</v>
      </c>
      <c r="L544" s="298">
        <v>12</v>
      </c>
      <c r="M544" s="300">
        <v>60389.68</v>
      </c>
      <c r="N544" s="301"/>
      <c r="O544" s="297"/>
      <c r="P544" s="302"/>
    </row>
    <row r="545" spans="1:16" s="285" customFormat="1" ht="11.25" x14ac:dyDescent="0.2">
      <c r="A545" s="310" t="s">
        <v>1261</v>
      </c>
      <c r="B545" s="296" t="s">
        <v>1262</v>
      </c>
      <c r="C545" s="296" t="s">
        <v>312</v>
      </c>
      <c r="D545" s="297" t="s">
        <v>4864</v>
      </c>
      <c r="E545" s="298">
        <v>9500</v>
      </c>
      <c r="F545" s="298" t="s">
        <v>5995</v>
      </c>
      <c r="G545" s="297" t="s">
        <v>5996</v>
      </c>
      <c r="H545" s="297" t="s">
        <v>5019</v>
      </c>
      <c r="I545" s="297" t="s">
        <v>4868</v>
      </c>
      <c r="J545" s="297" t="s">
        <v>4869</v>
      </c>
      <c r="K545" s="299">
        <v>6</v>
      </c>
      <c r="L545" s="298">
        <v>12</v>
      </c>
      <c r="M545" s="300">
        <v>116789.68000000001</v>
      </c>
      <c r="N545" s="301"/>
      <c r="O545" s="297"/>
      <c r="P545" s="302"/>
    </row>
    <row r="546" spans="1:16" s="285" customFormat="1" ht="11.25" x14ac:dyDescent="0.2">
      <c r="A546" s="310" t="s">
        <v>1261</v>
      </c>
      <c r="B546" s="296" t="s">
        <v>1262</v>
      </c>
      <c r="C546" s="296" t="s">
        <v>312</v>
      </c>
      <c r="D546" s="297" t="s">
        <v>4864</v>
      </c>
      <c r="E546" s="298">
        <v>6500</v>
      </c>
      <c r="F546" s="298" t="s">
        <v>5997</v>
      </c>
      <c r="G546" s="297" t="s">
        <v>5998</v>
      </c>
      <c r="H546" s="297" t="s">
        <v>4877</v>
      </c>
      <c r="I546" s="297" t="s">
        <v>4868</v>
      </c>
      <c r="J546" s="297" t="s">
        <v>4869</v>
      </c>
      <c r="K546" s="299">
        <v>4</v>
      </c>
      <c r="L546" s="298">
        <v>11</v>
      </c>
      <c r="M546" s="300">
        <v>74057.2</v>
      </c>
      <c r="N546" s="301"/>
      <c r="O546" s="297"/>
      <c r="P546" s="302"/>
    </row>
    <row r="547" spans="1:16" s="285" customFormat="1" ht="11.25" x14ac:dyDescent="0.2">
      <c r="A547" s="310" t="s">
        <v>1261</v>
      </c>
      <c r="B547" s="296" t="s">
        <v>1262</v>
      </c>
      <c r="C547" s="296" t="s">
        <v>312</v>
      </c>
      <c r="D547" s="297" t="s">
        <v>4864</v>
      </c>
      <c r="E547" s="298">
        <v>12500</v>
      </c>
      <c r="F547" s="298" t="s">
        <v>5999</v>
      </c>
      <c r="G547" s="297" t="s">
        <v>6000</v>
      </c>
      <c r="H547" s="297" t="s">
        <v>4877</v>
      </c>
      <c r="I547" s="297" t="s">
        <v>4868</v>
      </c>
      <c r="J547" s="297" t="s">
        <v>4869</v>
      </c>
      <c r="K547" s="299">
        <v>4</v>
      </c>
      <c r="L547" s="298">
        <v>12</v>
      </c>
      <c r="M547" s="300">
        <v>152789.68</v>
      </c>
      <c r="N547" s="301"/>
      <c r="O547" s="297"/>
      <c r="P547" s="302"/>
    </row>
    <row r="548" spans="1:16" s="285" customFormat="1" ht="11.25" x14ac:dyDescent="0.2">
      <c r="A548" s="310" t="s">
        <v>1261</v>
      </c>
      <c r="B548" s="296" t="s">
        <v>1262</v>
      </c>
      <c r="C548" s="296" t="s">
        <v>312</v>
      </c>
      <c r="D548" s="297" t="s">
        <v>4864</v>
      </c>
      <c r="E548" s="298">
        <v>5500</v>
      </c>
      <c r="F548" s="298" t="s">
        <v>6001</v>
      </c>
      <c r="G548" s="297" t="s">
        <v>6002</v>
      </c>
      <c r="H548" s="297" t="s">
        <v>4867</v>
      </c>
      <c r="I548" s="297" t="s">
        <v>4868</v>
      </c>
      <c r="J548" s="297" t="s">
        <v>4869</v>
      </c>
      <c r="K548" s="299">
        <v>4</v>
      </c>
      <c r="L548" s="298">
        <v>12</v>
      </c>
      <c r="M548" s="300">
        <v>68789.680000000008</v>
      </c>
      <c r="N548" s="301"/>
      <c r="O548" s="297"/>
      <c r="P548" s="302"/>
    </row>
    <row r="549" spans="1:16" s="285" customFormat="1" ht="11.25" x14ac:dyDescent="0.2">
      <c r="A549" s="310" t="s">
        <v>1261</v>
      </c>
      <c r="B549" s="296" t="s">
        <v>1262</v>
      </c>
      <c r="C549" s="296" t="s">
        <v>312</v>
      </c>
      <c r="D549" s="297" t="s">
        <v>4864</v>
      </c>
      <c r="E549" s="298" t="s">
        <v>5344</v>
      </c>
      <c r="F549" s="298" t="s">
        <v>6003</v>
      </c>
      <c r="G549" s="297" t="s">
        <v>6004</v>
      </c>
      <c r="H549" s="297" t="s">
        <v>4917</v>
      </c>
      <c r="I549" s="297" t="s">
        <v>4868</v>
      </c>
      <c r="J549" s="297" t="s">
        <v>4869</v>
      </c>
      <c r="K549" s="299">
        <v>5</v>
      </c>
      <c r="L549" s="298">
        <v>12</v>
      </c>
      <c r="M549" s="300">
        <v>86278.57</v>
      </c>
      <c r="N549" s="301"/>
      <c r="O549" s="297"/>
      <c r="P549" s="302"/>
    </row>
    <row r="550" spans="1:16" s="285" customFormat="1" ht="11.25" x14ac:dyDescent="0.2">
      <c r="A550" s="310" t="s">
        <v>1261</v>
      </c>
      <c r="B550" s="296" t="s">
        <v>1262</v>
      </c>
      <c r="C550" s="296" t="s">
        <v>312</v>
      </c>
      <c r="D550" s="297" t="s">
        <v>4864</v>
      </c>
      <c r="E550" s="298">
        <v>6500</v>
      </c>
      <c r="F550" s="298" t="s">
        <v>6005</v>
      </c>
      <c r="G550" s="297" t="s">
        <v>6006</v>
      </c>
      <c r="H550" s="297" t="s">
        <v>5849</v>
      </c>
      <c r="I550" s="297" t="s">
        <v>4868</v>
      </c>
      <c r="J550" s="297" t="s">
        <v>4869</v>
      </c>
      <c r="K550" s="299">
        <v>1</v>
      </c>
      <c r="L550" s="298">
        <v>4</v>
      </c>
      <c r="M550" s="300">
        <v>21621.48</v>
      </c>
      <c r="N550" s="301"/>
      <c r="O550" s="297"/>
      <c r="P550" s="302"/>
    </row>
    <row r="551" spans="1:16" s="285" customFormat="1" ht="11.25" x14ac:dyDescent="0.2">
      <c r="A551" s="310" t="s">
        <v>1261</v>
      </c>
      <c r="B551" s="296" t="s">
        <v>1262</v>
      </c>
      <c r="C551" s="296" t="s">
        <v>312</v>
      </c>
      <c r="D551" s="297" t="s">
        <v>4864</v>
      </c>
      <c r="E551" s="298">
        <v>10000</v>
      </c>
      <c r="F551" s="298" t="s">
        <v>6007</v>
      </c>
      <c r="G551" s="297" t="s">
        <v>6008</v>
      </c>
      <c r="H551" s="297" t="s">
        <v>4887</v>
      </c>
      <c r="I551" s="297" t="s">
        <v>4868</v>
      </c>
      <c r="J551" s="297" t="s">
        <v>4869</v>
      </c>
      <c r="K551" s="299">
        <v>3</v>
      </c>
      <c r="L551" s="298">
        <v>7</v>
      </c>
      <c r="M551" s="300">
        <v>82124.48000000001</v>
      </c>
      <c r="N551" s="301"/>
      <c r="O551" s="297"/>
      <c r="P551" s="302"/>
    </row>
    <row r="552" spans="1:16" s="285" customFormat="1" ht="11.25" x14ac:dyDescent="0.2">
      <c r="A552" s="310" t="s">
        <v>1261</v>
      </c>
      <c r="B552" s="296" t="s">
        <v>1262</v>
      </c>
      <c r="C552" s="296" t="s">
        <v>312</v>
      </c>
      <c r="D552" s="297" t="s">
        <v>4864</v>
      </c>
      <c r="E552" s="298" t="s">
        <v>5112</v>
      </c>
      <c r="F552" s="298" t="s">
        <v>6009</v>
      </c>
      <c r="G552" s="297" t="s">
        <v>6010</v>
      </c>
      <c r="H552" s="297" t="s">
        <v>4887</v>
      </c>
      <c r="I552" s="297" t="s">
        <v>4868</v>
      </c>
      <c r="J552" s="297" t="s">
        <v>4869</v>
      </c>
      <c r="K552" s="299">
        <v>3</v>
      </c>
      <c r="L552" s="298">
        <v>7</v>
      </c>
      <c r="M552" s="300">
        <v>60511.99</v>
      </c>
      <c r="N552" s="301"/>
      <c r="O552" s="297"/>
      <c r="P552" s="302"/>
    </row>
    <row r="553" spans="1:16" s="285" customFormat="1" ht="11.25" x14ac:dyDescent="0.2">
      <c r="A553" s="310" t="s">
        <v>1261</v>
      </c>
      <c r="B553" s="296" t="s">
        <v>1262</v>
      </c>
      <c r="C553" s="296" t="s">
        <v>312</v>
      </c>
      <c r="D553" s="297" t="s">
        <v>4864</v>
      </c>
      <c r="E553" s="298">
        <v>6500</v>
      </c>
      <c r="F553" s="298" t="s">
        <v>6011</v>
      </c>
      <c r="G553" s="297" t="s">
        <v>6012</v>
      </c>
      <c r="H553" s="297" t="s">
        <v>4914</v>
      </c>
      <c r="I553" s="297" t="s">
        <v>4868</v>
      </c>
      <c r="J553" s="297" t="s">
        <v>4869</v>
      </c>
      <c r="K553" s="299">
        <v>4</v>
      </c>
      <c r="L553" s="298">
        <v>11</v>
      </c>
      <c r="M553" s="300">
        <v>78015.53</v>
      </c>
      <c r="N553" s="301"/>
      <c r="O553" s="297"/>
      <c r="P553" s="302"/>
    </row>
    <row r="554" spans="1:16" s="285" customFormat="1" ht="11.25" x14ac:dyDescent="0.2">
      <c r="A554" s="310" t="s">
        <v>1261</v>
      </c>
      <c r="B554" s="296" t="s">
        <v>1262</v>
      </c>
      <c r="C554" s="296" t="s">
        <v>312</v>
      </c>
      <c r="D554" s="297" t="s">
        <v>4864</v>
      </c>
      <c r="E554" s="298">
        <v>6500</v>
      </c>
      <c r="F554" s="298" t="s">
        <v>6013</v>
      </c>
      <c r="G554" s="297" t="s">
        <v>6014</v>
      </c>
      <c r="H554" s="297" t="s">
        <v>4877</v>
      </c>
      <c r="I554" s="297" t="s">
        <v>4868</v>
      </c>
      <c r="J554" s="297" t="s">
        <v>4869</v>
      </c>
      <c r="K554" s="299">
        <v>4</v>
      </c>
      <c r="L554" s="298">
        <v>12</v>
      </c>
      <c r="M554" s="300">
        <v>80789.680000000008</v>
      </c>
      <c r="N554" s="301"/>
      <c r="O554" s="297"/>
      <c r="P554" s="302"/>
    </row>
    <row r="555" spans="1:16" s="285" customFormat="1" ht="11.25" x14ac:dyDescent="0.2">
      <c r="A555" s="310" t="s">
        <v>1261</v>
      </c>
      <c r="B555" s="296" t="s">
        <v>1262</v>
      </c>
      <c r="C555" s="296" t="s">
        <v>312</v>
      </c>
      <c r="D555" s="297" t="s">
        <v>4880</v>
      </c>
      <c r="E555" s="298">
        <v>2500</v>
      </c>
      <c r="F555" s="298" t="s">
        <v>6015</v>
      </c>
      <c r="G555" s="297" t="s">
        <v>6016</v>
      </c>
      <c r="H555" s="297" t="s">
        <v>5154</v>
      </c>
      <c r="I555" s="297" t="s">
        <v>4883</v>
      </c>
      <c r="J555" s="297" t="s">
        <v>4884</v>
      </c>
      <c r="K555" s="299">
        <v>4</v>
      </c>
      <c r="L555" s="298">
        <v>12</v>
      </c>
      <c r="M555" s="300">
        <v>32789.68</v>
      </c>
      <c r="N555" s="301"/>
      <c r="O555" s="297"/>
      <c r="P555" s="302"/>
    </row>
    <row r="556" spans="1:16" s="285" customFormat="1" ht="11.25" x14ac:dyDescent="0.2">
      <c r="A556" s="310" t="s">
        <v>1261</v>
      </c>
      <c r="B556" s="296" t="s">
        <v>1262</v>
      </c>
      <c r="C556" s="296" t="s">
        <v>312</v>
      </c>
      <c r="D556" s="297" t="s">
        <v>4864</v>
      </c>
      <c r="E556" s="298">
        <v>9500</v>
      </c>
      <c r="F556" s="298" t="s">
        <v>6017</v>
      </c>
      <c r="G556" s="297" t="s">
        <v>6018</v>
      </c>
      <c r="H556" s="297" t="s">
        <v>4887</v>
      </c>
      <c r="I556" s="297" t="s">
        <v>4868</v>
      </c>
      <c r="J556" s="297" t="s">
        <v>4869</v>
      </c>
      <c r="K556" s="299">
        <v>6</v>
      </c>
      <c r="L556" s="298">
        <v>12</v>
      </c>
      <c r="M556" s="300">
        <v>116789.68000000001</v>
      </c>
      <c r="N556" s="301"/>
      <c r="O556" s="297"/>
      <c r="P556" s="302"/>
    </row>
    <row r="557" spans="1:16" s="285" customFormat="1" ht="11.25" x14ac:dyDescent="0.2">
      <c r="A557" s="310" t="s">
        <v>1261</v>
      </c>
      <c r="B557" s="296" t="s">
        <v>1262</v>
      </c>
      <c r="C557" s="296" t="s">
        <v>312</v>
      </c>
      <c r="D557" s="297" t="s">
        <v>4864</v>
      </c>
      <c r="E557" s="298">
        <v>6500</v>
      </c>
      <c r="F557" s="298" t="s">
        <v>6019</v>
      </c>
      <c r="G557" s="297" t="s">
        <v>6020</v>
      </c>
      <c r="H557" s="297" t="s">
        <v>6021</v>
      </c>
      <c r="I557" s="297" t="s">
        <v>4868</v>
      </c>
      <c r="J557" s="297" t="s">
        <v>4869</v>
      </c>
      <c r="K557" s="299">
        <v>4</v>
      </c>
      <c r="L557" s="298">
        <v>11</v>
      </c>
      <c r="M557" s="300">
        <v>78624.2</v>
      </c>
      <c r="N557" s="301"/>
      <c r="O557" s="297"/>
      <c r="P557" s="302"/>
    </row>
    <row r="558" spans="1:16" s="285" customFormat="1" ht="11.25" x14ac:dyDescent="0.2">
      <c r="A558" s="310" t="s">
        <v>1261</v>
      </c>
      <c r="B558" s="296" t="s">
        <v>1262</v>
      </c>
      <c r="C558" s="296" t="s">
        <v>312</v>
      </c>
      <c r="D558" s="297" t="s">
        <v>4864</v>
      </c>
      <c r="E558" s="298">
        <v>8500</v>
      </c>
      <c r="F558" s="298" t="s">
        <v>6022</v>
      </c>
      <c r="G558" s="297" t="s">
        <v>6023</v>
      </c>
      <c r="H558" s="297" t="s">
        <v>4887</v>
      </c>
      <c r="I558" s="297" t="s">
        <v>4868</v>
      </c>
      <c r="J558" s="297" t="s">
        <v>4869</v>
      </c>
      <c r="K558" s="299">
        <v>4</v>
      </c>
      <c r="L558" s="298">
        <v>12</v>
      </c>
      <c r="M558" s="300">
        <v>104789.68000000001</v>
      </c>
      <c r="N558" s="301"/>
      <c r="O558" s="297"/>
      <c r="P558" s="302"/>
    </row>
    <row r="559" spans="1:16" s="285" customFormat="1" ht="11.25" x14ac:dyDescent="0.2">
      <c r="A559" s="310" t="s">
        <v>1261</v>
      </c>
      <c r="B559" s="296" t="s">
        <v>1262</v>
      </c>
      <c r="C559" s="296" t="s">
        <v>312</v>
      </c>
      <c r="D559" s="297" t="s">
        <v>4864</v>
      </c>
      <c r="E559" s="298">
        <v>8500</v>
      </c>
      <c r="F559" s="298" t="s">
        <v>6024</v>
      </c>
      <c r="G559" s="297" t="s">
        <v>6025</v>
      </c>
      <c r="H559" s="297" t="s">
        <v>4887</v>
      </c>
      <c r="I559" s="297" t="s">
        <v>4868</v>
      </c>
      <c r="J559" s="297" t="s">
        <v>4869</v>
      </c>
      <c r="K559" s="299">
        <v>4</v>
      </c>
      <c r="L559" s="298">
        <v>12</v>
      </c>
      <c r="M559" s="300">
        <v>104789.68000000001</v>
      </c>
      <c r="N559" s="301"/>
      <c r="O559" s="297"/>
      <c r="P559" s="302"/>
    </row>
    <row r="560" spans="1:16" s="285" customFormat="1" ht="11.25" x14ac:dyDescent="0.2">
      <c r="A560" s="310" t="s">
        <v>1261</v>
      </c>
      <c r="B560" s="296" t="s">
        <v>1262</v>
      </c>
      <c r="C560" s="296" t="s">
        <v>312</v>
      </c>
      <c r="D560" s="297" t="s">
        <v>4864</v>
      </c>
      <c r="E560" s="298">
        <v>10000</v>
      </c>
      <c r="F560" s="298" t="s">
        <v>6026</v>
      </c>
      <c r="G560" s="297" t="s">
        <v>6027</v>
      </c>
      <c r="H560" s="297" t="s">
        <v>4887</v>
      </c>
      <c r="I560" s="297" t="s">
        <v>4868</v>
      </c>
      <c r="J560" s="297" t="s">
        <v>4869</v>
      </c>
      <c r="K560" s="299">
        <v>4</v>
      </c>
      <c r="L560" s="298">
        <v>12</v>
      </c>
      <c r="M560" s="300">
        <v>122789.68000000001</v>
      </c>
      <c r="N560" s="301"/>
      <c r="O560" s="297"/>
      <c r="P560" s="302"/>
    </row>
    <row r="561" spans="1:16" s="285" customFormat="1" ht="11.25" x14ac:dyDescent="0.2">
      <c r="A561" s="310" t="s">
        <v>1261</v>
      </c>
      <c r="B561" s="296" t="s">
        <v>1262</v>
      </c>
      <c r="C561" s="296" t="s">
        <v>312</v>
      </c>
      <c r="D561" s="297" t="s">
        <v>4864</v>
      </c>
      <c r="E561" s="298">
        <v>10500</v>
      </c>
      <c r="F561" s="298" t="s">
        <v>6028</v>
      </c>
      <c r="G561" s="297" t="s">
        <v>6029</v>
      </c>
      <c r="H561" s="297" t="s">
        <v>4963</v>
      </c>
      <c r="I561" s="297" t="s">
        <v>4868</v>
      </c>
      <c r="J561" s="297" t="s">
        <v>4869</v>
      </c>
      <c r="K561" s="299">
        <v>4</v>
      </c>
      <c r="L561" s="298">
        <v>12</v>
      </c>
      <c r="M561" s="300">
        <v>128789.68000000001</v>
      </c>
      <c r="N561" s="301"/>
      <c r="O561" s="297"/>
      <c r="P561" s="302"/>
    </row>
    <row r="562" spans="1:16" s="285" customFormat="1" ht="11.25" x14ac:dyDescent="0.2">
      <c r="A562" s="310" t="s">
        <v>1261</v>
      </c>
      <c r="B562" s="296" t="s">
        <v>1262</v>
      </c>
      <c r="C562" s="296" t="s">
        <v>312</v>
      </c>
      <c r="D562" s="297" t="s">
        <v>4864</v>
      </c>
      <c r="E562" s="298">
        <v>6500</v>
      </c>
      <c r="F562" s="298" t="s">
        <v>6030</v>
      </c>
      <c r="G562" s="297" t="s">
        <v>6031</v>
      </c>
      <c r="H562" s="297" t="s">
        <v>4877</v>
      </c>
      <c r="I562" s="297" t="s">
        <v>4868</v>
      </c>
      <c r="J562" s="297" t="s">
        <v>4869</v>
      </c>
      <c r="K562" s="299">
        <v>2</v>
      </c>
      <c r="L562" s="298">
        <v>5</v>
      </c>
      <c r="M562" s="300">
        <v>31387.3</v>
      </c>
      <c r="N562" s="301"/>
      <c r="O562" s="297"/>
      <c r="P562" s="302"/>
    </row>
    <row r="563" spans="1:16" s="285" customFormat="1" ht="11.25" x14ac:dyDescent="0.2">
      <c r="A563" s="310" t="s">
        <v>1261</v>
      </c>
      <c r="B563" s="296" t="s">
        <v>1262</v>
      </c>
      <c r="C563" s="296" t="s">
        <v>312</v>
      </c>
      <c r="D563" s="297" t="s">
        <v>4864</v>
      </c>
      <c r="E563" s="298">
        <v>12500</v>
      </c>
      <c r="F563" s="298" t="s">
        <v>6032</v>
      </c>
      <c r="G563" s="297" t="s">
        <v>6033</v>
      </c>
      <c r="H563" s="297" t="s">
        <v>4887</v>
      </c>
      <c r="I563" s="297" t="s">
        <v>4868</v>
      </c>
      <c r="J563" s="297" t="s">
        <v>4869</v>
      </c>
      <c r="K563" s="299">
        <v>4</v>
      </c>
      <c r="L563" s="298">
        <v>12</v>
      </c>
      <c r="M563" s="300">
        <v>153556.16999999998</v>
      </c>
      <c r="N563" s="301"/>
      <c r="O563" s="297"/>
      <c r="P563" s="302"/>
    </row>
    <row r="564" spans="1:16" s="285" customFormat="1" ht="11.25" x14ac:dyDescent="0.2">
      <c r="A564" s="310" t="s">
        <v>1261</v>
      </c>
      <c r="B564" s="296" t="s">
        <v>1262</v>
      </c>
      <c r="C564" s="296" t="s">
        <v>312</v>
      </c>
      <c r="D564" s="297" t="s">
        <v>4864</v>
      </c>
      <c r="E564" s="298">
        <v>8500</v>
      </c>
      <c r="F564" s="298" t="s">
        <v>6034</v>
      </c>
      <c r="G564" s="297" t="s">
        <v>6035</v>
      </c>
      <c r="H564" s="297" t="s">
        <v>6036</v>
      </c>
      <c r="I564" s="297" t="s">
        <v>4868</v>
      </c>
      <c r="J564" s="297" t="s">
        <v>4869</v>
      </c>
      <c r="K564" s="299">
        <v>4</v>
      </c>
      <c r="L564" s="298">
        <v>12</v>
      </c>
      <c r="M564" s="300">
        <v>104789.68000000001</v>
      </c>
      <c r="N564" s="301"/>
      <c r="O564" s="297"/>
      <c r="P564" s="302"/>
    </row>
    <row r="565" spans="1:16" s="285" customFormat="1" ht="11.25" x14ac:dyDescent="0.2">
      <c r="A565" s="310" t="s">
        <v>1261</v>
      </c>
      <c r="B565" s="296" t="s">
        <v>1262</v>
      </c>
      <c r="C565" s="296" t="s">
        <v>312</v>
      </c>
      <c r="D565" s="297" t="s">
        <v>4864</v>
      </c>
      <c r="E565" s="298">
        <v>4800</v>
      </c>
      <c r="F565" s="298" t="s">
        <v>6037</v>
      </c>
      <c r="G565" s="297" t="s">
        <v>6038</v>
      </c>
      <c r="H565" s="297" t="s">
        <v>5029</v>
      </c>
      <c r="I565" s="297" t="s">
        <v>4868</v>
      </c>
      <c r="J565" s="297" t="s">
        <v>4869</v>
      </c>
      <c r="K565" s="299">
        <v>4</v>
      </c>
      <c r="L565" s="298">
        <v>12</v>
      </c>
      <c r="M565" s="300">
        <v>60389.68</v>
      </c>
      <c r="N565" s="301"/>
      <c r="O565" s="297"/>
      <c r="P565" s="302"/>
    </row>
    <row r="566" spans="1:16" s="285" customFormat="1" ht="11.25" x14ac:dyDescent="0.2">
      <c r="A566" s="310" t="s">
        <v>1261</v>
      </c>
      <c r="B566" s="296" t="s">
        <v>1262</v>
      </c>
      <c r="C566" s="296" t="s">
        <v>312</v>
      </c>
      <c r="D566" s="297" t="s">
        <v>4864</v>
      </c>
      <c r="E566" s="298">
        <v>4500</v>
      </c>
      <c r="F566" s="298" t="s">
        <v>6039</v>
      </c>
      <c r="G566" s="297" t="s">
        <v>6040</v>
      </c>
      <c r="H566" s="297" t="s">
        <v>4867</v>
      </c>
      <c r="I566" s="297" t="s">
        <v>4868</v>
      </c>
      <c r="J566" s="297" t="s">
        <v>4869</v>
      </c>
      <c r="K566" s="299">
        <v>4</v>
      </c>
      <c r="L566" s="298">
        <v>12</v>
      </c>
      <c r="M566" s="300">
        <v>56789.68</v>
      </c>
      <c r="N566" s="301"/>
      <c r="O566" s="297"/>
      <c r="P566" s="302"/>
    </row>
    <row r="567" spans="1:16" s="285" customFormat="1" ht="11.25" x14ac:dyDescent="0.2">
      <c r="A567" s="310" t="s">
        <v>1261</v>
      </c>
      <c r="B567" s="296" t="s">
        <v>1262</v>
      </c>
      <c r="C567" s="296" t="s">
        <v>312</v>
      </c>
      <c r="D567" s="297" t="s">
        <v>4864</v>
      </c>
      <c r="E567" s="298">
        <v>3500</v>
      </c>
      <c r="F567" s="298" t="s">
        <v>6041</v>
      </c>
      <c r="G567" s="297" t="s">
        <v>6042</v>
      </c>
      <c r="H567" s="297" t="s">
        <v>4874</v>
      </c>
      <c r="I567" s="297" t="s">
        <v>4868</v>
      </c>
      <c r="J567" s="297" t="s">
        <v>4869</v>
      </c>
      <c r="K567" s="299">
        <v>4</v>
      </c>
      <c r="L567" s="298">
        <v>12</v>
      </c>
      <c r="M567" s="300">
        <v>36782.769999999997</v>
      </c>
      <c r="N567" s="301"/>
      <c r="O567" s="297"/>
      <c r="P567" s="302"/>
    </row>
    <row r="568" spans="1:16" s="285" customFormat="1" ht="11.25" x14ac:dyDescent="0.2">
      <c r="A568" s="310" t="s">
        <v>1261</v>
      </c>
      <c r="B568" s="296" t="s">
        <v>1262</v>
      </c>
      <c r="C568" s="296" t="s">
        <v>312</v>
      </c>
      <c r="D568" s="297" t="s">
        <v>4880</v>
      </c>
      <c r="E568" s="298">
        <v>2500</v>
      </c>
      <c r="F568" s="298" t="s">
        <v>6043</v>
      </c>
      <c r="G568" s="297" t="s">
        <v>6044</v>
      </c>
      <c r="H568" s="297" t="s">
        <v>6045</v>
      </c>
      <c r="I568" s="297" t="s">
        <v>4922</v>
      </c>
      <c r="J568" s="297" t="s">
        <v>4884</v>
      </c>
      <c r="K568" s="299">
        <v>4</v>
      </c>
      <c r="L568" s="298">
        <v>12</v>
      </c>
      <c r="M568" s="300">
        <v>32789.68</v>
      </c>
      <c r="N568" s="301"/>
      <c r="O568" s="297"/>
      <c r="P568" s="302"/>
    </row>
    <row r="569" spans="1:16" s="285" customFormat="1" ht="11.25" x14ac:dyDescent="0.2">
      <c r="A569" s="310" t="s">
        <v>1261</v>
      </c>
      <c r="B569" s="296" t="s">
        <v>1262</v>
      </c>
      <c r="C569" s="296" t="s">
        <v>312</v>
      </c>
      <c r="D569" s="297" t="s">
        <v>4864</v>
      </c>
      <c r="E569" s="298">
        <v>7500</v>
      </c>
      <c r="F569" s="298" t="s">
        <v>6046</v>
      </c>
      <c r="G569" s="297" t="s">
        <v>6047</v>
      </c>
      <c r="H569" s="297" t="s">
        <v>4877</v>
      </c>
      <c r="I569" s="297" t="s">
        <v>4868</v>
      </c>
      <c r="J569" s="297" t="s">
        <v>4869</v>
      </c>
      <c r="K569" s="299">
        <v>4</v>
      </c>
      <c r="L569" s="298">
        <v>12</v>
      </c>
      <c r="M569" s="300">
        <v>95196.340000000011</v>
      </c>
      <c r="N569" s="301"/>
      <c r="O569" s="297"/>
      <c r="P569" s="302"/>
    </row>
    <row r="570" spans="1:16" s="285" customFormat="1" ht="11.25" x14ac:dyDescent="0.2">
      <c r="A570" s="310" t="s">
        <v>1261</v>
      </c>
      <c r="B570" s="296" t="s">
        <v>1262</v>
      </c>
      <c r="C570" s="296" t="s">
        <v>312</v>
      </c>
      <c r="D570" s="297" t="s">
        <v>4864</v>
      </c>
      <c r="E570" s="298">
        <v>8500</v>
      </c>
      <c r="F570" s="298" t="s">
        <v>6048</v>
      </c>
      <c r="G570" s="297" t="s">
        <v>6049</v>
      </c>
      <c r="H570" s="297" t="s">
        <v>4887</v>
      </c>
      <c r="I570" s="297" t="s">
        <v>4868</v>
      </c>
      <c r="J570" s="297" t="s">
        <v>4869</v>
      </c>
      <c r="K570" s="299">
        <v>4</v>
      </c>
      <c r="L570" s="298">
        <v>12</v>
      </c>
      <c r="M570" s="300">
        <v>105654.77</v>
      </c>
      <c r="N570" s="301"/>
      <c r="O570" s="297"/>
      <c r="P570" s="302"/>
    </row>
    <row r="571" spans="1:16" s="285" customFormat="1" ht="11.25" x14ac:dyDescent="0.2">
      <c r="A571" s="310" t="s">
        <v>1261</v>
      </c>
      <c r="B571" s="296" t="s">
        <v>1262</v>
      </c>
      <c r="C571" s="296" t="s">
        <v>312</v>
      </c>
      <c r="D571" s="297" t="s">
        <v>4864</v>
      </c>
      <c r="E571" s="298">
        <v>8500</v>
      </c>
      <c r="F571" s="298" t="s">
        <v>6050</v>
      </c>
      <c r="G571" s="297" t="s">
        <v>6051</v>
      </c>
      <c r="H571" s="297" t="s">
        <v>4887</v>
      </c>
      <c r="I571" s="297" t="s">
        <v>4868</v>
      </c>
      <c r="J571" s="297" t="s">
        <v>4869</v>
      </c>
      <c r="K571" s="299">
        <v>4</v>
      </c>
      <c r="L571" s="298">
        <v>12</v>
      </c>
      <c r="M571" s="300">
        <v>104789.68000000001</v>
      </c>
      <c r="N571" s="301"/>
      <c r="O571" s="297"/>
      <c r="P571" s="302"/>
    </row>
    <row r="572" spans="1:16" s="285" customFormat="1" ht="11.25" x14ac:dyDescent="0.2">
      <c r="A572" s="310" t="s">
        <v>1261</v>
      </c>
      <c r="B572" s="296" t="s">
        <v>1262</v>
      </c>
      <c r="C572" s="296" t="s">
        <v>312</v>
      </c>
      <c r="D572" s="297" t="s">
        <v>4880</v>
      </c>
      <c r="E572" s="298">
        <v>4800</v>
      </c>
      <c r="F572" s="298" t="s">
        <v>6052</v>
      </c>
      <c r="G572" s="297" t="s">
        <v>6053</v>
      </c>
      <c r="H572" s="297" t="s">
        <v>4874</v>
      </c>
      <c r="I572" s="297" t="s">
        <v>4897</v>
      </c>
      <c r="J572" s="297" t="s">
        <v>4898</v>
      </c>
      <c r="K572" s="299">
        <v>4</v>
      </c>
      <c r="L572" s="298">
        <v>12</v>
      </c>
      <c r="M572" s="300">
        <v>60709.68</v>
      </c>
      <c r="N572" s="301"/>
      <c r="O572" s="297"/>
      <c r="P572" s="302"/>
    </row>
    <row r="573" spans="1:16" s="285" customFormat="1" ht="11.25" x14ac:dyDescent="0.2">
      <c r="A573" s="310" t="s">
        <v>1261</v>
      </c>
      <c r="B573" s="296" t="s">
        <v>1262</v>
      </c>
      <c r="C573" s="296" t="s">
        <v>312</v>
      </c>
      <c r="D573" s="297" t="s">
        <v>4956</v>
      </c>
      <c r="E573" s="298">
        <v>2500</v>
      </c>
      <c r="F573" s="298" t="s">
        <v>2851</v>
      </c>
      <c r="G573" s="297" t="s">
        <v>2852</v>
      </c>
      <c r="H573" s="297" t="s">
        <v>4959</v>
      </c>
      <c r="I573" s="297" t="s">
        <v>4897</v>
      </c>
      <c r="J573" s="297" t="s">
        <v>4960</v>
      </c>
      <c r="K573" s="299">
        <v>1</v>
      </c>
      <c r="L573" s="298">
        <v>2</v>
      </c>
      <c r="M573" s="300">
        <v>5721.52</v>
      </c>
      <c r="N573" s="301"/>
      <c r="O573" s="297"/>
      <c r="P573" s="302"/>
    </row>
    <row r="574" spans="1:16" s="285" customFormat="1" ht="11.25" x14ac:dyDescent="0.2">
      <c r="A574" s="310" t="s">
        <v>1261</v>
      </c>
      <c r="B574" s="296" t="s">
        <v>1262</v>
      </c>
      <c r="C574" s="296" t="s">
        <v>312</v>
      </c>
      <c r="D574" s="297" t="s">
        <v>4864</v>
      </c>
      <c r="E574" s="298">
        <v>11500</v>
      </c>
      <c r="F574" s="298" t="s">
        <v>6054</v>
      </c>
      <c r="G574" s="297" t="s">
        <v>6055</v>
      </c>
      <c r="H574" s="297" t="s">
        <v>4877</v>
      </c>
      <c r="I574" s="297" t="s">
        <v>4868</v>
      </c>
      <c r="J574" s="297" t="s">
        <v>4869</v>
      </c>
      <c r="K574" s="299">
        <v>4</v>
      </c>
      <c r="L574" s="298">
        <v>12</v>
      </c>
      <c r="M574" s="300">
        <v>147872.87</v>
      </c>
      <c r="N574" s="301"/>
      <c r="O574" s="297"/>
      <c r="P574" s="302"/>
    </row>
    <row r="575" spans="1:16" s="285" customFormat="1" ht="11.25" x14ac:dyDescent="0.2">
      <c r="A575" s="310" t="s">
        <v>1261</v>
      </c>
      <c r="B575" s="296" t="s">
        <v>1262</v>
      </c>
      <c r="C575" s="296" t="s">
        <v>312</v>
      </c>
      <c r="D575" s="297" t="s">
        <v>4864</v>
      </c>
      <c r="E575" s="298">
        <v>6000</v>
      </c>
      <c r="F575" s="298" t="s">
        <v>6056</v>
      </c>
      <c r="G575" s="297" t="s">
        <v>6057</v>
      </c>
      <c r="H575" s="297" t="s">
        <v>4877</v>
      </c>
      <c r="I575" s="297" t="s">
        <v>4868</v>
      </c>
      <c r="J575" s="297" t="s">
        <v>4869</v>
      </c>
      <c r="K575" s="299">
        <v>4</v>
      </c>
      <c r="L575" s="298">
        <v>12</v>
      </c>
      <c r="M575" s="300">
        <v>74789.680000000008</v>
      </c>
      <c r="N575" s="301"/>
      <c r="O575" s="297"/>
      <c r="P575" s="302"/>
    </row>
    <row r="576" spans="1:16" s="285" customFormat="1" ht="11.25" x14ac:dyDescent="0.2">
      <c r="A576" s="310" t="s">
        <v>1261</v>
      </c>
      <c r="B576" s="296" t="s">
        <v>1262</v>
      </c>
      <c r="C576" s="296" t="s">
        <v>312</v>
      </c>
      <c r="D576" s="297" t="s">
        <v>4864</v>
      </c>
      <c r="E576" s="298">
        <v>7500</v>
      </c>
      <c r="F576" s="298" t="s">
        <v>6058</v>
      </c>
      <c r="G576" s="297" t="s">
        <v>6059</v>
      </c>
      <c r="H576" s="297" t="s">
        <v>4877</v>
      </c>
      <c r="I576" s="297" t="s">
        <v>4868</v>
      </c>
      <c r="J576" s="297" t="s">
        <v>4869</v>
      </c>
      <c r="K576" s="299">
        <v>4</v>
      </c>
      <c r="L576" s="298">
        <v>12</v>
      </c>
      <c r="M576" s="300">
        <v>92789.680000000008</v>
      </c>
      <c r="N576" s="301"/>
      <c r="O576" s="297"/>
      <c r="P576" s="302"/>
    </row>
    <row r="577" spans="1:16" s="285" customFormat="1" ht="11.25" x14ac:dyDescent="0.2">
      <c r="A577" s="310" t="s">
        <v>1261</v>
      </c>
      <c r="B577" s="296" t="s">
        <v>1262</v>
      </c>
      <c r="C577" s="296" t="s">
        <v>312</v>
      </c>
      <c r="D577" s="297" t="s">
        <v>4864</v>
      </c>
      <c r="E577" s="298">
        <v>6500</v>
      </c>
      <c r="F577" s="298" t="s">
        <v>6060</v>
      </c>
      <c r="G577" s="297" t="s">
        <v>6061</v>
      </c>
      <c r="H577" s="297" t="s">
        <v>4877</v>
      </c>
      <c r="I577" s="297" t="s">
        <v>4868</v>
      </c>
      <c r="J577" s="297" t="s">
        <v>4869</v>
      </c>
      <c r="K577" s="299">
        <v>2</v>
      </c>
      <c r="L577" s="298">
        <v>5</v>
      </c>
      <c r="M577" s="300">
        <v>31387.3</v>
      </c>
      <c r="N577" s="301"/>
      <c r="O577" s="297"/>
      <c r="P577" s="302"/>
    </row>
    <row r="578" spans="1:16" s="285" customFormat="1" ht="11.25" x14ac:dyDescent="0.2">
      <c r="A578" s="310" t="s">
        <v>1261</v>
      </c>
      <c r="B578" s="296" t="s">
        <v>1262</v>
      </c>
      <c r="C578" s="296" t="s">
        <v>312</v>
      </c>
      <c r="D578" s="297" t="s">
        <v>4864</v>
      </c>
      <c r="E578" s="298">
        <v>6500</v>
      </c>
      <c r="F578" s="298" t="s">
        <v>6062</v>
      </c>
      <c r="G578" s="297" t="s">
        <v>6063</v>
      </c>
      <c r="H578" s="297" t="s">
        <v>4867</v>
      </c>
      <c r="I578" s="297" t="s">
        <v>4868</v>
      </c>
      <c r="J578" s="297" t="s">
        <v>4869</v>
      </c>
      <c r="K578" s="299">
        <v>2</v>
      </c>
      <c r="L578" s="298">
        <v>5</v>
      </c>
      <c r="M578" s="300">
        <v>31387.3</v>
      </c>
      <c r="N578" s="301"/>
      <c r="O578" s="297"/>
      <c r="P578" s="302"/>
    </row>
    <row r="579" spans="1:16" s="285" customFormat="1" ht="11.25" x14ac:dyDescent="0.2">
      <c r="A579" s="310" t="s">
        <v>1261</v>
      </c>
      <c r="B579" s="296" t="s">
        <v>1262</v>
      </c>
      <c r="C579" s="296" t="s">
        <v>312</v>
      </c>
      <c r="D579" s="297" t="s">
        <v>4864</v>
      </c>
      <c r="E579" s="298">
        <v>6500</v>
      </c>
      <c r="F579" s="298" t="s">
        <v>4567</v>
      </c>
      <c r="G579" s="297" t="s">
        <v>4568</v>
      </c>
      <c r="H579" s="297" t="s">
        <v>4867</v>
      </c>
      <c r="I579" s="297" t="s">
        <v>4868</v>
      </c>
      <c r="J579" s="297" t="s">
        <v>4869</v>
      </c>
      <c r="K579" s="299">
        <v>1</v>
      </c>
      <c r="L579" s="298">
        <v>2</v>
      </c>
      <c r="M579" s="300">
        <v>13988.179999999998</v>
      </c>
      <c r="N579" s="301"/>
      <c r="O579" s="297"/>
      <c r="P579" s="302"/>
    </row>
    <row r="580" spans="1:16" s="285" customFormat="1" ht="11.25" x14ac:dyDescent="0.2">
      <c r="A580" s="310" t="s">
        <v>1261</v>
      </c>
      <c r="B580" s="296" t="s">
        <v>1262</v>
      </c>
      <c r="C580" s="296" t="s">
        <v>312</v>
      </c>
      <c r="D580" s="297" t="s">
        <v>4864</v>
      </c>
      <c r="E580" s="298">
        <v>8500</v>
      </c>
      <c r="F580" s="298" t="s">
        <v>6064</v>
      </c>
      <c r="G580" s="297" t="s">
        <v>6065</v>
      </c>
      <c r="H580" s="297" t="s">
        <v>4963</v>
      </c>
      <c r="I580" s="297" t="s">
        <v>4868</v>
      </c>
      <c r="J580" s="297" t="s">
        <v>4869</v>
      </c>
      <c r="K580" s="299">
        <v>4</v>
      </c>
      <c r="L580" s="298">
        <v>12</v>
      </c>
      <c r="M580" s="300">
        <v>104789.68000000001</v>
      </c>
      <c r="N580" s="301"/>
      <c r="O580" s="297"/>
      <c r="P580" s="302"/>
    </row>
    <row r="581" spans="1:16" s="285" customFormat="1" ht="11.25" x14ac:dyDescent="0.2">
      <c r="A581" s="310" t="s">
        <v>1261</v>
      </c>
      <c r="B581" s="296" t="s">
        <v>1262</v>
      </c>
      <c r="C581" s="296" t="s">
        <v>312</v>
      </c>
      <c r="D581" s="297" t="s">
        <v>4864</v>
      </c>
      <c r="E581" s="298">
        <v>6500</v>
      </c>
      <c r="F581" s="298" t="s">
        <v>6066</v>
      </c>
      <c r="G581" s="297" t="s">
        <v>6067</v>
      </c>
      <c r="H581" s="297" t="s">
        <v>4877</v>
      </c>
      <c r="I581" s="297" t="s">
        <v>4868</v>
      </c>
      <c r="J581" s="297" t="s">
        <v>4869</v>
      </c>
      <c r="K581" s="299">
        <v>4</v>
      </c>
      <c r="L581" s="298">
        <v>12</v>
      </c>
      <c r="M581" s="300">
        <v>80789.680000000008</v>
      </c>
      <c r="N581" s="301"/>
      <c r="O581" s="297"/>
      <c r="P581" s="302"/>
    </row>
    <row r="582" spans="1:16" s="285" customFormat="1" ht="11.25" x14ac:dyDescent="0.2">
      <c r="A582" s="310" t="s">
        <v>1261</v>
      </c>
      <c r="B582" s="296" t="s">
        <v>1262</v>
      </c>
      <c r="C582" s="296" t="s">
        <v>312</v>
      </c>
      <c r="D582" s="297" t="s">
        <v>4864</v>
      </c>
      <c r="E582" s="298">
        <v>6500</v>
      </c>
      <c r="F582" s="298" t="s">
        <v>6068</v>
      </c>
      <c r="G582" s="297" t="s">
        <v>6069</v>
      </c>
      <c r="H582" s="297" t="s">
        <v>4887</v>
      </c>
      <c r="I582" s="297" t="s">
        <v>4868</v>
      </c>
      <c r="J582" s="297" t="s">
        <v>4869</v>
      </c>
      <c r="K582" s="299">
        <v>4</v>
      </c>
      <c r="L582" s="298">
        <v>12</v>
      </c>
      <c r="M582" s="300">
        <v>80789.680000000008</v>
      </c>
      <c r="N582" s="301"/>
      <c r="O582" s="297"/>
      <c r="P582" s="302"/>
    </row>
    <row r="583" spans="1:16" s="285" customFormat="1" ht="11.25" x14ac:dyDescent="0.2">
      <c r="A583" s="310" t="s">
        <v>1261</v>
      </c>
      <c r="B583" s="296" t="s">
        <v>1262</v>
      </c>
      <c r="C583" s="296" t="s">
        <v>312</v>
      </c>
      <c r="D583" s="297" t="s">
        <v>4864</v>
      </c>
      <c r="E583" s="298">
        <v>6500</v>
      </c>
      <c r="F583" s="298" t="s">
        <v>6070</v>
      </c>
      <c r="G583" s="297" t="s">
        <v>6071</v>
      </c>
      <c r="H583" s="297" t="s">
        <v>4867</v>
      </c>
      <c r="I583" s="297" t="s">
        <v>4868</v>
      </c>
      <c r="J583" s="297" t="s">
        <v>4869</v>
      </c>
      <c r="K583" s="299">
        <v>1</v>
      </c>
      <c r="L583" s="298">
        <v>2</v>
      </c>
      <c r="M583" s="300">
        <v>13988.179999999998</v>
      </c>
      <c r="N583" s="301"/>
      <c r="O583" s="297"/>
      <c r="P583" s="302"/>
    </row>
    <row r="584" spans="1:16" s="285" customFormat="1" ht="11.25" x14ac:dyDescent="0.2">
      <c r="A584" s="310" t="s">
        <v>1261</v>
      </c>
      <c r="B584" s="296" t="s">
        <v>1262</v>
      </c>
      <c r="C584" s="296" t="s">
        <v>312</v>
      </c>
      <c r="D584" s="297" t="s">
        <v>4864</v>
      </c>
      <c r="E584" s="298">
        <v>8500</v>
      </c>
      <c r="F584" s="298" t="s">
        <v>6072</v>
      </c>
      <c r="G584" s="297" t="s">
        <v>6073</v>
      </c>
      <c r="H584" s="297" t="s">
        <v>4887</v>
      </c>
      <c r="I584" s="297" t="s">
        <v>4868</v>
      </c>
      <c r="J584" s="297" t="s">
        <v>4869</v>
      </c>
      <c r="K584" s="299">
        <v>4</v>
      </c>
      <c r="L584" s="298">
        <v>12</v>
      </c>
      <c r="M584" s="300">
        <v>104789.68000000001</v>
      </c>
      <c r="N584" s="301"/>
      <c r="O584" s="297"/>
      <c r="P584" s="302"/>
    </row>
    <row r="585" spans="1:16" s="285" customFormat="1" ht="11.25" x14ac:dyDescent="0.2">
      <c r="A585" s="310" t="s">
        <v>1261</v>
      </c>
      <c r="B585" s="296" t="s">
        <v>1262</v>
      </c>
      <c r="C585" s="296" t="s">
        <v>312</v>
      </c>
      <c r="D585" s="297" t="s">
        <v>4864</v>
      </c>
      <c r="E585" s="298">
        <v>6500</v>
      </c>
      <c r="F585" s="298" t="s">
        <v>2213</v>
      </c>
      <c r="G585" s="297" t="s">
        <v>2214</v>
      </c>
      <c r="H585" s="297" t="s">
        <v>6074</v>
      </c>
      <c r="I585" s="297" t="s">
        <v>4868</v>
      </c>
      <c r="J585" s="297" t="s">
        <v>4869</v>
      </c>
      <c r="K585" s="299">
        <v>1</v>
      </c>
      <c r="L585" s="298">
        <v>2</v>
      </c>
      <c r="M585" s="300">
        <v>13988.179999999998</v>
      </c>
      <c r="N585" s="301"/>
      <c r="O585" s="297"/>
      <c r="P585" s="302"/>
    </row>
    <row r="586" spans="1:16" s="285" customFormat="1" ht="11.25" x14ac:dyDescent="0.2">
      <c r="A586" s="310" t="s">
        <v>1261</v>
      </c>
      <c r="B586" s="296" t="s">
        <v>1262</v>
      </c>
      <c r="C586" s="296" t="s">
        <v>312</v>
      </c>
      <c r="D586" s="297" t="s">
        <v>4864</v>
      </c>
      <c r="E586" s="298">
        <v>6500</v>
      </c>
      <c r="F586" s="298" t="s">
        <v>6075</v>
      </c>
      <c r="G586" s="297" t="s">
        <v>6076</v>
      </c>
      <c r="H586" s="297" t="s">
        <v>6045</v>
      </c>
      <c r="I586" s="297" t="s">
        <v>4868</v>
      </c>
      <c r="J586" s="297" t="s">
        <v>4869</v>
      </c>
      <c r="K586" s="299">
        <v>4</v>
      </c>
      <c r="L586" s="298">
        <v>11</v>
      </c>
      <c r="M586" s="300">
        <v>78015.53</v>
      </c>
      <c r="N586" s="301"/>
      <c r="O586" s="297"/>
      <c r="P586" s="302"/>
    </row>
    <row r="587" spans="1:16" s="285" customFormat="1" ht="11.25" x14ac:dyDescent="0.2">
      <c r="A587" s="310" t="s">
        <v>1261</v>
      </c>
      <c r="B587" s="296" t="s">
        <v>1262</v>
      </c>
      <c r="C587" s="296" t="s">
        <v>312</v>
      </c>
      <c r="D587" s="297" t="s">
        <v>4864</v>
      </c>
      <c r="E587" s="298">
        <v>6500</v>
      </c>
      <c r="F587" s="298" t="s">
        <v>6077</v>
      </c>
      <c r="G587" s="297" t="s">
        <v>6078</v>
      </c>
      <c r="H587" s="297" t="s">
        <v>4867</v>
      </c>
      <c r="I587" s="297" t="s">
        <v>4868</v>
      </c>
      <c r="J587" s="297" t="s">
        <v>4869</v>
      </c>
      <c r="K587" s="299">
        <v>4</v>
      </c>
      <c r="L587" s="298">
        <v>12</v>
      </c>
      <c r="M587" s="300">
        <v>80789.680000000008</v>
      </c>
      <c r="N587" s="301"/>
      <c r="O587" s="297"/>
      <c r="P587" s="302"/>
    </row>
    <row r="588" spans="1:16" s="285" customFormat="1" ht="11.25" x14ac:dyDescent="0.2">
      <c r="A588" s="310" t="s">
        <v>1261</v>
      </c>
      <c r="B588" s="296" t="s">
        <v>1262</v>
      </c>
      <c r="C588" s="296" t="s">
        <v>312</v>
      </c>
      <c r="D588" s="297" t="s">
        <v>4864</v>
      </c>
      <c r="E588" s="298">
        <v>6500</v>
      </c>
      <c r="F588" s="298" t="s">
        <v>6079</v>
      </c>
      <c r="G588" s="297" t="s">
        <v>6080</v>
      </c>
      <c r="H588" s="297" t="s">
        <v>4877</v>
      </c>
      <c r="I588" s="297" t="s">
        <v>4868</v>
      </c>
      <c r="J588" s="297" t="s">
        <v>4869</v>
      </c>
      <c r="K588" s="299">
        <v>4</v>
      </c>
      <c r="L588" s="298">
        <v>12</v>
      </c>
      <c r="M588" s="300">
        <v>80789.680000000008</v>
      </c>
      <c r="N588" s="301"/>
      <c r="O588" s="297"/>
      <c r="P588" s="302"/>
    </row>
    <row r="589" spans="1:16" s="285" customFormat="1" ht="11.25" x14ac:dyDescent="0.2">
      <c r="A589" s="310" t="s">
        <v>1261</v>
      </c>
      <c r="B589" s="296" t="s">
        <v>1262</v>
      </c>
      <c r="C589" s="296" t="s">
        <v>312</v>
      </c>
      <c r="D589" s="297" t="s">
        <v>4956</v>
      </c>
      <c r="E589" s="298" t="s">
        <v>6081</v>
      </c>
      <c r="F589" s="298" t="s">
        <v>6082</v>
      </c>
      <c r="G589" s="297" t="s">
        <v>6083</v>
      </c>
      <c r="H589" s="297" t="s">
        <v>6084</v>
      </c>
      <c r="I589" s="297" t="s">
        <v>4868</v>
      </c>
      <c r="J589" s="297" t="s">
        <v>5069</v>
      </c>
      <c r="K589" s="299">
        <v>5</v>
      </c>
      <c r="L589" s="298">
        <v>11</v>
      </c>
      <c r="M589" s="300">
        <v>58013.86</v>
      </c>
      <c r="N589" s="301"/>
      <c r="O589" s="297"/>
      <c r="P589" s="302"/>
    </row>
    <row r="590" spans="1:16" s="285" customFormat="1" ht="11.25" x14ac:dyDescent="0.2">
      <c r="A590" s="310" t="s">
        <v>1261</v>
      </c>
      <c r="B590" s="296" t="s">
        <v>1262</v>
      </c>
      <c r="C590" s="296" t="s">
        <v>312</v>
      </c>
      <c r="D590" s="297" t="s">
        <v>4864</v>
      </c>
      <c r="E590" s="298">
        <v>6500</v>
      </c>
      <c r="F590" s="298" t="s">
        <v>6085</v>
      </c>
      <c r="G590" s="297" t="s">
        <v>6086</v>
      </c>
      <c r="H590" s="297" t="s">
        <v>4877</v>
      </c>
      <c r="I590" s="297" t="s">
        <v>4868</v>
      </c>
      <c r="J590" s="297" t="s">
        <v>4869</v>
      </c>
      <c r="K590" s="299">
        <v>2</v>
      </c>
      <c r="L590" s="298">
        <v>5</v>
      </c>
      <c r="M590" s="300">
        <v>31387.3</v>
      </c>
      <c r="N590" s="301"/>
      <c r="O590" s="297"/>
      <c r="P590" s="302"/>
    </row>
    <row r="591" spans="1:16" s="285" customFormat="1" ht="11.25" x14ac:dyDescent="0.2">
      <c r="A591" s="310" t="s">
        <v>1261</v>
      </c>
      <c r="B591" s="296" t="s">
        <v>1262</v>
      </c>
      <c r="C591" s="296" t="s">
        <v>312</v>
      </c>
      <c r="D591" s="297" t="s">
        <v>4864</v>
      </c>
      <c r="E591" s="298">
        <v>7500</v>
      </c>
      <c r="F591" s="298" t="s">
        <v>6087</v>
      </c>
      <c r="G591" s="297" t="s">
        <v>6088</v>
      </c>
      <c r="H591" s="297" t="s">
        <v>4867</v>
      </c>
      <c r="I591" s="297" t="s">
        <v>4868</v>
      </c>
      <c r="J591" s="297" t="s">
        <v>4869</v>
      </c>
      <c r="K591" s="299">
        <v>1</v>
      </c>
      <c r="L591" s="298">
        <v>2</v>
      </c>
      <c r="M591" s="300">
        <v>16054.849999999999</v>
      </c>
      <c r="N591" s="301"/>
      <c r="O591" s="297"/>
      <c r="P591" s="302"/>
    </row>
    <row r="592" spans="1:16" s="285" customFormat="1" ht="11.25" x14ac:dyDescent="0.2">
      <c r="A592" s="310" t="s">
        <v>1261</v>
      </c>
      <c r="B592" s="296" t="s">
        <v>1262</v>
      </c>
      <c r="C592" s="296" t="s">
        <v>312</v>
      </c>
      <c r="D592" s="297" t="s">
        <v>4864</v>
      </c>
      <c r="E592" s="298">
        <v>7500</v>
      </c>
      <c r="F592" s="298" t="s">
        <v>6089</v>
      </c>
      <c r="G592" s="297" t="s">
        <v>6090</v>
      </c>
      <c r="H592" s="297" t="s">
        <v>4867</v>
      </c>
      <c r="I592" s="297" t="s">
        <v>4868</v>
      </c>
      <c r="J592" s="297" t="s">
        <v>4869</v>
      </c>
      <c r="K592" s="299">
        <v>4</v>
      </c>
      <c r="L592" s="298">
        <v>12</v>
      </c>
      <c r="M592" s="300">
        <v>92789.680000000008</v>
      </c>
      <c r="N592" s="301"/>
      <c r="O592" s="297"/>
      <c r="P592" s="302"/>
    </row>
    <row r="593" spans="1:16" s="285" customFormat="1" ht="11.25" x14ac:dyDescent="0.2">
      <c r="A593" s="310" t="s">
        <v>1261</v>
      </c>
      <c r="B593" s="296" t="s">
        <v>1262</v>
      </c>
      <c r="C593" s="296" t="s">
        <v>312</v>
      </c>
      <c r="D593" s="297" t="s">
        <v>4864</v>
      </c>
      <c r="E593" s="298">
        <v>6500</v>
      </c>
      <c r="F593" s="298" t="s">
        <v>6091</v>
      </c>
      <c r="G593" s="297" t="s">
        <v>6092</v>
      </c>
      <c r="H593" s="297" t="s">
        <v>5664</v>
      </c>
      <c r="I593" s="297" t="s">
        <v>4868</v>
      </c>
      <c r="J593" s="297" t="s">
        <v>4869</v>
      </c>
      <c r="K593" s="299">
        <v>1</v>
      </c>
      <c r="L593" s="298">
        <v>3</v>
      </c>
      <c r="M593" s="300">
        <v>19754</v>
      </c>
      <c r="N593" s="301"/>
      <c r="O593" s="297"/>
      <c r="P593" s="302"/>
    </row>
    <row r="594" spans="1:16" s="285" customFormat="1" ht="11.25" x14ac:dyDescent="0.2">
      <c r="A594" s="310" t="s">
        <v>1261</v>
      </c>
      <c r="B594" s="296" t="s">
        <v>1262</v>
      </c>
      <c r="C594" s="296" t="s">
        <v>312</v>
      </c>
      <c r="D594" s="297" t="s">
        <v>4864</v>
      </c>
      <c r="E594" s="298">
        <v>8500</v>
      </c>
      <c r="F594" s="298" t="s">
        <v>6093</v>
      </c>
      <c r="G594" s="297" t="s">
        <v>6094</v>
      </c>
      <c r="H594" s="297" t="s">
        <v>4877</v>
      </c>
      <c r="I594" s="297" t="s">
        <v>4868</v>
      </c>
      <c r="J594" s="297" t="s">
        <v>4869</v>
      </c>
      <c r="K594" s="299">
        <v>4</v>
      </c>
      <c r="L594" s="298">
        <v>12</v>
      </c>
      <c r="M594" s="300">
        <v>104789.68000000001</v>
      </c>
      <c r="N594" s="301"/>
      <c r="O594" s="297"/>
      <c r="P594" s="302"/>
    </row>
    <row r="595" spans="1:16" s="285" customFormat="1" ht="11.25" x14ac:dyDescent="0.2">
      <c r="A595" s="310" t="s">
        <v>1261</v>
      </c>
      <c r="B595" s="296" t="s">
        <v>1262</v>
      </c>
      <c r="C595" s="296" t="s">
        <v>312</v>
      </c>
      <c r="D595" s="297" t="s">
        <v>4864</v>
      </c>
      <c r="E595" s="298">
        <v>2500</v>
      </c>
      <c r="F595" s="298" t="s">
        <v>6095</v>
      </c>
      <c r="G595" s="297" t="s">
        <v>6096</v>
      </c>
      <c r="H595" s="297" t="s">
        <v>4874</v>
      </c>
      <c r="I595" s="297" t="s">
        <v>4868</v>
      </c>
      <c r="J595" s="297" t="s">
        <v>4869</v>
      </c>
      <c r="K595" s="299">
        <v>4</v>
      </c>
      <c r="L595" s="298">
        <v>12</v>
      </c>
      <c r="M595" s="300">
        <v>32789.68</v>
      </c>
      <c r="N595" s="301"/>
      <c r="O595" s="297"/>
      <c r="P595" s="302"/>
    </row>
    <row r="596" spans="1:16" s="285" customFormat="1" ht="11.25" x14ac:dyDescent="0.2">
      <c r="A596" s="310" t="s">
        <v>1261</v>
      </c>
      <c r="B596" s="296" t="s">
        <v>1262</v>
      </c>
      <c r="C596" s="296" t="s">
        <v>312</v>
      </c>
      <c r="D596" s="297" t="s">
        <v>4864</v>
      </c>
      <c r="E596" s="298">
        <v>7500</v>
      </c>
      <c r="F596" s="298" t="s">
        <v>6097</v>
      </c>
      <c r="G596" s="297" t="s">
        <v>6098</v>
      </c>
      <c r="H596" s="297" t="s">
        <v>4867</v>
      </c>
      <c r="I596" s="297" t="s">
        <v>4868</v>
      </c>
      <c r="J596" s="297" t="s">
        <v>4869</v>
      </c>
      <c r="K596" s="299">
        <v>4</v>
      </c>
      <c r="L596" s="298">
        <v>12</v>
      </c>
      <c r="M596" s="300">
        <v>92789.680000000008</v>
      </c>
      <c r="N596" s="301"/>
      <c r="O596" s="297"/>
      <c r="P596" s="302"/>
    </row>
    <row r="597" spans="1:16" s="285" customFormat="1" ht="11.25" x14ac:dyDescent="0.2">
      <c r="A597" s="310" t="s">
        <v>1261</v>
      </c>
      <c r="B597" s="296" t="s">
        <v>1262</v>
      </c>
      <c r="C597" s="296" t="s">
        <v>312</v>
      </c>
      <c r="D597" s="297" t="s">
        <v>4864</v>
      </c>
      <c r="E597" s="298">
        <v>6500</v>
      </c>
      <c r="F597" s="298" t="s">
        <v>6099</v>
      </c>
      <c r="G597" s="297" t="s">
        <v>6100</v>
      </c>
      <c r="H597" s="297" t="s">
        <v>4877</v>
      </c>
      <c r="I597" s="297" t="s">
        <v>4868</v>
      </c>
      <c r="J597" s="297" t="s">
        <v>4869</v>
      </c>
      <c r="K597" s="299">
        <v>4</v>
      </c>
      <c r="L597" s="298">
        <v>12</v>
      </c>
      <c r="M597" s="300">
        <v>80789.680000000008</v>
      </c>
      <c r="N597" s="301"/>
      <c r="O597" s="297"/>
      <c r="P597" s="302"/>
    </row>
    <row r="598" spans="1:16" s="285" customFormat="1" ht="11.25" x14ac:dyDescent="0.2">
      <c r="A598" s="310" t="s">
        <v>1261</v>
      </c>
      <c r="B598" s="296" t="s">
        <v>1262</v>
      </c>
      <c r="C598" s="296" t="s">
        <v>312</v>
      </c>
      <c r="D598" s="297" t="s">
        <v>4864</v>
      </c>
      <c r="E598" s="298">
        <v>8500</v>
      </c>
      <c r="F598" s="298" t="s">
        <v>6101</v>
      </c>
      <c r="G598" s="297" t="s">
        <v>6102</v>
      </c>
      <c r="H598" s="297" t="s">
        <v>4867</v>
      </c>
      <c r="I598" s="297" t="s">
        <v>4868</v>
      </c>
      <c r="J598" s="297" t="s">
        <v>4869</v>
      </c>
      <c r="K598" s="299">
        <v>4</v>
      </c>
      <c r="L598" s="298">
        <v>11</v>
      </c>
      <c r="M598" s="300">
        <v>97815.53</v>
      </c>
      <c r="N598" s="301"/>
      <c r="O598" s="297"/>
      <c r="P598" s="302"/>
    </row>
    <row r="599" spans="1:16" s="285" customFormat="1" ht="11.25" x14ac:dyDescent="0.2">
      <c r="A599" s="310" t="s">
        <v>1261</v>
      </c>
      <c r="B599" s="296" t="s">
        <v>1262</v>
      </c>
      <c r="C599" s="296" t="s">
        <v>312</v>
      </c>
      <c r="D599" s="297" t="s">
        <v>4864</v>
      </c>
      <c r="E599" s="298" t="s">
        <v>5139</v>
      </c>
      <c r="F599" s="298" t="s">
        <v>6103</v>
      </c>
      <c r="G599" s="297" t="s">
        <v>6104</v>
      </c>
      <c r="H599" s="297" t="s">
        <v>4867</v>
      </c>
      <c r="I599" s="297" t="s">
        <v>4868</v>
      </c>
      <c r="J599" s="297" t="s">
        <v>4869</v>
      </c>
      <c r="K599" s="299">
        <v>5</v>
      </c>
      <c r="L599" s="298">
        <v>12</v>
      </c>
      <c r="M599" s="300">
        <v>78388.290000000008</v>
      </c>
      <c r="N599" s="301"/>
      <c r="O599" s="297"/>
      <c r="P599" s="302"/>
    </row>
    <row r="600" spans="1:16" s="285" customFormat="1" ht="11.25" x14ac:dyDescent="0.2">
      <c r="A600" s="310" t="s">
        <v>1261</v>
      </c>
      <c r="B600" s="296" t="s">
        <v>1262</v>
      </c>
      <c r="C600" s="296" t="s">
        <v>312</v>
      </c>
      <c r="D600" s="297" t="s">
        <v>4864</v>
      </c>
      <c r="E600" s="298">
        <v>6500</v>
      </c>
      <c r="F600" s="298" t="s">
        <v>6105</v>
      </c>
      <c r="G600" s="297" t="s">
        <v>6106</v>
      </c>
      <c r="H600" s="297" t="s">
        <v>4887</v>
      </c>
      <c r="I600" s="297" t="s">
        <v>4868</v>
      </c>
      <c r="J600" s="297" t="s">
        <v>4869</v>
      </c>
      <c r="K600" s="299">
        <v>2</v>
      </c>
      <c r="L600" s="298">
        <v>7</v>
      </c>
      <c r="M600" s="300">
        <v>45681.43</v>
      </c>
      <c r="N600" s="301"/>
      <c r="O600" s="297"/>
      <c r="P600" s="302"/>
    </row>
    <row r="601" spans="1:16" s="285" customFormat="1" ht="11.25" x14ac:dyDescent="0.2">
      <c r="A601" s="310" t="s">
        <v>1261</v>
      </c>
      <c r="B601" s="296" t="s">
        <v>1262</v>
      </c>
      <c r="C601" s="296" t="s">
        <v>312</v>
      </c>
      <c r="D601" s="297" t="s">
        <v>4864</v>
      </c>
      <c r="E601" s="298">
        <v>8500</v>
      </c>
      <c r="F601" s="298" t="s">
        <v>6107</v>
      </c>
      <c r="G601" s="297" t="s">
        <v>6108</v>
      </c>
      <c r="H601" s="297" t="s">
        <v>4887</v>
      </c>
      <c r="I601" s="297" t="s">
        <v>4868</v>
      </c>
      <c r="J601" s="297" t="s">
        <v>4869</v>
      </c>
      <c r="K601" s="299">
        <v>4</v>
      </c>
      <c r="L601" s="298">
        <v>12</v>
      </c>
      <c r="M601" s="300">
        <v>104789.68000000001</v>
      </c>
      <c r="N601" s="301"/>
      <c r="O601" s="297"/>
      <c r="P601" s="302"/>
    </row>
    <row r="602" spans="1:16" s="285" customFormat="1" ht="11.25" x14ac:dyDescent="0.2">
      <c r="A602" s="310" t="s">
        <v>1261</v>
      </c>
      <c r="B602" s="296" t="s">
        <v>1262</v>
      </c>
      <c r="C602" s="296" t="s">
        <v>312</v>
      </c>
      <c r="D602" s="297" t="s">
        <v>4864</v>
      </c>
      <c r="E602" s="298" t="s">
        <v>5207</v>
      </c>
      <c r="F602" s="298" t="s">
        <v>6109</v>
      </c>
      <c r="G602" s="297" t="s">
        <v>6110</v>
      </c>
      <c r="H602" s="297" t="s">
        <v>4887</v>
      </c>
      <c r="I602" s="297" t="s">
        <v>4868</v>
      </c>
      <c r="J602" s="297" t="s">
        <v>4869</v>
      </c>
      <c r="K602" s="299">
        <v>5</v>
      </c>
      <c r="L602" s="298">
        <v>12</v>
      </c>
      <c r="M602" s="300">
        <v>105849.41</v>
      </c>
      <c r="N602" s="301"/>
      <c r="O602" s="297"/>
      <c r="P602" s="302"/>
    </row>
    <row r="603" spans="1:16" s="285" customFormat="1" ht="11.25" x14ac:dyDescent="0.2">
      <c r="A603" s="310" t="s">
        <v>1261</v>
      </c>
      <c r="B603" s="296" t="s">
        <v>1262</v>
      </c>
      <c r="C603" s="296" t="s">
        <v>312</v>
      </c>
      <c r="D603" s="297" t="s">
        <v>4864</v>
      </c>
      <c r="E603" s="298">
        <v>6500</v>
      </c>
      <c r="F603" s="298" t="s">
        <v>6111</v>
      </c>
      <c r="G603" s="297" t="s">
        <v>6112</v>
      </c>
      <c r="H603" s="297" t="s">
        <v>4877</v>
      </c>
      <c r="I603" s="297" t="s">
        <v>4868</v>
      </c>
      <c r="J603" s="297" t="s">
        <v>4869</v>
      </c>
      <c r="K603" s="299">
        <v>4</v>
      </c>
      <c r="L603" s="298">
        <v>12</v>
      </c>
      <c r="M603" s="300">
        <v>80789.680000000008</v>
      </c>
      <c r="N603" s="301"/>
      <c r="O603" s="297"/>
      <c r="P603" s="302"/>
    </row>
    <row r="604" spans="1:16" s="285" customFormat="1" ht="11.25" x14ac:dyDescent="0.2">
      <c r="A604" s="310" t="s">
        <v>1261</v>
      </c>
      <c r="B604" s="296" t="s">
        <v>1262</v>
      </c>
      <c r="C604" s="296" t="s">
        <v>312</v>
      </c>
      <c r="D604" s="297" t="s">
        <v>4864</v>
      </c>
      <c r="E604" s="298">
        <v>7500</v>
      </c>
      <c r="F604" s="298" t="s">
        <v>6113</v>
      </c>
      <c r="G604" s="297" t="s">
        <v>6114</v>
      </c>
      <c r="H604" s="297" t="s">
        <v>4867</v>
      </c>
      <c r="I604" s="297" t="s">
        <v>4868</v>
      </c>
      <c r="J604" s="297" t="s">
        <v>4869</v>
      </c>
      <c r="K604" s="299">
        <v>4</v>
      </c>
      <c r="L604" s="298">
        <v>12</v>
      </c>
      <c r="M604" s="300">
        <v>92789.680000000008</v>
      </c>
      <c r="N604" s="301"/>
      <c r="O604" s="297"/>
      <c r="P604" s="302"/>
    </row>
    <row r="605" spans="1:16" s="285" customFormat="1" ht="11.25" x14ac:dyDescent="0.2">
      <c r="A605" s="310" t="s">
        <v>1261</v>
      </c>
      <c r="B605" s="296" t="s">
        <v>1262</v>
      </c>
      <c r="C605" s="296" t="s">
        <v>312</v>
      </c>
      <c r="D605" s="297" t="s">
        <v>4864</v>
      </c>
      <c r="E605" s="298">
        <v>6500</v>
      </c>
      <c r="F605" s="298" t="s">
        <v>6115</v>
      </c>
      <c r="G605" s="297" t="s">
        <v>6116</v>
      </c>
      <c r="H605" s="297" t="s">
        <v>4877</v>
      </c>
      <c r="I605" s="297" t="s">
        <v>4868</v>
      </c>
      <c r="J605" s="297" t="s">
        <v>4869</v>
      </c>
      <c r="K605" s="299">
        <v>4</v>
      </c>
      <c r="L605" s="298">
        <v>12</v>
      </c>
      <c r="M605" s="300">
        <v>80789.680000000008</v>
      </c>
      <c r="N605" s="301"/>
      <c r="O605" s="297"/>
      <c r="P605" s="302"/>
    </row>
    <row r="606" spans="1:16" s="285" customFormat="1" ht="11.25" x14ac:dyDescent="0.2">
      <c r="A606" s="310" t="s">
        <v>1261</v>
      </c>
      <c r="B606" s="296" t="s">
        <v>1262</v>
      </c>
      <c r="C606" s="296" t="s">
        <v>312</v>
      </c>
      <c r="D606" s="297" t="s">
        <v>4864</v>
      </c>
      <c r="E606" s="298">
        <v>6500</v>
      </c>
      <c r="F606" s="298" t="s">
        <v>6117</v>
      </c>
      <c r="G606" s="297" t="s">
        <v>6118</v>
      </c>
      <c r="H606" s="297" t="s">
        <v>4877</v>
      </c>
      <c r="I606" s="297" t="s">
        <v>4868</v>
      </c>
      <c r="J606" s="297" t="s">
        <v>4869</v>
      </c>
      <c r="K606" s="299">
        <v>4</v>
      </c>
      <c r="L606" s="298">
        <v>12</v>
      </c>
      <c r="M606" s="300">
        <v>80789.680000000008</v>
      </c>
      <c r="N606" s="301"/>
      <c r="O606" s="297"/>
      <c r="P606" s="302"/>
    </row>
    <row r="607" spans="1:16" s="285" customFormat="1" ht="11.25" x14ac:dyDescent="0.2">
      <c r="A607" s="310" t="s">
        <v>1261</v>
      </c>
      <c r="B607" s="296" t="s">
        <v>1262</v>
      </c>
      <c r="C607" s="296" t="s">
        <v>312</v>
      </c>
      <c r="D607" s="297" t="s">
        <v>4864</v>
      </c>
      <c r="E607" s="298">
        <v>9500</v>
      </c>
      <c r="F607" s="298" t="s">
        <v>3893</v>
      </c>
      <c r="G607" s="297" t="s">
        <v>3894</v>
      </c>
      <c r="H607" s="297" t="s">
        <v>4877</v>
      </c>
      <c r="I607" s="297" t="s">
        <v>4868</v>
      </c>
      <c r="J607" s="297" t="s">
        <v>4869</v>
      </c>
      <c r="K607" s="299">
        <v>1</v>
      </c>
      <c r="L607" s="298">
        <v>2</v>
      </c>
      <c r="M607" s="300">
        <v>20188.18</v>
      </c>
      <c r="N607" s="301"/>
      <c r="O607" s="297"/>
      <c r="P607" s="302"/>
    </row>
    <row r="608" spans="1:16" s="285" customFormat="1" ht="11.25" x14ac:dyDescent="0.2">
      <c r="A608" s="310" t="s">
        <v>1261</v>
      </c>
      <c r="B608" s="296" t="s">
        <v>1262</v>
      </c>
      <c r="C608" s="296" t="s">
        <v>312</v>
      </c>
      <c r="D608" s="297" t="s">
        <v>4864</v>
      </c>
      <c r="E608" s="298">
        <v>10000</v>
      </c>
      <c r="F608" s="298" t="s">
        <v>6119</v>
      </c>
      <c r="G608" s="297" t="s">
        <v>6120</v>
      </c>
      <c r="H608" s="297" t="s">
        <v>4887</v>
      </c>
      <c r="I608" s="297" t="s">
        <v>4868</v>
      </c>
      <c r="J608" s="297" t="s">
        <v>4869</v>
      </c>
      <c r="K608" s="299">
        <v>4</v>
      </c>
      <c r="L608" s="298">
        <v>12</v>
      </c>
      <c r="M608" s="300">
        <v>122789.68000000001</v>
      </c>
      <c r="N608" s="301"/>
      <c r="O608" s="297"/>
      <c r="P608" s="302"/>
    </row>
    <row r="609" spans="1:16" s="285" customFormat="1" ht="11.25" x14ac:dyDescent="0.2">
      <c r="A609" s="310" t="s">
        <v>1261</v>
      </c>
      <c r="B609" s="296" t="s">
        <v>1262</v>
      </c>
      <c r="C609" s="296" t="s">
        <v>312</v>
      </c>
      <c r="D609" s="297" t="s">
        <v>4864</v>
      </c>
      <c r="E609" s="298">
        <v>12000</v>
      </c>
      <c r="F609" s="298" t="s">
        <v>6121</v>
      </c>
      <c r="G609" s="297" t="s">
        <v>6122</v>
      </c>
      <c r="H609" s="297" t="s">
        <v>6123</v>
      </c>
      <c r="I609" s="297" t="s">
        <v>4868</v>
      </c>
      <c r="J609" s="297" t="s">
        <v>4869</v>
      </c>
      <c r="K609" s="299">
        <v>4</v>
      </c>
      <c r="L609" s="298">
        <v>12</v>
      </c>
      <c r="M609" s="300">
        <v>146789.68</v>
      </c>
      <c r="N609" s="301"/>
      <c r="O609" s="297"/>
      <c r="P609" s="302"/>
    </row>
    <row r="610" spans="1:16" s="285" customFormat="1" ht="11.25" x14ac:dyDescent="0.2">
      <c r="A610" s="310" t="s">
        <v>1261</v>
      </c>
      <c r="B610" s="296" t="s">
        <v>1262</v>
      </c>
      <c r="C610" s="296" t="s">
        <v>312</v>
      </c>
      <c r="D610" s="297" t="s">
        <v>4864</v>
      </c>
      <c r="E610" s="298">
        <v>6500</v>
      </c>
      <c r="F610" s="298" t="s">
        <v>1764</v>
      </c>
      <c r="G610" s="297" t="s">
        <v>1765</v>
      </c>
      <c r="H610" s="297" t="s">
        <v>5954</v>
      </c>
      <c r="I610" s="297" t="s">
        <v>4868</v>
      </c>
      <c r="J610" s="297" t="s">
        <v>4869</v>
      </c>
      <c r="K610" s="299">
        <v>2</v>
      </c>
      <c r="L610" s="298">
        <v>5</v>
      </c>
      <c r="M610" s="300">
        <v>31387.3</v>
      </c>
      <c r="N610" s="301"/>
      <c r="O610" s="297"/>
      <c r="P610" s="302"/>
    </row>
    <row r="611" spans="1:16" s="285" customFormat="1" ht="11.25" x14ac:dyDescent="0.2">
      <c r="A611" s="310" t="s">
        <v>1261</v>
      </c>
      <c r="B611" s="296" t="s">
        <v>1262</v>
      </c>
      <c r="C611" s="296" t="s">
        <v>312</v>
      </c>
      <c r="D611" s="297" t="s">
        <v>4864</v>
      </c>
      <c r="E611" s="298">
        <v>5000</v>
      </c>
      <c r="F611" s="298" t="s">
        <v>6124</v>
      </c>
      <c r="G611" s="297" t="s">
        <v>6125</v>
      </c>
      <c r="H611" s="297" t="s">
        <v>5696</v>
      </c>
      <c r="I611" s="297" t="s">
        <v>4883</v>
      </c>
      <c r="J611" s="297" t="s">
        <v>4884</v>
      </c>
      <c r="K611" s="299">
        <v>1</v>
      </c>
      <c r="L611" s="298">
        <v>2</v>
      </c>
      <c r="M611" s="300">
        <v>10888.179999999998</v>
      </c>
      <c r="N611" s="301"/>
      <c r="O611" s="297"/>
      <c r="P611" s="302"/>
    </row>
    <row r="612" spans="1:16" s="285" customFormat="1" ht="11.25" x14ac:dyDescent="0.2">
      <c r="A612" s="310" t="s">
        <v>1261</v>
      </c>
      <c r="B612" s="296" t="s">
        <v>1262</v>
      </c>
      <c r="C612" s="296" t="s">
        <v>312</v>
      </c>
      <c r="D612" s="297" t="s">
        <v>4864</v>
      </c>
      <c r="E612" s="298">
        <v>6500</v>
      </c>
      <c r="F612" s="298" t="s">
        <v>6126</v>
      </c>
      <c r="G612" s="297" t="s">
        <v>6127</v>
      </c>
      <c r="H612" s="297" t="s">
        <v>4867</v>
      </c>
      <c r="I612" s="297" t="s">
        <v>4868</v>
      </c>
      <c r="J612" s="297" t="s">
        <v>4869</v>
      </c>
      <c r="K612" s="299">
        <v>4</v>
      </c>
      <c r="L612" s="298">
        <v>11</v>
      </c>
      <c r="M612" s="300">
        <v>78015.53</v>
      </c>
      <c r="N612" s="301"/>
      <c r="O612" s="297"/>
      <c r="P612" s="302"/>
    </row>
    <row r="613" spans="1:16" s="285" customFormat="1" ht="11.25" x14ac:dyDescent="0.2">
      <c r="A613" s="310" t="s">
        <v>1261</v>
      </c>
      <c r="B613" s="296" t="s">
        <v>1262</v>
      </c>
      <c r="C613" s="296" t="s">
        <v>312</v>
      </c>
      <c r="D613" s="297" t="s">
        <v>4864</v>
      </c>
      <c r="E613" s="298">
        <v>6500</v>
      </c>
      <c r="F613" s="298" t="s">
        <v>6128</v>
      </c>
      <c r="G613" s="297" t="s">
        <v>6129</v>
      </c>
      <c r="H613" s="297" t="s">
        <v>4877</v>
      </c>
      <c r="I613" s="297" t="s">
        <v>4868</v>
      </c>
      <c r="J613" s="297" t="s">
        <v>4869</v>
      </c>
      <c r="K613" s="299">
        <v>4</v>
      </c>
      <c r="L613" s="298">
        <v>12</v>
      </c>
      <c r="M613" s="300">
        <v>80789.680000000008</v>
      </c>
      <c r="N613" s="301"/>
      <c r="O613" s="297"/>
      <c r="P613" s="302"/>
    </row>
    <row r="614" spans="1:16" s="285" customFormat="1" ht="11.25" x14ac:dyDescent="0.2">
      <c r="A614" s="310" t="s">
        <v>1261</v>
      </c>
      <c r="B614" s="296" t="s">
        <v>1262</v>
      </c>
      <c r="C614" s="296" t="s">
        <v>312</v>
      </c>
      <c r="D614" s="297" t="s">
        <v>4864</v>
      </c>
      <c r="E614" s="298">
        <v>6500</v>
      </c>
      <c r="F614" s="298" t="s">
        <v>6130</v>
      </c>
      <c r="G614" s="297" t="s">
        <v>6131</v>
      </c>
      <c r="H614" s="297" t="s">
        <v>4867</v>
      </c>
      <c r="I614" s="297" t="s">
        <v>4868</v>
      </c>
      <c r="J614" s="297" t="s">
        <v>4869</v>
      </c>
      <c r="K614" s="299">
        <v>4</v>
      </c>
      <c r="L614" s="298">
        <v>12</v>
      </c>
      <c r="M614" s="300">
        <v>80789.680000000008</v>
      </c>
      <c r="N614" s="301"/>
      <c r="O614" s="297"/>
      <c r="P614" s="302"/>
    </row>
    <row r="615" spans="1:16" s="285" customFormat="1" ht="11.25" x14ac:dyDescent="0.2">
      <c r="A615" s="310" t="s">
        <v>1261</v>
      </c>
      <c r="B615" s="296" t="s">
        <v>1262</v>
      </c>
      <c r="C615" s="296" t="s">
        <v>312</v>
      </c>
      <c r="D615" s="297" t="s">
        <v>4864</v>
      </c>
      <c r="E615" s="298">
        <v>6500</v>
      </c>
      <c r="F615" s="298" t="s">
        <v>6132</v>
      </c>
      <c r="G615" s="297" t="s">
        <v>6133</v>
      </c>
      <c r="H615" s="297" t="s">
        <v>5569</v>
      </c>
      <c r="I615" s="297" t="s">
        <v>4868</v>
      </c>
      <c r="J615" s="297" t="s">
        <v>4869</v>
      </c>
      <c r="K615" s="299">
        <v>4</v>
      </c>
      <c r="L615" s="298">
        <v>12</v>
      </c>
      <c r="M615" s="300">
        <v>80789.680000000008</v>
      </c>
      <c r="N615" s="301"/>
      <c r="O615" s="297"/>
      <c r="P615" s="302"/>
    </row>
    <row r="616" spans="1:16" s="285" customFormat="1" ht="11.25" x14ac:dyDescent="0.2">
      <c r="A616" s="310" t="s">
        <v>1261</v>
      </c>
      <c r="B616" s="296" t="s">
        <v>1262</v>
      </c>
      <c r="C616" s="296" t="s">
        <v>312</v>
      </c>
      <c r="D616" s="297" t="s">
        <v>4864</v>
      </c>
      <c r="E616" s="298">
        <v>6500</v>
      </c>
      <c r="F616" s="298" t="s">
        <v>6134</v>
      </c>
      <c r="G616" s="297" t="s">
        <v>6135</v>
      </c>
      <c r="H616" s="297" t="s">
        <v>5652</v>
      </c>
      <c r="I616" s="297" t="s">
        <v>4868</v>
      </c>
      <c r="J616" s="297" t="s">
        <v>4869</v>
      </c>
      <c r="K616" s="299">
        <v>4</v>
      </c>
      <c r="L616" s="298">
        <v>12</v>
      </c>
      <c r="M616" s="300">
        <v>80789.680000000008</v>
      </c>
      <c r="N616" s="301"/>
      <c r="O616" s="297"/>
      <c r="P616" s="302"/>
    </row>
    <row r="617" spans="1:16" s="285" customFormat="1" ht="11.25" x14ac:dyDescent="0.2">
      <c r="A617" s="310" t="s">
        <v>1261</v>
      </c>
      <c r="B617" s="296" t="s">
        <v>1262</v>
      </c>
      <c r="C617" s="296" t="s">
        <v>312</v>
      </c>
      <c r="D617" s="297" t="s">
        <v>4864</v>
      </c>
      <c r="E617" s="298">
        <v>5500</v>
      </c>
      <c r="F617" s="298" t="s">
        <v>6136</v>
      </c>
      <c r="G617" s="297" t="s">
        <v>6137</v>
      </c>
      <c r="H617" s="297" t="s">
        <v>4867</v>
      </c>
      <c r="I617" s="297" t="s">
        <v>4868</v>
      </c>
      <c r="J617" s="297" t="s">
        <v>4869</v>
      </c>
      <c r="K617" s="299">
        <v>4</v>
      </c>
      <c r="L617" s="298">
        <v>12</v>
      </c>
      <c r="M617" s="300">
        <v>68789.680000000008</v>
      </c>
      <c r="N617" s="301"/>
      <c r="O617" s="297"/>
      <c r="P617" s="302"/>
    </row>
    <row r="618" spans="1:16" s="285" customFormat="1" ht="11.25" x14ac:dyDescent="0.2">
      <c r="A618" s="310" t="s">
        <v>1261</v>
      </c>
      <c r="B618" s="296" t="s">
        <v>1262</v>
      </c>
      <c r="C618" s="296" t="s">
        <v>312</v>
      </c>
      <c r="D618" s="297" t="s">
        <v>4864</v>
      </c>
      <c r="E618" s="298">
        <v>6500</v>
      </c>
      <c r="F618" s="298" t="s">
        <v>6138</v>
      </c>
      <c r="G618" s="297" t="s">
        <v>6139</v>
      </c>
      <c r="H618" s="297" t="s">
        <v>4887</v>
      </c>
      <c r="I618" s="297" t="s">
        <v>4868</v>
      </c>
      <c r="J618" s="297" t="s">
        <v>4869</v>
      </c>
      <c r="K618" s="299">
        <v>4</v>
      </c>
      <c r="L618" s="298">
        <v>12</v>
      </c>
      <c r="M618" s="300">
        <v>80789.680000000008</v>
      </c>
      <c r="N618" s="301"/>
      <c r="O618" s="297"/>
      <c r="P618" s="302"/>
    </row>
    <row r="619" spans="1:16" s="285" customFormat="1" ht="11.25" x14ac:dyDescent="0.2">
      <c r="A619" s="310" t="s">
        <v>1261</v>
      </c>
      <c r="B619" s="296" t="s">
        <v>1262</v>
      </c>
      <c r="C619" s="296" t="s">
        <v>312</v>
      </c>
      <c r="D619" s="297" t="s">
        <v>4864</v>
      </c>
      <c r="E619" s="298">
        <v>8500</v>
      </c>
      <c r="F619" s="298" t="s">
        <v>6140</v>
      </c>
      <c r="G619" s="297" t="s">
        <v>6141</v>
      </c>
      <c r="H619" s="297" t="s">
        <v>4887</v>
      </c>
      <c r="I619" s="297" t="s">
        <v>4868</v>
      </c>
      <c r="J619" s="297" t="s">
        <v>4869</v>
      </c>
      <c r="K619" s="299">
        <v>4</v>
      </c>
      <c r="L619" s="298">
        <v>12</v>
      </c>
      <c r="M619" s="300">
        <v>104789.68000000001</v>
      </c>
      <c r="N619" s="301"/>
      <c r="O619" s="297"/>
      <c r="P619" s="302"/>
    </row>
    <row r="620" spans="1:16" s="285" customFormat="1" ht="11.25" x14ac:dyDescent="0.2">
      <c r="A620" s="310" t="s">
        <v>1261</v>
      </c>
      <c r="B620" s="296" t="s">
        <v>1262</v>
      </c>
      <c r="C620" s="296" t="s">
        <v>312</v>
      </c>
      <c r="D620" s="297" t="s">
        <v>4864</v>
      </c>
      <c r="E620" s="298">
        <v>8500</v>
      </c>
      <c r="F620" s="298" t="s">
        <v>6142</v>
      </c>
      <c r="G620" s="297" t="s">
        <v>6143</v>
      </c>
      <c r="H620" s="297" t="s">
        <v>5664</v>
      </c>
      <c r="I620" s="297" t="s">
        <v>4868</v>
      </c>
      <c r="J620" s="297" t="s">
        <v>4869</v>
      </c>
      <c r="K620" s="299">
        <v>4</v>
      </c>
      <c r="L620" s="298">
        <v>12</v>
      </c>
      <c r="M620" s="300">
        <v>104789.68000000001</v>
      </c>
      <c r="N620" s="301"/>
      <c r="O620" s="297"/>
      <c r="P620" s="302"/>
    </row>
    <row r="621" spans="1:16" s="285" customFormat="1" ht="11.25" x14ac:dyDescent="0.2">
      <c r="A621" s="310" t="s">
        <v>1261</v>
      </c>
      <c r="B621" s="296" t="s">
        <v>1262</v>
      </c>
      <c r="C621" s="296" t="s">
        <v>312</v>
      </c>
      <c r="D621" s="297" t="s">
        <v>4864</v>
      </c>
      <c r="E621" s="298">
        <v>6500</v>
      </c>
      <c r="F621" s="298" t="s">
        <v>6144</v>
      </c>
      <c r="G621" s="297" t="s">
        <v>6145</v>
      </c>
      <c r="H621" s="297" t="s">
        <v>6146</v>
      </c>
      <c r="I621" s="297" t="s">
        <v>4868</v>
      </c>
      <c r="J621" s="297" t="s">
        <v>4869</v>
      </c>
      <c r="K621" s="299">
        <v>2</v>
      </c>
      <c r="L621" s="298">
        <v>7</v>
      </c>
      <c r="M621" s="300">
        <v>47125.88</v>
      </c>
      <c r="N621" s="301"/>
      <c r="O621" s="297"/>
      <c r="P621" s="302"/>
    </row>
    <row r="622" spans="1:16" s="285" customFormat="1" ht="11.25" x14ac:dyDescent="0.2">
      <c r="A622" s="310" t="s">
        <v>1261</v>
      </c>
      <c r="B622" s="296" t="s">
        <v>1262</v>
      </c>
      <c r="C622" s="296" t="s">
        <v>312</v>
      </c>
      <c r="D622" s="297" t="s">
        <v>4864</v>
      </c>
      <c r="E622" s="298">
        <v>6500</v>
      </c>
      <c r="F622" s="298" t="s">
        <v>6147</v>
      </c>
      <c r="G622" s="297" t="s">
        <v>6148</v>
      </c>
      <c r="H622" s="297" t="s">
        <v>4877</v>
      </c>
      <c r="I622" s="297" t="s">
        <v>4868</v>
      </c>
      <c r="J622" s="297" t="s">
        <v>4869</v>
      </c>
      <c r="K622" s="299">
        <v>4</v>
      </c>
      <c r="L622" s="298">
        <v>12</v>
      </c>
      <c r="M622" s="300">
        <v>80789.680000000008</v>
      </c>
      <c r="N622" s="301"/>
      <c r="O622" s="297"/>
      <c r="P622" s="302"/>
    </row>
    <row r="623" spans="1:16" s="285" customFormat="1" ht="11.25" x14ac:dyDescent="0.2">
      <c r="A623" s="310" t="s">
        <v>1261</v>
      </c>
      <c r="B623" s="296" t="s">
        <v>1262</v>
      </c>
      <c r="C623" s="296" t="s">
        <v>312</v>
      </c>
      <c r="D623" s="297" t="s">
        <v>4864</v>
      </c>
      <c r="E623" s="298">
        <v>6500</v>
      </c>
      <c r="F623" s="298" t="s">
        <v>6149</v>
      </c>
      <c r="G623" s="297" t="s">
        <v>6150</v>
      </c>
      <c r="H623" s="297" t="s">
        <v>4867</v>
      </c>
      <c r="I623" s="297" t="s">
        <v>4868</v>
      </c>
      <c r="J623" s="297" t="s">
        <v>4869</v>
      </c>
      <c r="K623" s="299">
        <v>4</v>
      </c>
      <c r="L623" s="298">
        <v>12</v>
      </c>
      <c r="M623" s="300">
        <v>81138.010000000009</v>
      </c>
      <c r="N623" s="301"/>
      <c r="O623" s="297"/>
      <c r="P623" s="302"/>
    </row>
    <row r="624" spans="1:16" s="285" customFormat="1" ht="11.25" x14ac:dyDescent="0.2">
      <c r="A624" s="310" t="s">
        <v>1261</v>
      </c>
      <c r="B624" s="296" t="s">
        <v>1262</v>
      </c>
      <c r="C624" s="296" t="s">
        <v>312</v>
      </c>
      <c r="D624" s="297" t="s">
        <v>4864</v>
      </c>
      <c r="E624" s="298">
        <v>7500</v>
      </c>
      <c r="F624" s="298" t="s">
        <v>6151</v>
      </c>
      <c r="G624" s="297" t="s">
        <v>6152</v>
      </c>
      <c r="H624" s="297" t="s">
        <v>4874</v>
      </c>
      <c r="I624" s="297" t="s">
        <v>4868</v>
      </c>
      <c r="J624" s="297" t="s">
        <v>4869</v>
      </c>
      <c r="K624" s="299">
        <v>4</v>
      </c>
      <c r="L624" s="298">
        <v>12</v>
      </c>
      <c r="M624" s="300">
        <v>92789.680000000008</v>
      </c>
      <c r="N624" s="301"/>
      <c r="O624" s="297"/>
      <c r="P624" s="302"/>
    </row>
    <row r="625" spans="1:16" s="285" customFormat="1" ht="11.25" x14ac:dyDescent="0.2">
      <c r="A625" s="310" t="s">
        <v>1261</v>
      </c>
      <c r="B625" s="296" t="s">
        <v>1262</v>
      </c>
      <c r="C625" s="296" t="s">
        <v>312</v>
      </c>
      <c r="D625" s="297" t="s">
        <v>4864</v>
      </c>
      <c r="E625" s="298">
        <v>6500</v>
      </c>
      <c r="F625" s="298" t="s">
        <v>6153</v>
      </c>
      <c r="G625" s="297" t="s">
        <v>6154</v>
      </c>
      <c r="H625" s="297" t="s">
        <v>4877</v>
      </c>
      <c r="I625" s="297" t="s">
        <v>4868</v>
      </c>
      <c r="J625" s="297" t="s">
        <v>4869</v>
      </c>
      <c r="K625" s="299">
        <v>2</v>
      </c>
      <c r="L625" s="298">
        <v>5</v>
      </c>
      <c r="M625" s="300">
        <v>31387.3</v>
      </c>
      <c r="N625" s="301"/>
      <c r="O625" s="297"/>
      <c r="P625" s="302"/>
    </row>
    <row r="626" spans="1:16" s="285" customFormat="1" ht="11.25" x14ac:dyDescent="0.2">
      <c r="A626" s="310" t="s">
        <v>1261</v>
      </c>
      <c r="B626" s="296" t="s">
        <v>1262</v>
      </c>
      <c r="C626" s="296" t="s">
        <v>312</v>
      </c>
      <c r="D626" s="297" t="s">
        <v>4864</v>
      </c>
      <c r="E626" s="298">
        <v>9000</v>
      </c>
      <c r="F626" s="298" t="s">
        <v>6155</v>
      </c>
      <c r="G626" s="297" t="s">
        <v>6156</v>
      </c>
      <c r="H626" s="297" t="s">
        <v>4867</v>
      </c>
      <c r="I626" s="297" t="s">
        <v>4868</v>
      </c>
      <c r="J626" s="297" t="s">
        <v>4869</v>
      </c>
      <c r="K626" s="299">
        <v>4</v>
      </c>
      <c r="L626" s="298">
        <v>12</v>
      </c>
      <c r="M626" s="300">
        <v>112614.68000000001</v>
      </c>
      <c r="N626" s="301"/>
      <c r="O626" s="297"/>
      <c r="P626" s="302"/>
    </row>
    <row r="627" spans="1:16" s="285" customFormat="1" ht="11.25" x14ac:dyDescent="0.2">
      <c r="A627" s="310" t="s">
        <v>1261</v>
      </c>
      <c r="B627" s="296" t="s">
        <v>1262</v>
      </c>
      <c r="C627" s="296" t="s">
        <v>312</v>
      </c>
      <c r="D627" s="297" t="s">
        <v>4864</v>
      </c>
      <c r="E627" s="298">
        <v>8500</v>
      </c>
      <c r="F627" s="298" t="s">
        <v>6157</v>
      </c>
      <c r="G627" s="297" t="s">
        <v>6158</v>
      </c>
      <c r="H627" s="297" t="s">
        <v>5154</v>
      </c>
      <c r="I627" s="297" t="s">
        <v>4868</v>
      </c>
      <c r="J627" s="297" t="s">
        <v>4869</v>
      </c>
      <c r="K627" s="299">
        <v>4</v>
      </c>
      <c r="L627" s="298">
        <v>12</v>
      </c>
      <c r="M627" s="300">
        <v>104789.68000000001</v>
      </c>
      <c r="N627" s="301"/>
      <c r="O627" s="297"/>
      <c r="P627" s="302"/>
    </row>
    <row r="628" spans="1:16" s="285" customFormat="1" ht="11.25" x14ac:dyDescent="0.2">
      <c r="A628" s="310" t="s">
        <v>1261</v>
      </c>
      <c r="B628" s="296" t="s">
        <v>1262</v>
      </c>
      <c r="C628" s="296" t="s">
        <v>312</v>
      </c>
      <c r="D628" s="297" t="s">
        <v>4864</v>
      </c>
      <c r="E628" s="298">
        <v>8500</v>
      </c>
      <c r="F628" s="298" t="s">
        <v>6159</v>
      </c>
      <c r="G628" s="297" t="s">
        <v>6160</v>
      </c>
      <c r="H628" s="297" t="s">
        <v>5002</v>
      </c>
      <c r="I628" s="297" t="s">
        <v>4868</v>
      </c>
      <c r="J628" s="297" t="s">
        <v>4869</v>
      </c>
      <c r="K628" s="299">
        <v>2</v>
      </c>
      <c r="L628" s="298">
        <v>7</v>
      </c>
      <c r="M628" s="300">
        <v>56970.32</v>
      </c>
      <c r="N628" s="301"/>
      <c r="O628" s="297"/>
      <c r="P628" s="302"/>
    </row>
    <row r="629" spans="1:16" s="285" customFormat="1" ht="11.25" x14ac:dyDescent="0.2">
      <c r="A629" s="310" t="s">
        <v>1261</v>
      </c>
      <c r="B629" s="296" t="s">
        <v>1262</v>
      </c>
      <c r="C629" s="296" t="s">
        <v>312</v>
      </c>
      <c r="D629" s="297" t="s">
        <v>4864</v>
      </c>
      <c r="E629" s="298">
        <v>6500</v>
      </c>
      <c r="F629" s="298" t="s">
        <v>6161</v>
      </c>
      <c r="G629" s="297" t="s">
        <v>6162</v>
      </c>
      <c r="H629" s="297" t="s">
        <v>4887</v>
      </c>
      <c r="I629" s="297" t="s">
        <v>4868</v>
      </c>
      <c r="J629" s="297" t="s">
        <v>4869</v>
      </c>
      <c r="K629" s="299">
        <v>1</v>
      </c>
      <c r="L629" s="298">
        <v>2</v>
      </c>
      <c r="M629" s="300">
        <v>15405.13</v>
      </c>
      <c r="N629" s="301"/>
      <c r="O629" s="297"/>
      <c r="P629" s="302"/>
    </row>
    <row r="630" spans="1:16" s="285" customFormat="1" ht="11.25" x14ac:dyDescent="0.2">
      <c r="A630" s="310" t="s">
        <v>1261</v>
      </c>
      <c r="B630" s="296" t="s">
        <v>1262</v>
      </c>
      <c r="C630" s="296" t="s">
        <v>312</v>
      </c>
      <c r="D630" s="297" t="s">
        <v>4864</v>
      </c>
      <c r="E630" s="298">
        <v>10000</v>
      </c>
      <c r="F630" s="298" t="s">
        <v>6163</v>
      </c>
      <c r="G630" s="297" t="s">
        <v>6164</v>
      </c>
      <c r="H630" s="297" t="s">
        <v>4887</v>
      </c>
      <c r="I630" s="297" t="s">
        <v>4868</v>
      </c>
      <c r="J630" s="297" t="s">
        <v>4869</v>
      </c>
      <c r="K630" s="299">
        <v>4</v>
      </c>
      <c r="L630" s="298">
        <v>12</v>
      </c>
      <c r="M630" s="300">
        <v>122789.68000000001</v>
      </c>
      <c r="N630" s="301"/>
      <c r="O630" s="297"/>
      <c r="P630" s="302"/>
    </row>
    <row r="631" spans="1:16" s="285" customFormat="1" ht="11.25" x14ac:dyDescent="0.2">
      <c r="A631" s="310" t="s">
        <v>1261</v>
      </c>
      <c r="B631" s="296" t="s">
        <v>1262</v>
      </c>
      <c r="C631" s="296" t="s">
        <v>312</v>
      </c>
      <c r="D631" s="297" t="s">
        <v>4864</v>
      </c>
      <c r="E631" s="298">
        <v>5500</v>
      </c>
      <c r="F631" s="298" t="s">
        <v>6165</v>
      </c>
      <c r="G631" s="297" t="s">
        <v>6166</v>
      </c>
      <c r="H631" s="297" t="s">
        <v>5196</v>
      </c>
      <c r="I631" s="297" t="s">
        <v>4868</v>
      </c>
      <c r="J631" s="297" t="s">
        <v>4869</v>
      </c>
      <c r="K631" s="299">
        <v>1</v>
      </c>
      <c r="L631" s="298">
        <v>2</v>
      </c>
      <c r="M631" s="300">
        <v>11921.519999999999</v>
      </c>
      <c r="N631" s="301"/>
      <c r="O631" s="297"/>
      <c r="P631" s="302"/>
    </row>
    <row r="632" spans="1:16" s="285" customFormat="1" ht="11.25" x14ac:dyDescent="0.2">
      <c r="A632" s="310" t="s">
        <v>1261</v>
      </c>
      <c r="B632" s="296" t="s">
        <v>1262</v>
      </c>
      <c r="C632" s="296" t="s">
        <v>312</v>
      </c>
      <c r="D632" s="297" t="s">
        <v>4864</v>
      </c>
      <c r="E632" s="298">
        <v>3500</v>
      </c>
      <c r="F632" s="298" t="s">
        <v>6167</v>
      </c>
      <c r="G632" s="297" t="s">
        <v>6168</v>
      </c>
      <c r="H632" s="297" t="s">
        <v>4877</v>
      </c>
      <c r="I632" s="297" t="s">
        <v>4868</v>
      </c>
      <c r="J632" s="297" t="s">
        <v>4869</v>
      </c>
      <c r="K632" s="299">
        <v>4</v>
      </c>
      <c r="L632" s="298">
        <v>12</v>
      </c>
      <c r="M632" s="300">
        <v>44789.68</v>
      </c>
      <c r="N632" s="301"/>
      <c r="O632" s="297"/>
      <c r="P632" s="302"/>
    </row>
    <row r="633" spans="1:16" s="285" customFormat="1" ht="11.25" x14ac:dyDescent="0.2">
      <c r="A633" s="310" t="s">
        <v>1261</v>
      </c>
      <c r="B633" s="296" t="s">
        <v>1262</v>
      </c>
      <c r="C633" s="296" t="s">
        <v>312</v>
      </c>
      <c r="D633" s="297" t="s">
        <v>4864</v>
      </c>
      <c r="E633" s="298">
        <v>5000</v>
      </c>
      <c r="F633" s="298" t="s">
        <v>6169</v>
      </c>
      <c r="G633" s="297" t="s">
        <v>6170</v>
      </c>
      <c r="H633" s="297" t="s">
        <v>5196</v>
      </c>
      <c r="I633" s="297" t="s">
        <v>4868</v>
      </c>
      <c r="J633" s="297" t="s">
        <v>4869</v>
      </c>
      <c r="K633" s="299">
        <v>4</v>
      </c>
      <c r="L633" s="298">
        <v>12</v>
      </c>
      <c r="M633" s="300">
        <v>62789.68</v>
      </c>
      <c r="N633" s="301"/>
      <c r="O633" s="297"/>
      <c r="P633" s="302"/>
    </row>
    <row r="634" spans="1:16" s="285" customFormat="1" ht="11.25" x14ac:dyDescent="0.2">
      <c r="A634" s="310" t="s">
        <v>1261</v>
      </c>
      <c r="B634" s="296" t="s">
        <v>1262</v>
      </c>
      <c r="C634" s="296" t="s">
        <v>312</v>
      </c>
      <c r="D634" s="297" t="s">
        <v>4864</v>
      </c>
      <c r="E634" s="298">
        <v>5500</v>
      </c>
      <c r="F634" s="298" t="s">
        <v>6171</v>
      </c>
      <c r="G634" s="297" t="s">
        <v>6172</v>
      </c>
      <c r="H634" s="297" t="s">
        <v>4867</v>
      </c>
      <c r="I634" s="297" t="s">
        <v>4868</v>
      </c>
      <c r="J634" s="297" t="s">
        <v>4869</v>
      </c>
      <c r="K634" s="299">
        <v>4</v>
      </c>
      <c r="L634" s="298">
        <v>12</v>
      </c>
      <c r="M634" s="300">
        <v>68789.680000000008</v>
      </c>
      <c r="N634" s="301"/>
      <c r="O634" s="297"/>
      <c r="P634" s="302"/>
    </row>
    <row r="635" spans="1:16" s="285" customFormat="1" ht="11.25" x14ac:dyDescent="0.2">
      <c r="A635" s="310" t="s">
        <v>1261</v>
      </c>
      <c r="B635" s="296" t="s">
        <v>1262</v>
      </c>
      <c r="C635" s="296" t="s">
        <v>312</v>
      </c>
      <c r="D635" s="297" t="s">
        <v>4880</v>
      </c>
      <c r="E635" s="298">
        <v>3500</v>
      </c>
      <c r="F635" s="298" t="s">
        <v>6173</v>
      </c>
      <c r="G635" s="297" t="s">
        <v>6174</v>
      </c>
      <c r="H635" s="297" t="s">
        <v>4874</v>
      </c>
      <c r="I635" s="297" t="s">
        <v>4897</v>
      </c>
      <c r="J635" s="297" t="s">
        <v>4898</v>
      </c>
      <c r="K635" s="299">
        <v>4</v>
      </c>
      <c r="L635" s="298">
        <v>12</v>
      </c>
      <c r="M635" s="300">
        <v>44789.68</v>
      </c>
      <c r="N635" s="301"/>
      <c r="O635" s="297"/>
      <c r="P635" s="302"/>
    </row>
    <row r="636" spans="1:16" s="285" customFormat="1" ht="11.25" x14ac:dyDescent="0.2">
      <c r="A636" s="310" t="s">
        <v>1261</v>
      </c>
      <c r="B636" s="296" t="s">
        <v>1262</v>
      </c>
      <c r="C636" s="296" t="s">
        <v>312</v>
      </c>
      <c r="D636" s="297" t="s">
        <v>4956</v>
      </c>
      <c r="E636" s="298">
        <v>4500</v>
      </c>
      <c r="F636" s="298" t="s">
        <v>6175</v>
      </c>
      <c r="G636" s="297" t="s">
        <v>6176</v>
      </c>
      <c r="H636" s="297" t="s">
        <v>5954</v>
      </c>
      <c r="I636" s="297" t="s">
        <v>4897</v>
      </c>
      <c r="J636" s="297" t="s">
        <v>4898</v>
      </c>
      <c r="K636" s="299">
        <v>1</v>
      </c>
      <c r="L636" s="298">
        <v>2</v>
      </c>
      <c r="M636" s="300">
        <v>9854.8499999999985</v>
      </c>
      <c r="N636" s="301"/>
      <c r="O636" s="297"/>
      <c r="P636" s="302"/>
    </row>
    <row r="637" spans="1:16" s="285" customFormat="1" ht="11.25" x14ac:dyDescent="0.2">
      <c r="A637" s="310" t="s">
        <v>1261</v>
      </c>
      <c r="B637" s="296" t="s">
        <v>1262</v>
      </c>
      <c r="C637" s="296" t="s">
        <v>312</v>
      </c>
      <c r="D637" s="297" t="s">
        <v>4864</v>
      </c>
      <c r="E637" s="298">
        <v>7500</v>
      </c>
      <c r="F637" s="298" t="s">
        <v>6177</v>
      </c>
      <c r="G637" s="297" t="s">
        <v>6178</v>
      </c>
      <c r="H637" s="297" t="s">
        <v>4867</v>
      </c>
      <c r="I637" s="297" t="s">
        <v>4868</v>
      </c>
      <c r="J637" s="297" t="s">
        <v>4869</v>
      </c>
      <c r="K637" s="299">
        <v>2</v>
      </c>
      <c r="L637" s="298">
        <v>7</v>
      </c>
      <c r="M637" s="300">
        <v>52506.43</v>
      </c>
      <c r="N637" s="301"/>
      <c r="O637" s="297"/>
      <c r="P637" s="302"/>
    </row>
    <row r="638" spans="1:16" s="285" customFormat="1" ht="11.25" x14ac:dyDescent="0.2">
      <c r="A638" s="310" t="s">
        <v>1261</v>
      </c>
      <c r="B638" s="296" t="s">
        <v>1262</v>
      </c>
      <c r="C638" s="296" t="s">
        <v>312</v>
      </c>
      <c r="D638" s="297" t="s">
        <v>4864</v>
      </c>
      <c r="E638" s="298">
        <v>7500</v>
      </c>
      <c r="F638" s="298" t="s">
        <v>6179</v>
      </c>
      <c r="G638" s="297" t="s">
        <v>6180</v>
      </c>
      <c r="H638" s="297" t="s">
        <v>6181</v>
      </c>
      <c r="I638" s="297" t="s">
        <v>4868</v>
      </c>
      <c r="J638" s="297" t="s">
        <v>4869</v>
      </c>
      <c r="K638" s="299">
        <v>1</v>
      </c>
      <c r="L638" s="298">
        <v>2</v>
      </c>
      <c r="M638" s="300">
        <v>16054.849999999999</v>
      </c>
      <c r="N638" s="301"/>
      <c r="O638" s="297"/>
      <c r="P638" s="302"/>
    </row>
    <row r="639" spans="1:16" s="285" customFormat="1" ht="11.25" x14ac:dyDescent="0.2">
      <c r="A639" s="310" t="s">
        <v>1261</v>
      </c>
      <c r="B639" s="296" t="s">
        <v>1262</v>
      </c>
      <c r="C639" s="296" t="s">
        <v>312</v>
      </c>
      <c r="D639" s="297" t="s">
        <v>4864</v>
      </c>
      <c r="E639" s="298">
        <v>6500</v>
      </c>
      <c r="F639" s="298" t="s">
        <v>6182</v>
      </c>
      <c r="G639" s="297" t="s">
        <v>6183</v>
      </c>
      <c r="H639" s="297" t="s">
        <v>4877</v>
      </c>
      <c r="I639" s="297" t="s">
        <v>4868</v>
      </c>
      <c r="J639" s="297" t="s">
        <v>4869</v>
      </c>
      <c r="K639" s="299">
        <v>4</v>
      </c>
      <c r="L639" s="298">
        <v>12</v>
      </c>
      <c r="M639" s="300">
        <v>80789.680000000008</v>
      </c>
      <c r="N639" s="301"/>
      <c r="O639" s="297"/>
      <c r="P639" s="302"/>
    </row>
    <row r="640" spans="1:16" s="285" customFormat="1" ht="11.25" x14ac:dyDescent="0.2">
      <c r="A640" s="310" t="s">
        <v>1261</v>
      </c>
      <c r="B640" s="296" t="s">
        <v>1262</v>
      </c>
      <c r="C640" s="296" t="s">
        <v>312</v>
      </c>
      <c r="D640" s="297" t="s">
        <v>4864</v>
      </c>
      <c r="E640" s="298">
        <v>8500</v>
      </c>
      <c r="F640" s="298" t="s">
        <v>6184</v>
      </c>
      <c r="G640" s="297" t="s">
        <v>6185</v>
      </c>
      <c r="H640" s="297" t="s">
        <v>5925</v>
      </c>
      <c r="I640" s="297" t="s">
        <v>4868</v>
      </c>
      <c r="J640" s="297" t="s">
        <v>4869</v>
      </c>
      <c r="K640" s="299">
        <v>1</v>
      </c>
      <c r="L640" s="298">
        <v>2</v>
      </c>
      <c r="M640" s="300">
        <v>6007.7300000000005</v>
      </c>
      <c r="N640" s="301"/>
      <c r="O640" s="297"/>
      <c r="P640" s="302"/>
    </row>
    <row r="641" spans="1:16" s="285" customFormat="1" ht="11.25" x14ac:dyDescent="0.2">
      <c r="A641" s="310" t="s">
        <v>1261</v>
      </c>
      <c r="B641" s="296" t="s">
        <v>1262</v>
      </c>
      <c r="C641" s="296" t="s">
        <v>312</v>
      </c>
      <c r="D641" s="297" t="s">
        <v>4864</v>
      </c>
      <c r="E641" s="298">
        <v>6500</v>
      </c>
      <c r="F641" s="298" t="s">
        <v>6186</v>
      </c>
      <c r="G641" s="297" t="s">
        <v>6187</v>
      </c>
      <c r="H641" s="297" t="s">
        <v>4867</v>
      </c>
      <c r="I641" s="297" t="s">
        <v>4868</v>
      </c>
      <c r="J641" s="297" t="s">
        <v>4869</v>
      </c>
      <c r="K641" s="299">
        <v>4</v>
      </c>
      <c r="L641" s="298">
        <v>12</v>
      </c>
      <c r="M641" s="300">
        <v>80789.680000000008</v>
      </c>
      <c r="N641" s="301"/>
      <c r="O641" s="297"/>
      <c r="P641" s="302"/>
    </row>
    <row r="642" spans="1:16" s="285" customFormat="1" ht="11.25" x14ac:dyDescent="0.2">
      <c r="A642" s="310" t="s">
        <v>1261</v>
      </c>
      <c r="B642" s="296" t="s">
        <v>1262</v>
      </c>
      <c r="C642" s="296" t="s">
        <v>312</v>
      </c>
      <c r="D642" s="297" t="s">
        <v>4880</v>
      </c>
      <c r="E642" s="298">
        <v>3150</v>
      </c>
      <c r="F642" s="298" t="s">
        <v>6188</v>
      </c>
      <c r="G642" s="297" t="s">
        <v>6189</v>
      </c>
      <c r="H642" s="297" t="s">
        <v>4874</v>
      </c>
      <c r="I642" s="297" t="s">
        <v>4922</v>
      </c>
      <c r="J642" s="297" t="s">
        <v>4884</v>
      </c>
      <c r="K642" s="299">
        <v>6</v>
      </c>
      <c r="L642" s="298">
        <v>12</v>
      </c>
      <c r="M642" s="300">
        <v>40589.68</v>
      </c>
      <c r="N642" s="301"/>
      <c r="O642" s="297"/>
      <c r="P642" s="302"/>
    </row>
    <row r="643" spans="1:16" s="285" customFormat="1" ht="11.25" x14ac:dyDescent="0.2">
      <c r="A643" s="310" t="s">
        <v>1261</v>
      </c>
      <c r="B643" s="296" t="s">
        <v>1262</v>
      </c>
      <c r="C643" s="296" t="s">
        <v>312</v>
      </c>
      <c r="D643" s="297" t="s">
        <v>4864</v>
      </c>
      <c r="E643" s="298">
        <v>7500</v>
      </c>
      <c r="F643" s="298" t="s">
        <v>6190</v>
      </c>
      <c r="G643" s="297" t="s">
        <v>6191</v>
      </c>
      <c r="H643" s="297" t="s">
        <v>4874</v>
      </c>
      <c r="I643" s="297" t="s">
        <v>4868</v>
      </c>
      <c r="J643" s="297" t="s">
        <v>4869</v>
      </c>
      <c r="K643" s="299">
        <v>1</v>
      </c>
      <c r="L643" s="298">
        <v>2</v>
      </c>
      <c r="M643" s="300">
        <v>16054.849999999999</v>
      </c>
      <c r="N643" s="301"/>
      <c r="O643" s="297"/>
      <c r="P643" s="302"/>
    </row>
    <row r="644" spans="1:16" s="285" customFormat="1" ht="11.25" x14ac:dyDescent="0.2">
      <c r="A644" s="310" t="s">
        <v>1261</v>
      </c>
      <c r="B644" s="296" t="s">
        <v>1262</v>
      </c>
      <c r="C644" s="296" t="s">
        <v>312</v>
      </c>
      <c r="D644" s="297" t="s">
        <v>4864</v>
      </c>
      <c r="E644" s="298" t="s">
        <v>6192</v>
      </c>
      <c r="F644" s="298" t="s">
        <v>6193</v>
      </c>
      <c r="G644" s="297" t="s">
        <v>6194</v>
      </c>
      <c r="H644" s="297" t="s">
        <v>4903</v>
      </c>
      <c r="I644" s="297" t="s">
        <v>4868</v>
      </c>
      <c r="J644" s="297" t="s">
        <v>4869</v>
      </c>
      <c r="K644" s="299">
        <v>5</v>
      </c>
      <c r="L644" s="298">
        <v>12</v>
      </c>
      <c r="M644" s="300">
        <v>55288.02</v>
      </c>
      <c r="N644" s="301"/>
      <c r="O644" s="297"/>
      <c r="P644" s="302"/>
    </row>
    <row r="645" spans="1:16" s="285" customFormat="1" ht="11.25" x14ac:dyDescent="0.2">
      <c r="A645" s="310" t="s">
        <v>1261</v>
      </c>
      <c r="B645" s="296" t="s">
        <v>1262</v>
      </c>
      <c r="C645" s="296" t="s">
        <v>312</v>
      </c>
      <c r="D645" s="297" t="s">
        <v>4864</v>
      </c>
      <c r="E645" s="298" t="s">
        <v>5105</v>
      </c>
      <c r="F645" s="298" t="s">
        <v>6195</v>
      </c>
      <c r="G645" s="297" t="s">
        <v>6196</v>
      </c>
      <c r="H645" s="297" t="s">
        <v>4914</v>
      </c>
      <c r="I645" s="297" t="s">
        <v>4868</v>
      </c>
      <c r="J645" s="297" t="s">
        <v>4869</v>
      </c>
      <c r="K645" s="299">
        <v>5</v>
      </c>
      <c r="L645" s="298">
        <v>12</v>
      </c>
      <c r="M645" s="300">
        <v>70908.39</v>
      </c>
      <c r="N645" s="301"/>
      <c r="O645" s="297"/>
      <c r="P645" s="302"/>
    </row>
    <row r="646" spans="1:16" s="285" customFormat="1" ht="11.25" x14ac:dyDescent="0.2">
      <c r="A646" s="310" t="s">
        <v>1261</v>
      </c>
      <c r="B646" s="296" t="s">
        <v>1262</v>
      </c>
      <c r="C646" s="296" t="s">
        <v>312</v>
      </c>
      <c r="D646" s="297" t="s">
        <v>4864</v>
      </c>
      <c r="E646" s="298">
        <v>12500</v>
      </c>
      <c r="F646" s="298" t="s">
        <v>6197</v>
      </c>
      <c r="G646" s="297" t="s">
        <v>6198</v>
      </c>
      <c r="H646" s="297" t="s">
        <v>4887</v>
      </c>
      <c r="I646" s="297" t="s">
        <v>4868</v>
      </c>
      <c r="J646" s="297" t="s">
        <v>4869</v>
      </c>
      <c r="K646" s="299">
        <v>2</v>
      </c>
      <c r="L646" s="298">
        <v>7</v>
      </c>
      <c r="M646" s="300">
        <v>85311.99</v>
      </c>
      <c r="N646" s="301"/>
      <c r="O646" s="297"/>
      <c r="P646" s="302"/>
    </row>
    <row r="647" spans="1:16" s="285" customFormat="1" ht="11.25" x14ac:dyDescent="0.2">
      <c r="A647" s="310" t="s">
        <v>1261</v>
      </c>
      <c r="B647" s="296" t="s">
        <v>1262</v>
      </c>
      <c r="C647" s="296" t="s">
        <v>312</v>
      </c>
      <c r="D647" s="297" t="s">
        <v>4864</v>
      </c>
      <c r="E647" s="298">
        <v>6500</v>
      </c>
      <c r="F647" s="298" t="s">
        <v>6199</v>
      </c>
      <c r="G647" s="297" t="s">
        <v>6200</v>
      </c>
      <c r="H647" s="297" t="s">
        <v>5569</v>
      </c>
      <c r="I647" s="297" t="s">
        <v>4868</v>
      </c>
      <c r="J647" s="297" t="s">
        <v>4869</v>
      </c>
      <c r="K647" s="299">
        <v>4</v>
      </c>
      <c r="L647" s="298">
        <v>12</v>
      </c>
      <c r="M647" s="300">
        <v>80789.680000000008</v>
      </c>
      <c r="N647" s="301"/>
      <c r="O647" s="297"/>
      <c r="P647" s="302"/>
    </row>
    <row r="648" spans="1:16" s="285" customFormat="1" ht="11.25" x14ac:dyDescent="0.2">
      <c r="A648" s="310" t="s">
        <v>1261</v>
      </c>
      <c r="B648" s="296" t="s">
        <v>1262</v>
      </c>
      <c r="C648" s="296" t="s">
        <v>312</v>
      </c>
      <c r="D648" s="297" t="s">
        <v>4956</v>
      </c>
      <c r="E648" s="298">
        <v>2500</v>
      </c>
      <c r="F648" s="298" t="s">
        <v>6201</v>
      </c>
      <c r="G648" s="297" t="s">
        <v>6202</v>
      </c>
      <c r="H648" s="297" t="s">
        <v>6203</v>
      </c>
      <c r="I648" s="297" t="s">
        <v>4897</v>
      </c>
      <c r="J648" s="297" t="s">
        <v>4898</v>
      </c>
      <c r="K648" s="299">
        <v>4</v>
      </c>
      <c r="L648" s="298">
        <v>12</v>
      </c>
      <c r="M648" s="300">
        <v>32789.68</v>
      </c>
      <c r="N648" s="301"/>
      <c r="O648" s="297"/>
      <c r="P648" s="302"/>
    </row>
    <row r="649" spans="1:16" s="285" customFormat="1" ht="11.25" x14ac:dyDescent="0.2">
      <c r="A649" s="310" t="s">
        <v>1261</v>
      </c>
      <c r="B649" s="296" t="s">
        <v>1262</v>
      </c>
      <c r="C649" s="296" t="s">
        <v>312</v>
      </c>
      <c r="D649" s="297" t="s">
        <v>4864</v>
      </c>
      <c r="E649" s="298">
        <v>5500</v>
      </c>
      <c r="F649" s="298" t="s">
        <v>6204</v>
      </c>
      <c r="G649" s="297" t="s">
        <v>6205</v>
      </c>
      <c r="H649" s="297" t="s">
        <v>4917</v>
      </c>
      <c r="I649" s="297" t="s">
        <v>4868</v>
      </c>
      <c r="J649" s="297" t="s">
        <v>4869</v>
      </c>
      <c r="K649" s="299">
        <v>4</v>
      </c>
      <c r="L649" s="298">
        <v>12</v>
      </c>
      <c r="M649" s="300">
        <v>68789.680000000008</v>
      </c>
      <c r="N649" s="301"/>
      <c r="O649" s="297"/>
      <c r="P649" s="302"/>
    </row>
    <row r="650" spans="1:16" s="285" customFormat="1" ht="11.25" x14ac:dyDescent="0.2">
      <c r="A650" s="310" t="s">
        <v>1261</v>
      </c>
      <c r="B650" s="296" t="s">
        <v>1262</v>
      </c>
      <c r="C650" s="296" t="s">
        <v>312</v>
      </c>
      <c r="D650" s="297" t="s">
        <v>4864</v>
      </c>
      <c r="E650" s="298" t="s">
        <v>5139</v>
      </c>
      <c r="F650" s="298" t="s">
        <v>6206</v>
      </c>
      <c r="G650" s="297" t="s">
        <v>6207</v>
      </c>
      <c r="H650" s="297" t="s">
        <v>4874</v>
      </c>
      <c r="I650" s="297" t="s">
        <v>4868</v>
      </c>
      <c r="J650" s="297" t="s">
        <v>4869</v>
      </c>
      <c r="K650" s="299">
        <v>5</v>
      </c>
      <c r="L650" s="298">
        <v>12</v>
      </c>
      <c r="M650" s="300">
        <v>77354.680000000008</v>
      </c>
      <c r="N650" s="301"/>
      <c r="O650" s="297"/>
      <c r="P650" s="302"/>
    </row>
    <row r="651" spans="1:16" s="285" customFormat="1" ht="11.25" x14ac:dyDescent="0.2">
      <c r="A651" s="310" t="s">
        <v>1261</v>
      </c>
      <c r="B651" s="296" t="s">
        <v>1262</v>
      </c>
      <c r="C651" s="296" t="s">
        <v>312</v>
      </c>
      <c r="D651" s="297" t="s">
        <v>4956</v>
      </c>
      <c r="E651" s="298">
        <v>3600</v>
      </c>
      <c r="F651" s="298" t="s">
        <v>6208</v>
      </c>
      <c r="G651" s="297" t="s">
        <v>6209</v>
      </c>
      <c r="H651" s="297" t="s">
        <v>4959</v>
      </c>
      <c r="I651" s="297" t="s">
        <v>4897</v>
      </c>
      <c r="J651" s="297" t="s">
        <v>4960</v>
      </c>
      <c r="K651" s="299">
        <v>6</v>
      </c>
      <c r="L651" s="298">
        <v>12</v>
      </c>
      <c r="M651" s="300">
        <v>45989.68</v>
      </c>
      <c r="N651" s="301"/>
      <c r="O651" s="297"/>
      <c r="P651" s="302"/>
    </row>
    <row r="652" spans="1:16" s="285" customFormat="1" ht="11.25" x14ac:dyDescent="0.2">
      <c r="A652" s="310" t="s">
        <v>1261</v>
      </c>
      <c r="B652" s="296" t="s">
        <v>1262</v>
      </c>
      <c r="C652" s="296" t="s">
        <v>312</v>
      </c>
      <c r="D652" s="297" t="s">
        <v>4864</v>
      </c>
      <c r="E652" s="298">
        <v>6500</v>
      </c>
      <c r="F652" s="298" t="s">
        <v>6210</v>
      </c>
      <c r="G652" s="297" t="s">
        <v>6211</v>
      </c>
      <c r="H652" s="297" t="s">
        <v>4874</v>
      </c>
      <c r="I652" s="297" t="s">
        <v>4868</v>
      </c>
      <c r="J652" s="297" t="s">
        <v>4869</v>
      </c>
      <c r="K652" s="299">
        <v>4</v>
      </c>
      <c r="L652" s="298">
        <v>12</v>
      </c>
      <c r="M652" s="300">
        <v>80789.680000000008</v>
      </c>
      <c r="N652" s="301"/>
      <c r="O652" s="297"/>
      <c r="P652" s="302"/>
    </row>
    <row r="653" spans="1:16" s="285" customFormat="1" ht="11.25" x14ac:dyDescent="0.2">
      <c r="A653" s="310" t="s">
        <v>1261</v>
      </c>
      <c r="B653" s="296" t="s">
        <v>1262</v>
      </c>
      <c r="C653" s="296" t="s">
        <v>312</v>
      </c>
      <c r="D653" s="297" t="s">
        <v>4864</v>
      </c>
      <c r="E653" s="298">
        <v>7500</v>
      </c>
      <c r="F653" s="298" t="s">
        <v>6212</v>
      </c>
      <c r="G653" s="297" t="s">
        <v>6213</v>
      </c>
      <c r="H653" s="297" t="s">
        <v>4867</v>
      </c>
      <c r="I653" s="297" t="s">
        <v>4868</v>
      </c>
      <c r="J653" s="297" t="s">
        <v>4869</v>
      </c>
      <c r="K653" s="299">
        <v>4</v>
      </c>
      <c r="L653" s="298">
        <v>12</v>
      </c>
      <c r="M653" s="300">
        <v>92789.680000000008</v>
      </c>
      <c r="N653" s="301"/>
      <c r="O653" s="297"/>
      <c r="P653" s="302"/>
    </row>
    <row r="654" spans="1:16" s="285" customFormat="1" ht="11.25" x14ac:dyDescent="0.2">
      <c r="A654" s="310" t="s">
        <v>1261</v>
      </c>
      <c r="B654" s="296" t="s">
        <v>1262</v>
      </c>
      <c r="C654" s="296" t="s">
        <v>312</v>
      </c>
      <c r="D654" s="297" t="s">
        <v>4864</v>
      </c>
      <c r="E654" s="298">
        <v>7500</v>
      </c>
      <c r="F654" s="298" t="s">
        <v>6214</v>
      </c>
      <c r="G654" s="297" t="s">
        <v>6215</v>
      </c>
      <c r="H654" s="297" t="s">
        <v>4917</v>
      </c>
      <c r="I654" s="297" t="s">
        <v>4868</v>
      </c>
      <c r="J654" s="297" t="s">
        <v>4869</v>
      </c>
      <c r="K654" s="299">
        <v>4</v>
      </c>
      <c r="L654" s="298">
        <v>12</v>
      </c>
      <c r="M654" s="300">
        <v>92789.680000000008</v>
      </c>
      <c r="N654" s="301"/>
      <c r="O654" s="297"/>
      <c r="P654" s="302"/>
    </row>
    <row r="655" spans="1:16" s="285" customFormat="1" ht="11.25" x14ac:dyDescent="0.2">
      <c r="A655" s="310" t="s">
        <v>1261</v>
      </c>
      <c r="B655" s="296" t="s">
        <v>1262</v>
      </c>
      <c r="C655" s="296" t="s">
        <v>312</v>
      </c>
      <c r="D655" s="297" t="s">
        <v>4864</v>
      </c>
      <c r="E655" s="298">
        <v>6500</v>
      </c>
      <c r="F655" s="298" t="s">
        <v>6216</v>
      </c>
      <c r="G655" s="297" t="s">
        <v>6217</v>
      </c>
      <c r="H655" s="297" t="s">
        <v>4903</v>
      </c>
      <c r="I655" s="297" t="s">
        <v>4868</v>
      </c>
      <c r="J655" s="297" t="s">
        <v>4869</v>
      </c>
      <c r="K655" s="299">
        <v>1</v>
      </c>
      <c r="L655" s="298">
        <v>2</v>
      </c>
      <c r="M655" s="300">
        <v>13988.179999999998</v>
      </c>
      <c r="N655" s="301"/>
      <c r="O655" s="297"/>
      <c r="P655" s="302"/>
    </row>
    <row r="656" spans="1:16" s="285" customFormat="1" ht="11.25" x14ac:dyDescent="0.2">
      <c r="A656" s="310" t="s">
        <v>1261</v>
      </c>
      <c r="B656" s="296" t="s">
        <v>1262</v>
      </c>
      <c r="C656" s="296" t="s">
        <v>312</v>
      </c>
      <c r="D656" s="297" t="s">
        <v>4864</v>
      </c>
      <c r="E656" s="298">
        <v>8500</v>
      </c>
      <c r="F656" s="298" t="s">
        <v>6218</v>
      </c>
      <c r="G656" s="297" t="s">
        <v>6219</v>
      </c>
      <c r="H656" s="297" t="s">
        <v>4867</v>
      </c>
      <c r="I656" s="297" t="s">
        <v>4868</v>
      </c>
      <c r="J656" s="297" t="s">
        <v>4869</v>
      </c>
      <c r="K656" s="299">
        <v>4</v>
      </c>
      <c r="L656" s="298">
        <v>12</v>
      </c>
      <c r="M656" s="300">
        <v>104789.68000000001</v>
      </c>
      <c r="N656" s="301"/>
      <c r="O656" s="297"/>
      <c r="P656" s="302"/>
    </row>
    <row r="657" spans="1:16" s="285" customFormat="1" ht="11.25" x14ac:dyDescent="0.2">
      <c r="A657" s="310" t="s">
        <v>1261</v>
      </c>
      <c r="B657" s="296" t="s">
        <v>1262</v>
      </c>
      <c r="C657" s="296" t="s">
        <v>312</v>
      </c>
      <c r="D657" s="297" t="s">
        <v>4864</v>
      </c>
      <c r="E657" s="298">
        <v>12000</v>
      </c>
      <c r="F657" s="298" t="s">
        <v>6220</v>
      </c>
      <c r="G657" s="297" t="s">
        <v>6221</v>
      </c>
      <c r="H657" s="297" t="s">
        <v>4917</v>
      </c>
      <c r="I657" s="297" t="s">
        <v>4868</v>
      </c>
      <c r="J657" s="297" t="s">
        <v>4869</v>
      </c>
      <c r="K657" s="299">
        <v>4</v>
      </c>
      <c r="L657" s="298">
        <v>12</v>
      </c>
      <c r="M657" s="300">
        <v>146789.68</v>
      </c>
      <c r="N657" s="301"/>
      <c r="O657" s="297"/>
      <c r="P657" s="302"/>
    </row>
    <row r="658" spans="1:16" s="285" customFormat="1" ht="11.25" x14ac:dyDescent="0.2">
      <c r="A658" s="310" t="s">
        <v>1261</v>
      </c>
      <c r="B658" s="296" t="s">
        <v>1262</v>
      </c>
      <c r="C658" s="296" t="s">
        <v>312</v>
      </c>
      <c r="D658" s="297" t="s">
        <v>4864</v>
      </c>
      <c r="E658" s="298">
        <v>6500</v>
      </c>
      <c r="F658" s="298" t="s">
        <v>6222</v>
      </c>
      <c r="G658" s="297" t="s">
        <v>6223</v>
      </c>
      <c r="H658" s="297" t="s">
        <v>4877</v>
      </c>
      <c r="I658" s="297" t="s">
        <v>4868</v>
      </c>
      <c r="J658" s="297" t="s">
        <v>4869</v>
      </c>
      <c r="K658" s="299">
        <v>4</v>
      </c>
      <c r="L658" s="298">
        <v>12</v>
      </c>
      <c r="M658" s="300">
        <v>86523.19</v>
      </c>
      <c r="N658" s="301"/>
      <c r="O658" s="297"/>
      <c r="P658" s="302"/>
    </row>
    <row r="659" spans="1:16" s="285" customFormat="1" ht="11.25" x14ac:dyDescent="0.2">
      <c r="A659" s="310" t="s">
        <v>1261</v>
      </c>
      <c r="B659" s="296" t="s">
        <v>1262</v>
      </c>
      <c r="C659" s="296" t="s">
        <v>312</v>
      </c>
      <c r="D659" s="297" t="s">
        <v>4864</v>
      </c>
      <c r="E659" s="298">
        <v>4800</v>
      </c>
      <c r="F659" s="298" t="s">
        <v>6224</v>
      </c>
      <c r="G659" s="297" t="s">
        <v>6225</v>
      </c>
      <c r="H659" s="297" t="s">
        <v>4877</v>
      </c>
      <c r="I659" s="297" t="s">
        <v>4868</v>
      </c>
      <c r="J659" s="297" t="s">
        <v>4869</v>
      </c>
      <c r="K659" s="299">
        <v>4</v>
      </c>
      <c r="L659" s="298">
        <v>12</v>
      </c>
      <c r="M659" s="300">
        <v>60389.68</v>
      </c>
      <c r="N659" s="301"/>
      <c r="O659" s="297"/>
      <c r="P659" s="302"/>
    </row>
    <row r="660" spans="1:16" s="285" customFormat="1" ht="11.25" x14ac:dyDescent="0.2">
      <c r="A660" s="310" t="s">
        <v>1261</v>
      </c>
      <c r="B660" s="296" t="s">
        <v>1262</v>
      </c>
      <c r="C660" s="296" t="s">
        <v>312</v>
      </c>
      <c r="D660" s="297" t="s">
        <v>4864</v>
      </c>
      <c r="E660" s="298">
        <v>3500</v>
      </c>
      <c r="F660" s="298" t="s">
        <v>6226</v>
      </c>
      <c r="G660" s="297" t="s">
        <v>6227</v>
      </c>
      <c r="H660" s="297" t="s">
        <v>4903</v>
      </c>
      <c r="I660" s="297" t="s">
        <v>4883</v>
      </c>
      <c r="J660" s="297" t="s">
        <v>4884</v>
      </c>
      <c r="K660" s="299">
        <v>4</v>
      </c>
      <c r="L660" s="298">
        <v>12</v>
      </c>
      <c r="M660" s="300">
        <v>45161.760000000002</v>
      </c>
      <c r="N660" s="301"/>
      <c r="O660" s="297"/>
      <c r="P660" s="302"/>
    </row>
    <row r="661" spans="1:16" s="285" customFormat="1" ht="11.25" x14ac:dyDescent="0.2">
      <c r="A661" s="310" t="s">
        <v>1261</v>
      </c>
      <c r="B661" s="296" t="s">
        <v>1262</v>
      </c>
      <c r="C661" s="296" t="s">
        <v>312</v>
      </c>
      <c r="D661" s="297" t="s">
        <v>4864</v>
      </c>
      <c r="E661" s="298" t="s">
        <v>5139</v>
      </c>
      <c r="F661" s="298" t="s">
        <v>6228</v>
      </c>
      <c r="G661" s="297" t="s">
        <v>6229</v>
      </c>
      <c r="H661" s="297" t="s">
        <v>4874</v>
      </c>
      <c r="I661" s="297" t="s">
        <v>4868</v>
      </c>
      <c r="J661" s="297" t="s">
        <v>4869</v>
      </c>
      <c r="K661" s="299">
        <v>5</v>
      </c>
      <c r="L661" s="298">
        <v>12</v>
      </c>
      <c r="M661" s="300">
        <v>77369.960000000006</v>
      </c>
      <c r="N661" s="301"/>
      <c r="O661" s="297"/>
      <c r="P661" s="302"/>
    </row>
    <row r="662" spans="1:16" s="285" customFormat="1" ht="11.25" x14ac:dyDescent="0.2">
      <c r="A662" s="310" t="s">
        <v>1261</v>
      </c>
      <c r="B662" s="296" t="s">
        <v>1262</v>
      </c>
      <c r="C662" s="296" t="s">
        <v>312</v>
      </c>
      <c r="D662" s="297" t="s">
        <v>4864</v>
      </c>
      <c r="E662" s="298">
        <v>8500</v>
      </c>
      <c r="F662" s="298" t="s">
        <v>6230</v>
      </c>
      <c r="G662" s="297" t="s">
        <v>6231</v>
      </c>
      <c r="H662" s="297" t="s">
        <v>4887</v>
      </c>
      <c r="I662" s="297" t="s">
        <v>4868</v>
      </c>
      <c r="J662" s="297" t="s">
        <v>4869</v>
      </c>
      <c r="K662" s="299">
        <v>4</v>
      </c>
      <c r="L662" s="298">
        <v>12</v>
      </c>
      <c r="M662" s="300">
        <v>104789.68000000001</v>
      </c>
      <c r="N662" s="301"/>
      <c r="O662" s="297"/>
      <c r="P662" s="302"/>
    </row>
    <row r="663" spans="1:16" s="285" customFormat="1" ht="11.25" x14ac:dyDescent="0.2">
      <c r="A663" s="310" t="s">
        <v>1261</v>
      </c>
      <c r="B663" s="296" t="s">
        <v>1262</v>
      </c>
      <c r="C663" s="296" t="s">
        <v>312</v>
      </c>
      <c r="D663" s="297" t="s">
        <v>4880</v>
      </c>
      <c r="E663" s="298">
        <v>2500</v>
      </c>
      <c r="F663" s="298" t="s">
        <v>6232</v>
      </c>
      <c r="G663" s="297" t="s">
        <v>6233</v>
      </c>
      <c r="H663" s="297" t="s">
        <v>4874</v>
      </c>
      <c r="I663" s="297" t="s">
        <v>4922</v>
      </c>
      <c r="J663" s="297" t="s">
        <v>4898</v>
      </c>
      <c r="K663" s="299">
        <v>4</v>
      </c>
      <c r="L663" s="298">
        <v>12</v>
      </c>
      <c r="M663" s="300">
        <v>32789.68</v>
      </c>
      <c r="N663" s="301"/>
      <c r="O663" s="297"/>
      <c r="P663" s="302"/>
    </row>
    <row r="664" spans="1:16" s="285" customFormat="1" ht="11.25" x14ac:dyDescent="0.2">
      <c r="A664" s="310" t="s">
        <v>1261</v>
      </c>
      <c r="B664" s="296" t="s">
        <v>1262</v>
      </c>
      <c r="C664" s="296" t="s">
        <v>312</v>
      </c>
      <c r="D664" s="297" t="s">
        <v>4864</v>
      </c>
      <c r="E664" s="298">
        <v>8500</v>
      </c>
      <c r="F664" s="298" t="s">
        <v>6234</v>
      </c>
      <c r="G664" s="297" t="s">
        <v>6235</v>
      </c>
      <c r="H664" s="297" t="s">
        <v>4887</v>
      </c>
      <c r="I664" s="297" t="s">
        <v>4868</v>
      </c>
      <c r="J664" s="297" t="s">
        <v>4869</v>
      </c>
      <c r="K664" s="299">
        <v>4</v>
      </c>
      <c r="L664" s="298">
        <v>12</v>
      </c>
      <c r="M664" s="300">
        <v>104789.68000000001</v>
      </c>
      <c r="N664" s="301"/>
      <c r="O664" s="297"/>
      <c r="P664" s="302"/>
    </row>
    <row r="665" spans="1:16" s="285" customFormat="1" ht="11.25" x14ac:dyDescent="0.2">
      <c r="A665" s="310" t="s">
        <v>1261</v>
      </c>
      <c r="B665" s="296" t="s">
        <v>1262</v>
      </c>
      <c r="C665" s="296" t="s">
        <v>312</v>
      </c>
      <c r="D665" s="297" t="s">
        <v>4864</v>
      </c>
      <c r="E665" s="298">
        <v>9000</v>
      </c>
      <c r="F665" s="298" t="s">
        <v>6236</v>
      </c>
      <c r="G665" s="297" t="s">
        <v>6237</v>
      </c>
      <c r="H665" s="297" t="s">
        <v>4867</v>
      </c>
      <c r="I665" s="297" t="s">
        <v>4868</v>
      </c>
      <c r="J665" s="297" t="s">
        <v>4869</v>
      </c>
      <c r="K665" s="299">
        <v>4</v>
      </c>
      <c r="L665" s="298">
        <v>12</v>
      </c>
      <c r="M665" s="300">
        <v>110789.68000000001</v>
      </c>
      <c r="N665" s="301"/>
      <c r="O665" s="297"/>
      <c r="P665" s="302"/>
    </row>
    <row r="666" spans="1:16" s="285" customFormat="1" ht="11.25" x14ac:dyDescent="0.2">
      <c r="A666" s="310" t="s">
        <v>1261</v>
      </c>
      <c r="B666" s="296" t="s">
        <v>1262</v>
      </c>
      <c r="C666" s="296" t="s">
        <v>312</v>
      </c>
      <c r="D666" s="297" t="s">
        <v>4864</v>
      </c>
      <c r="E666" s="298">
        <v>7500</v>
      </c>
      <c r="F666" s="298" t="s">
        <v>6238</v>
      </c>
      <c r="G666" s="297" t="s">
        <v>6239</v>
      </c>
      <c r="H666" s="297" t="s">
        <v>4877</v>
      </c>
      <c r="I666" s="297" t="s">
        <v>4868</v>
      </c>
      <c r="J666" s="297" t="s">
        <v>4869</v>
      </c>
      <c r="K666" s="299">
        <v>4</v>
      </c>
      <c r="L666" s="298">
        <v>12</v>
      </c>
      <c r="M666" s="300">
        <v>92789.680000000008</v>
      </c>
      <c r="N666" s="301"/>
      <c r="O666" s="297"/>
      <c r="P666" s="302"/>
    </row>
    <row r="667" spans="1:16" s="285" customFormat="1" ht="11.25" x14ac:dyDescent="0.2">
      <c r="A667" s="310" t="s">
        <v>1261</v>
      </c>
      <c r="B667" s="296" t="s">
        <v>1262</v>
      </c>
      <c r="C667" s="296" t="s">
        <v>312</v>
      </c>
      <c r="D667" s="297" t="s">
        <v>4864</v>
      </c>
      <c r="E667" s="298">
        <v>6500</v>
      </c>
      <c r="F667" s="298" t="s">
        <v>6240</v>
      </c>
      <c r="G667" s="297" t="s">
        <v>6241</v>
      </c>
      <c r="H667" s="297" t="s">
        <v>4877</v>
      </c>
      <c r="I667" s="297" t="s">
        <v>4868</v>
      </c>
      <c r="J667" s="297" t="s">
        <v>4869</v>
      </c>
      <c r="K667" s="299">
        <v>4</v>
      </c>
      <c r="L667" s="298">
        <v>12</v>
      </c>
      <c r="M667" s="300">
        <v>74632.560000000012</v>
      </c>
      <c r="N667" s="301"/>
      <c r="O667" s="297"/>
      <c r="P667" s="302"/>
    </row>
    <row r="668" spans="1:16" s="285" customFormat="1" ht="11.25" x14ac:dyDescent="0.2">
      <c r="A668" s="310" t="s">
        <v>1261</v>
      </c>
      <c r="B668" s="296" t="s">
        <v>1262</v>
      </c>
      <c r="C668" s="296" t="s">
        <v>312</v>
      </c>
      <c r="D668" s="297" t="s">
        <v>4864</v>
      </c>
      <c r="E668" s="298">
        <v>8500</v>
      </c>
      <c r="F668" s="298" t="s">
        <v>6242</v>
      </c>
      <c r="G668" s="297" t="s">
        <v>6243</v>
      </c>
      <c r="H668" s="297" t="s">
        <v>4887</v>
      </c>
      <c r="I668" s="297" t="s">
        <v>4868</v>
      </c>
      <c r="J668" s="297" t="s">
        <v>4869</v>
      </c>
      <c r="K668" s="299">
        <v>4</v>
      </c>
      <c r="L668" s="298">
        <v>12</v>
      </c>
      <c r="M668" s="300">
        <v>104789.68000000001</v>
      </c>
      <c r="N668" s="301"/>
      <c r="O668" s="297"/>
      <c r="P668" s="302"/>
    </row>
    <row r="669" spans="1:16" s="285" customFormat="1" ht="11.25" x14ac:dyDescent="0.2">
      <c r="A669" s="310" t="s">
        <v>1261</v>
      </c>
      <c r="B669" s="296" t="s">
        <v>1262</v>
      </c>
      <c r="C669" s="296" t="s">
        <v>312</v>
      </c>
      <c r="D669" s="297" t="s">
        <v>4864</v>
      </c>
      <c r="E669" s="298">
        <v>4800</v>
      </c>
      <c r="F669" s="298" t="s">
        <v>6244</v>
      </c>
      <c r="G669" s="297" t="s">
        <v>6245</v>
      </c>
      <c r="H669" s="297" t="s">
        <v>4914</v>
      </c>
      <c r="I669" s="297" t="s">
        <v>4883</v>
      </c>
      <c r="J669" s="297" t="s">
        <v>4884</v>
      </c>
      <c r="K669" s="299">
        <v>4</v>
      </c>
      <c r="L669" s="298">
        <v>12</v>
      </c>
      <c r="M669" s="300">
        <v>60389.68</v>
      </c>
      <c r="N669" s="301"/>
      <c r="O669" s="297"/>
      <c r="P669" s="302"/>
    </row>
    <row r="670" spans="1:16" s="285" customFormat="1" ht="11.25" x14ac:dyDescent="0.2">
      <c r="A670" s="310" t="s">
        <v>1261</v>
      </c>
      <c r="B670" s="296" t="s">
        <v>1262</v>
      </c>
      <c r="C670" s="296" t="s">
        <v>312</v>
      </c>
      <c r="D670" s="297" t="s">
        <v>4864</v>
      </c>
      <c r="E670" s="298">
        <v>5500</v>
      </c>
      <c r="F670" s="298" t="s">
        <v>6246</v>
      </c>
      <c r="G670" s="297" t="s">
        <v>6247</v>
      </c>
      <c r="H670" s="297" t="s">
        <v>4877</v>
      </c>
      <c r="I670" s="297" t="s">
        <v>4868</v>
      </c>
      <c r="J670" s="297" t="s">
        <v>4869</v>
      </c>
      <c r="K670" s="299">
        <v>4</v>
      </c>
      <c r="L670" s="298">
        <v>12</v>
      </c>
      <c r="M670" s="300">
        <v>68789.680000000008</v>
      </c>
      <c r="N670" s="301"/>
      <c r="O670" s="297"/>
      <c r="P670" s="302"/>
    </row>
    <row r="671" spans="1:16" s="285" customFormat="1" ht="11.25" x14ac:dyDescent="0.2">
      <c r="A671" s="310" t="s">
        <v>1261</v>
      </c>
      <c r="B671" s="296" t="s">
        <v>1262</v>
      </c>
      <c r="C671" s="296" t="s">
        <v>312</v>
      </c>
      <c r="D671" s="297" t="s">
        <v>4864</v>
      </c>
      <c r="E671" s="298">
        <v>10500</v>
      </c>
      <c r="F671" s="298" t="s">
        <v>6248</v>
      </c>
      <c r="G671" s="297" t="s">
        <v>6249</v>
      </c>
      <c r="H671" s="297" t="s">
        <v>4887</v>
      </c>
      <c r="I671" s="297" t="s">
        <v>4868</v>
      </c>
      <c r="J671" s="297" t="s">
        <v>4869</v>
      </c>
      <c r="K671" s="299">
        <v>4</v>
      </c>
      <c r="L671" s="298">
        <v>12</v>
      </c>
      <c r="M671" s="300">
        <v>128789.68000000001</v>
      </c>
      <c r="N671" s="301"/>
      <c r="O671" s="297"/>
      <c r="P671" s="302"/>
    </row>
    <row r="672" spans="1:16" s="285" customFormat="1" ht="11.25" x14ac:dyDescent="0.2">
      <c r="A672" s="310" t="s">
        <v>1261</v>
      </c>
      <c r="B672" s="296" t="s">
        <v>1262</v>
      </c>
      <c r="C672" s="296" t="s">
        <v>312</v>
      </c>
      <c r="D672" s="297" t="s">
        <v>4864</v>
      </c>
      <c r="E672" s="298">
        <v>8500</v>
      </c>
      <c r="F672" s="298" t="s">
        <v>6250</v>
      </c>
      <c r="G672" s="297" t="s">
        <v>6251</v>
      </c>
      <c r="H672" s="297" t="s">
        <v>4887</v>
      </c>
      <c r="I672" s="297" t="s">
        <v>4868</v>
      </c>
      <c r="J672" s="297" t="s">
        <v>4869</v>
      </c>
      <c r="K672" s="299">
        <v>4</v>
      </c>
      <c r="L672" s="298">
        <v>12</v>
      </c>
      <c r="M672" s="300">
        <v>104789.68000000001</v>
      </c>
      <c r="N672" s="301"/>
      <c r="O672" s="297"/>
      <c r="P672" s="302"/>
    </row>
    <row r="673" spans="1:16" s="285" customFormat="1" ht="11.25" x14ac:dyDescent="0.2">
      <c r="A673" s="310" t="s">
        <v>1261</v>
      </c>
      <c r="B673" s="296" t="s">
        <v>1262</v>
      </c>
      <c r="C673" s="296" t="s">
        <v>312</v>
      </c>
      <c r="D673" s="297" t="s">
        <v>4864</v>
      </c>
      <c r="E673" s="298">
        <v>6000</v>
      </c>
      <c r="F673" s="298" t="s">
        <v>6252</v>
      </c>
      <c r="G673" s="297" t="s">
        <v>6253</v>
      </c>
      <c r="H673" s="297" t="s">
        <v>4877</v>
      </c>
      <c r="I673" s="297" t="s">
        <v>4868</v>
      </c>
      <c r="J673" s="297" t="s">
        <v>4869</v>
      </c>
      <c r="K673" s="299">
        <v>3</v>
      </c>
      <c r="L673" s="298">
        <v>9</v>
      </c>
      <c r="M673" s="300">
        <v>61700.56</v>
      </c>
      <c r="N673" s="301"/>
      <c r="O673" s="297"/>
      <c r="P673" s="302"/>
    </row>
    <row r="674" spans="1:16" s="285" customFormat="1" ht="11.25" x14ac:dyDescent="0.2">
      <c r="A674" s="310" t="s">
        <v>1261</v>
      </c>
      <c r="B674" s="296" t="s">
        <v>1262</v>
      </c>
      <c r="C674" s="296" t="s">
        <v>312</v>
      </c>
      <c r="D674" s="297" t="s">
        <v>4864</v>
      </c>
      <c r="E674" s="298">
        <v>6500</v>
      </c>
      <c r="F674" s="298" t="s">
        <v>6254</v>
      </c>
      <c r="G674" s="297" t="s">
        <v>6255</v>
      </c>
      <c r="H674" s="297" t="s">
        <v>4867</v>
      </c>
      <c r="I674" s="297" t="s">
        <v>4868</v>
      </c>
      <c r="J674" s="297" t="s">
        <v>4869</v>
      </c>
      <c r="K674" s="299">
        <v>2</v>
      </c>
      <c r="L674" s="298">
        <v>5</v>
      </c>
      <c r="M674" s="300">
        <v>31387.3</v>
      </c>
      <c r="N674" s="301"/>
      <c r="O674" s="297"/>
      <c r="P674" s="302"/>
    </row>
    <row r="675" spans="1:16" s="285" customFormat="1" ht="11.25" x14ac:dyDescent="0.2">
      <c r="A675" s="310" t="s">
        <v>1261</v>
      </c>
      <c r="B675" s="296" t="s">
        <v>1262</v>
      </c>
      <c r="C675" s="296" t="s">
        <v>312</v>
      </c>
      <c r="D675" s="297" t="s">
        <v>4864</v>
      </c>
      <c r="E675" s="298">
        <v>10500</v>
      </c>
      <c r="F675" s="298" t="s">
        <v>6256</v>
      </c>
      <c r="G675" s="297" t="s">
        <v>6257</v>
      </c>
      <c r="H675" s="297" t="s">
        <v>4917</v>
      </c>
      <c r="I675" s="297" t="s">
        <v>4868</v>
      </c>
      <c r="J675" s="297" t="s">
        <v>4869</v>
      </c>
      <c r="K675" s="299">
        <v>4</v>
      </c>
      <c r="L675" s="298">
        <v>12</v>
      </c>
      <c r="M675" s="300">
        <v>128789.68000000001</v>
      </c>
      <c r="N675" s="301"/>
      <c r="O675" s="297"/>
      <c r="P675" s="302"/>
    </row>
    <row r="676" spans="1:16" s="285" customFormat="1" ht="11.25" x14ac:dyDescent="0.2">
      <c r="A676" s="310" t="s">
        <v>1261</v>
      </c>
      <c r="B676" s="296" t="s">
        <v>1262</v>
      </c>
      <c r="C676" s="296" t="s">
        <v>312</v>
      </c>
      <c r="D676" s="297" t="s">
        <v>4880</v>
      </c>
      <c r="E676" s="298">
        <v>4500</v>
      </c>
      <c r="F676" s="298" t="s">
        <v>6258</v>
      </c>
      <c r="G676" s="297" t="s">
        <v>6259</v>
      </c>
      <c r="H676" s="297" t="s">
        <v>4874</v>
      </c>
      <c r="I676" s="297" t="s">
        <v>4897</v>
      </c>
      <c r="J676" s="297" t="s">
        <v>4898</v>
      </c>
      <c r="K676" s="299">
        <v>4</v>
      </c>
      <c r="L676" s="298">
        <v>12</v>
      </c>
      <c r="M676" s="300">
        <v>56789.68</v>
      </c>
      <c r="N676" s="301"/>
      <c r="O676" s="297"/>
      <c r="P676" s="302"/>
    </row>
    <row r="677" spans="1:16" s="285" customFormat="1" ht="11.25" x14ac:dyDescent="0.2">
      <c r="A677" s="310" t="s">
        <v>1261</v>
      </c>
      <c r="B677" s="296" t="s">
        <v>1262</v>
      </c>
      <c r="C677" s="296" t="s">
        <v>312</v>
      </c>
      <c r="D677" s="297" t="s">
        <v>4864</v>
      </c>
      <c r="E677" s="298">
        <v>10000</v>
      </c>
      <c r="F677" s="298" t="s">
        <v>6260</v>
      </c>
      <c r="G677" s="297" t="s">
        <v>6261</v>
      </c>
      <c r="H677" s="297" t="s">
        <v>4887</v>
      </c>
      <c r="I677" s="297" t="s">
        <v>4868</v>
      </c>
      <c r="J677" s="297" t="s">
        <v>4869</v>
      </c>
      <c r="K677" s="299">
        <v>4</v>
      </c>
      <c r="L677" s="298">
        <v>12</v>
      </c>
      <c r="M677" s="300">
        <v>122789.68000000001</v>
      </c>
      <c r="N677" s="301"/>
      <c r="O677" s="297"/>
      <c r="P677" s="302"/>
    </row>
    <row r="678" spans="1:16" s="285" customFormat="1" ht="11.25" x14ac:dyDescent="0.2">
      <c r="A678" s="310" t="s">
        <v>1261</v>
      </c>
      <c r="B678" s="296" t="s">
        <v>1262</v>
      </c>
      <c r="C678" s="296" t="s">
        <v>312</v>
      </c>
      <c r="D678" s="297" t="s">
        <v>4864</v>
      </c>
      <c r="E678" s="298">
        <v>5500</v>
      </c>
      <c r="F678" s="298" t="s">
        <v>6262</v>
      </c>
      <c r="G678" s="297" t="s">
        <v>6263</v>
      </c>
      <c r="H678" s="297" t="s">
        <v>4877</v>
      </c>
      <c r="I678" s="297" t="s">
        <v>4868</v>
      </c>
      <c r="J678" s="297" t="s">
        <v>4869</v>
      </c>
      <c r="K678" s="299">
        <v>4</v>
      </c>
      <c r="L678" s="298">
        <v>12</v>
      </c>
      <c r="M678" s="300">
        <v>68789.680000000008</v>
      </c>
      <c r="N678" s="301"/>
      <c r="O678" s="297"/>
      <c r="P678" s="302"/>
    </row>
    <row r="679" spans="1:16" s="285" customFormat="1" ht="11.25" x14ac:dyDescent="0.2">
      <c r="A679" s="310" t="s">
        <v>1261</v>
      </c>
      <c r="B679" s="296" t="s">
        <v>1262</v>
      </c>
      <c r="C679" s="296" t="s">
        <v>312</v>
      </c>
      <c r="D679" s="297" t="s">
        <v>4864</v>
      </c>
      <c r="E679" s="298">
        <v>6500</v>
      </c>
      <c r="F679" s="298" t="s">
        <v>6264</v>
      </c>
      <c r="G679" s="297" t="s">
        <v>6265</v>
      </c>
      <c r="H679" s="297" t="s">
        <v>4877</v>
      </c>
      <c r="I679" s="297" t="s">
        <v>4868</v>
      </c>
      <c r="J679" s="297" t="s">
        <v>4869</v>
      </c>
      <c r="K679" s="299">
        <v>4</v>
      </c>
      <c r="L679" s="298">
        <v>12</v>
      </c>
      <c r="M679" s="300">
        <v>80789.680000000008</v>
      </c>
      <c r="N679" s="301"/>
      <c r="O679" s="297"/>
      <c r="P679" s="302"/>
    </row>
    <row r="680" spans="1:16" s="285" customFormat="1" ht="11.25" x14ac:dyDescent="0.2">
      <c r="A680" s="310" t="s">
        <v>1261</v>
      </c>
      <c r="B680" s="296" t="s">
        <v>1262</v>
      </c>
      <c r="C680" s="296" t="s">
        <v>312</v>
      </c>
      <c r="D680" s="297" t="s">
        <v>4864</v>
      </c>
      <c r="E680" s="298" t="s">
        <v>6266</v>
      </c>
      <c r="F680" s="298" t="s">
        <v>6267</v>
      </c>
      <c r="G680" s="297" t="s">
        <v>6268</v>
      </c>
      <c r="H680" s="297" t="s">
        <v>4917</v>
      </c>
      <c r="I680" s="297" t="s">
        <v>4868</v>
      </c>
      <c r="J680" s="297" t="s">
        <v>4869</v>
      </c>
      <c r="K680" s="299">
        <v>5</v>
      </c>
      <c r="L680" s="298">
        <v>12</v>
      </c>
      <c r="M680" s="300">
        <v>139291.56</v>
      </c>
      <c r="N680" s="301"/>
      <c r="O680" s="297"/>
      <c r="P680" s="302"/>
    </row>
    <row r="681" spans="1:16" s="285" customFormat="1" ht="11.25" x14ac:dyDescent="0.2">
      <c r="A681" s="310" t="s">
        <v>1261</v>
      </c>
      <c r="B681" s="296" t="s">
        <v>1262</v>
      </c>
      <c r="C681" s="296" t="s">
        <v>312</v>
      </c>
      <c r="D681" s="297" t="s">
        <v>4864</v>
      </c>
      <c r="E681" s="298">
        <v>8500</v>
      </c>
      <c r="F681" s="298" t="s">
        <v>6269</v>
      </c>
      <c r="G681" s="297" t="s">
        <v>6270</v>
      </c>
      <c r="H681" s="297" t="s">
        <v>4874</v>
      </c>
      <c r="I681" s="297" t="s">
        <v>4868</v>
      </c>
      <c r="J681" s="297" t="s">
        <v>4869</v>
      </c>
      <c r="K681" s="299">
        <v>1</v>
      </c>
      <c r="L681" s="298">
        <v>2</v>
      </c>
      <c r="M681" s="300">
        <v>18121.52</v>
      </c>
      <c r="N681" s="301"/>
      <c r="O681" s="297"/>
      <c r="P681" s="302"/>
    </row>
    <row r="682" spans="1:16" s="285" customFormat="1" ht="11.25" x14ac:dyDescent="0.2">
      <c r="A682" s="310" t="s">
        <v>1261</v>
      </c>
      <c r="B682" s="296" t="s">
        <v>1262</v>
      </c>
      <c r="C682" s="296" t="s">
        <v>312</v>
      </c>
      <c r="D682" s="297" t="s">
        <v>4864</v>
      </c>
      <c r="E682" s="298">
        <v>6500</v>
      </c>
      <c r="F682" s="298" t="s">
        <v>6271</v>
      </c>
      <c r="G682" s="297" t="s">
        <v>6272</v>
      </c>
      <c r="H682" s="297" t="s">
        <v>4877</v>
      </c>
      <c r="I682" s="297" t="s">
        <v>4868</v>
      </c>
      <c r="J682" s="297" t="s">
        <v>4869</v>
      </c>
      <c r="K682" s="299">
        <v>4</v>
      </c>
      <c r="L682" s="298">
        <v>12</v>
      </c>
      <c r="M682" s="300">
        <v>82440.890000000014</v>
      </c>
      <c r="N682" s="301"/>
      <c r="O682" s="297"/>
      <c r="P682" s="302"/>
    </row>
    <row r="683" spans="1:16" s="285" customFormat="1" ht="11.25" x14ac:dyDescent="0.2">
      <c r="A683" s="310" t="s">
        <v>1261</v>
      </c>
      <c r="B683" s="296" t="s">
        <v>1262</v>
      </c>
      <c r="C683" s="296" t="s">
        <v>312</v>
      </c>
      <c r="D683" s="297" t="s">
        <v>4864</v>
      </c>
      <c r="E683" s="298">
        <v>5500</v>
      </c>
      <c r="F683" s="298" t="s">
        <v>6273</v>
      </c>
      <c r="G683" s="297" t="s">
        <v>6274</v>
      </c>
      <c r="H683" s="297" t="s">
        <v>6275</v>
      </c>
      <c r="I683" s="297" t="s">
        <v>4868</v>
      </c>
      <c r="J683" s="297" t="s">
        <v>4869</v>
      </c>
      <c r="K683" s="299">
        <v>2</v>
      </c>
      <c r="L683" s="298">
        <v>7</v>
      </c>
      <c r="M683" s="300">
        <v>39895.32</v>
      </c>
      <c r="N683" s="301"/>
      <c r="O683" s="297"/>
      <c r="P683" s="302"/>
    </row>
    <row r="684" spans="1:16" s="285" customFormat="1" ht="11.25" x14ac:dyDescent="0.2">
      <c r="A684" s="310" t="s">
        <v>1261</v>
      </c>
      <c r="B684" s="296" t="s">
        <v>1262</v>
      </c>
      <c r="C684" s="296" t="s">
        <v>312</v>
      </c>
      <c r="D684" s="297" t="s">
        <v>4864</v>
      </c>
      <c r="E684" s="298">
        <v>5500</v>
      </c>
      <c r="F684" s="298" t="s">
        <v>6276</v>
      </c>
      <c r="G684" s="297" t="s">
        <v>6277</v>
      </c>
      <c r="H684" s="297" t="s">
        <v>4867</v>
      </c>
      <c r="I684" s="297" t="s">
        <v>4868</v>
      </c>
      <c r="J684" s="297" t="s">
        <v>4869</v>
      </c>
      <c r="K684" s="299">
        <v>4</v>
      </c>
      <c r="L684" s="298">
        <v>12</v>
      </c>
      <c r="M684" s="300">
        <v>68789.680000000008</v>
      </c>
      <c r="N684" s="301"/>
      <c r="O684" s="297"/>
      <c r="P684" s="302"/>
    </row>
    <row r="685" spans="1:16" s="285" customFormat="1" ht="11.25" x14ac:dyDescent="0.2">
      <c r="A685" s="310" t="s">
        <v>1261</v>
      </c>
      <c r="B685" s="296" t="s">
        <v>1262</v>
      </c>
      <c r="C685" s="296" t="s">
        <v>312</v>
      </c>
      <c r="D685" s="297" t="s">
        <v>4864</v>
      </c>
      <c r="E685" s="298" t="s">
        <v>6278</v>
      </c>
      <c r="F685" s="298" t="s">
        <v>6279</v>
      </c>
      <c r="G685" s="297" t="s">
        <v>6280</v>
      </c>
      <c r="H685" s="297" t="s">
        <v>4887</v>
      </c>
      <c r="I685" s="297" t="s">
        <v>4868</v>
      </c>
      <c r="J685" s="297" t="s">
        <v>4869</v>
      </c>
      <c r="K685" s="299">
        <v>5</v>
      </c>
      <c r="L685" s="298">
        <v>12</v>
      </c>
      <c r="M685" s="300">
        <v>117861.62000000001</v>
      </c>
      <c r="N685" s="301"/>
      <c r="O685" s="297"/>
      <c r="P685" s="302"/>
    </row>
    <row r="686" spans="1:16" s="285" customFormat="1" ht="11.25" x14ac:dyDescent="0.2">
      <c r="A686" s="310" t="s">
        <v>1261</v>
      </c>
      <c r="B686" s="296" t="s">
        <v>1262</v>
      </c>
      <c r="C686" s="296" t="s">
        <v>312</v>
      </c>
      <c r="D686" s="297" t="s">
        <v>4864</v>
      </c>
      <c r="E686" s="298">
        <v>8500</v>
      </c>
      <c r="F686" s="298" t="s">
        <v>6281</v>
      </c>
      <c r="G686" s="297" t="s">
        <v>6282</v>
      </c>
      <c r="H686" s="297" t="s">
        <v>4877</v>
      </c>
      <c r="I686" s="297" t="s">
        <v>4868</v>
      </c>
      <c r="J686" s="297" t="s">
        <v>4869</v>
      </c>
      <c r="K686" s="299">
        <v>4</v>
      </c>
      <c r="L686" s="298">
        <v>12</v>
      </c>
      <c r="M686" s="300">
        <v>100592.36000000002</v>
      </c>
      <c r="N686" s="301"/>
      <c r="O686" s="297"/>
      <c r="P686" s="302"/>
    </row>
    <row r="687" spans="1:16" s="285" customFormat="1" ht="11.25" x14ac:dyDescent="0.2">
      <c r="A687" s="310" t="s">
        <v>1261</v>
      </c>
      <c r="B687" s="296" t="s">
        <v>1262</v>
      </c>
      <c r="C687" s="296" t="s">
        <v>312</v>
      </c>
      <c r="D687" s="297" t="s">
        <v>4864</v>
      </c>
      <c r="E687" s="298">
        <v>8500</v>
      </c>
      <c r="F687" s="298" t="s">
        <v>6283</v>
      </c>
      <c r="G687" s="297" t="s">
        <v>6284</v>
      </c>
      <c r="H687" s="297" t="s">
        <v>4887</v>
      </c>
      <c r="I687" s="297" t="s">
        <v>4868</v>
      </c>
      <c r="J687" s="297" t="s">
        <v>4869</v>
      </c>
      <c r="K687" s="299">
        <v>4</v>
      </c>
      <c r="L687" s="298">
        <v>12</v>
      </c>
      <c r="M687" s="300">
        <v>104789.68000000001</v>
      </c>
      <c r="N687" s="301"/>
      <c r="O687" s="297"/>
      <c r="P687" s="302"/>
    </row>
    <row r="688" spans="1:16" s="285" customFormat="1" ht="11.25" x14ac:dyDescent="0.2">
      <c r="A688" s="310" t="s">
        <v>1261</v>
      </c>
      <c r="B688" s="296" t="s">
        <v>1262</v>
      </c>
      <c r="C688" s="296" t="s">
        <v>312</v>
      </c>
      <c r="D688" s="297" t="s">
        <v>4864</v>
      </c>
      <c r="E688" s="298">
        <v>6500</v>
      </c>
      <c r="F688" s="298" t="s">
        <v>6285</v>
      </c>
      <c r="G688" s="297" t="s">
        <v>6286</v>
      </c>
      <c r="H688" s="297" t="s">
        <v>5757</v>
      </c>
      <c r="I688" s="297" t="s">
        <v>4868</v>
      </c>
      <c r="J688" s="297" t="s">
        <v>4869</v>
      </c>
      <c r="K688" s="299">
        <v>4</v>
      </c>
      <c r="L688" s="298">
        <v>12</v>
      </c>
      <c r="M688" s="300">
        <v>80789.680000000008</v>
      </c>
      <c r="N688" s="301"/>
      <c r="O688" s="297"/>
      <c r="P688" s="302"/>
    </row>
    <row r="689" spans="1:16" s="285" customFormat="1" ht="11.25" x14ac:dyDescent="0.2">
      <c r="A689" s="310" t="s">
        <v>1261</v>
      </c>
      <c r="B689" s="296" t="s">
        <v>1262</v>
      </c>
      <c r="C689" s="296" t="s">
        <v>312</v>
      </c>
      <c r="D689" s="297" t="s">
        <v>4864</v>
      </c>
      <c r="E689" s="298">
        <v>6500</v>
      </c>
      <c r="F689" s="298" t="s">
        <v>6287</v>
      </c>
      <c r="G689" s="297" t="s">
        <v>6288</v>
      </c>
      <c r="H689" s="297" t="s">
        <v>4874</v>
      </c>
      <c r="I689" s="297" t="s">
        <v>4868</v>
      </c>
      <c r="J689" s="297" t="s">
        <v>4869</v>
      </c>
      <c r="K689" s="299">
        <v>4</v>
      </c>
      <c r="L689" s="298">
        <v>12</v>
      </c>
      <c r="M689" s="300">
        <v>80789.680000000008</v>
      </c>
      <c r="N689" s="301"/>
      <c r="O689" s="297"/>
      <c r="P689" s="302"/>
    </row>
    <row r="690" spans="1:16" s="285" customFormat="1" ht="11.25" x14ac:dyDescent="0.2">
      <c r="A690" s="310" t="s">
        <v>1261</v>
      </c>
      <c r="B690" s="296" t="s">
        <v>1262</v>
      </c>
      <c r="C690" s="296" t="s">
        <v>312</v>
      </c>
      <c r="D690" s="297" t="s">
        <v>4864</v>
      </c>
      <c r="E690" s="298">
        <v>7500</v>
      </c>
      <c r="F690" s="298" t="s">
        <v>6289</v>
      </c>
      <c r="G690" s="297" t="s">
        <v>6290</v>
      </c>
      <c r="H690" s="297" t="s">
        <v>4877</v>
      </c>
      <c r="I690" s="297" t="s">
        <v>4868</v>
      </c>
      <c r="J690" s="297" t="s">
        <v>4869</v>
      </c>
      <c r="K690" s="299">
        <v>4</v>
      </c>
      <c r="L690" s="298">
        <v>12</v>
      </c>
      <c r="M690" s="300">
        <v>92789.680000000008</v>
      </c>
      <c r="N690" s="301"/>
      <c r="O690" s="297"/>
      <c r="P690" s="302"/>
    </row>
    <row r="691" spans="1:16" s="285" customFormat="1" ht="11.25" x14ac:dyDescent="0.2">
      <c r="A691" s="310" t="s">
        <v>1261</v>
      </c>
      <c r="B691" s="296" t="s">
        <v>1262</v>
      </c>
      <c r="C691" s="296" t="s">
        <v>312</v>
      </c>
      <c r="D691" s="297" t="s">
        <v>4864</v>
      </c>
      <c r="E691" s="298">
        <v>11500</v>
      </c>
      <c r="F691" s="298" t="s">
        <v>6291</v>
      </c>
      <c r="G691" s="297" t="s">
        <v>6292</v>
      </c>
      <c r="H691" s="297" t="s">
        <v>4903</v>
      </c>
      <c r="I691" s="297" t="s">
        <v>4868</v>
      </c>
      <c r="J691" s="297" t="s">
        <v>4869</v>
      </c>
      <c r="K691" s="299">
        <v>4</v>
      </c>
      <c r="L691" s="298">
        <v>12</v>
      </c>
      <c r="M691" s="300">
        <v>140789.68</v>
      </c>
      <c r="N691" s="301"/>
      <c r="O691" s="297"/>
      <c r="P691" s="302"/>
    </row>
    <row r="692" spans="1:16" s="285" customFormat="1" ht="11.25" x14ac:dyDescent="0.2">
      <c r="A692" s="310" t="s">
        <v>1261</v>
      </c>
      <c r="B692" s="296" t="s">
        <v>1262</v>
      </c>
      <c r="C692" s="296" t="s">
        <v>312</v>
      </c>
      <c r="D692" s="297" t="s">
        <v>4864</v>
      </c>
      <c r="E692" s="298">
        <v>11000</v>
      </c>
      <c r="F692" s="298" t="s">
        <v>6293</v>
      </c>
      <c r="G692" s="297" t="s">
        <v>6294</v>
      </c>
      <c r="H692" s="297" t="s">
        <v>4867</v>
      </c>
      <c r="I692" s="297" t="s">
        <v>4868</v>
      </c>
      <c r="J692" s="297" t="s">
        <v>4869</v>
      </c>
      <c r="K692" s="299">
        <v>1</v>
      </c>
      <c r="L692" s="298">
        <v>2</v>
      </c>
      <c r="M692" s="300">
        <v>23288.18</v>
      </c>
      <c r="N692" s="301"/>
      <c r="O692" s="297"/>
      <c r="P692" s="302"/>
    </row>
    <row r="693" spans="1:16" s="285" customFormat="1" ht="11.25" x14ac:dyDescent="0.2">
      <c r="A693" s="310" t="s">
        <v>1261</v>
      </c>
      <c r="B693" s="296" t="s">
        <v>1262</v>
      </c>
      <c r="C693" s="296" t="s">
        <v>312</v>
      </c>
      <c r="D693" s="297" t="s">
        <v>4864</v>
      </c>
      <c r="E693" s="298" t="s">
        <v>5344</v>
      </c>
      <c r="F693" s="298" t="s">
        <v>6295</v>
      </c>
      <c r="G693" s="297" t="s">
        <v>6296</v>
      </c>
      <c r="H693" s="297" t="s">
        <v>4874</v>
      </c>
      <c r="I693" s="297" t="s">
        <v>4868</v>
      </c>
      <c r="J693" s="297" t="s">
        <v>4869</v>
      </c>
      <c r="K693" s="299">
        <v>5</v>
      </c>
      <c r="L693" s="298">
        <v>12</v>
      </c>
      <c r="M693" s="300">
        <v>83206.350000000006</v>
      </c>
      <c r="N693" s="301"/>
      <c r="O693" s="297"/>
      <c r="P693" s="302"/>
    </row>
    <row r="694" spans="1:16" s="285" customFormat="1" ht="11.25" x14ac:dyDescent="0.2">
      <c r="A694" s="310" t="s">
        <v>1261</v>
      </c>
      <c r="B694" s="296" t="s">
        <v>1262</v>
      </c>
      <c r="C694" s="296" t="s">
        <v>312</v>
      </c>
      <c r="D694" s="297" t="s">
        <v>4864</v>
      </c>
      <c r="E694" s="298">
        <v>5000</v>
      </c>
      <c r="F694" s="298" t="s">
        <v>6297</v>
      </c>
      <c r="G694" s="297" t="s">
        <v>6298</v>
      </c>
      <c r="H694" s="297" t="s">
        <v>4877</v>
      </c>
      <c r="I694" s="297" t="s">
        <v>4868</v>
      </c>
      <c r="J694" s="297" t="s">
        <v>4869</v>
      </c>
      <c r="K694" s="299">
        <v>4</v>
      </c>
      <c r="L694" s="298">
        <v>12</v>
      </c>
      <c r="M694" s="300">
        <v>62789.68</v>
      </c>
      <c r="N694" s="301"/>
      <c r="O694" s="297"/>
      <c r="P694" s="302"/>
    </row>
    <row r="695" spans="1:16" s="285" customFormat="1" ht="11.25" x14ac:dyDescent="0.2">
      <c r="A695" s="310" t="s">
        <v>1261</v>
      </c>
      <c r="B695" s="296" t="s">
        <v>1262</v>
      </c>
      <c r="C695" s="296" t="s">
        <v>312</v>
      </c>
      <c r="D695" s="297" t="s">
        <v>4864</v>
      </c>
      <c r="E695" s="298">
        <v>7000</v>
      </c>
      <c r="F695" s="298" t="s">
        <v>6299</v>
      </c>
      <c r="G695" s="297" t="s">
        <v>6300</v>
      </c>
      <c r="H695" s="297" t="s">
        <v>4903</v>
      </c>
      <c r="I695" s="297" t="s">
        <v>4868</v>
      </c>
      <c r="J695" s="297" t="s">
        <v>4869</v>
      </c>
      <c r="K695" s="299">
        <v>4</v>
      </c>
      <c r="L695" s="298">
        <v>12</v>
      </c>
      <c r="M695" s="300">
        <v>86789.680000000008</v>
      </c>
      <c r="N695" s="301"/>
      <c r="O695" s="297"/>
      <c r="P695" s="302"/>
    </row>
    <row r="696" spans="1:16" s="285" customFormat="1" ht="11.25" x14ac:dyDescent="0.2">
      <c r="A696" s="310" t="s">
        <v>1261</v>
      </c>
      <c r="B696" s="296" t="s">
        <v>1262</v>
      </c>
      <c r="C696" s="296" t="s">
        <v>312</v>
      </c>
      <c r="D696" s="297" t="s">
        <v>4880</v>
      </c>
      <c r="E696" s="298">
        <v>3400</v>
      </c>
      <c r="F696" s="298" t="s">
        <v>6301</v>
      </c>
      <c r="G696" s="297" t="s">
        <v>6302</v>
      </c>
      <c r="H696" s="297" t="s">
        <v>4896</v>
      </c>
      <c r="I696" s="297" t="s">
        <v>4868</v>
      </c>
      <c r="J696" s="297" t="s">
        <v>5069</v>
      </c>
      <c r="K696" s="299">
        <v>4</v>
      </c>
      <c r="L696" s="298">
        <v>12</v>
      </c>
      <c r="M696" s="300">
        <v>43589.68</v>
      </c>
      <c r="N696" s="301"/>
      <c r="O696" s="297"/>
      <c r="P696" s="302"/>
    </row>
    <row r="697" spans="1:16" s="285" customFormat="1" ht="11.25" x14ac:dyDescent="0.2">
      <c r="A697" s="310" t="s">
        <v>1261</v>
      </c>
      <c r="B697" s="296" t="s">
        <v>1262</v>
      </c>
      <c r="C697" s="296" t="s">
        <v>312</v>
      </c>
      <c r="D697" s="297" t="s">
        <v>4864</v>
      </c>
      <c r="E697" s="298">
        <v>6500</v>
      </c>
      <c r="F697" s="298" t="s">
        <v>6303</v>
      </c>
      <c r="G697" s="297" t="s">
        <v>6304</v>
      </c>
      <c r="H697" s="297" t="s">
        <v>4877</v>
      </c>
      <c r="I697" s="297" t="s">
        <v>4868</v>
      </c>
      <c r="J697" s="297" t="s">
        <v>4869</v>
      </c>
      <c r="K697" s="299">
        <v>1</v>
      </c>
      <c r="L697" s="298">
        <v>2</v>
      </c>
      <c r="M697" s="300">
        <v>13988.179999999998</v>
      </c>
      <c r="N697" s="301"/>
      <c r="O697" s="297"/>
      <c r="P697" s="302"/>
    </row>
    <row r="698" spans="1:16" s="285" customFormat="1" ht="11.25" x14ac:dyDescent="0.2">
      <c r="A698" s="310" t="s">
        <v>1261</v>
      </c>
      <c r="B698" s="296" t="s">
        <v>1262</v>
      </c>
      <c r="C698" s="296" t="s">
        <v>312</v>
      </c>
      <c r="D698" s="297" t="s">
        <v>4864</v>
      </c>
      <c r="E698" s="298">
        <v>7500</v>
      </c>
      <c r="F698" s="298" t="s">
        <v>1593</v>
      </c>
      <c r="G698" s="297" t="s">
        <v>1594</v>
      </c>
      <c r="H698" s="297" t="s">
        <v>5404</v>
      </c>
      <c r="I698" s="297" t="s">
        <v>4868</v>
      </c>
      <c r="J698" s="297" t="s">
        <v>4869</v>
      </c>
      <c r="K698" s="299">
        <v>1</v>
      </c>
      <c r="L698" s="298">
        <v>2</v>
      </c>
      <c r="M698" s="300">
        <v>16054.849999999999</v>
      </c>
      <c r="N698" s="301"/>
      <c r="O698" s="297"/>
      <c r="P698" s="302"/>
    </row>
    <row r="699" spans="1:16" s="285" customFormat="1" ht="11.25" x14ac:dyDescent="0.2">
      <c r="A699" s="310" t="s">
        <v>1261</v>
      </c>
      <c r="B699" s="296" t="s">
        <v>1262</v>
      </c>
      <c r="C699" s="296" t="s">
        <v>312</v>
      </c>
      <c r="D699" s="297" t="s">
        <v>4864</v>
      </c>
      <c r="E699" s="298" t="s">
        <v>5207</v>
      </c>
      <c r="F699" s="298" t="s">
        <v>6305</v>
      </c>
      <c r="G699" s="297" t="s">
        <v>6306</v>
      </c>
      <c r="H699" s="297" t="s">
        <v>4887</v>
      </c>
      <c r="I699" s="297" t="s">
        <v>4868</v>
      </c>
      <c r="J699" s="297" t="s">
        <v>4869</v>
      </c>
      <c r="K699" s="299">
        <v>5</v>
      </c>
      <c r="L699" s="298">
        <v>12</v>
      </c>
      <c r="M699" s="300">
        <v>108828.57</v>
      </c>
      <c r="N699" s="301"/>
      <c r="O699" s="297"/>
      <c r="P699" s="302"/>
    </row>
    <row r="700" spans="1:16" s="285" customFormat="1" ht="11.25" x14ac:dyDescent="0.2">
      <c r="A700" s="310" t="s">
        <v>1261</v>
      </c>
      <c r="B700" s="296" t="s">
        <v>1262</v>
      </c>
      <c r="C700" s="296" t="s">
        <v>312</v>
      </c>
      <c r="D700" s="297" t="s">
        <v>4864</v>
      </c>
      <c r="E700" s="298" t="s">
        <v>5139</v>
      </c>
      <c r="F700" s="298" t="s">
        <v>6307</v>
      </c>
      <c r="G700" s="297" t="s">
        <v>6308</v>
      </c>
      <c r="H700" s="297" t="s">
        <v>4867</v>
      </c>
      <c r="I700" s="297" t="s">
        <v>4868</v>
      </c>
      <c r="J700" s="297" t="s">
        <v>4869</v>
      </c>
      <c r="K700" s="299">
        <v>5</v>
      </c>
      <c r="L700" s="298">
        <v>12</v>
      </c>
      <c r="M700" s="300">
        <v>80377.97</v>
      </c>
      <c r="N700" s="301"/>
      <c r="O700" s="297"/>
      <c r="P700" s="302"/>
    </row>
    <row r="701" spans="1:16" s="285" customFormat="1" ht="11.25" x14ac:dyDescent="0.2">
      <c r="A701" s="310" t="s">
        <v>1261</v>
      </c>
      <c r="B701" s="296" t="s">
        <v>1262</v>
      </c>
      <c r="C701" s="296" t="s">
        <v>312</v>
      </c>
      <c r="D701" s="297" t="s">
        <v>4864</v>
      </c>
      <c r="E701" s="298">
        <v>6500</v>
      </c>
      <c r="F701" s="298" t="s">
        <v>6309</v>
      </c>
      <c r="G701" s="297" t="s">
        <v>6310</v>
      </c>
      <c r="H701" s="297" t="s">
        <v>4887</v>
      </c>
      <c r="I701" s="297" t="s">
        <v>4868</v>
      </c>
      <c r="J701" s="297" t="s">
        <v>4869</v>
      </c>
      <c r="K701" s="299">
        <v>4</v>
      </c>
      <c r="L701" s="298">
        <v>12</v>
      </c>
      <c r="M701" s="300">
        <v>80789.680000000008</v>
      </c>
      <c r="N701" s="301"/>
      <c r="O701" s="297"/>
      <c r="P701" s="302"/>
    </row>
    <row r="702" spans="1:16" s="285" customFormat="1" ht="11.25" x14ac:dyDescent="0.2">
      <c r="A702" s="310" t="s">
        <v>1261</v>
      </c>
      <c r="B702" s="296" t="s">
        <v>1262</v>
      </c>
      <c r="C702" s="296" t="s">
        <v>312</v>
      </c>
      <c r="D702" s="297" t="s">
        <v>4880</v>
      </c>
      <c r="E702" s="298">
        <v>3000</v>
      </c>
      <c r="F702" s="298" t="s">
        <v>6311</v>
      </c>
      <c r="G702" s="297" t="s">
        <v>6312</v>
      </c>
      <c r="H702" s="297" t="s">
        <v>4896</v>
      </c>
      <c r="I702" s="297" t="s">
        <v>4868</v>
      </c>
      <c r="J702" s="297" t="s">
        <v>5069</v>
      </c>
      <c r="K702" s="299">
        <v>4</v>
      </c>
      <c r="L702" s="298">
        <v>12</v>
      </c>
      <c r="M702" s="300">
        <v>38789.68</v>
      </c>
      <c r="N702" s="301"/>
      <c r="O702" s="297"/>
      <c r="P702" s="302"/>
    </row>
    <row r="703" spans="1:16" s="285" customFormat="1" ht="11.25" x14ac:dyDescent="0.2">
      <c r="A703" s="310" t="s">
        <v>1261</v>
      </c>
      <c r="B703" s="296" t="s">
        <v>1262</v>
      </c>
      <c r="C703" s="296" t="s">
        <v>312</v>
      </c>
      <c r="D703" s="297" t="s">
        <v>4864</v>
      </c>
      <c r="E703" s="298">
        <v>6500</v>
      </c>
      <c r="F703" s="298" t="s">
        <v>6313</v>
      </c>
      <c r="G703" s="297" t="s">
        <v>6314</v>
      </c>
      <c r="H703" s="297" t="s">
        <v>4867</v>
      </c>
      <c r="I703" s="297" t="s">
        <v>4868</v>
      </c>
      <c r="J703" s="297" t="s">
        <v>4869</v>
      </c>
      <c r="K703" s="299">
        <v>2</v>
      </c>
      <c r="L703" s="298">
        <v>5</v>
      </c>
      <c r="M703" s="300">
        <v>31387.3</v>
      </c>
      <c r="N703" s="301"/>
      <c r="O703" s="297"/>
      <c r="P703" s="302"/>
    </row>
    <row r="704" spans="1:16" s="285" customFormat="1" ht="11.25" x14ac:dyDescent="0.2">
      <c r="A704" s="310" t="s">
        <v>1261</v>
      </c>
      <c r="B704" s="296" t="s">
        <v>1262</v>
      </c>
      <c r="C704" s="296" t="s">
        <v>312</v>
      </c>
      <c r="D704" s="297" t="s">
        <v>4956</v>
      </c>
      <c r="E704" s="298">
        <v>2500</v>
      </c>
      <c r="F704" s="298" t="s">
        <v>6315</v>
      </c>
      <c r="G704" s="297" t="s">
        <v>6316</v>
      </c>
      <c r="H704" s="297" t="s">
        <v>4959</v>
      </c>
      <c r="I704" s="297" t="s">
        <v>4897</v>
      </c>
      <c r="J704" s="297" t="s">
        <v>4960</v>
      </c>
      <c r="K704" s="299">
        <v>4</v>
      </c>
      <c r="L704" s="298">
        <v>12</v>
      </c>
      <c r="M704" s="300">
        <v>32789.68</v>
      </c>
      <c r="N704" s="301"/>
      <c r="O704" s="297"/>
      <c r="P704" s="302"/>
    </row>
    <row r="705" spans="1:16" s="285" customFormat="1" ht="11.25" x14ac:dyDescent="0.2">
      <c r="A705" s="310" t="s">
        <v>1261</v>
      </c>
      <c r="B705" s="296" t="s">
        <v>1262</v>
      </c>
      <c r="C705" s="296" t="s">
        <v>312</v>
      </c>
      <c r="D705" s="297" t="s">
        <v>4864</v>
      </c>
      <c r="E705" s="298">
        <v>7500</v>
      </c>
      <c r="F705" s="298" t="s">
        <v>6317</v>
      </c>
      <c r="G705" s="297" t="s">
        <v>6318</v>
      </c>
      <c r="H705" s="297" t="s">
        <v>4867</v>
      </c>
      <c r="I705" s="297" t="s">
        <v>4868</v>
      </c>
      <c r="J705" s="297" t="s">
        <v>4869</v>
      </c>
      <c r="K705" s="299">
        <v>4</v>
      </c>
      <c r="L705" s="298">
        <v>12</v>
      </c>
      <c r="M705" s="300">
        <v>92789.680000000008</v>
      </c>
      <c r="N705" s="301"/>
      <c r="O705" s="297"/>
      <c r="P705" s="302"/>
    </row>
    <row r="706" spans="1:16" s="285" customFormat="1" ht="11.25" x14ac:dyDescent="0.2">
      <c r="A706" s="310" t="s">
        <v>1261</v>
      </c>
      <c r="B706" s="296" t="s">
        <v>1262</v>
      </c>
      <c r="C706" s="296" t="s">
        <v>312</v>
      </c>
      <c r="D706" s="297" t="s">
        <v>4956</v>
      </c>
      <c r="E706" s="298">
        <v>4500</v>
      </c>
      <c r="F706" s="298" t="s">
        <v>6319</v>
      </c>
      <c r="G706" s="297" t="s">
        <v>6320</v>
      </c>
      <c r="H706" s="297" t="s">
        <v>5696</v>
      </c>
      <c r="I706" s="297" t="s">
        <v>4868</v>
      </c>
      <c r="J706" s="297" t="s">
        <v>5069</v>
      </c>
      <c r="K706" s="299">
        <v>4</v>
      </c>
      <c r="L706" s="298">
        <v>12</v>
      </c>
      <c r="M706" s="300">
        <v>56789.68</v>
      </c>
      <c r="N706" s="301"/>
      <c r="O706" s="297"/>
      <c r="P706" s="302"/>
    </row>
    <row r="707" spans="1:16" s="285" customFormat="1" ht="11.25" x14ac:dyDescent="0.2">
      <c r="A707" s="310" t="s">
        <v>1261</v>
      </c>
      <c r="B707" s="296" t="s">
        <v>1262</v>
      </c>
      <c r="C707" s="296" t="s">
        <v>312</v>
      </c>
      <c r="D707" s="297" t="s">
        <v>4864</v>
      </c>
      <c r="E707" s="298">
        <v>8500</v>
      </c>
      <c r="F707" s="298" t="s">
        <v>6321</v>
      </c>
      <c r="G707" s="297" t="s">
        <v>6322</v>
      </c>
      <c r="H707" s="297" t="s">
        <v>4887</v>
      </c>
      <c r="I707" s="297" t="s">
        <v>4868</v>
      </c>
      <c r="J707" s="297" t="s">
        <v>4869</v>
      </c>
      <c r="K707" s="299">
        <v>4</v>
      </c>
      <c r="L707" s="298">
        <v>12</v>
      </c>
      <c r="M707" s="300">
        <v>104789.68000000001</v>
      </c>
      <c r="N707" s="301"/>
      <c r="O707" s="297"/>
      <c r="P707" s="302"/>
    </row>
    <row r="708" spans="1:16" s="285" customFormat="1" ht="11.25" x14ac:dyDescent="0.2">
      <c r="A708" s="310" t="s">
        <v>1261</v>
      </c>
      <c r="B708" s="296" t="s">
        <v>1262</v>
      </c>
      <c r="C708" s="296" t="s">
        <v>312</v>
      </c>
      <c r="D708" s="297" t="s">
        <v>4864</v>
      </c>
      <c r="E708" s="298">
        <v>6500</v>
      </c>
      <c r="F708" s="298" t="s">
        <v>6323</v>
      </c>
      <c r="G708" s="297" t="s">
        <v>6324</v>
      </c>
      <c r="H708" s="297" t="s">
        <v>4877</v>
      </c>
      <c r="I708" s="297" t="s">
        <v>4868</v>
      </c>
      <c r="J708" s="297" t="s">
        <v>4869</v>
      </c>
      <c r="K708" s="299">
        <v>1</v>
      </c>
      <c r="L708" s="298">
        <v>4</v>
      </c>
      <c r="M708" s="300">
        <v>18720.939999999999</v>
      </c>
      <c r="N708" s="301"/>
      <c r="O708" s="297"/>
      <c r="P708" s="302"/>
    </row>
    <row r="709" spans="1:16" s="285" customFormat="1" ht="11.25" x14ac:dyDescent="0.2">
      <c r="A709" s="310" t="s">
        <v>1261</v>
      </c>
      <c r="B709" s="296" t="s">
        <v>1262</v>
      </c>
      <c r="C709" s="296" t="s">
        <v>312</v>
      </c>
      <c r="D709" s="297" t="s">
        <v>4864</v>
      </c>
      <c r="E709" s="298">
        <v>6500</v>
      </c>
      <c r="F709" s="298" t="s">
        <v>6325</v>
      </c>
      <c r="G709" s="297" t="s">
        <v>6326</v>
      </c>
      <c r="H709" s="297" t="s">
        <v>4887</v>
      </c>
      <c r="I709" s="297" t="s">
        <v>4883</v>
      </c>
      <c r="J709" s="297" t="s">
        <v>4884</v>
      </c>
      <c r="K709" s="299">
        <v>4</v>
      </c>
      <c r="L709" s="298">
        <v>12</v>
      </c>
      <c r="M709" s="300">
        <v>80789.680000000008</v>
      </c>
      <c r="N709" s="301"/>
      <c r="O709" s="297"/>
      <c r="P709" s="302"/>
    </row>
    <row r="710" spans="1:16" s="285" customFormat="1" ht="11.25" x14ac:dyDescent="0.2">
      <c r="A710" s="310" t="s">
        <v>1261</v>
      </c>
      <c r="B710" s="296" t="s">
        <v>1262</v>
      </c>
      <c r="C710" s="296" t="s">
        <v>312</v>
      </c>
      <c r="D710" s="297" t="s">
        <v>4864</v>
      </c>
      <c r="E710" s="298">
        <v>6500</v>
      </c>
      <c r="F710" s="298" t="s">
        <v>6327</v>
      </c>
      <c r="G710" s="297" t="s">
        <v>6328</v>
      </c>
      <c r="H710" s="297" t="s">
        <v>6329</v>
      </c>
      <c r="I710" s="297" t="s">
        <v>4868</v>
      </c>
      <c r="J710" s="297" t="s">
        <v>4869</v>
      </c>
      <c r="K710" s="299">
        <v>4</v>
      </c>
      <c r="L710" s="298">
        <v>12</v>
      </c>
      <c r="M710" s="300">
        <v>80789.680000000008</v>
      </c>
      <c r="N710" s="301"/>
      <c r="O710" s="297"/>
      <c r="P710" s="302"/>
    </row>
    <row r="711" spans="1:16" s="285" customFormat="1" ht="11.25" x14ac:dyDescent="0.2">
      <c r="A711" s="310" t="s">
        <v>1261</v>
      </c>
      <c r="B711" s="296" t="s">
        <v>1262</v>
      </c>
      <c r="C711" s="296" t="s">
        <v>312</v>
      </c>
      <c r="D711" s="297" t="s">
        <v>4864</v>
      </c>
      <c r="E711" s="298">
        <v>9000</v>
      </c>
      <c r="F711" s="298" t="s">
        <v>6330</v>
      </c>
      <c r="G711" s="297" t="s">
        <v>6331</v>
      </c>
      <c r="H711" s="297" t="s">
        <v>4874</v>
      </c>
      <c r="I711" s="297" t="s">
        <v>4868</v>
      </c>
      <c r="J711" s="297" t="s">
        <v>4869</v>
      </c>
      <c r="K711" s="299">
        <v>4</v>
      </c>
      <c r="L711" s="298">
        <v>12</v>
      </c>
      <c r="M711" s="300">
        <v>110789.68000000001</v>
      </c>
      <c r="N711" s="301"/>
      <c r="O711" s="297"/>
      <c r="P711" s="302"/>
    </row>
    <row r="712" spans="1:16" s="285" customFormat="1" ht="11.25" x14ac:dyDescent="0.2">
      <c r="A712" s="310" t="s">
        <v>1261</v>
      </c>
      <c r="B712" s="296" t="s">
        <v>1262</v>
      </c>
      <c r="C712" s="296" t="s">
        <v>312</v>
      </c>
      <c r="D712" s="297" t="s">
        <v>4864</v>
      </c>
      <c r="E712" s="298">
        <v>4500</v>
      </c>
      <c r="F712" s="298" t="s">
        <v>6332</v>
      </c>
      <c r="G712" s="297" t="s">
        <v>6333</v>
      </c>
      <c r="H712" s="297" t="s">
        <v>4903</v>
      </c>
      <c r="I712" s="297" t="s">
        <v>4883</v>
      </c>
      <c r="J712" s="297" t="s">
        <v>4884</v>
      </c>
      <c r="K712" s="299">
        <v>4</v>
      </c>
      <c r="L712" s="298">
        <v>12</v>
      </c>
      <c r="M712" s="300">
        <v>56789.68</v>
      </c>
      <c r="N712" s="301"/>
      <c r="O712" s="297"/>
      <c r="P712" s="302"/>
    </row>
    <row r="713" spans="1:16" s="285" customFormat="1" ht="11.25" x14ac:dyDescent="0.2">
      <c r="A713" s="310" t="s">
        <v>1261</v>
      </c>
      <c r="B713" s="296" t="s">
        <v>1262</v>
      </c>
      <c r="C713" s="296" t="s">
        <v>312</v>
      </c>
      <c r="D713" s="297" t="s">
        <v>4864</v>
      </c>
      <c r="E713" s="298">
        <v>14500</v>
      </c>
      <c r="F713" s="298" t="s">
        <v>6334</v>
      </c>
      <c r="G713" s="297" t="s">
        <v>6335</v>
      </c>
      <c r="H713" s="297" t="s">
        <v>4887</v>
      </c>
      <c r="I713" s="297" t="s">
        <v>4868</v>
      </c>
      <c r="J713" s="297" t="s">
        <v>4869</v>
      </c>
      <c r="K713" s="299">
        <v>2</v>
      </c>
      <c r="L713" s="298">
        <v>7</v>
      </c>
      <c r="M713" s="300">
        <v>103100.87000000001</v>
      </c>
      <c r="N713" s="301"/>
      <c r="O713" s="297"/>
      <c r="P713" s="302"/>
    </row>
    <row r="714" spans="1:16" s="285" customFormat="1" ht="11.25" x14ac:dyDescent="0.2">
      <c r="A714" s="310" t="s">
        <v>1261</v>
      </c>
      <c r="B714" s="296" t="s">
        <v>1262</v>
      </c>
      <c r="C714" s="296" t="s">
        <v>312</v>
      </c>
      <c r="D714" s="297" t="s">
        <v>4864</v>
      </c>
      <c r="E714" s="298">
        <v>7500</v>
      </c>
      <c r="F714" s="298" t="s">
        <v>6336</v>
      </c>
      <c r="G714" s="297" t="s">
        <v>6337</v>
      </c>
      <c r="H714" s="297" t="s">
        <v>4867</v>
      </c>
      <c r="I714" s="297" t="s">
        <v>4868</v>
      </c>
      <c r="J714" s="297" t="s">
        <v>4869</v>
      </c>
      <c r="K714" s="299">
        <v>4</v>
      </c>
      <c r="L714" s="298">
        <v>12</v>
      </c>
      <c r="M714" s="300">
        <v>92789.680000000008</v>
      </c>
      <c r="N714" s="301"/>
      <c r="O714" s="297"/>
      <c r="P714" s="302"/>
    </row>
    <row r="715" spans="1:16" s="285" customFormat="1" ht="11.25" x14ac:dyDescent="0.2">
      <c r="A715" s="310" t="s">
        <v>1261</v>
      </c>
      <c r="B715" s="296" t="s">
        <v>1262</v>
      </c>
      <c r="C715" s="296" t="s">
        <v>312</v>
      </c>
      <c r="D715" s="297" t="s">
        <v>4880</v>
      </c>
      <c r="E715" s="298">
        <v>5000</v>
      </c>
      <c r="F715" s="298" t="s">
        <v>6338</v>
      </c>
      <c r="G715" s="297" t="s">
        <v>6339</v>
      </c>
      <c r="H715" s="297" t="s">
        <v>4914</v>
      </c>
      <c r="I715" s="297" t="s">
        <v>4883</v>
      </c>
      <c r="J715" s="297" t="s">
        <v>4884</v>
      </c>
      <c r="K715" s="299">
        <v>1</v>
      </c>
      <c r="L715" s="298">
        <v>2</v>
      </c>
      <c r="M715" s="300">
        <v>10888.179999999998</v>
      </c>
      <c r="N715" s="301"/>
      <c r="O715" s="297"/>
      <c r="P715" s="302"/>
    </row>
    <row r="716" spans="1:16" s="285" customFormat="1" ht="11.25" x14ac:dyDescent="0.2">
      <c r="A716" s="310" t="s">
        <v>1261</v>
      </c>
      <c r="B716" s="296" t="s">
        <v>1262</v>
      </c>
      <c r="C716" s="296" t="s">
        <v>312</v>
      </c>
      <c r="D716" s="297" t="s">
        <v>4864</v>
      </c>
      <c r="E716" s="298">
        <v>7500</v>
      </c>
      <c r="F716" s="298" t="s">
        <v>6340</v>
      </c>
      <c r="G716" s="297" t="s">
        <v>6341</v>
      </c>
      <c r="H716" s="297" t="s">
        <v>4867</v>
      </c>
      <c r="I716" s="297" t="s">
        <v>4868</v>
      </c>
      <c r="J716" s="297" t="s">
        <v>4869</v>
      </c>
      <c r="K716" s="299">
        <v>4</v>
      </c>
      <c r="L716" s="298">
        <v>12</v>
      </c>
      <c r="M716" s="300">
        <v>92789.680000000008</v>
      </c>
      <c r="N716" s="301"/>
      <c r="O716" s="297"/>
      <c r="P716" s="302"/>
    </row>
    <row r="717" spans="1:16" s="285" customFormat="1" ht="11.25" x14ac:dyDescent="0.2">
      <c r="A717" s="310" t="s">
        <v>1261</v>
      </c>
      <c r="B717" s="296" t="s">
        <v>1262</v>
      </c>
      <c r="C717" s="296" t="s">
        <v>312</v>
      </c>
      <c r="D717" s="297" t="s">
        <v>4864</v>
      </c>
      <c r="E717" s="298">
        <v>4500</v>
      </c>
      <c r="F717" s="298" t="s">
        <v>6342</v>
      </c>
      <c r="G717" s="297" t="s">
        <v>6343</v>
      </c>
      <c r="H717" s="297" t="s">
        <v>4903</v>
      </c>
      <c r="I717" s="297" t="s">
        <v>4883</v>
      </c>
      <c r="J717" s="297" t="s">
        <v>4884</v>
      </c>
      <c r="K717" s="299">
        <v>4</v>
      </c>
      <c r="L717" s="298">
        <v>12</v>
      </c>
      <c r="M717" s="300">
        <v>56789.68</v>
      </c>
      <c r="N717" s="301"/>
      <c r="O717" s="297"/>
      <c r="P717" s="302"/>
    </row>
    <row r="718" spans="1:16" s="285" customFormat="1" ht="11.25" x14ac:dyDescent="0.2">
      <c r="A718" s="310" t="s">
        <v>1261</v>
      </c>
      <c r="B718" s="296" t="s">
        <v>1262</v>
      </c>
      <c r="C718" s="296" t="s">
        <v>312</v>
      </c>
      <c r="D718" s="297" t="s">
        <v>4864</v>
      </c>
      <c r="E718" s="298">
        <v>6500</v>
      </c>
      <c r="F718" s="298" t="s">
        <v>6344</v>
      </c>
      <c r="G718" s="297" t="s">
        <v>6345</v>
      </c>
      <c r="H718" s="297" t="s">
        <v>5757</v>
      </c>
      <c r="I718" s="297" t="s">
        <v>4868</v>
      </c>
      <c r="J718" s="297" t="s">
        <v>4869</v>
      </c>
      <c r="K718" s="299">
        <v>2</v>
      </c>
      <c r="L718" s="298">
        <v>5</v>
      </c>
      <c r="M718" s="300">
        <v>31387.3</v>
      </c>
      <c r="N718" s="301"/>
      <c r="O718" s="297"/>
      <c r="P718" s="302"/>
    </row>
    <row r="719" spans="1:16" s="285" customFormat="1" ht="11.25" x14ac:dyDescent="0.2">
      <c r="A719" s="310" t="s">
        <v>1261</v>
      </c>
      <c r="B719" s="296" t="s">
        <v>1262</v>
      </c>
      <c r="C719" s="296" t="s">
        <v>312</v>
      </c>
      <c r="D719" s="297" t="s">
        <v>4880</v>
      </c>
      <c r="E719" s="298">
        <v>5000</v>
      </c>
      <c r="F719" s="298" t="s">
        <v>4629</v>
      </c>
      <c r="G719" s="297" t="s">
        <v>4630</v>
      </c>
      <c r="H719" s="297" t="s">
        <v>4867</v>
      </c>
      <c r="I719" s="297" t="s">
        <v>4883</v>
      </c>
      <c r="J719" s="297" t="s">
        <v>4884</v>
      </c>
      <c r="K719" s="299">
        <v>1</v>
      </c>
      <c r="L719" s="298">
        <v>2</v>
      </c>
      <c r="M719" s="300">
        <v>10888.179999999998</v>
      </c>
      <c r="N719" s="301"/>
      <c r="O719" s="297"/>
      <c r="P719" s="302"/>
    </row>
    <row r="720" spans="1:16" s="285" customFormat="1" ht="11.25" x14ac:dyDescent="0.2">
      <c r="A720" s="310" t="s">
        <v>1261</v>
      </c>
      <c r="B720" s="296" t="s">
        <v>1262</v>
      </c>
      <c r="C720" s="296" t="s">
        <v>312</v>
      </c>
      <c r="D720" s="297" t="s">
        <v>4880</v>
      </c>
      <c r="E720" s="298">
        <v>3000</v>
      </c>
      <c r="F720" s="298" t="s">
        <v>6346</v>
      </c>
      <c r="G720" s="297" t="s">
        <v>6347</v>
      </c>
      <c r="H720" s="297" t="s">
        <v>4874</v>
      </c>
      <c r="I720" s="297" t="s">
        <v>4922</v>
      </c>
      <c r="J720" s="297" t="s">
        <v>4898</v>
      </c>
      <c r="K720" s="299">
        <v>4</v>
      </c>
      <c r="L720" s="298">
        <v>12</v>
      </c>
      <c r="M720" s="300">
        <v>38789.68</v>
      </c>
      <c r="N720" s="301"/>
      <c r="O720" s="297"/>
      <c r="P720" s="302"/>
    </row>
    <row r="721" spans="1:16" s="285" customFormat="1" ht="11.25" x14ac:dyDescent="0.2">
      <c r="A721" s="310" t="s">
        <v>1261</v>
      </c>
      <c r="B721" s="296" t="s">
        <v>1262</v>
      </c>
      <c r="C721" s="296" t="s">
        <v>312</v>
      </c>
      <c r="D721" s="297" t="s">
        <v>4880</v>
      </c>
      <c r="E721" s="298">
        <v>4500</v>
      </c>
      <c r="F721" s="298" t="s">
        <v>6348</v>
      </c>
      <c r="G721" s="297" t="s">
        <v>6349</v>
      </c>
      <c r="H721" s="297" t="s">
        <v>4896</v>
      </c>
      <c r="I721" s="297" t="s">
        <v>4868</v>
      </c>
      <c r="J721" s="297" t="s">
        <v>5069</v>
      </c>
      <c r="K721" s="299">
        <v>1</v>
      </c>
      <c r="L721" s="298">
        <v>2</v>
      </c>
      <c r="M721" s="300">
        <v>9854.8499999999985</v>
      </c>
      <c r="N721" s="301"/>
      <c r="O721" s="297"/>
      <c r="P721" s="302"/>
    </row>
    <row r="722" spans="1:16" s="285" customFormat="1" ht="11.25" x14ac:dyDescent="0.2">
      <c r="A722" s="310" t="s">
        <v>1261</v>
      </c>
      <c r="B722" s="296" t="s">
        <v>1262</v>
      </c>
      <c r="C722" s="296" t="s">
        <v>312</v>
      </c>
      <c r="D722" s="297" t="s">
        <v>4864</v>
      </c>
      <c r="E722" s="298">
        <v>8500</v>
      </c>
      <c r="F722" s="298" t="s">
        <v>6350</v>
      </c>
      <c r="G722" s="297" t="s">
        <v>6351</v>
      </c>
      <c r="H722" s="297" t="s">
        <v>4887</v>
      </c>
      <c r="I722" s="297" t="s">
        <v>4868</v>
      </c>
      <c r="J722" s="297" t="s">
        <v>4869</v>
      </c>
      <c r="K722" s="299">
        <v>4</v>
      </c>
      <c r="L722" s="298">
        <v>12</v>
      </c>
      <c r="M722" s="300">
        <v>104789.68000000001</v>
      </c>
      <c r="N722" s="301"/>
      <c r="O722" s="297"/>
      <c r="P722" s="302"/>
    </row>
    <row r="723" spans="1:16" s="285" customFormat="1" ht="11.25" x14ac:dyDescent="0.2">
      <c r="A723" s="310" t="s">
        <v>1261</v>
      </c>
      <c r="B723" s="296" t="s">
        <v>1262</v>
      </c>
      <c r="C723" s="296" t="s">
        <v>312</v>
      </c>
      <c r="D723" s="297" t="s">
        <v>4864</v>
      </c>
      <c r="E723" s="298">
        <v>6500</v>
      </c>
      <c r="F723" s="298" t="s">
        <v>4458</v>
      </c>
      <c r="G723" s="297" t="s">
        <v>4459</v>
      </c>
      <c r="H723" s="297" t="s">
        <v>4867</v>
      </c>
      <c r="I723" s="297" t="s">
        <v>4868</v>
      </c>
      <c r="J723" s="297" t="s">
        <v>4869</v>
      </c>
      <c r="K723" s="299">
        <v>2</v>
      </c>
      <c r="L723" s="298">
        <v>5</v>
      </c>
      <c r="M723" s="300">
        <v>31387.3</v>
      </c>
      <c r="N723" s="301"/>
      <c r="O723" s="297"/>
      <c r="P723" s="302"/>
    </row>
    <row r="724" spans="1:16" s="285" customFormat="1" ht="11.25" x14ac:dyDescent="0.2">
      <c r="A724" s="310" t="s">
        <v>1261</v>
      </c>
      <c r="B724" s="296" t="s">
        <v>1262</v>
      </c>
      <c r="C724" s="296" t="s">
        <v>312</v>
      </c>
      <c r="D724" s="297" t="s">
        <v>4864</v>
      </c>
      <c r="E724" s="298">
        <v>9000</v>
      </c>
      <c r="F724" s="298" t="s">
        <v>6352</v>
      </c>
      <c r="G724" s="297" t="s">
        <v>6353</v>
      </c>
      <c r="H724" s="297" t="s">
        <v>4867</v>
      </c>
      <c r="I724" s="297" t="s">
        <v>4868</v>
      </c>
      <c r="J724" s="297" t="s">
        <v>4869</v>
      </c>
      <c r="K724" s="299">
        <v>2</v>
      </c>
      <c r="L724" s="298">
        <v>7</v>
      </c>
      <c r="M724" s="300">
        <v>68143.930000000008</v>
      </c>
      <c r="N724" s="301"/>
      <c r="O724" s="297"/>
      <c r="P724" s="302"/>
    </row>
    <row r="725" spans="1:16" s="285" customFormat="1" ht="11.25" x14ac:dyDescent="0.2">
      <c r="A725" s="310" t="s">
        <v>1261</v>
      </c>
      <c r="B725" s="296" t="s">
        <v>1262</v>
      </c>
      <c r="C725" s="296" t="s">
        <v>312</v>
      </c>
      <c r="D725" s="297" t="s">
        <v>4864</v>
      </c>
      <c r="E725" s="298">
        <v>9000</v>
      </c>
      <c r="F725" s="298" t="s">
        <v>6354</v>
      </c>
      <c r="G725" s="297" t="s">
        <v>6355</v>
      </c>
      <c r="H725" s="297" t="s">
        <v>4917</v>
      </c>
      <c r="I725" s="297" t="s">
        <v>4868</v>
      </c>
      <c r="J725" s="297" t="s">
        <v>4869</v>
      </c>
      <c r="K725" s="299">
        <v>4</v>
      </c>
      <c r="L725" s="298">
        <v>12</v>
      </c>
      <c r="M725" s="300">
        <v>110789.68000000001</v>
      </c>
      <c r="N725" s="301"/>
      <c r="O725" s="297"/>
      <c r="P725" s="302"/>
    </row>
    <row r="726" spans="1:16" s="285" customFormat="1" ht="11.25" x14ac:dyDescent="0.2">
      <c r="A726" s="310" t="s">
        <v>1261</v>
      </c>
      <c r="B726" s="296" t="s">
        <v>1262</v>
      </c>
      <c r="C726" s="296" t="s">
        <v>312</v>
      </c>
      <c r="D726" s="297" t="s">
        <v>4864</v>
      </c>
      <c r="E726" s="298">
        <v>3500</v>
      </c>
      <c r="F726" s="298" t="s">
        <v>6356</v>
      </c>
      <c r="G726" s="297" t="s">
        <v>6357</v>
      </c>
      <c r="H726" s="297" t="s">
        <v>4917</v>
      </c>
      <c r="I726" s="297" t="s">
        <v>4868</v>
      </c>
      <c r="J726" s="297" t="s">
        <v>4869</v>
      </c>
      <c r="K726" s="299">
        <v>4</v>
      </c>
      <c r="L726" s="298">
        <v>12</v>
      </c>
      <c r="M726" s="300">
        <v>44789.68</v>
      </c>
      <c r="N726" s="301"/>
      <c r="O726" s="297"/>
      <c r="P726" s="302"/>
    </row>
    <row r="727" spans="1:16" s="285" customFormat="1" ht="11.25" x14ac:dyDescent="0.2">
      <c r="A727" s="310" t="s">
        <v>1261</v>
      </c>
      <c r="B727" s="296" t="s">
        <v>1262</v>
      </c>
      <c r="C727" s="296" t="s">
        <v>312</v>
      </c>
      <c r="D727" s="297" t="s">
        <v>4864</v>
      </c>
      <c r="E727" s="298">
        <v>8500</v>
      </c>
      <c r="F727" s="298" t="s">
        <v>6358</v>
      </c>
      <c r="G727" s="297" t="s">
        <v>6359</v>
      </c>
      <c r="H727" s="297" t="s">
        <v>4874</v>
      </c>
      <c r="I727" s="297" t="s">
        <v>4868</v>
      </c>
      <c r="J727" s="297" t="s">
        <v>4869</v>
      </c>
      <c r="K727" s="299">
        <v>1</v>
      </c>
      <c r="L727" s="298">
        <v>2</v>
      </c>
      <c r="M727" s="300">
        <v>18121.52</v>
      </c>
      <c r="N727" s="301"/>
      <c r="O727" s="297"/>
      <c r="P727" s="302"/>
    </row>
    <row r="728" spans="1:16" s="285" customFormat="1" ht="11.25" x14ac:dyDescent="0.2">
      <c r="A728" s="310" t="s">
        <v>1261</v>
      </c>
      <c r="B728" s="296" t="s">
        <v>1262</v>
      </c>
      <c r="C728" s="296" t="s">
        <v>312</v>
      </c>
      <c r="D728" s="297" t="s">
        <v>4864</v>
      </c>
      <c r="E728" s="298">
        <v>6500</v>
      </c>
      <c r="F728" s="298" t="s">
        <v>6360</v>
      </c>
      <c r="G728" s="297" t="s">
        <v>6361</v>
      </c>
      <c r="H728" s="297" t="s">
        <v>4877</v>
      </c>
      <c r="I728" s="297" t="s">
        <v>4868</v>
      </c>
      <c r="J728" s="297" t="s">
        <v>4869</v>
      </c>
      <c r="K728" s="299">
        <v>4</v>
      </c>
      <c r="L728" s="298">
        <v>12</v>
      </c>
      <c r="M728" s="300">
        <v>80789.680000000008</v>
      </c>
      <c r="N728" s="301"/>
      <c r="O728" s="297"/>
      <c r="P728" s="302"/>
    </row>
    <row r="729" spans="1:16" s="285" customFormat="1" ht="11.25" x14ac:dyDescent="0.2">
      <c r="A729" s="310" t="s">
        <v>1261</v>
      </c>
      <c r="B729" s="296" t="s">
        <v>1262</v>
      </c>
      <c r="C729" s="296" t="s">
        <v>312</v>
      </c>
      <c r="D729" s="297" t="s">
        <v>4864</v>
      </c>
      <c r="E729" s="298">
        <v>6500</v>
      </c>
      <c r="F729" s="298" t="s">
        <v>6362</v>
      </c>
      <c r="G729" s="297" t="s">
        <v>6363</v>
      </c>
      <c r="H729" s="297" t="s">
        <v>5002</v>
      </c>
      <c r="I729" s="297" t="s">
        <v>4868</v>
      </c>
      <c r="J729" s="297" t="s">
        <v>4869</v>
      </c>
      <c r="K729" s="299">
        <v>4</v>
      </c>
      <c r="L729" s="298">
        <v>12</v>
      </c>
      <c r="M729" s="300">
        <v>80789.680000000008</v>
      </c>
      <c r="N729" s="301"/>
      <c r="O729" s="297"/>
      <c r="P729" s="302"/>
    </row>
    <row r="730" spans="1:16" s="285" customFormat="1" ht="11.25" x14ac:dyDescent="0.2">
      <c r="A730" s="310" t="s">
        <v>1261</v>
      </c>
      <c r="B730" s="296" t="s">
        <v>1262</v>
      </c>
      <c r="C730" s="296" t="s">
        <v>312</v>
      </c>
      <c r="D730" s="297" t="s">
        <v>4864</v>
      </c>
      <c r="E730" s="298">
        <v>9500</v>
      </c>
      <c r="F730" s="298" t="s">
        <v>6364</v>
      </c>
      <c r="G730" s="297" t="s">
        <v>6365</v>
      </c>
      <c r="H730" s="297" t="s">
        <v>4867</v>
      </c>
      <c r="I730" s="297" t="s">
        <v>4868</v>
      </c>
      <c r="J730" s="297" t="s">
        <v>4869</v>
      </c>
      <c r="K730" s="299">
        <v>7</v>
      </c>
      <c r="L730" s="298">
        <v>11</v>
      </c>
      <c r="M730" s="300">
        <v>112815.53</v>
      </c>
      <c r="N730" s="301"/>
      <c r="O730" s="297"/>
      <c r="P730" s="302"/>
    </row>
    <row r="731" spans="1:16" s="285" customFormat="1" ht="11.25" x14ac:dyDescent="0.2">
      <c r="A731" s="310" t="s">
        <v>1261</v>
      </c>
      <c r="B731" s="296" t="s">
        <v>1262</v>
      </c>
      <c r="C731" s="296" t="s">
        <v>312</v>
      </c>
      <c r="D731" s="297" t="s">
        <v>4864</v>
      </c>
      <c r="E731" s="298">
        <v>6500</v>
      </c>
      <c r="F731" s="298" t="s">
        <v>6366</v>
      </c>
      <c r="G731" s="297" t="s">
        <v>6367</v>
      </c>
      <c r="H731" s="297" t="s">
        <v>4917</v>
      </c>
      <c r="I731" s="297" t="s">
        <v>4868</v>
      </c>
      <c r="J731" s="297" t="s">
        <v>4869</v>
      </c>
      <c r="K731" s="299">
        <v>2</v>
      </c>
      <c r="L731" s="298">
        <v>5</v>
      </c>
      <c r="M731" s="300">
        <v>31387.3</v>
      </c>
      <c r="N731" s="301"/>
      <c r="O731" s="297"/>
      <c r="P731" s="302"/>
    </row>
    <row r="732" spans="1:16" s="285" customFormat="1" ht="11.25" x14ac:dyDescent="0.2">
      <c r="A732" s="310" t="s">
        <v>1261</v>
      </c>
      <c r="B732" s="296" t="s">
        <v>1262</v>
      </c>
      <c r="C732" s="296" t="s">
        <v>312</v>
      </c>
      <c r="D732" s="297" t="s">
        <v>4864</v>
      </c>
      <c r="E732" s="298">
        <v>7500</v>
      </c>
      <c r="F732" s="298" t="s">
        <v>6368</v>
      </c>
      <c r="G732" s="297" t="s">
        <v>6369</v>
      </c>
      <c r="H732" s="297" t="s">
        <v>4867</v>
      </c>
      <c r="I732" s="297" t="s">
        <v>4868</v>
      </c>
      <c r="J732" s="297" t="s">
        <v>4869</v>
      </c>
      <c r="K732" s="299">
        <v>4</v>
      </c>
      <c r="L732" s="298">
        <v>12</v>
      </c>
      <c r="M732" s="300">
        <v>92789.680000000008</v>
      </c>
      <c r="N732" s="301"/>
      <c r="O732" s="297"/>
      <c r="P732" s="302"/>
    </row>
    <row r="733" spans="1:16" s="285" customFormat="1" ht="11.25" x14ac:dyDescent="0.2">
      <c r="A733" s="310" t="s">
        <v>1261</v>
      </c>
      <c r="B733" s="296" t="s">
        <v>1262</v>
      </c>
      <c r="C733" s="296" t="s">
        <v>312</v>
      </c>
      <c r="D733" s="297" t="s">
        <v>4864</v>
      </c>
      <c r="E733" s="298">
        <v>6500</v>
      </c>
      <c r="F733" s="298" t="s">
        <v>6370</v>
      </c>
      <c r="G733" s="297" t="s">
        <v>6371</v>
      </c>
      <c r="H733" s="297" t="s">
        <v>4887</v>
      </c>
      <c r="I733" s="297" t="s">
        <v>4868</v>
      </c>
      <c r="J733" s="297" t="s">
        <v>4869</v>
      </c>
      <c r="K733" s="299">
        <v>4</v>
      </c>
      <c r="L733" s="298">
        <v>12</v>
      </c>
      <c r="M733" s="300">
        <v>80789.680000000008</v>
      </c>
      <c r="N733" s="301"/>
      <c r="O733" s="297"/>
      <c r="P733" s="302"/>
    </row>
    <row r="734" spans="1:16" s="285" customFormat="1" ht="11.25" x14ac:dyDescent="0.2">
      <c r="A734" s="310" t="s">
        <v>1261</v>
      </c>
      <c r="B734" s="296" t="s">
        <v>1262</v>
      </c>
      <c r="C734" s="296" t="s">
        <v>312</v>
      </c>
      <c r="D734" s="297" t="s">
        <v>4864</v>
      </c>
      <c r="E734" s="298">
        <v>6500</v>
      </c>
      <c r="F734" s="298" t="s">
        <v>6372</v>
      </c>
      <c r="G734" s="297" t="s">
        <v>6373</v>
      </c>
      <c r="H734" s="297" t="s">
        <v>4877</v>
      </c>
      <c r="I734" s="297" t="s">
        <v>4868</v>
      </c>
      <c r="J734" s="297" t="s">
        <v>4869</v>
      </c>
      <c r="K734" s="299">
        <v>2</v>
      </c>
      <c r="L734" s="298">
        <v>5</v>
      </c>
      <c r="M734" s="300">
        <v>31387.3</v>
      </c>
      <c r="N734" s="301"/>
      <c r="O734" s="297"/>
      <c r="P734" s="302"/>
    </row>
    <row r="735" spans="1:16" s="285" customFormat="1" ht="11.25" x14ac:dyDescent="0.2">
      <c r="A735" s="310" t="s">
        <v>1261</v>
      </c>
      <c r="B735" s="296" t="s">
        <v>1262</v>
      </c>
      <c r="C735" s="296" t="s">
        <v>312</v>
      </c>
      <c r="D735" s="297" t="s">
        <v>4864</v>
      </c>
      <c r="E735" s="298">
        <v>6500</v>
      </c>
      <c r="F735" s="298" t="s">
        <v>6374</v>
      </c>
      <c r="G735" s="297" t="s">
        <v>6375</v>
      </c>
      <c r="H735" s="297" t="s">
        <v>4887</v>
      </c>
      <c r="I735" s="297" t="s">
        <v>4868</v>
      </c>
      <c r="J735" s="297" t="s">
        <v>4869</v>
      </c>
      <c r="K735" s="299">
        <v>4</v>
      </c>
      <c r="L735" s="298">
        <v>12</v>
      </c>
      <c r="M735" s="300">
        <v>80789.680000000008</v>
      </c>
      <c r="N735" s="301"/>
      <c r="O735" s="297"/>
      <c r="P735" s="302"/>
    </row>
    <row r="736" spans="1:16" s="285" customFormat="1" ht="11.25" x14ac:dyDescent="0.2">
      <c r="A736" s="310" t="s">
        <v>1261</v>
      </c>
      <c r="B736" s="296" t="s">
        <v>1262</v>
      </c>
      <c r="C736" s="296" t="s">
        <v>312</v>
      </c>
      <c r="D736" s="297" t="s">
        <v>4864</v>
      </c>
      <c r="E736" s="298">
        <v>7500</v>
      </c>
      <c r="F736" s="298" t="s">
        <v>6376</v>
      </c>
      <c r="G736" s="297" t="s">
        <v>6377</v>
      </c>
      <c r="H736" s="297" t="s">
        <v>4867</v>
      </c>
      <c r="I736" s="297" t="s">
        <v>4868</v>
      </c>
      <c r="J736" s="297" t="s">
        <v>4869</v>
      </c>
      <c r="K736" s="299">
        <v>4</v>
      </c>
      <c r="L736" s="298">
        <v>12</v>
      </c>
      <c r="M736" s="300">
        <v>92789.680000000008</v>
      </c>
      <c r="N736" s="301"/>
      <c r="O736" s="297"/>
      <c r="P736" s="302"/>
    </row>
    <row r="737" spans="1:16" s="285" customFormat="1" ht="11.25" x14ac:dyDescent="0.2">
      <c r="A737" s="310" t="s">
        <v>1261</v>
      </c>
      <c r="B737" s="296" t="s">
        <v>1262</v>
      </c>
      <c r="C737" s="296" t="s">
        <v>312</v>
      </c>
      <c r="D737" s="297" t="s">
        <v>4864</v>
      </c>
      <c r="E737" s="298" t="s">
        <v>6378</v>
      </c>
      <c r="F737" s="298" t="s">
        <v>6379</v>
      </c>
      <c r="G737" s="297" t="s">
        <v>6380</v>
      </c>
      <c r="H737" s="297" t="s">
        <v>4917</v>
      </c>
      <c r="I737" s="297" t="s">
        <v>4868</v>
      </c>
      <c r="J737" s="297" t="s">
        <v>4869</v>
      </c>
      <c r="K737" s="299">
        <v>5</v>
      </c>
      <c r="L737" s="298">
        <v>12</v>
      </c>
      <c r="M737" s="300">
        <v>79803.290000000008</v>
      </c>
      <c r="N737" s="301"/>
      <c r="O737" s="297"/>
      <c r="P737" s="302"/>
    </row>
    <row r="738" spans="1:16" s="285" customFormat="1" ht="11.25" x14ac:dyDescent="0.2">
      <c r="A738" s="310" t="s">
        <v>1261</v>
      </c>
      <c r="B738" s="296" t="s">
        <v>1262</v>
      </c>
      <c r="C738" s="296" t="s">
        <v>312</v>
      </c>
      <c r="D738" s="297" t="s">
        <v>4864</v>
      </c>
      <c r="E738" s="298">
        <v>5500</v>
      </c>
      <c r="F738" s="298" t="s">
        <v>6381</v>
      </c>
      <c r="G738" s="297" t="s">
        <v>6382</v>
      </c>
      <c r="H738" s="297" t="s">
        <v>4867</v>
      </c>
      <c r="I738" s="297" t="s">
        <v>4868</v>
      </c>
      <c r="J738" s="297" t="s">
        <v>4869</v>
      </c>
      <c r="K738" s="299">
        <v>4</v>
      </c>
      <c r="L738" s="298">
        <v>12</v>
      </c>
      <c r="M738" s="300">
        <v>68789.680000000008</v>
      </c>
      <c r="N738" s="301"/>
      <c r="O738" s="297"/>
      <c r="P738" s="302"/>
    </row>
    <row r="739" spans="1:16" s="285" customFormat="1" ht="11.25" x14ac:dyDescent="0.2">
      <c r="A739" s="310" t="s">
        <v>1261</v>
      </c>
      <c r="B739" s="296" t="s">
        <v>1262</v>
      </c>
      <c r="C739" s="296" t="s">
        <v>312</v>
      </c>
      <c r="D739" s="297" t="s">
        <v>4864</v>
      </c>
      <c r="E739" s="298">
        <v>9000</v>
      </c>
      <c r="F739" s="298" t="s">
        <v>6383</v>
      </c>
      <c r="G739" s="297" t="s">
        <v>6384</v>
      </c>
      <c r="H739" s="297" t="s">
        <v>4917</v>
      </c>
      <c r="I739" s="297" t="s">
        <v>4868</v>
      </c>
      <c r="J739" s="297" t="s">
        <v>4869</v>
      </c>
      <c r="K739" s="299">
        <v>4</v>
      </c>
      <c r="L739" s="298">
        <v>12</v>
      </c>
      <c r="M739" s="300">
        <v>110734.56000000001</v>
      </c>
      <c r="N739" s="301"/>
      <c r="O739" s="297"/>
      <c r="P739" s="302"/>
    </row>
    <row r="740" spans="1:16" s="285" customFormat="1" ht="11.25" x14ac:dyDescent="0.2">
      <c r="A740" s="310" t="s">
        <v>1261</v>
      </c>
      <c r="B740" s="296" t="s">
        <v>1262</v>
      </c>
      <c r="C740" s="296" t="s">
        <v>312</v>
      </c>
      <c r="D740" s="297" t="s">
        <v>4864</v>
      </c>
      <c r="E740" s="298">
        <v>6500</v>
      </c>
      <c r="F740" s="298" t="s">
        <v>6385</v>
      </c>
      <c r="G740" s="297" t="s">
        <v>6386</v>
      </c>
      <c r="H740" s="297" t="s">
        <v>4877</v>
      </c>
      <c r="I740" s="297" t="s">
        <v>4868</v>
      </c>
      <c r="J740" s="297" t="s">
        <v>4869</v>
      </c>
      <c r="K740" s="299">
        <v>2</v>
      </c>
      <c r="L740" s="298">
        <v>5</v>
      </c>
      <c r="M740" s="300">
        <v>31387.3</v>
      </c>
      <c r="N740" s="301"/>
      <c r="O740" s="297"/>
      <c r="P740" s="302"/>
    </row>
    <row r="741" spans="1:16" s="285" customFormat="1" ht="11.25" x14ac:dyDescent="0.2">
      <c r="A741" s="310" t="s">
        <v>1261</v>
      </c>
      <c r="B741" s="296" t="s">
        <v>1262</v>
      </c>
      <c r="C741" s="296" t="s">
        <v>312</v>
      </c>
      <c r="D741" s="297" t="s">
        <v>4864</v>
      </c>
      <c r="E741" s="298">
        <v>9000</v>
      </c>
      <c r="F741" s="298" t="s">
        <v>6387</v>
      </c>
      <c r="G741" s="297" t="s">
        <v>6388</v>
      </c>
      <c r="H741" s="297" t="s">
        <v>4903</v>
      </c>
      <c r="I741" s="297" t="s">
        <v>4868</v>
      </c>
      <c r="J741" s="297" t="s">
        <v>4869</v>
      </c>
      <c r="K741" s="299">
        <v>4</v>
      </c>
      <c r="L741" s="298">
        <v>12</v>
      </c>
      <c r="M741" s="300">
        <v>110789.68000000001</v>
      </c>
      <c r="N741" s="301"/>
      <c r="O741" s="297"/>
      <c r="P741" s="302"/>
    </row>
    <row r="742" spans="1:16" s="285" customFormat="1" ht="11.25" x14ac:dyDescent="0.2">
      <c r="A742" s="310" t="s">
        <v>1261</v>
      </c>
      <c r="B742" s="296" t="s">
        <v>1262</v>
      </c>
      <c r="C742" s="296" t="s">
        <v>312</v>
      </c>
      <c r="D742" s="297" t="s">
        <v>4864</v>
      </c>
      <c r="E742" s="298">
        <v>5500</v>
      </c>
      <c r="F742" s="298" t="s">
        <v>6389</v>
      </c>
      <c r="G742" s="297" t="s">
        <v>6390</v>
      </c>
      <c r="H742" s="297" t="s">
        <v>4917</v>
      </c>
      <c r="I742" s="297" t="s">
        <v>4868</v>
      </c>
      <c r="J742" s="297" t="s">
        <v>4869</v>
      </c>
      <c r="K742" s="299">
        <v>4</v>
      </c>
      <c r="L742" s="298">
        <v>12</v>
      </c>
      <c r="M742" s="300">
        <v>68789.680000000008</v>
      </c>
      <c r="N742" s="301"/>
      <c r="O742" s="297"/>
      <c r="P742" s="302"/>
    </row>
    <row r="743" spans="1:16" s="285" customFormat="1" ht="11.25" x14ac:dyDescent="0.2">
      <c r="A743" s="310" t="s">
        <v>1261</v>
      </c>
      <c r="B743" s="296" t="s">
        <v>1262</v>
      </c>
      <c r="C743" s="296" t="s">
        <v>312</v>
      </c>
      <c r="D743" s="297" t="s">
        <v>4864</v>
      </c>
      <c r="E743" s="298" t="s">
        <v>5235</v>
      </c>
      <c r="F743" s="298" t="s">
        <v>6391</v>
      </c>
      <c r="G743" s="297" t="s">
        <v>6392</v>
      </c>
      <c r="H743" s="297" t="s">
        <v>4877</v>
      </c>
      <c r="I743" s="297" t="s">
        <v>4868</v>
      </c>
      <c r="J743" s="297" t="s">
        <v>4869</v>
      </c>
      <c r="K743" s="299">
        <v>7</v>
      </c>
      <c r="L743" s="298">
        <v>12</v>
      </c>
      <c r="M743" s="300">
        <v>100590.79000000001</v>
      </c>
      <c r="N743" s="301"/>
      <c r="O743" s="297"/>
      <c r="P743" s="302"/>
    </row>
    <row r="744" spans="1:16" s="285" customFormat="1" ht="11.25" x14ac:dyDescent="0.2">
      <c r="A744" s="310" t="s">
        <v>1261</v>
      </c>
      <c r="B744" s="296" t="s">
        <v>1262</v>
      </c>
      <c r="C744" s="296" t="s">
        <v>312</v>
      </c>
      <c r="D744" s="297" t="s">
        <v>4864</v>
      </c>
      <c r="E744" s="298">
        <v>6500</v>
      </c>
      <c r="F744" s="298" t="s">
        <v>6393</v>
      </c>
      <c r="G744" s="297" t="s">
        <v>6394</v>
      </c>
      <c r="H744" s="297" t="s">
        <v>4877</v>
      </c>
      <c r="I744" s="297" t="s">
        <v>4868</v>
      </c>
      <c r="J744" s="297" t="s">
        <v>4869</v>
      </c>
      <c r="K744" s="299">
        <v>4</v>
      </c>
      <c r="L744" s="298">
        <v>12</v>
      </c>
      <c r="M744" s="300">
        <v>80789.680000000008</v>
      </c>
      <c r="N744" s="301"/>
      <c r="O744" s="297"/>
      <c r="P744" s="302"/>
    </row>
    <row r="745" spans="1:16" s="285" customFormat="1" ht="11.25" x14ac:dyDescent="0.2">
      <c r="A745" s="310" t="s">
        <v>1261</v>
      </c>
      <c r="B745" s="296" t="s">
        <v>1262</v>
      </c>
      <c r="C745" s="296" t="s">
        <v>312</v>
      </c>
      <c r="D745" s="297" t="s">
        <v>4864</v>
      </c>
      <c r="E745" s="298">
        <v>6000</v>
      </c>
      <c r="F745" s="298" t="s">
        <v>6395</v>
      </c>
      <c r="G745" s="297" t="s">
        <v>6396</v>
      </c>
      <c r="H745" s="297" t="s">
        <v>5154</v>
      </c>
      <c r="I745" s="297" t="s">
        <v>4868</v>
      </c>
      <c r="J745" s="297" t="s">
        <v>4869</v>
      </c>
      <c r="K745" s="299">
        <v>4</v>
      </c>
      <c r="L745" s="298">
        <v>12</v>
      </c>
      <c r="M745" s="300">
        <v>74789.680000000008</v>
      </c>
      <c r="N745" s="301"/>
      <c r="O745" s="297"/>
      <c r="P745" s="302"/>
    </row>
    <row r="746" spans="1:16" s="285" customFormat="1" ht="11.25" x14ac:dyDescent="0.2">
      <c r="A746" s="310" t="s">
        <v>1261</v>
      </c>
      <c r="B746" s="296" t="s">
        <v>1262</v>
      </c>
      <c r="C746" s="296" t="s">
        <v>312</v>
      </c>
      <c r="D746" s="297" t="s">
        <v>4956</v>
      </c>
      <c r="E746" s="298">
        <v>1500</v>
      </c>
      <c r="F746" s="298" t="s">
        <v>6397</v>
      </c>
      <c r="G746" s="297" t="s">
        <v>6398</v>
      </c>
      <c r="H746" s="297" t="s">
        <v>4959</v>
      </c>
      <c r="I746" s="297" t="s">
        <v>4897</v>
      </c>
      <c r="J746" s="297" t="s">
        <v>4960</v>
      </c>
      <c r="K746" s="299">
        <v>4</v>
      </c>
      <c r="L746" s="298">
        <v>12</v>
      </c>
      <c r="M746" s="300">
        <v>20519.88</v>
      </c>
      <c r="N746" s="301"/>
      <c r="O746" s="297"/>
      <c r="P746" s="302"/>
    </row>
    <row r="747" spans="1:16" s="285" customFormat="1" ht="11.25" x14ac:dyDescent="0.2">
      <c r="A747" s="310" t="s">
        <v>1261</v>
      </c>
      <c r="B747" s="296" t="s">
        <v>1262</v>
      </c>
      <c r="C747" s="296" t="s">
        <v>312</v>
      </c>
      <c r="D747" s="297" t="s">
        <v>4864</v>
      </c>
      <c r="E747" s="298">
        <v>6500</v>
      </c>
      <c r="F747" s="298" t="s">
        <v>6399</v>
      </c>
      <c r="G747" s="297" t="s">
        <v>6400</v>
      </c>
      <c r="H747" s="297" t="s">
        <v>4887</v>
      </c>
      <c r="I747" s="297" t="s">
        <v>4868</v>
      </c>
      <c r="J747" s="297" t="s">
        <v>4869</v>
      </c>
      <c r="K747" s="299">
        <v>4</v>
      </c>
      <c r="L747" s="298">
        <v>12</v>
      </c>
      <c r="M747" s="300">
        <v>80789.680000000008</v>
      </c>
      <c r="N747" s="301"/>
      <c r="O747" s="297"/>
      <c r="P747" s="302"/>
    </row>
    <row r="748" spans="1:16" s="285" customFormat="1" ht="11.25" x14ac:dyDescent="0.2">
      <c r="A748" s="310" t="s">
        <v>1261</v>
      </c>
      <c r="B748" s="296" t="s">
        <v>1262</v>
      </c>
      <c r="C748" s="296" t="s">
        <v>312</v>
      </c>
      <c r="D748" s="297" t="s">
        <v>4864</v>
      </c>
      <c r="E748" s="298">
        <v>12000</v>
      </c>
      <c r="F748" s="298" t="s">
        <v>6401</v>
      </c>
      <c r="G748" s="297" t="s">
        <v>6402</v>
      </c>
      <c r="H748" s="297" t="s">
        <v>6123</v>
      </c>
      <c r="I748" s="297" t="s">
        <v>4868</v>
      </c>
      <c r="J748" s="297" t="s">
        <v>4869</v>
      </c>
      <c r="K748" s="299">
        <v>4</v>
      </c>
      <c r="L748" s="298">
        <v>12</v>
      </c>
      <c r="M748" s="300">
        <v>146789.68</v>
      </c>
      <c r="N748" s="301"/>
      <c r="O748" s="297"/>
      <c r="P748" s="302"/>
    </row>
    <row r="749" spans="1:16" s="285" customFormat="1" ht="11.25" x14ac:dyDescent="0.2">
      <c r="A749" s="310" t="s">
        <v>1261</v>
      </c>
      <c r="B749" s="296" t="s">
        <v>1262</v>
      </c>
      <c r="C749" s="296" t="s">
        <v>312</v>
      </c>
      <c r="D749" s="297" t="s">
        <v>4864</v>
      </c>
      <c r="E749" s="298">
        <v>5500</v>
      </c>
      <c r="F749" s="298" t="s">
        <v>6403</v>
      </c>
      <c r="G749" s="297" t="s">
        <v>6404</v>
      </c>
      <c r="H749" s="297" t="s">
        <v>4867</v>
      </c>
      <c r="I749" s="297" t="s">
        <v>4868</v>
      </c>
      <c r="J749" s="297" t="s">
        <v>4869</v>
      </c>
      <c r="K749" s="299">
        <v>4</v>
      </c>
      <c r="L749" s="298">
        <v>12</v>
      </c>
      <c r="M749" s="300">
        <v>68789.680000000008</v>
      </c>
      <c r="N749" s="301"/>
      <c r="O749" s="297"/>
      <c r="P749" s="302"/>
    </row>
    <row r="750" spans="1:16" s="285" customFormat="1" ht="11.25" x14ac:dyDescent="0.2">
      <c r="A750" s="310" t="s">
        <v>1261</v>
      </c>
      <c r="B750" s="296" t="s">
        <v>1262</v>
      </c>
      <c r="C750" s="296" t="s">
        <v>312</v>
      </c>
      <c r="D750" s="297" t="s">
        <v>4956</v>
      </c>
      <c r="E750" s="298">
        <v>2750</v>
      </c>
      <c r="F750" s="298" t="s">
        <v>6405</v>
      </c>
      <c r="G750" s="297" t="s">
        <v>6406</v>
      </c>
      <c r="H750" s="297" t="s">
        <v>4959</v>
      </c>
      <c r="I750" s="297" t="s">
        <v>4897</v>
      </c>
      <c r="J750" s="297" t="s">
        <v>4960</v>
      </c>
      <c r="K750" s="299">
        <v>6</v>
      </c>
      <c r="L750" s="298">
        <v>12</v>
      </c>
      <c r="M750" s="300">
        <v>35789.68</v>
      </c>
      <c r="N750" s="301"/>
      <c r="O750" s="297"/>
      <c r="P750" s="302"/>
    </row>
    <row r="751" spans="1:16" s="285" customFormat="1" ht="11.25" x14ac:dyDescent="0.2">
      <c r="A751" s="310" t="s">
        <v>1261</v>
      </c>
      <c r="B751" s="296" t="s">
        <v>1262</v>
      </c>
      <c r="C751" s="296" t="s">
        <v>312</v>
      </c>
      <c r="D751" s="297" t="s">
        <v>4864</v>
      </c>
      <c r="E751" s="298">
        <v>6500</v>
      </c>
      <c r="F751" s="298" t="s">
        <v>6407</v>
      </c>
      <c r="G751" s="297" t="s">
        <v>6408</v>
      </c>
      <c r="H751" s="297" t="s">
        <v>5104</v>
      </c>
      <c r="I751" s="297" t="s">
        <v>4868</v>
      </c>
      <c r="J751" s="297" t="s">
        <v>4869</v>
      </c>
      <c r="K751" s="299">
        <v>4</v>
      </c>
      <c r="L751" s="298">
        <v>11</v>
      </c>
      <c r="M751" s="300">
        <v>78015.53</v>
      </c>
      <c r="N751" s="301"/>
      <c r="O751" s="297"/>
      <c r="P751" s="302"/>
    </row>
    <row r="752" spans="1:16" s="285" customFormat="1" ht="11.25" x14ac:dyDescent="0.2">
      <c r="A752" s="310" t="s">
        <v>1261</v>
      </c>
      <c r="B752" s="296" t="s">
        <v>1262</v>
      </c>
      <c r="C752" s="296" t="s">
        <v>312</v>
      </c>
      <c r="D752" s="297" t="s">
        <v>4864</v>
      </c>
      <c r="E752" s="298">
        <v>8500</v>
      </c>
      <c r="F752" s="298" t="s">
        <v>6409</v>
      </c>
      <c r="G752" s="297" t="s">
        <v>6410</v>
      </c>
      <c r="H752" s="297" t="s">
        <v>4887</v>
      </c>
      <c r="I752" s="297" t="s">
        <v>4868</v>
      </c>
      <c r="J752" s="297" t="s">
        <v>4869</v>
      </c>
      <c r="K752" s="299">
        <v>4</v>
      </c>
      <c r="L752" s="298">
        <v>12</v>
      </c>
      <c r="M752" s="300">
        <v>104789.68000000001</v>
      </c>
      <c r="N752" s="301"/>
      <c r="O752" s="297"/>
      <c r="P752" s="302"/>
    </row>
    <row r="753" spans="1:16" s="285" customFormat="1" ht="11.25" x14ac:dyDescent="0.2">
      <c r="A753" s="310" t="s">
        <v>1261</v>
      </c>
      <c r="B753" s="296" t="s">
        <v>1262</v>
      </c>
      <c r="C753" s="296" t="s">
        <v>312</v>
      </c>
      <c r="D753" s="297" t="s">
        <v>4864</v>
      </c>
      <c r="E753" s="298">
        <v>6500</v>
      </c>
      <c r="F753" s="298" t="s">
        <v>6411</v>
      </c>
      <c r="G753" s="297" t="s">
        <v>6412</v>
      </c>
      <c r="H753" s="297" t="s">
        <v>4867</v>
      </c>
      <c r="I753" s="297" t="s">
        <v>4868</v>
      </c>
      <c r="J753" s="297" t="s">
        <v>4869</v>
      </c>
      <c r="K753" s="299">
        <v>4</v>
      </c>
      <c r="L753" s="298">
        <v>12</v>
      </c>
      <c r="M753" s="300">
        <v>80789.680000000008</v>
      </c>
      <c r="N753" s="301"/>
      <c r="O753" s="297"/>
      <c r="P753" s="302"/>
    </row>
    <row r="754" spans="1:16" s="285" customFormat="1" ht="11.25" x14ac:dyDescent="0.2">
      <c r="A754" s="310" t="s">
        <v>1261</v>
      </c>
      <c r="B754" s="296" t="s">
        <v>1262</v>
      </c>
      <c r="C754" s="296" t="s">
        <v>312</v>
      </c>
      <c r="D754" s="297" t="s">
        <v>4864</v>
      </c>
      <c r="E754" s="298">
        <v>6500</v>
      </c>
      <c r="F754" s="298" t="s">
        <v>6413</v>
      </c>
      <c r="G754" s="297" t="s">
        <v>6414</v>
      </c>
      <c r="H754" s="297" t="s">
        <v>5347</v>
      </c>
      <c r="I754" s="297" t="s">
        <v>4868</v>
      </c>
      <c r="J754" s="297" t="s">
        <v>4869</v>
      </c>
      <c r="K754" s="299">
        <v>2</v>
      </c>
      <c r="L754" s="298">
        <v>5</v>
      </c>
      <c r="M754" s="300">
        <v>31387.3</v>
      </c>
      <c r="N754" s="301"/>
      <c r="O754" s="297"/>
      <c r="P754" s="302"/>
    </row>
    <row r="755" spans="1:16" s="285" customFormat="1" ht="11.25" x14ac:dyDescent="0.2">
      <c r="A755" s="310" t="s">
        <v>1261</v>
      </c>
      <c r="B755" s="296" t="s">
        <v>1262</v>
      </c>
      <c r="C755" s="296" t="s">
        <v>312</v>
      </c>
      <c r="D755" s="297" t="s">
        <v>4864</v>
      </c>
      <c r="E755" s="298">
        <v>6500</v>
      </c>
      <c r="F755" s="298" t="s">
        <v>6415</v>
      </c>
      <c r="G755" s="297" t="s">
        <v>6416</v>
      </c>
      <c r="H755" s="297" t="s">
        <v>4877</v>
      </c>
      <c r="I755" s="297" t="s">
        <v>4868</v>
      </c>
      <c r="J755" s="297" t="s">
        <v>4869</v>
      </c>
      <c r="K755" s="299">
        <v>4</v>
      </c>
      <c r="L755" s="298">
        <v>12</v>
      </c>
      <c r="M755" s="300">
        <v>80789.680000000008</v>
      </c>
      <c r="N755" s="301"/>
      <c r="O755" s="297"/>
      <c r="P755" s="302"/>
    </row>
    <row r="756" spans="1:16" s="285" customFormat="1" ht="11.25" x14ac:dyDescent="0.2">
      <c r="A756" s="310" t="s">
        <v>1261</v>
      </c>
      <c r="B756" s="296" t="s">
        <v>1262</v>
      </c>
      <c r="C756" s="296" t="s">
        <v>312</v>
      </c>
      <c r="D756" s="297" t="s">
        <v>4864</v>
      </c>
      <c r="E756" s="298">
        <v>6500</v>
      </c>
      <c r="F756" s="298" t="s">
        <v>6417</v>
      </c>
      <c r="G756" s="297" t="s">
        <v>6418</v>
      </c>
      <c r="H756" s="297" t="s">
        <v>4877</v>
      </c>
      <c r="I756" s="297" t="s">
        <v>4868</v>
      </c>
      <c r="J756" s="297" t="s">
        <v>4869</v>
      </c>
      <c r="K756" s="299">
        <v>4</v>
      </c>
      <c r="L756" s="298">
        <v>12</v>
      </c>
      <c r="M756" s="300">
        <v>80789.680000000008</v>
      </c>
      <c r="N756" s="301"/>
      <c r="O756" s="297"/>
      <c r="P756" s="302"/>
    </row>
    <row r="757" spans="1:16" s="285" customFormat="1" ht="11.25" x14ac:dyDescent="0.2">
      <c r="A757" s="310" t="s">
        <v>1261</v>
      </c>
      <c r="B757" s="296" t="s">
        <v>1262</v>
      </c>
      <c r="C757" s="296" t="s">
        <v>312</v>
      </c>
      <c r="D757" s="297" t="s">
        <v>4864</v>
      </c>
      <c r="E757" s="298">
        <v>9000</v>
      </c>
      <c r="F757" s="298" t="s">
        <v>6419</v>
      </c>
      <c r="G757" s="297" t="s">
        <v>6420</v>
      </c>
      <c r="H757" s="297" t="s">
        <v>4867</v>
      </c>
      <c r="I757" s="297" t="s">
        <v>4868</v>
      </c>
      <c r="J757" s="297" t="s">
        <v>4869</v>
      </c>
      <c r="K757" s="299">
        <v>4</v>
      </c>
      <c r="L757" s="298">
        <v>12</v>
      </c>
      <c r="M757" s="300">
        <v>106518.59000000001</v>
      </c>
      <c r="N757" s="301"/>
      <c r="O757" s="297"/>
      <c r="P757" s="302"/>
    </row>
    <row r="758" spans="1:16" s="285" customFormat="1" ht="11.25" x14ac:dyDescent="0.2">
      <c r="A758" s="310" t="s">
        <v>1261</v>
      </c>
      <c r="B758" s="296" t="s">
        <v>1262</v>
      </c>
      <c r="C758" s="296" t="s">
        <v>312</v>
      </c>
      <c r="D758" s="297" t="s">
        <v>4864</v>
      </c>
      <c r="E758" s="298">
        <v>8500</v>
      </c>
      <c r="F758" s="298" t="s">
        <v>6421</v>
      </c>
      <c r="G758" s="297" t="s">
        <v>6422</v>
      </c>
      <c r="H758" s="297" t="s">
        <v>4887</v>
      </c>
      <c r="I758" s="297" t="s">
        <v>4868</v>
      </c>
      <c r="J758" s="297" t="s">
        <v>4869</v>
      </c>
      <c r="K758" s="299">
        <v>2</v>
      </c>
      <c r="L758" s="298">
        <v>7</v>
      </c>
      <c r="M758" s="300">
        <v>63227.26</v>
      </c>
      <c r="N758" s="301"/>
      <c r="O758" s="297"/>
      <c r="P758" s="302"/>
    </row>
    <row r="759" spans="1:16" s="285" customFormat="1" ht="11.25" x14ac:dyDescent="0.2">
      <c r="A759" s="310" t="s">
        <v>1261</v>
      </c>
      <c r="B759" s="296" t="s">
        <v>1262</v>
      </c>
      <c r="C759" s="296" t="s">
        <v>312</v>
      </c>
      <c r="D759" s="297" t="s">
        <v>4864</v>
      </c>
      <c r="E759" s="298">
        <v>9000</v>
      </c>
      <c r="F759" s="298" t="s">
        <v>6423</v>
      </c>
      <c r="G759" s="297" t="s">
        <v>6424</v>
      </c>
      <c r="H759" s="297" t="s">
        <v>4917</v>
      </c>
      <c r="I759" s="297" t="s">
        <v>4868</v>
      </c>
      <c r="J759" s="297" t="s">
        <v>4869</v>
      </c>
      <c r="K759" s="299">
        <v>4</v>
      </c>
      <c r="L759" s="298">
        <v>12</v>
      </c>
      <c r="M759" s="300">
        <v>110789.68000000001</v>
      </c>
      <c r="N759" s="301"/>
      <c r="O759" s="297"/>
      <c r="P759" s="302"/>
    </row>
    <row r="760" spans="1:16" s="285" customFormat="1" ht="11.25" x14ac:dyDescent="0.2">
      <c r="A760" s="310" t="s">
        <v>1261</v>
      </c>
      <c r="B760" s="296" t="s">
        <v>1262</v>
      </c>
      <c r="C760" s="296" t="s">
        <v>312</v>
      </c>
      <c r="D760" s="297" t="s">
        <v>4864</v>
      </c>
      <c r="E760" s="298">
        <v>8500</v>
      </c>
      <c r="F760" s="298" t="s">
        <v>6425</v>
      </c>
      <c r="G760" s="297" t="s">
        <v>6426</v>
      </c>
      <c r="H760" s="297" t="s">
        <v>4887</v>
      </c>
      <c r="I760" s="297" t="s">
        <v>4868</v>
      </c>
      <c r="J760" s="297" t="s">
        <v>4869</v>
      </c>
      <c r="K760" s="299">
        <v>4</v>
      </c>
      <c r="L760" s="298">
        <v>12</v>
      </c>
      <c r="M760" s="300">
        <v>104789.68000000001</v>
      </c>
      <c r="N760" s="301"/>
      <c r="O760" s="297"/>
      <c r="P760" s="302"/>
    </row>
    <row r="761" spans="1:16" s="285" customFormat="1" ht="11.25" x14ac:dyDescent="0.2">
      <c r="A761" s="310" t="s">
        <v>1261</v>
      </c>
      <c r="B761" s="296" t="s">
        <v>1262</v>
      </c>
      <c r="C761" s="296" t="s">
        <v>312</v>
      </c>
      <c r="D761" s="297" t="s">
        <v>4864</v>
      </c>
      <c r="E761" s="298">
        <v>7500</v>
      </c>
      <c r="F761" s="298" t="s">
        <v>6427</v>
      </c>
      <c r="G761" s="297" t="s">
        <v>6428</v>
      </c>
      <c r="H761" s="297" t="s">
        <v>4874</v>
      </c>
      <c r="I761" s="297" t="s">
        <v>4868</v>
      </c>
      <c r="J761" s="297" t="s">
        <v>4869</v>
      </c>
      <c r="K761" s="299">
        <v>4</v>
      </c>
      <c r="L761" s="298">
        <v>12</v>
      </c>
      <c r="M761" s="300">
        <v>92789.680000000008</v>
      </c>
      <c r="N761" s="301"/>
      <c r="O761" s="297"/>
      <c r="P761" s="302"/>
    </row>
    <row r="762" spans="1:16" s="285" customFormat="1" ht="11.25" x14ac:dyDescent="0.2">
      <c r="A762" s="310" t="s">
        <v>1261</v>
      </c>
      <c r="B762" s="296" t="s">
        <v>1262</v>
      </c>
      <c r="C762" s="296" t="s">
        <v>312</v>
      </c>
      <c r="D762" s="297" t="s">
        <v>4864</v>
      </c>
      <c r="E762" s="298">
        <v>5500</v>
      </c>
      <c r="F762" s="298" t="s">
        <v>6429</v>
      </c>
      <c r="G762" s="297" t="s">
        <v>6430</v>
      </c>
      <c r="H762" s="297" t="s">
        <v>4874</v>
      </c>
      <c r="I762" s="297" t="s">
        <v>4868</v>
      </c>
      <c r="J762" s="297" t="s">
        <v>4869</v>
      </c>
      <c r="K762" s="299">
        <v>3</v>
      </c>
      <c r="L762" s="298">
        <v>8</v>
      </c>
      <c r="M762" s="300">
        <v>43598.639999999992</v>
      </c>
      <c r="N762" s="301"/>
      <c r="O762" s="297"/>
      <c r="P762" s="302"/>
    </row>
    <row r="763" spans="1:16" s="285" customFormat="1" ht="11.25" x14ac:dyDescent="0.2">
      <c r="A763" s="310" t="s">
        <v>1261</v>
      </c>
      <c r="B763" s="296" t="s">
        <v>1262</v>
      </c>
      <c r="C763" s="296" t="s">
        <v>312</v>
      </c>
      <c r="D763" s="297" t="s">
        <v>4864</v>
      </c>
      <c r="E763" s="298">
        <v>6500</v>
      </c>
      <c r="F763" s="298" t="s">
        <v>6431</v>
      </c>
      <c r="G763" s="297" t="s">
        <v>6432</v>
      </c>
      <c r="H763" s="297" t="s">
        <v>4887</v>
      </c>
      <c r="I763" s="297" t="s">
        <v>4868</v>
      </c>
      <c r="J763" s="297" t="s">
        <v>4869</v>
      </c>
      <c r="K763" s="299">
        <v>4</v>
      </c>
      <c r="L763" s="298">
        <v>12</v>
      </c>
      <c r="M763" s="300">
        <v>80789.680000000008</v>
      </c>
      <c r="N763" s="301"/>
      <c r="O763" s="297"/>
      <c r="P763" s="302"/>
    </row>
    <row r="764" spans="1:16" s="285" customFormat="1" ht="11.25" x14ac:dyDescent="0.2">
      <c r="A764" s="310" t="s">
        <v>1261</v>
      </c>
      <c r="B764" s="296" t="s">
        <v>1262</v>
      </c>
      <c r="C764" s="296" t="s">
        <v>312</v>
      </c>
      <c r="D764" s="297" t="s">
        <v>4864</v>
      </c>
      <c r="E764" s="298">
        <v>6500</v>
      </c>
      <c r="F764" s="298" t="s">
        <v>6433</v>
      </c>
      <c r="G764" s="297" t="s">
        <v>6434</v>
      </c>
      <c r="H764" s="297" t="s">
        <v>4877</v>
      </c>
      <c r="I764" s="297" t="s">
        <v>4868</v>
      </c>
      <c r="J764" s="297" t="s">
        <v>4869</v>
      </c>
      <c r="K764" s="299">
        <v>2</v>
      </c>
      <c r="L764" s="298">
        <v>5</v>
      </c>
      <c r="M764" s="300">
        <v>31387.3</v>
      </c>
      <c r="N764" s="301"/>
      <c r="O764" s="297"/>
      <c r="P764" s="302"/>
    </row>
    <row r="765" spans="1:16" s="285" customFormat="1" ht="11.25" x14ac:dyDescent="0.2">
      <c r="A765" s="310" t="s">
        <v>1261</v>
      </c>
      <c r="B765" s="296" t="s">
        <v>1262</v>
      </c>
      <c r="C765" s="296" t="s">
        <v>312</v>
      </c>
      <c r="D765" s="297" t="s">
        <v>4864</v>
      </c>
      <c r="E765" s="298">
        <v>6500</v>
      </c>
      <c r="F765" s="298" t="s">
        <v>6435</v>
      </c>
      <c r="G765" s="297" t="s">
        <v>6436</v>
      </c>
      <c r="H765" s="297" t="s">
        <v>4877</v>
      </c>
      <c r="I765" s="297" t="s">
        <v>4868</v>
      </c>
      <c r="J765" s="297" t="s">
        <v>4869</v>
      </c>
      <c r="K765" s="299">
        <v>4</v>
      </c>
      <c r="L765" s="298">
        <v>12</v>
      </c>
      <c r="M765" s="300">
        <v>80789.680000000008</v>
      </c>
      <c r="N765" s="301"/>
      <c r="O765" s="297"/>
      <c r="P765" s="302"/>
    </row>
    <row r="766" spans="1:16" s="285" customFormat="1" ht="11.25" x14ac:dyDescent="0.2">
      <c r="A766" s="310" t="s">
        <v>1261</v>
      </c>
      <c r="B766" s="296" t="s">
        <v>1262</v>
      </c>
      <c r="C766" s="296" t="s">
        <v>312</v>
      </c>
      <c r="D766" s="297" t="s">
        <v>4864</v>
      </c>
      <c r="E766" s="298">
        <v>3000</v>
      </c>
      <c r="F766" s="298" t="s">
        <v>6437</v>
      </c>
      <c r="G766" s="297" t="s">
        <v>6438</v>
      </c>
      <c r="H766" s="297" t="s">
        <v>4874</v>
      </c>
      <c r="I766" s="297" t="s">
        <v>4868</v>
      </c>
      <c r="J766" s="297" t="s">
        <v>4869</v>
      </c>
      <c r="K766" s="299">
        <v>4</v>
      </c>
      <c r="L766" s="298">
        <v>11</v>
      </c>
      <c r="M766" s="300">
        <v>37415.53</v>
      </c>
      <c r="N766" s="301"/>
      <c r="O766" s="297"/>
      <c r="P766" s="302"/>
    </row>
    <row r="767" spans="1:16" s="285" customFormat="1" ht="11.25" x14ac:dyDescent="0.2">
      <c r="A767" s="310" t="s">
        <v>1261</v>
      </c>
      <c r="B767" s="296" t="s">
        <v>1262</v>
      </c>
      <c r="C767" s="296" t="s">
        <v>312</v>
      </c>
      <c r="D767" s="297" t="s">
        <v>4864</v>
      </c>
      <c r="E767" s="298">
        <v>6500</v>
      </c>
      <c r="F767" s="298" t="s">
        <v>6439</v>
      </c>
      <c r="G767" s="297" t="s">
        <v>6440</v>
      </c>
      <c r="H767" s="297" t="s">
        <v>4867</v>
      </c>
      <c r="I767" s="297" t="s">
        <v>4868</v>
      </c>
      <c r="J767" s="297" t="s">
        <v>4869</v>
      </c>
      <c r="K767" s="299">
        <v>2</v>
      </c>
      <c r="L767" s="298">
        <v>5</v>
      </c>
      <c r="M767" s="300">
        <v>31387.3</v>
      </c>
      <c r="N767" s="301"/>
      <c r="O767" s="297"/>
      <c r="P767" s="302"/>
    </row>
    <row r="768" spans="1:16" s="285" customFormat="1" ht="11.25" x14ac:dyDescent="0.2">
      <c r="A768" s="310" t="s">
        <v>1261</v>
      </c>
      <c r="B768" s="296" t="s">
        <v>1262</v>
      </c>
      <c r="C768" s="296" t="s">
        <v>312</v>
      </c>
      <c r="D768" s="297" t="s">
        <v>4864</v>
      </c>
      <c r="E768" s="298">
        <v>7500</v>
      </c>
      <c r="F768" s="298" t="s">
        <v>6441</v>
      </c>
      <c r="G768" s="297" t="s">
        <v>6442</v>
      </c>
      <c r="H768" s="297" t="s">
        <v>4867</v>
      </c>
      <c r="I768" s="297" t="s">
        <v>4868</v>
      </c>
      <c r="J768" s="297" t="s">
        <v>4869</v>
      </c>
      <c r="K768" s="299">
        <v>4</v>
      </c>
      <c r="L768" s="298">
        <v>12</v>
      </c>
      <c r="M768" s="300">
        <v>92789.680000000008</v>
      </c>
      <c r="N768" s="301"/>
      <c r="O768" s="297"/>
      <c r="P768" s="302"/>
    </row>
    <row r="769" spans="1:16" s="285" customFormat="1" ht="11.25" x14ac:dyDescent="0.2">
      <c r="A769" s="310" t="s">
        <v>1261</v>
      </c>
      <c r="B769" s="296" t="s">
        <v>1262</v>
      </c>
      <c r="C769" s="296" t="s">
        <v>312</v>
      </c>
      <c r="D769" s="297" t="s">
        <v>4864</v>
      </c>
      <c r="E769" s="298">
        <v>6000</v>
      </c>
      <c r="F769" s="298" t="s">
        <v>6443</v>
      </c>
      <c r="G769" s="297" t="s">
        <v>6444</v>
      </c>
      <c r="H769" s="297" t="s">
        <v>4877</v>
      </c>
      <c r="I769" s="297" t="s">
        <v>4868</v>
      </c>
      <c r="J769" s="297" t="s">
        <v>4869</v>
      </c>
      <c r="K769" s="299">
        <v>4</v>
      </c>
      <c r="L769" s="298">
        <v>12</v>
      </c>
      <c r="M769" s="300">
        <v>74789.680000000008</v>
      </c>
      <c r="N769" s="301"/>
      <c r="O769" s="297"/>
      <c r="P769" s="302"/>
    </row>
    <row r="770" spans="1:16" s="285" customFormat="1" ht="11.25" x14ac:dyDescent="0.2">
      <c r="A770" s="310" t="s">
        <v>1261</v>
      </c>
      <c r="B770" s="296" t="s">
        <v>1262</v>
      </c>
      <c r="C770" s="296" t="s">
        <v>312</v>
      </c>
      <c r="D770" s="297" t="s">
        <v>4956</v>
      </c>
      <c r="E770" s="298">
        <v>2500</v>
      </c>
      <c r="F770" s="298" t="s">
        <v>6445</v>
      </c>
      <c r="G770" s="297" t="s">
        <v>6446</v>
      </c>
      <c r="H770" s="297" t="s">
        <v>4896</v>
      </c>
      <c r="I770" s="297" t="s">
        <v>4897</v>
      </c>
      <c r="J770" s="297" t="s">
        <v>4898</v>
      </c>
      <c r="K770" s="299">
        <v>6</v>
      </c>
      <c r="L770" s="298">
        <v>12</v>
      </c>
      <c r="M770" s="300">
        <v>32789.68</v>
      </c>
      <c r="N770" s="301"/>
      <c r="O770" s="297"/>
      <c r="P770" s="302"/>
    </row>
    <row r="771" spans="1:16" s="285" customFormat="1" ht="11.25" x14ac:dyDescent="0.2">
      <c r="A771" s="310" t="s">
        <v>1261</v>
      </c>
      <c r="B771" s="296" t="s">
        <v>1262</v>
      </c>
      <c r="C771" s="296" t="s">
        <v>312</v>
      </c>
      <c r="D771" s="297" t="s">
        <v>4864</v>
      </c>
      <c r="E771" s="298" t="s">
        <v>5207</v>
      </c>
      <c r="F771" s="298" t="s">
        <v>6447</v>
      </c>
      <c r="G771" s="297" t="s">
        <v>6448</v>
      </c>
      <c r="H771" s="297" t="s">
        <v>4887</v>
      </c>
      <c r="I771" s="297" t="s">
        <v>4868</v>
      </c>
      <c r="J771" s="297" t="s">
        <v>4869</v>
      </c>
      <c r="K771" s="299">
        <v>5</v>
      </c>
      <c r="L771" s="298">
        <v>12</v>
      </c>
      <c r="M771" s="300">
        <v>91681.08</v>
      </c>
      <c r="N771" s="301"/>
      <c r="O771" s="297"/>
      <c r="P771" s="302"/>
    </row>
    <row r="772" spans="1:16" s="285" customFormat="1" ht="11.25" x14ac:dyDescent="0.2">
      <c r="A772" s="310" t="s">
        <v>1261</v>
      </c>
      <c r="B772" s="296" t="s">
        <v>1262</v>
      </c>
      <c r="C772" s="296" t="s">
        <v>312</v>
      </c>
      <c r="D772" s="297" t="s">
        <v>4864</v>
      </c>
      <c r="E772" s="298">
        <v>9500</v>
      </c>
      <c r="F772" s="298" t="s">
        <v>6449</v>
      </c>
      <c r="G772" s="297" t="s">
        <v>6450</v>
      </c>
      <c r="H772" s="297" t="s">
        <v>4887</v>
      </c>
      <c r="I772" s="297" t="s">
        <v>4868</v>
      </c>
      <c r="J772" s="297" t="s">
        <v>4869</v>
      </c>
      <c r="K772" s="299">
        <v>1</v>
      </c>
      <c r="L772" s="298">
        <v>2</v>
      </c>
      <c r="M772" s="300">
        <v>20188.18</v>
      </c>
      <c r="N772" s="301"/>
      <c r="O772" s="297"/>
      <c r="P772" s="302"/>
    </row>
    <row r="773" spans="1:16" s="285" customFormat="1" ht="11.25" x14ac:dyDescent="0.2">
      <c r="A773" s="310" t="s">
        <v>1261</v>
      </c>
      <c r="B773" s="296" t="s">
        <v>1262</v>
      </c>
      <c r="C773" s="296" t="s">
        <v>312</v>
      </c>
      <c r="D773" s="297" t="s">
        <v>4864</v>
      </c>
      <c r="E773" s="298">
        <v>5500</v>
      </c>
      <c r="F773" s="298" t="s">
        <v>6451</v>
      </c>
      <c r="G773" s="297" t="s">
        <v>6452</v>
      </c>
      <c r="H773" s="297" t="s">
        <v>4867</v>
      </c>
      <c r="I773" s="297" t="s">
        <v>4868</v>
      </c>
      <c r="J773" s="297" t="s">
        <v>4869</v>
      </c>
      <c r="K773" s="299">
        <v>3</v>
      </c>
      <c r="L773" s="298">
        <v>10</v>
      </c>
      <c r="M773" s="300">
        <v>58522.13</v>
      </c>
      <c r="N773" s="301"/>
      <c r="O773" s="297"/>
      <c r="P773" s="302"/>
    </row>
    <row r="774" spans="1:16" s="285" customFormat="1" ht="11.25" x14ac:dyDescent="0.2">
      <c r="A774" s="310" t="s">
        <v>1261</v>
      </c>
      <c r="B774" s="296" t="s">
        <v>1262</v>
      </c>
      <c r="C774" s="296" t="s">
        <v>312</v>
      </c>
      <c r="D774" s="297" t="s">
        <v>4864</v>
      </c>
      <c r="E774" s="298">
        <v>10000</v>
      </c>
      <c r="F774" s="298" t="s">
        <v>6453</v>
      </c>
      <c r="G774" s="297" t="s">
        <v>6454</v>
      </c>
      <c r="H774" s="297" t="s">
        <v>4887</v>
      </c>
      <c r="I774" s="297" t="s">
        <v>4868</v>
      </c>
      <c r="J774" s="297" t="s">
        <v>4869</v>
      </c>
      <c r="K774" s="299">
        <v>1</v>
      </c>
      <c r="L774" s="298">
        <v>2</v>
      </c>
      <c r="M774" s="300">
        <v>23203.739999999998</v>
      </c>
      <c r="N774" s="301"/>
      <c r="O774" s="297"/>
      <c r="P774" s="302"/>
    </row>
    <row r="775" spans="1:16" s="285" customFormat="1" ht="11.25" x14ac:dyDescent="0.2">
      <c r="A775" s="310" t="s">
        <v>1261</v>
      </c>
      <c r="B775" s="296" t="s">
        <v>1262</v>
      </c>
      <c r="C775" s="296" t="s">
        <v>312</v>
      </c>
      <c r="D775" s="297" t="s">
        <v>4864</v>
      </c>
      <c r="E775" s="298">
        <v>6500</v>
      </c>
      <c r="F775" s="298" t="s">
        <v>6455</v>
      </c>
      <c r="G775" s="297" t="s">
        <v>6456</v>
      </c>
      <c r="H775" s="297" t="s">
        <v>4887</v>
      </c>
      <c r="I775" s="297" t="s">
        <v>4868</v>
      </c>
      <c r="J775" s="297" t="s">
        <v>4869</v>
      </c>
      <c r="K775" s="299">
        <v>4</v>
      </c>
      <c r="L775" s="298">
        <v>12</v>
      </c>
      <c r="M775" s="300">
        <v>82095.540000000008</v>
      </c>
      <c r="N775" s="301"/>
      <c r="O775" s="297"/>
      <c r="P775" s="302"/>
    </row>
    <row r="776" spans="1:16" s="285" customFormat="1" ht="11.25" x14ac:dyDescent="0.2">
      <c r="A776" s="310" t="s">
        <v>1261</v>
      </c>
      <c r="B776" s="296" t="s">
        <v>1262</v>
      </c>
      <c r="C776" s="296" t="s">
        <v>312</v>
      </c>
      <c r="D776" s="297" t="s">
        <v>4864</v>
      </c>
      <c r="E776" s="298">
        <v>6500</v>
      </c>
      <c r="F776" s="298" t="s">
        <v>6457</v>
      </c>
      <c r="G776" s="297" t="s">
        <v>6458</v>
      </c>
      <c r="H776" s="297" t="s">
        <v>4887</v>
      </c>
      <c r="I776" s="297" t="s">
        <v>4868</v>
      </c>
      <c r="J776" s="297" t="s">
        <v>4869</v>
      </c>
      <c r="K776" s="299">
        <v>4</v>
      </c>
      <c r="L776" s="298">
        <v>12</v>
      </c>
      <c r="M776" s="300">
        <v>80789.680000000008</v>
      </c>
      <c r="N776" s="301"/>
      <c r="O776" s="297"/>
      <c r="P776" s="302"/>
    </row>
    <row r="777" spans="1:16" s="285" customFormat="1" ht="11.25" x14ac:dyDescent="0.2">
      <c r="A777" s="310" t="s">
        <v>1261</v>
      </c>
      <c r="B777" s="296" t="s">
        <v>1262</v>
      </c>
      <c r="C777" s="296" t="s">
        <v>312</v>
      </c>
      <c r="D777" s="297" t="s">
        <v>4864</v>
      </c>
      <c r="E777" s="298">
        <v>6500</v>
      </c>
      <c r="F777" s="298" t="s">
        <v>6459</v>
      </c>
      <c r="G777" s="297" t="s">
        <v>6460</v>
      </c>
      <c r="H777" s="297" t="s">
        <v>4877</v>
      </c>
      <c r="I777" s="297" t="s">
        <v>4868</v>
      </c>
      <c r="J777" s="297" t="s">
        <v>4869</v>
      </c>
      <c r="K777" s="299">
        <v>4</v>
      </c>
      <c r="L777" s="298">
        <v>12</v>
      </c>
      <c r="M777" s="300">
        <v>80789.680000000008</v>
      </c>
      <c r="N777" s="301"/>
      <c r="O777" s="297"/>
      <c r="P777" s="302"/>
    </row>
    <row r="778" spans="1:16" s="285" customFormat="1" ht="11.25" x14ac:dyDescent="0.2">
      <c r="A778" s="310" t="s">
        <v>1261</v>
      </c>
      <c r="B778" s="296" t="s">
        <v>1262</v>
      </c>
      <c r="C778" s="296" t="s">
        <v>312</v>
      </c>
      <c r="D778" s="297" t="s">
        <v>4864</v>
      </c>
      <c r="E778" s="298">
        <v>10500</v>
      </c>
      <c r="F778" s="298" t="s">
        <v>6461</v>
      </c>
      <c r="G778" s="297" t="s">
        <v>6462</v>
      </c>
      <c r="H778" s="297" t="s">
        <v>4887</v>
      </c>
      <c r="I778" s="297" t="s">
        <v>4868</v>
      </c>
      <c r="J778" s="297" t="s">
        <v>4869</v>
      </c>
      <c r="K778" s="299">
        <v>4</v>
      </c>
      <c r="L778" s="298">
        <v>12</v>
      </c>
      <c r="M778" s="300">
        <v>128789.68000000001</v>
      </c>
      <c r="N778" s="301"/>
      <c r="O778" s="297"/>
      <c r="P778" s="302"/>
    </row>
    <row r="779" spans="1:16" s="285" customFormat="1" ht="11.25" x14ac:dyDescent="0.2">
      <c r="A779" s="310" t="s">
        <v>1261</v>
      </c>
      <c r="B779" s="296" t="s">
        <v>1262</v>
      </c>
      <c r="C779" s="296" t="s">
        <v>312</v>
      </c>
      <c r="D779" s="297" t="s">
        <v>4864</v>
      </c>
      <c r="E779" s="298">
        <v>5500</v>
      </c>
      <c r="F779" s="298" t="s">
        <v>6463</v>
      </c>
      <c r="G779" s="297" t="s">
        <v>6464</v>
      </c>
      <c r="H779" s="297" t="s">
        <v>4867</v>
      </c>
      <c r="I779" s="297" t="s">
        <v>4868</v>
      </c>
      <c r="J779" s="297" t="s">
        <v>4869</v>
      </c>
      <c r="K779" s="299">
        <v>4</v>
      </c>
      <c r="L779" s="298">
        <v>12</v>
      </c>
      <c r="M779" s="300">
        <v>68789.680000000008</v>
      </c>
      <c r="N779" s="301"/>
      <c r="O779" s="297"/>
      <c r="P779" s="302"/>
    </row>
    <row r="780" spans="1:16" s="285" customFormat="1" ht="11.25" x14ac:dyDescent="0.2">
      <c r="A780" s="310" t="s">
        <v>1261</v>
      </c>
      <c r="B780" s="296" t="s">
        <v>1262</v>
      </c>
      <c r="C780" s="296" t="s">
        <v>312</v>
      </c>
      <c r="D780" s="297" t="s">
        <v>4864</v>
      </c>
      <c r="E780" s="298">
        <v>6500</v>
      </c>
      <c r="F780" s="298" t="s">
        <v>6465</v>
      </c>
      <c r="G780" s="297" t="s">
        <v>6466</v>
      </c>
      <c r="H780" s="297" t="s">
        <v>4917</v>
      </c>
      <c r="I780" s="297" t="s">
        <v>4868</v>
      </c>
      <c r="J780" s="297" t="s">
        <v>4869</v>
      </c>
      <c r="K780" s="299">
        <v>4</v>
      </c>
      <c r="L780" s="298">
        <v>12</v>
      </c>
      <c r="M780" s="300">
        <v>80789.680000000008</v>
      </c>
      <c r="N780" s="301"/>
      <c r="O780" s="297"/>
      <c r="P780" s="302"/>
    </row>
    <row r="781" spans="1:16" s="285" customFormat="1" ht="11.25" x14ac:dyDescent="0.2">
      <c r="A781" s="310" t="s">
        <v>1261</v>
      </c>
      <c r="B781" s="296" t="s">
        <v>1262</v>
      </c>
      <c r="C781" s="296" t="s">
        <v>312</v>
      </c>
      <c r="D781" s="297" t="s">
        <v>4864</v>
      </c>
      <c r="E781" s="298" t="s">
        <v>5105</v>
      </c>
      <c r="F781" s="298" t="s">
        <v>6467</v>
      </c>
      <c r="G781" s="297" t="s">
        <v>6468</v>
      </c>
      <c r="H781" s="297" t="s">
        <v>4914</v>
      </c>
      <c r="I781" s="297" t="s">
        <v>4868</v>
      </c>
      <c r="J781" s="297" t="s">
        <v>4869</v>
      </c>
      <c r="K781" s="299">
        <v>5</v>
      </c>
      <c r="L781" s="298">
        <v>12</v>
      </c>
      <c r="M781" s="300">
        <v>72247.11</v>
      </c>
      <c r="N781" s="301"/>
      <c r="O781" s="297"/>
      <c r="P781" s="302"/>
    </row>
    <row r="782" spans="1:16" s="285" customFormat="1" ht="11.25" x14ac:dyDescent="0.2">
      <c r="A782" s="310" t="s">
        <v>1261</v>
      </c>
      <c r="B782" s="296" t="s">
        <v>1262</v>
      </c>
      <c r="C782" s="296" t="s">
        <v>312</v>
      </c>
      <c r="D782" s="297" t="s">
        <v>4864</v>
      </c>
      <c r="E782" s="298">
        <v>8500</v>
      </c>
      <c r="F782" s="298" t="s">
        <v>6469</v>
      </c>
      <c r="G782" s="297" t="s">
        <v>6470</v>
      </c>
      <c r="H782" s="297" t="s">
        <v>5925</v>
      </c>
      <c r="I782" s="297" t="s">
        <v>4868</v>
      </c>
      <c r="J782" s="297" t="s">
        <v>4869</v>
      </c>
      <c r="K782" s="299">
        <v>2</v>
      </c>
      <c r="L782" s="298">
        <v>5</v>
      </c>
      <c r="M782" s="300">
        <v>40653.96</v>
      </c>
      <c r="N782" s="301"/>
      <c r="O782" s="297"/>
      <c r="P782" s="302"/>
    </row>
    <row r="783" spans="1:16" s="285" customFormat="1" ht="11.25" x14ac:dyDescent="0.2">
      <c r="A783" s="310" t="s">
        <v>1261</v>
      </c>
      <c r="B783" s="296" t="s">
        <v>1262</v>
      </c>
      <c r="C783" s="296" t="s">
        <v>312</v>
      </c>
      <c r="D783" s="297" t="s">
        <v>4864</v>
      </c>
      <c r="E783" s="298">
        <v>9500</v>
      </c>
      <c r="F783" s="298" t="s">
        <v>6471</v>
      </c>
      <c r="G783" s="297" t="s">
        <v>6472</v>
      </c>
      <c r="H783" s="297" t="s">
        <v>4903</v>
      </c>
      <c r="I783" s="297" t="s">
        <v>4868</v>
      </c>
      <c r="J783" s="297" t="s">
        <v>4869</v>
      </c>
      <c r="K783" s="299">
        <v>3</v>
      </c>
      <c r="L783" s="298">
        <v>8</v>
      </c>
      <c r="M783" s="300">
        <v>82981.97</v>
      </c>
      <c r="N783" s="301"/>
      <c r="O783" s="297"/>
      <c r="P783" s="302"/>
    </row>
    <row r="784" spans="1:16" s="285" customFormat="1" ht="11.25" x14ac:dyDescent="0.2">
      <c r="A784" s="310" t="s">
        <v>1261</v>
      </c>
      <c r="B784" s="296" t="s">
        <v>1262</v>
      </c>
      <c r="C784" s="296" t="s">
        <v>312</v>
      </c>
      <c r="D784" s="297" t="s">
        <v>4864</v>
      </c>
      <c r="E784" s="298">
        <v>5000</v>
      </c>
      <c r="F784" s="298" t="s">
        <v>6473</v>
      </c>
      <c r="G784" s="297" t="s">
        <v>6474</v>
      </c>
      <c r="H784" s="297" t="s">
        <v>4903</v>
      </c>
      <c r="I784" s="297" t="s">
        <v>4868</v>
      </c>
      <c r="J784" s="297" t="s">
        <v>4869</v>
      </c>
      <c r="K784" s="299">
        <v>1</v>
      </c>
      <c r="L784" s="298">
        <v>2</v>
      </c>
      <c r="M784" s="300">
        <v>10888.179999999998</v>
      </c>
      <c r="N784" s="301"/>
      <c r="O784" s="297"/>
      <c r="P784" s="302"/>
    </row>
    <row r="785" spans="1:16" s="285" customFormat="1" ht="11.25" x14ac:dyDescent="0.2">
      <c r="A785" s="310" t="s">
        <v>1261</v>
      </c>
      <c r="B785" s="296" t="s">
        <v>1262</v>
      </c>
      <c r="C785" s="296" t="s">
        <v>312</v>
      </c>
      <c r="D785" s="297" t="s">
        <v>4864</v>
      </c>
      <c r="E785" s="298">
        <v>7000</v>
      </c>
      <c r="F785" s="298" t="s">
        <v>6475</v>
      </c>
      <c r="G785" s="297" t="s">
        <v>6476</v>
      </c>
      <c r="H785" s="297" t="s">
        <v>4903</v>
      </c>
      <c r="I785" s="297" t="s">
        <v>4868</v>
      </c>
      <c r="J785" s="297" t="s">
        <v>4869</v>
      </c>
      <c r="K785" s="299">
        <v>4</v>
      </c>
      <c r="L785" s="298">
        <v>12</v>
      </c>
      <c r="M785" s="300">
        <v>86789.680000000008</v>
      </c>
      <c r="N785" s="301"/>
      <c r="O785" s="297"/>
      <c r="P785" s="302"/>
    </row>
    <row r="786" spans="1:16" s="285" customFormat="1" ht="11.25" x14ac:dyDescent="0.2">
      <c r="A786" s="310" t="s">
        <v>1261</v>
      </c>
      <c r="B786" s="296" t="s">
        <v>1262</v>
      </c>
      <c r="C786" s="296" t="s">
        <v>312</v>
      </c>
      <c r="D786" s="297" t="s">
        <v>4864</v>
      </c>
      <c r="E786" s="298">
        <v>10000</v>
      </c>
      <c r="F786" s="298" t="s">
        <v>6477</v>
      </c>
      <c r="G786" s="297" t="s">
        <v>6478</v>
      </c>
      <c r="H786" s="297" t="s">
        <v>4887</v>
      </c>
      <c r="I786" s="297" t="s">
        <v>4868</v>
      </c>
      <c r="J786" s="297" t="s">
        <v>4869</v>
      </c>
      <c r="K786" s="299">
        <v>4</v>
      </c>
      <c r="L786" s="298">
        <v>12</v>
      </c>
      <c r="M786" s="300">
        <v>122789.68000000001</v>
      </c>
      <c r="N786" s="301"/>
      <c r="O786" s="297"/>
      <c r="P786" s="302"/>
    </row>
    <row r="787" spans="1:16" s="285" customFormat="1" ht="11.25" x14ac:dyDescent="0.2">
      <c r="A787" s="310" t="s">
        <v>1261</v>
      </c>
      <c r="B787" s="296" t="s">
        <v>1262</v>
      </c>
      <c r="C787" s="296" t="s">
        <v>312</v>
      </c>
      <c r="D787" s="297" t="s">
        <v>4864</v>
      </c>
      <c r="E787" s="298">
        <v>7500</v>
      </c>
      <c r="F787" s="298" t="s">
        <v>6479</v>
      </c>
      <c r="G787" s="297" t="s">
        <v>6480</v>
      </c>
      <c r="H787" s="297" t="s">
        <v>4867</v>
      </c>
      <c r="I787" s="297" t="s">
        <v>4868</v>
      </c>
      <c r="J787" s="297" t="s">
        <v>4869</v>
      </c>
      <c r="K787" s="299">
        <v>4</v>
      </c>
      <c r="L787" s="298">
        <v>12</v>
      </c>
      <c r="M787" s="300">
        <v>92789.680000000008</v>
      </c>
      <c r="N787" s="301"/>
      <c r="O787" s="297"/>
      <c r="P787" s="302"/>
    </row>
    <row r="788" spans="1:16" s="285" customFormat="1" ht="11.25" x14ac:dyDescent="0.2">
      <c r="A788" s="310" t="s">
        <v>1261</v>
      </c>
      <c r="B788" s="296" t="s">
        <v>1262</v>
      </c>
      <c r="C788" s="296" t="s">
        <v>312</v>
      </c>
      <c r="D788" s="297" t="s">
        <v>4864</v>
      </c>
      <c r="E788" s="298">
        <v>7500</v>
      </c>
      <c r="F788" s="298" t="s">
        <v>6481</v>
      </c>
      <c r="G788" s="297" t="s">
        <v>6482</v>
      </c>
      <c r="H788" s="297" t="s">
        <v>4867</v>
      </c>
      <c r="I788" s="297" t="s">
        <v>4868</v>
      </c>
      <c r="J788" s="297" t="s">
        <v>4869</v>
      </c>
      <c r="K788" s="299">
        <v>4</v>
      </c>
      <c r="L788" s="298">
        <v>12</v>
      </c>
      <c r="M788" s="300">
        <v>92789.680000000008</v>
      </c>
      <c r="N788" s="301"/>
      <c r="O788" s="297"/>
      <c r="P788" s="302"/>
    </row>
    <row r="789" spans="1:16" s="285" customFormat="1" ht="11.25" x14ac:dyDescent="0.2">
      <c r="A789" s="310" t="s">
        <v>1261</v>
      </c>
      <c r="B789" s="296" t="s">
        <v>1262</v>
      </c>
      <c r="C789" s="296" t="s">
        <v>312</v>
      </c>
      <c r="D789" s="297" t="s">
        <v>4864</v>
      </c>
      <c r="E789" s="298">
        <v>6500</v>
      </c>
      <c r="F789" s="298" t="s">
        <v>6483</v>
      </c>
      <c r="G789" s="297" t="s">
        <v>6484</v>
      </c>
      <c r="H789" s="297" t="s">
        <v>4887</v>
      </c>
      <c r="I789" s="297" t="s">
        <v>4868</v>
      </c>
      <c r="J789" s="297" t="s">
        <v>4869</v>
      </c>
      <c r="K789" s="299">
        <v>4</v>
      </c>
      <c r="L789" s="298">
        <v>12</v>
      </c>
      <c r="M789" s="300">
        <v>80789.680000000008</v>
      </c>
      <c r="N789" s="301"/>
      <c r="O789" s="297"/>
      <c r="P789" s="302"/>
    </row>
    <row r="790" spans="1:16" s="285" customFormat="1" ht="11.25" x14ac:dyDescent="0.2">
      <c r="A790" s="310" t="s">
        <v>1261</v>
      </c>
      <c r="B790" s="296" t="s">
        <v>1262</v>
      </c>
      <c r="C790" s="296" t="s">
        <v>312</v>
      </c>
      <c r="D790" s="297" t="s">
        <v>4864</v>
      </c>
      <c r="E790" s="298">
        <v>7500</v>
      </c>
      <c r="F790" s="298" t="s">
        <v>6485</v>
      </c>
      <c r="G790" s="297" t="s">
        <v>6486</v>
      </c>
      <c r="H790" s="297" t="s">
        <v>4867</v>
      </c>
      <c r="I790" s="297" t="s">
        <v>4868</v>
      </c>
      <c r="J790" s="297" t="s">
        <v>4869</v>
      </c>
      <c r="K790" s="299">
        <v>4</v>
      </c>
      <c r="L790" s="298">
        <v>12</v>
      </c>
      <c r="M790" s="300">
        <v>92789.680000000008</v>
      </c>
      <c r="N790" s="301"/>
      <c r="O790" s="297"/>
      <c r="P790" s="302"/>
    </row>
    <row r="791" spans="1:16" s="285" customFormat="1" ht="11.25" x14ac:dyDescent="0.2">
      <c r="A791" s="310" t="s">
        <v>1261</v>
      </c>
      <c r="B791" s="296" t="s">
        <v>1262</v>
      </c>
      <c r="C791" s="296" t="s">
        <v>312</v>
      </c>
      <c r="D791" s="297" t="s">
        <v>4864</v>
      </c>
      <c r="E791" s="298">
        <v>8500</v>
      </c>
      <c r="F791" s="298" t="s">
        <v>6487</v>
      </c>
      <c r="G791" s="297" t="s">
        <v>6488</v>
      </c>
      <c r="H791" s="297" t="s">
        <v>4887</v>
      </c>
      <c r="I791" s="297" t="s">
        <v>4868</v>
      </c>
      <c r="J791" s="297" t="s">
        <v>4869</v>
      </c>
      <c r="K791" s="299">
        <v>1</v>
      </c>
      <c r="L791" s="298">
        <v>4</v>
      </c>
      <c r="M791" s="300">
        <v>30033.98</v>
      </c>
      <c r="N791" s="301"/>
      <c r="O791" s="297"/>
      <c r="P791" s="302"/>
    </row>
    <row r="792" spans="1:16" s="285" customFormat="1" ht="11.25" x14ac:dyDescent="0.2">
      <c r="A792" s="310" t="s">
        <v>1261</v>
      </c>
      <c r="B792" s="296" t="s">
        <v>1262</v>
      </c>
      <c r="C792" s="296" t="s">
        <v>312</v>
      </c>
      <c r="D792" s="297" t="s">
        <v>4880</v>
      </c>
      <c r="E792" s="298">
        <v>3500</v>
      </c>
      <c r="F792" s="298" t="s">
        <v>6489</v>
      </c>
      <c r="G792" s="297" t="s">
        <v>6490</v>
      </c>
      <c r="H792" s="297" t="s">
        <v>4877</v>
      </c>
      <c r="I792" s="297" t="s">
        <v>4883</v>
      </c>
      <c r="J792" s="297" t="s">
        <v>4884</v>
      </c>
      <c r="K792" s="299">
        <v>4</v>
      </c>
      <c r="L792" s="298">
        <v>12</v>
      </c>
      <c r="M792" s="300">
        <v>44789.68</v>
      </c>
      <c r="N792" s="301"/>
      <c r="O792" s="297"/>
      <c r="P792" s="302"/>
    </row>
    <row r="793" spans="1:16" s="285" customFormat="1" ht="11.25" x14ac:dyDescent="0.2">
      <c r="A793" s="310" t="s">
        <v>1261</v>
      </c>
      <c r="B793" s="296" t="s">
        <v>1262</v>
      </c>
      <c r="C793" s="296" t="s">
        <v>312</v>
      </c>
      <c r="D793" s="297" t="s">
        <v>4864</v>
      </c>
      <c r="E793" s="298">
        <v>6500</v>
      </c>
      <c r="F793" s="298" t="s">
        <v>6491</v>
      </c>
      <c r="G793" s="297" t="s">
        <v>6492</v>
      </c>
      <c r="H793" s="297" t="s">
        <v>4877</v>
      </c>
      <c r="I793" s="297" t="s">
        <v>4868</v>
      </c>
      <c r="J793" s="297" t="s">
        <v>4869</v>
      </c>
      <c r="K793" s="299">
        <v>4</v>
      </c>
      <c r="L793" s="298">
        <v>12</v>
      </c>
      <c r="M793" s="300">
        <v>87539.96</v>
      </c>
      <c r="N793" s="301"/>
      <c r="O793" s="297"/>
      <c r="P793" s="302"/>
    </row>
    <row r="794" spans="1:16" s="285" customFormat="1" ht="11.25" x14ac:dyDescent="0.2">
      <c r="A794" s="310" t="s">
        <v>1261</v>
      </c>
      <c r="B794" s="296" t="s">
        <v>1262</v>
      </c>
      <c r="C794" s="296" t="s">
        <v>312</v>
      </c>
      <c r="D794" s="297" t="s">
        <v>4864</v>
      </c>
      <c r="E794" s="298">
        <v>5500</v>
      </c>
      <c r="F794" s="298" t="s">
        <v>6493</v>
      </c>
      <c r="G794" s="297" t="s">
        <v>6494</v>
      </c>
      <c r="H794" s="297" t="s">
        <v>4914</v>
      </c>
      <c r="I794" s="297" t="s">
        <v>4868</v>
      </c>
      <c r="J794" s="297" t="s">
        <v>4869</v>
      </c>
      <c r="K794" s="299">
        <v>4</v>
      </c>
      <c r="L794" s="298">
        <v>12</v>
      </c>
      <c r="M794" s="300">
        <v>68789.680000000008</v>
      </c>
      <c r="N794" s="301"/>
      <c r="O794" s="297"/>
      <c r="P794" s="302"/>
    </row>
    <row r="795" spans="1:16" s="285" customFormat="1" ht="11.25" x14ac:dyDescent="0.2">
      <c r="A795" s="310" t="s">
        <v>1261</v>
      </c>
      <c r="B795" s="296" t="s">
        <v>1262</v>
      </c>
      <c r="C795" s="296" t="s">
        <v>312</v>
      </c>
      <c r="D795" s="297" t="s">
        <v>4864</v>
      </c>
      <c r="E795" s="298">
        <v>12500</v>
      </c>
      <c r="F795" s="298" t="s">
        <v>6495</v>
      </c>
      <c r="G795" s="297" t="s">
        <v>6496</v>
      </c>
      <c r="H795" s="297" t="s">
        <v>4917</v>
      </c>
      <c r="I795" s="297" t="s">
        <v>4868</v>
      </c>
      <c r="J795" s="297" t="s">
        <v>4869</v>
      </c>
      <c r="K795" s="299">
        <v>4</v>
      </c>
      <c r="L795" s="298">
        <v>12</v>
      </c>
      <c r="M795" s="300">
        <v>152789.68</v>
      </c>
      <c r="N795" s="301"/>
      <c r="O795" s="297"/>
      <c r="P795" s="302"/>
    </row>
    <row r="796" spans="1:16" s="285" customFormat="1" ht="11.25" x14ac:dyDescent="0.2">
      <c r="A796" s="310" t="s">
        <v>1261</v>
      </c>
      <c r="B796" s="296" t="s">
        <v>1262</v>
      </c>
      <c r="C796" s="296" t="s">
        <v>312</v>
      </c>
      <c r="D796" s="297" t="s">
        <v>4864</v>
      </c>
      <c r="E796" s="298">
        <v>6500</v>
      </c>
      <c r="F796" s="298" t="s">
        <v>6497</v>
      </c>
      <c r="G796" s="297" t="s">
        <v>6498</v>
      </c>
      <c r="H796" s="297" t="s">
        <v>5196</v>
      </c>
      <c r="I796" s="297" t="s">
        <v>4868</v>
      </c>
      <c r="J796" s="297" t="s">
        <v>4869</v>
      </c>
      <c r="K796" s="299">
        <v>4</v>
      </c>
      <c r="L796" s="298">
        <v>12</v>
      </c>
      <c r="M796" s="300">
        <v>80789.680000000008</v>
      </c>
      <c r="N796" s="301"/>
      <c r="O796" s="297"/>
      <c r="P796" s="302"/>
    </row>
    <row r="797" spans="1:16" s="285" customFormat="1" ht="11.25" x14ac:dyDescent="0.2">
      <c r="A797" s="310" t="s">
        <v>1261</v>
      </c>
      <c r="B797" s="296" t="s">
        <v>1262</v>
      </c>
      <c r="C797" s="296" t="s">
        <v>312</v>
      </c>
      <c r="D797" s="297" t="s">
        <v>4864</v>
      </c>
      <c r="E797" s="298">
        <v>6500</v>
      </c>
      <c r="F797" s="298" t="s">
        <v>6499</v>
      </c>
      <c r="G797" s="297" t="s">
        <v>6500</v>
      </c>
      <c r="H797" s="297" t="s">
        <v>4877</v>
      </c>
      <c r="I797" s="297" t="s">
        <v>4868</v>
      </c>
      <c r="J797" s="297" t="s">
        <v>4869</v>
      </c>
      <c r="K797" s="299">
        <v>2</v>
      </c>
      <c r="L797" s="298">
        <v>5</v>
      </c>
      <c r="M797" s="300">
        <v>31387.3</v>
      </c>
      <c r="N797" s="301"/>
      <c r="O797" s="297"/>
      <c r="P797" s="302"/>
    </row>
    <row r="798" spans="1:16" s="285" customFormat="1" ht="11.25" x14ac:dyDescent="0.2">
      <c r="A798" s="310" t="s">
        <v>1261</v>
      </c>
      <c r="B798" s="296" t="s">
        <v>1262</v>
      </c>
      <c r="C798" s="296" t="s">
        <v>312</v>
      </c>
      <c r="D798" s="297" t="s">
        <v>4864</v>
      </c>
      <c r="E798" s="298">
        <v>6500</v>
      </c>
      <c r="F798" s="298" t="s">
        <v>6501</v>
      </c>
      <c r="G798" s="297" t="s">
        <v>6502</v>
      </c>
      <c r="H798" s="297" t="s">
        <v>4867</v>
      </c>
      <c r="I798" s="297" t="s">
        <v>4868</v>
      </c>
      <c r="J798" s="297" t="s">
        <v>4869</v>
      </c>
      <c r="K798" s="299">
        <v>2</v>
      </c>
      <c r="L798" s="298">
        <v>4</v>
      </c>
      <c r="M798" s="300">
        <v>29913.149999999998</v>
      </c>
      <c r="N798" s="301"/>
      <c r="O798" s="297"/>
      <c r="P798" s="302"/>
    </row>
    <row r="799" spans="1:16" s="285" customFormat="1" ht="11.25" x14ac:dyDescent="0.2">
      <c r="A799" s="310" t="s">
        <v>1261</v>
      </c>
      <c r="B799" s="296" t="s">
        <v>1262</v>
      </c>
      <c r="C799" s="296" t="s">
        <v>312</v>
      </c>
      <c r="D799" s="297" t="s">
        <v>4864</v>
      </c>
      <c r="E799" s="298">
        <v>6500</v>
      </c>
      <c r="F799" s="298" t="s">
        <v>6503</v>
      </c>
      <c r="G799" s="297" t="s">
        <v>6504</v>
      </c>
      <c r="H799" s="297" t="s">
        <v>4877</v>
      </c>
      <c r="I799" s="297" t="s">
        <v>4868</v>
      </c>
      <c r="J799" s="297" t="s">
        <v>4869</v>
      </c>
      <c r="K799" s="299">
        <v>4</v>
      </c>
      <c r="L799" s="298">
        <v>12</v>
      </c>
      <c r="M799" s="300">
        <v>80789.680000000008</v>
      </c>
      <c r="N799" s="301"/>
      <c r="O799" s="297"/>
      <c r="P799" s="302"/>
    </row>
    <row r="800" spans="1:16" s="285" customFormat="1" ht="11.25" x14ac:dyDescent="0.2">
      <c r="A800" s="310" t="s">
        <v>1261</v>
      </c>
      <c r="B800" s="296" t="s">
        <v>1262</v>
      </c>
      <c r="C800" s="296" t="s">
        <v>312</v>
      </c>
      <c r="D800" s="297" t="s">
        <v>4864</v>
      </c>
      <c r="E800" s="298">
        <v>3400</v>
      </c>
      <c r="F800" s="298" t="s">
        <v>6505</v>
      </c>
      <c r="G800" s="297" t="s">
        <v>6506</v>
      </c>
      <c r="H800" s="297" t="s">
        <v>4877</v>
      </c>
      <c r="I800" s="297" t="s">
        <v>4868</v>
      </c>
      <c r="J800" s="297" t="s">
        <v>4869</v>
      </c>
      <c r="K800" s="299">
        <v>4</v>
      </c>
      <c r="L800" s="298">
        <v>12</v>
      </c>
      <c r="M800" s="300">
        <v>43589.68</v>
      </c>
      <c r="N800" s="301"/>
      <c r="O800" s="297"/>
      <c r="P800" s="302"/>
    </row>
    <row r="801" spans="1:16" s="285" customFormat="1" ht="11.25" x14ac:dyDescent="0.2">
      <c r="A801" s="310" t="s">
        <v>1261</v>
      </c>
      <c r="B801" s="296" t="s">
        <v>1262</v>
      </c>
      <c r="C801" s="296" t="s">
        <v>312</v>
      </c>
      <c r="D801" s="297" t="s">
        <v>4864</v>
      </c>
      <c r="E801" s="298">
        <v>6500</v>
      </c>
      <c r="F801" s="298" t="s">
        <v>6507</v>
      </c>
      <c r="G801" s="297" t="s">
        <v>6508</v>
      </c>
      <c r="H801" s="297" t="s">
        <v>4887</v>
      </c>
      <c r="I801" s="297" t="s">
        <v>4868</v>
      </c>
      <c r="J801" s="297" t="s">
        <v>4869</v>
      </c>
      <c r="K801" s="299">
        <v>4</v>
      </c>
      <c r="L801" s="298">
        <v>12</v>
      </c>
      <c r="M801" s="300">
        <v>80789.680000000008</v>
      </c>
      <c r="N801" s="301"/>
      <c r="O801" s="297"/>
      <c r="P801" s="302"/>
    </row>
    <row r="802" spans="1:16" s="285" customFormat="1" ht="11.25" x14ac:dyDescent="0.2">
      <c r="A802" s="310" t="s">
        <v>1261</v>
      </c>
      <c r="B802" s="296" t="s">
        <v>1262</v>
      </c>
      <c r="C802" s="296" t="s">
        <v>312</v>
      </c>
      <c r="D802" s="297" t="s">
        <v>4864</v>
      </c>
      <c r="E802" s="298">
        <v>10500</v>
      </c>
      <c r="F802" s="298" t="s">
        <v>6509</v>
      </c>
      <c r="G802" s="297" t="s">
        <v>6510</v>
      </c>
      <c r="H802" s="297" t="s">
        <v>4887</v>
      </c>
      <c r="I802" s="297" t="s">
        <v>4868</v>
      </c>
      <c r="J802" s="297" t="s">
        <v>4869</v>
      </c>
      <c r="K802" s="299">
        <v>4</v>
      </c>
      <c r="L802" s="298">
        <v>12</v>
      </c>
      <c r="M802" s="300">
        <v>128789.68000000001</v>
      </c>
      <c r="N802" s="301"/>
      <c r="O802" s="297"/>
      <c r="P802" s="302"/>
    </row>
    <row r="803" spans="1:16" s="285" customFormat="1" ht="11.25" x14ac:dyDescent="0.2">
      <c r="A803" s="310" t="s">
        <v>1261</v>
      </c>
      <c r="B803" s="296" t="s">
        <v>1262</v>
      </c>
      <c r="C803" s="296" t="s">
        <v>312</v>
      </c>
      <c r="D803" s="297" t="s">
        <v>4880</v>
      </c>
      <c r="E803" s="298">
        <v>3500</v>
      </c>
      <c r="F803" s="298" t="s">
        <v>6511</v>
      </c>
      <c r="G803" s="297" t="s">
        <v>6512</v>
      </c>
      <c r="H803" s="297" t="s">
        <v>5050</v>
      </c>
      <c r="I803" s="297" t="s">
        <v>4897</v>
      </c>
      <c r="J803" s="297" t="s">
        <v>4898</v>
      </c>
      <c r="K803" s="299">
        <v>4</v>
      </c>
      <c r="L803" s="298">
        <v>12</v>
      </c>
      <c r="M803" s="300">
        <v>44789.68</v>
      </c>
      <c r="N803" s="301"/>
      <c r="O803" s="297"/>
      <c r="P803" s="302"/>
    </row>
    <row r="804" spans="1:16" s="285" customFormat="1" ht="11.25" x14ac:dyDescent="0.2">
      <c r="A804" s="310" t="s">
        <v>1261</v>
      </c>
      <c r="B804" s="296" t="s">
        <v>1262</v>
      </c>
      <c r="C804" s="296" t="s">
        <v>312</v>
      </c>
      <c r="D804" s="297" t="s">
        <v>4864</v>
      </c>
      <c r="E804" s="298">
        <v>6500</v>
      </c>
      <c r="F804" s="298" t="s">
        <v>6513</v>
      </c>
      <c r="G804" s="297" t="s">
        <v>6514</v>
      </c>
      <c r="H804" s="297" t="s">
        <v>5757</v>
      </c>
      <c r="I804" s="297" t="s">
        <v>4868</v>
      </c>
      <c r="J804" s="297" t="s">
        <v>4869</v>
      </c>
      <c r="K804" s="299">
        <v>2</v>
      </c>
      <c r="L804" s="298">
        <v>5</v>
      </c>
      <c r="M804" s="300">
        <v>31387.3</v>
      </c>
      <c r="N804" s="301"/>
      <c r="O804" s="297"/>
      <c r="P804" s="302"/>
    </row>
    <row r="805" spans="1:16" s="285" customFormat="1" ht="11.25" x14ac:dyDescent="0.2">
      <c r="A805" s="310" t="s">
        <v>1261</v>
      </c>
      <c r="B805" s="296" t="s">
        <v>1262</v>
      </c>
      <c r="C805" s="296" t="s">
        <v>312</v>
      </c>
      <c r="D805" s="297" t="s">
        <v>4864</v>
      </c>
      <c r="E805" s="298">
        <v>3400</v>
      </c>
      <c r="F805" s="298" t="s">
        <v>6515</v>
      </c>
      <c r="G805" s="297" t="s">
        <v>6516</v>
      </c>
      <c r="H805" s="297" t="s">
        <v>4874</v>
      </c>
      <c r="I805" s="297" t="s">
        <v>4868</v>
      </c>
      <c r="J805" s="297" t="s">
        <v>4869</v>
      </c>
      <c r="K805" s="299">
        <v>4</v>
      </c>
      <c r="L805" s="298">
        <v>12</v>
      </c>
      <c r="M805" s="300">
        <v>43589.68</v>
      </c>
      <c r="N805" s="301"/>
      <c r="O805" s="297"/>
      <c r="P805" s="302"/>
    </row>
    <row r="806" spans="1:16" s="285" customFormat="1" ht="11.25" x14ac:dyDescent="0.2">
      <c r="A806" s="310" t="s">
        <v>1261</v>
      </c>
      <c r="B806" s="296" t="s">
        <v>1262</v>
      </c>
      <c r="C806" s="296" t="s">
        <v>312</v>
      </c>
      <c r="D806" s="297" t="s">
        <v>4864</v>
      </c>
      <c r="E806" s="298">
        <v>6500</v>
      </c>
      <c r="F806" s="298" t="s">
        <v>6517</v>
      </c>
      <c r="G806" s="297" t="s">
        <v>6518</v>
      </c>
      <c r="H806" s="297" t="s">
        <v>4877</v>
      </c>
      <c r="I806" s="297" t="s">
        <v>4868</v>
      </c>
      <c r="J806" s="297" t="s">
        <v>4869</v>
      </c>
      <c r="K806" s="299">
        <v>4</v>
      </c>
      <c r="L806" s="298">
        <v>12</v>
      </c>
      <c r="M806" s="300">
        <v>80789.680000000008</v>
      </c>
      <c r="N806" s="301"/>
      <c r="O806" s="297"/>
      <c r="P806" s="302"/>
    </row>
    <row r="807" spans="1:16" s="285" customFormat="1" ht="11.25" x14ac:dyDescent="0.2">
      <c r="A807" s="310" t="s">
        <v>1261</v>
      </c>
      <c r="B807" s="296" t="s">
        <v>1262</v>
      </c>
      <c r="C807" s="296" t="s">
        <v>312</v>
      </c>
      <c r="D807" s="297" t="s">
        <v>4864</v>
      </c>
      <c r="E807" s="298">
        <v>8500</v>
      </c>
      <c r="F807" s="298" t="s">
        <v>6519</v>
      </c>
      <c r="G807" s="297" t="s">
        <v>6520</v>
      </c>
      <c r="H807" s="297" t="s">
        <v>5347</v>
      </c>
      <c r="I807" s="297" t="s">
        <v>4868</v>
      </c>
      <c r="J807" s="297" t="s">
        <v>4869</v>
      </c>
      <c r="K807" s="299">
        <v>4</v>
      </c>
      <c r="L807" s="298">
        <v>11</v>
      </c>
      <c r="M807" s="300">
        <v>101215.53</v>
      </c>
      <c r="N807" s="301"/>
      <c r="O807" s="297"/>
      <c r="P807" s="302"/>
    </row>
    <row r="808" spans="1:16" s="285" customFormat="1" ht="11.25" x14ac:dyDescent="0.2">
      <c r="A808" s="310" t="s">
        <v>1261</v>
      </c>
      <c r="B808" s="296" t="s">
        <v>1262</v>
      </c>
      <c r="C808" s="296" t="s">
        <v>312</v>
      </c>
      <c r="D808" s="297" t="s">
        <v>4864</v>
      </c>
      <c r="E808" s="298">
        <v>7500</v>
      </c>
      <c r="F808" s="298" t="s">
        <v>6521</v>
      </c>
      <c r="G808" s="297" t="s">
        <v>6522</v>
      </c>
      <c r="H808" s="297" t="s">
        <v>4874</v>
      </c>
      <c r="I808" s="297" t="s">
        <v>4868</v>
      </c>
      <c r="J808" s="297" t="s">
        <v>4869</v>
      </c>
      <c r="K808" s="299">
        <v>1</v>
      </c>
      <c r="L808" s="298">
        <v>2</v>
      </c>
      <c r="M808" s="300">
        <v>9404.23</v>
      </c>
      <c r="N808" s="301"/>
      <c r="O808" s="297"/>
      <c r="P808" s="302"/>
    </row>
    <row r="809" spans="1:16" s="285" customFormat="1" ht="11.25" x14ac:dyDescent="0.2">
      <c r="A809" s="310" t="s">
        <v>1261</v>
      </c>
      <c r="B809" s="296" t="s">
        <v>1262</v>
      </c>
      <c r="C809" s="296" t="s">
        <v>312</v>
      </c>
      <c r="D809" s="297" t="s">
        <v>4864</v>
      </c>
      <c r="E809" s="298">
        <v>8500</v>
      </c>
      <c r="F809" s="298" t="s">
        <v>6523</v>
      </c>
      <c r="G809" s="297" t="s">
        <v>6524</v>
      </c>
      <c r="H809" s="297" t="s">
        <v>4887</v>
      </c>
      <c r="I809" s="297" t="s">
        <v>4868</v>
      </c>
      <c r="J809" s="297" t="s">
        <v>4869</v>
      </c>
      <c r="K809" s="299">
        <v>4</v>
      </c>
      <c r="L809" s="298">
        <v>12</v>
      </c>
      <c r="M809" s="300">
        <v>104789.68000000001</v>
      </c>
      <c r="N809" s="301"/>
      <c r="O809" s="297"/>
      <c r="P809" s="302"/>
    </row>
    <row r="810" spans="1:16" s="285" customFormat="1" ht="11.25" x14ac:dyDescent="0.2">
      <c r="A810" s="310" t="s">
        <v>1261</v>
      </c>
      <c r="B810" s="296" t="s">
        <v>1262</v>
      </c>
      <c r="C810" s="296" t="s">
        <v>312</v>
      </c>
      <c r="D810" s="297" t="s">
        <v>4956</v>
      </c>
      <c r="E810" s="298">
        <v>4000</v>
      </c>
      <c r="F810" s="298" t="s">
        <v>6525</v>
      </c>
      <c r="G810" s="297" t="s">
        <v>6526</v>
      </c>
      <c r="H810" s="297" t="s">
        <v>6527</v>
      </c>
      <c r="I810" s="297" t="s">
        <v>4868</v>
      </c>
      <c r="J810" s="297" t="s">
        <v>5069</v>
      </c>
      <c r="K810" s="299">
        <v>1</v>
      </c>
      <c r="L810" s="298">
        <v>2</v>
      </c>
      <c r="M810" s="300">
        <v>8821.5199999999986</v>
      </c>
      <c r="N810" s="301"/>
      <c r="O810" s="297"/>
      <c r="P810" s="302"/>
    </row>
    <row r="811" spans="1:16" s="285" customFormat="1" ht="11.25" x14ac:dyDescent="0.2">
      <c r="A811" s="310" t="s">
        <v>1261</v>
      </c>
      <c r="B811" s="296" t="s">
        <v>1262</v>
      </c>
      <c r="C811" s="296" t="s">
        <v>312</v>
      </c>
      <c r="D811" s="297" t="s">
        <v>4864</v>
      </c>
      <c r="E811" s="298">
        <v>6500</v>
      </c>
      <c r="F811" s="298" t="s">
        <v>6528</v>
      </c>
      <c r="G811" s="297" t="s">
        <v>6529</v>
      </c>
      <c r="H811" s="297" t="s">
        <v>4887</v>
      </c>
      <c r="I811" s="297" t="s">
        <v>4868</v>
      </c>
      <c r="J811" s="297" t="s">
        <v>4869</v>
      </c>
      <c r="K811" s="299">
        <v>4</v>
      </c>
      <c r="L811" s="298">
        <v>12</v>
      </c>
      <c r="M811" s="300">
        <v>80789.680000000008</v>
      </c>
      <c r="N811" s="301"/>
      <c r="O811" s="297"/>
      <c r="P811" s="302"/>
    </row>
    <row r="812" spans="1:16" s="285" customFormat="1" ht="11.25" x14ac:dyDescent="0.2">
      <c r="A812" s="310" t="s">
        <v>1261</v>
      </c>
      <c r="B812" s="296" t="s">
        <v>1262</v>
      </c>
      <c r="C812" s="296" t="s">
        <v>312</v>
      </c>
      <c r="D812" s="297" t="s">
        <v>4864</v>
      </c>
      <c r="E812" s="298">
        <v>6500</v>
      </c>
      <c r="F812" s="298" t="s">
        <v>6530</v>
      </c>
      <c r="G812" s="297" t="s">
        <v>6531</v>
      </c>
      <c r="H812" s="297" t="s">
        <v>4867</v>
      </c>
      <c r="I812" s="297" t="s">
        <v>4868</v>
      </c>
      <c r="J812" s="297" t="s">
        <v>4869</v>
      </c>
      <c r="K812" s="299">
        <v>4</v>
      </c>
      <c r="L812" s="298">
        <v>12</v>
      </c>
      <c r="M812" s="300">
        <v>80789.680000000008</v>
      </c>
      <c r="N812" s="301"/>
      <c r="O812" s="297"/>
      <c r="P812" s="302"/>
    </row>
    <row r="813" spans="1:16" s="285" customFormat="1" ht="11.25" x14ac:dyDescent="0.2">
      <c r="A813" s="310" t="s">
        <v>1261</v>
      </c>
      <c r="B813" s="296" t="s">
        <v>1262</v>
      </c>
      <c r="C813" s="296" t="s">
        <v>312</v>
      </c>
      <c r="D813" s="297" t="s">
        <v>4864</v>
      </c>
      <c r="E813" s="298">
        <v>8500</v>
      </c>
      <c r="F813" s="298" t="s">
        <v>6532</v>
      </c>
      <c r="G813" s="297" t="s">
        <v>6533</v>
      </c>
      <c r="H813" s="297" t="s">
        <v>4917</v>
      </c>
      <c r="I813" s="297" t="s">
        <v>4868</v>
      </c>
      <c r="J813" s="297" t="s">
        <v>4869</v>
      </c>
      <c r="K813" s="299">
        <v>4</v>
      </c>
      <c r="L813" s="298">
        <v>12</v>
      </c>
      <c r="M813" s="300">
        <v>104789.68000000001</v>
      </c>
      <c r="N813" s="301"/>
      <c r="O813" s="297"/>
      <c r="P813" s="302"/>
    </row>
    <row r="814" spans="1:16" s="285" customFormat="1" ht="11.25" x14ac:dyDescent="0.2">
      <c r="A814" s="310" t="s">
        <v>1261</v>
      </c>
      <c r="B814" s="296" t="s">
        <v>1262</v>
      </c>
      <c r="C814" s="296" t="s">
        <v>312</v>
      </c>
      <c r="D814" s="297" t="s">
        <v>4864</v>
      </c>
      <c r="E814" s="298">
        <v>7500</v>
      </c>
      <c r="F814" s="298" t="s">
        <v>6534</v>
      </c>
      <c r="G814" s="297" t="s">
        <v>6535</v>
      </c>
      <c r="H814" s="297" t="s">
        <v>4867</v>
      </c>
      <c r="I814" s="297" t="s">
        <v>4868</v>
      </c>
      <c r="J814" s="297" t="s">
        <v>4869</v>
      </c>
      <c r="K814" s="299">
        <v>4</v>
      </c>
      <c r="L814" s="298">
        <v>12</v>
      </c>
      <c r="M814" s="300">
        <v>92789.680000000008</v>
      </c>
      <c r="N814" s="301"/>
      <c r="O814" s="297"/>
      <c r="P814" s="302"/>
    </row>
    <row r="815" spans="1:16" s="285" customFormat="1" ht="11.25" x14ac:dyDescent="0.2">
      <c r="A815" s="310" t="s">
        <v>1261</v>
      </c>
      <c r="B815" s="296" t="s">
        <v>1262</v>
      </c>
      <c r="C815" s="296" t="s">
        <v>312</v>
      </c>
      <c r="D815" s="297" t="s">
        <v>4864</v>
      </c>
      <c r="E815" s="298">
        <v>6500</v>
      </c>
      <c r="F815" s="298" t="s">
        <v>6536</v>
      </c>
      <c r="G815" s="297" t="s">
        <v>6537</v>
      </c>
      <c r="H815" s="297" t="s">
        <v>4887</v>
      </c>
      <c r="I815" s="297" t="s">
        <v>4868</v>
      </c>
      <c r="J815" s="297" t="s">
        <v>4869</v>
      </c>
      <c r="K815" s="299">
        <v>4</v>
      </c>
      <c r="L815" s="298">
        <v>12</v>
      </c>
      <c r="M815" s="300">
        <v>80789.680000000008</v>
      </c>
      <c r="N815" s="301"/>
      <c r="O815" s="297"/>
      <c r="P815" s="302"/>
    </row>
    <row r="816" spans="1:16" s="285" customFormat="1" ht="11.25" x14ac:dyDescent="0.2">
      <c r="A816" s="310" t="s">
        <v>1261</v>
      </c>
      <c r="B816" s="296" t="s">
        <v>1262</v>
      </c>
      <c r="C816" s="296" t="s">
        <v>312</v>
      </c>
      <c r="D816" s="297" t="s">
        <v>4864</v>
      </c>
      <c r="E816" s="298">
        <v>6500</v>
      </c>
      <c r="F816" s="298" t="s">
        <v>6538</v>
      </c>
      <c r="G816" s="297" t="s">
        <v>6539</v>
      </c>
      <c r="H816" s="297" t="s">
        <v>4877</v>
      </c>
      <c r="I816" s="297" t="s">
        <v>4868</v>
      </c>
      <c r="J816" s="297" t="s">
        <v>4869</v>
      </c>
      <c r="K816" s="299">
        <v>4</v>
      </c>
      <c r="L816" s="298">
        <v>12</v>
      </c>
      <c r="M816" s="300">
        <v>80964.100000000006</v>
      </c>
      <c r="N816" s="301"/>
      <c r="O816" s="297"/>
      <c r="P816" s="302"/>
    </row>
    <row r="817" spans="1:16" s="285" customFormat="1" ht="11.25" x14ac:dyDescent="0.2">
      <c r="A817" s="310" t="s">
        <v>1261</v>
      </c>
      <c r="B817" s="296" t="s">
        <v>1262</v>
      </c>
      <c r="C817" s="296" t="s">
        <v>312</v>
      </c>
      <c r="D817" s="297" t="s">
        <v>4864</v>
      </c>
      <c r="E817" s="298">
        <v>6000</v>
      </c>
      <c r="F817" s="298" t="s">
        <v>6540</v>
      </c>
      <c r="G817" s="297" t="s">
        <v>6541</v>
      </c>
      <c r="H817" s="297" t="s">
        <v>4867</v>
      </c>
      <c r="I817" s="297" t="s">
        <v>4868</v>
      </c>
      <c r="J817" s="297" t="s">
        <v>4869</v>
      </c>
      <c r="K817" s="299">
        <v>4</v>
      </c>
      <c r="L817" s="298">
        <v>12</v>
      </c>
      <c r="M817" s="300">
        <v>74789.680000000008</v>
      </c>
      <c r="N817" s="301"/>
      <c r="O817" s="297"/>
      <c r="P817" s="302"/>
    </row>
    <row r="818" spans="1:16" s="285" customFormat="1" ht="11.25" x14ac:dyDescent="0.2">
      <c r="A818" s="310" t="s">
        <v>1261</v>
      </c>
      <c r="B818" s="296" t="s">
        <v>1262</v>
      </c>
      <c r="C818" s="296" t="s">
        <v>312</v>
      </c>
      <c r="D818" s="297" t="s">
        <v>4864</v>
      </c>
      <c r="E818" s="298">
        <v>6000</v>
      </c>
      <c r="F818" s="298" t="s">
        <v>6542</v>
      </c>
      <c r="G818" s="297" t="s">
        <v>6543</v>
      </c>
      <c r="H818" s="297" t="s">
        <v>4917</v>
      </c>
      <c r="I818" s="297" t="s">
        <v>4868</v>
      </c>
      <c r="J818" s="297" t="s">
        <v>4869</v>
      </c>
      <c r="K818" s="299">
        <v>4</v>
      </c>
      <c r="L818" s="298">
        <v>12</v>
      </c>
      <c r="M818" s="300">
        <v>74789.680000000008</v>
      </c>
      <c r="N818" s="301"/>
      <c r="O818" s="297"/>
      <c r="P818" s="302"/>
    </row>
    <row r="819" spans="1:16" s="285" customFormat="1" ht="11.25" x14ac:dyDescent="0.2">
      <c r="A819" s="310" t="s">
        <v>1261</v>
      </c>
      <c r="B819" s="296" t="s">
        <v>1262</v>
      </c>
      <c r="C819" s="296" t="s">
        <v>312</v>
      </c>
      <c r="D819" s="297" t="s">
        <v>4864</v>
      </c>
      <c r="E819" s="298">
        <v>6500</v>
      </c>
      <c r="F819" s="298" t="s">
        <v>6544</v>
      </c>
      <c r="G819" s="297" t="s">
        <v>6545</v>
      </c>
      <c r="H819" s="297" t="s">
        <v>6546</v>
      </c>
      <c r="I819" s="297" t="s">
        <v>4868</v>
      </c>
      <c r="J819" s="297" t="s">
        <v>4869</v>
      </c>
      <c r="K819" s="299">
        <v>4</v>
      </c>
      <c r="L819" s="298">
        <v>12</v>
      </c>
      <c r="M819" s="300">
        <v>80789.680000000008</v>
      </c>
      <c r="N819" s="301"/>
      <c r="O819" s="297"/>
      <c r="P819" s="302"/>
    </row>
    <row r="820" spans="1:16" s="285" customFormat="1" ht="11.25" x14ac:dyDescent="0.2">
      <c r="A820" s="310" t="s">
        <v>1261</v>
      </c>
      <c r="B820" s="296" t="s">
        <v>1262</v>
      </c>
      <c r="C820" s="296" t="s">
        <v>312</v>
      </c>
      <c r="D820" s="297" t="s">
        <v>4864</v>
      </c>
      <c r="E820" s="298">
        <v>5000</v>
      </c>
      <c r="F820" s="298" t="s">
        <v>6547</v>
      </c>
      <c r="G820" s="297" t="s">
        <v>6548</v>
      </c>
      <c r="H820" s="297" t="s">
        <v>4867</v>
      </c>
      <c r="I820" s="297" t="s">
        <v>4883</v>
      </c>
      <c r="J820" s="297" t="s">
        <v>4884</v>
      </c>
      <c r="K820" s="299">
        <v>1</v>
      </c>
      <c r="L820" s="298">
        <v>2</v>
      </c>
      <c r="M820" s="300">
        <v>10888.179999999998</v>
      </c>
      <c r="N820" s="301"/>
      <c r="O820" s="297"/>
      <c r="P820" s="302"/>
    </row>
    <row r="821" spans="1:16" s="285" customFormat="1" ht="11.25" x14ac:dyDescent="0.2">
      <c r="A821" s="310" t="s">
        <v>1261</v>
      </c>
      <c r="B821" s="296" t="s">
        <v>1262</v>
      </c>
      <c r="C821" s="296" t="s">
        <v>312</v>
      </c>
      <c r="D821" s="297" t="s">
        <v>4864</v>
      </c>
      <c r="E821" s="298">
        <v>5500</v>
      </c>
      <c r="F821" s="298" t="s">
        <v>6549</v>
      </c>
      <c r="G821" s="297" t="s">
        <v>6550</v>
      </c>
      <c r="H821" s="297" t="s">
        <v>4867</v>
      </c>
      <c r="I821" s="297" t="s">
        <v>4868</v>
      </c>
      <c r="J821" s="297" t="s">
        <v>4869</v>
      </c>
      <c r="K821" s="299">
        <v>4</v>
      </c>
      <c r="L821" s="298">
        <v>12</v>
      </c>
      <c r="M821" s="300">
        <v>68789.680000000008</v>
      </c>
      <c r="N821" s="301"/>
      <c r="O821" s="297"/>
      <c r="P821" s="302"/>
    </row>
    <row r="822" spans="1:16" s="285" customFormat="1" ht="11.25" x14ac:dyDescent="0.2">
      <c r="A822" s="310" t="s">
        <v>1261</v>
      </c>
      <c r="B822" s="296" t="s">
        <v>1262</v>
      </c>
      <c r="C822" s="296" t="s">
        <v>312</v>
      </c>
      <c r="D822" s="297" t="s">
        <v>4864</v>
      </c>
      <c r="E822" s="298">
        <v>10000</v>
      </c>
      <c r="F822" s="298" t="s">
        <v>6551</v>
      </c>
      <c r="G822" s="297" t="s">
        <v>6552</v>
      </c>
      <c r="H822" s="297" t="s">
        <v>4887</v>
      </c>
      <c r="I822" s="297" t="s">
        <v>4868</v>
      </c>
      <c r="J822" s="297" t="s">
        <v>4869</v>
      </c>
      <c r="K822" s="299">
        <v>4</v>
      </c>
      <c r="L822" s="298">
        <v>12</v>
      </c>
      <c r="M822" s="300">
        <v>122789.68000000001</v>
      </c>
      <c r="N822" s="301"/>
      <c r="O822" s="297"/>
      <c r="P822" s="302"/>
    </row>
    <row r="823" spans="1:16" s="285" customFormat="1" ht="11.25" x14ac:dyDescent="0.2">
      <c r="A823" s="310" t="s">
        <v>1261</v>
      </c>
      <c r="B823" s="296" t="s">
        <v>1262</v>
      </c>
      <c r="C823" s="296" t="s">
        <v>312</v>
      </c>
      <c r="D823" s="297" t="s">
        <v>4864</v>
      </c>
      <c r="E823" s="298">
        <v>6500</v>
      </c>
      <c r="F823" s="298" t="s">
        <v>6553</v>
      </c>
      <c r="G823" s="297" t="s">
        <v>6554</v>
      </c>
      <c r="H823" s="297" t="s">
        <v>4877</v>
      </c>
      <c r="I823" s="297" t="s">
        <v>4868</v>
      </c>
      <c r="J823" s="297" t="s">
        <v>4869</v>
      </c>
      <c r="K823" s="299">
        <v>2</v>
      </c>
      <c r="L823" s="298">
        <v>5</v>
      </c>
      <c r="M823" s="300">
        <v>28749.649999999998</v>
      </c>
      <c r="N823" s="301"/>
      <c r="O823" s="297"/>
      <c r="P823" s="302"/>
    </row>
    <row r="824" spans="1:16" s="285" customFormat="1" ht="11.25" x14ac:dyDescent="0.2">
      <c r="A824" s="310" t="s">
        <v>1261</v>
      </c>
      <c r="B824" s="296" t="s">
        <v>1262</v>
      </c>
      <c r="C824" s="296" t="s">
        <v>312</v>
      </c>
      <c r="D824" s="297" t="s">
        <v>4880</v>
      </c>
      <c r="E824" s="298">
        <v>6500</v>
      </c>
      <c r="F824" s="298" t="s">
        <v>3344</v>
      </c>
      <c r="G824" s="297" t="s">
        <v>3345</v>
      </c>
      <c r="H824" s="297" t="s">
        <v>4877</v>
      </c>
      <c r="I824" s="297" t="s">
        <v>4922</v>
      </c>
      <c r="J824" s="297" t="s">
        <v>4884</v>
      </c>
      <c r="K824" s="299">
        <v>1</v>
      </c>
      <c r="L824" s="298">
        <v>2</v>
      </c>
      <c r="M824" s="300">
        <v>13988.179999999998</v>
      </c>
      <c r="N824" s="301"/>
      <c r="O824" s="297"/>
      <c r="P824" s="302"/>
    </row>
    <row r="825" spans="1:16" s="285" customFormat="1" ht="11.25" x14ac:dyDescent="0.2">
      <c r="A825" s="310" t="s">
        <v>1261</v>
      </c>
      <c r="B825" s="296" t="s">
        <v>1262</v>
      </c>
      <c r="C825" s="296" t="s">
        <v>312</v>
      </c>
      <c r="D825" s="297" t="s">
        <v>4864</v>
      </c>
      <c r="E825" s="298">
        <v>12000</v>
      </c>
      <c r="F825" s="298" t="s">
        <v>1515</v>
      </c>
      <c r="G825" s="297" t="s">
        <v>1516</v>
      </c>
      <c r="H825" s="297" t="s">
        <v>4877</v>
      </c>
      <c r="I825" s="297" t="s">
        <v>4868</v>
      </c>
      <c r="J825" s="297" t="s">
        <v>4869</v>
      </c>
      <c r="K825" s="299">
        <v>1</v>
      </c>
      <c r="L825" s="298">
        <v>2</v>
      </c>
      <c r="M825" s="300">
        <v>25354.85</v>
      </c>
      <c r="N825" s="301"/>
      <c r="O825" s="297"/>
      <c r="P825" s="302"/>
    </row>
    <row r="826" spans="1:16" s="285" customFormat="1" ht="11.25" x14ac:dyDescent="0.2">
      <c r="A826" s="310" t="s">
        <v>1261</v>
      </c>
      <c r="B826" s="296" t="s">
        <v>1262</v>
      </c>
      <c r="C826" s="296" t="s">
        <v>312</v>
      </c>
      <c r="D826" s="297" t="s">
        <v>4864</v>
      </c>
      <c r="E826" s="298">
        <v>6500</v>
      </c>
      <c r="F826" s="298" t="s">
        <v>6555</v>
      </c>
      <c r="G826" s="297" t="s">
        <v>6556</v>
      </c>
      <c r="H826" s="297" t="s">
        <v>4867</v>
      </c>
      <c r="I826" s="297" t="s">
        <v>4868</v>
      </c>
      <c r="J826" s="297" t="s">
        <v>4869</v>
      </c>
      <c r="K826" s="299">
        <v>4</v>
      </c>
      <c r="L826" s="298">
        <v>12</v>
      </c>
      <c r="M826" s="300">
        <v>80789.680000000008</v>
      </c>
      <c r="N826" s="301"/>
      <c r="O826" s="297"/>
      <c r="P826" s="302"/>
    </row>
    <row r="827" spans="1:16" s="285" customFormat="1" ht="11.25" x14ac:dyDescent="0.2">
      <c r="A827" s="310" t="s">
        <v>1261</v>
      </c>
      <c r="B827" s="296" t="s">
        <v>1262</v>
      </c>
      <c r="C827" s="296" t="s">
        <v>312</v>
      </c>
      <c r="D827" s="297" t="s">
        <v>4864</v>
      </c>
      <c r="E827" s="298">
        <v>6500</v>
      </c>
      <c r="F827" s="298" t="s">
        <v>6557</v>
      </c>
      <c r="G827" s="297" t="s">
        <v>6558</v>
      </c>
      <c r="H827" s="297" t="s">
        <v>4887</v>
      </c>
      <c r="I827" s="297" t="s">
        <v>4868</v>
      </c>
      <c r="J827" s="297" t="s">
        <v>4869</v>
      </c>
      <c r="K827" s="299">
        <v>4</v>
      </c>
      <c r="L827" s="298">
        <v>12</v>
      </c>
      <c r="M827" s="300">
        <v>80789.680000000008</v>
      </c>
      <c r="N827" s="301"/>
      <c r="O827" s="297"/>
      <c r="P827" s="302"/>
    </row>
    <row r="828" spans="1:16" s="285" customFormat="1" ht="11.25" x14ac:dyDescent="0.2">
      <c r="A828" s="310" t="s">
        <v>1261</v>
      </c>
      <c r="B828" s="296" t="s">
        <v>1262</v>
      </c>
      <c r="C828" s="296" t="s">
        <v>312</v>
      </c>
      <c r="D828" s="297" t="s">
        <v>4864</v>
      </c>
      <c r="E828" s="298">
        <v>6500</v>
      </c>
      <c r="F828" s="298" t="s">
        <v>6559</v>
      </c>
      <c r="G828" s="297" t="s">
        <v>6560</v>
      </c>
      <c r="H828" s="297" t="s">
        <v>4877</v>
      </c>
      <c r="I828" s="297" t="s">
        <v>4868</v>
      </c>
      <c r="J828" s="297" t="s">
        <v>4869</v>
      </c>
      <c r="K828" s="299">
        <v>3</v>
      </c>
      <c r="L828" s="298">
        <v>9</v>
      </c>
      <c r="M828" s="300">
        <v>55579.219999999994</v>
      </c>
      <c r="N828" s="301"/>
      <c r="O828" s="297"/>
      <c r="P828" s="302"/>
    </row>
    <row r="829" spans="1:16" s="285" customFormat="1" ht="11.25" x14ac:dyDescent="0.2">
      <c r="A829" s="310" t="s">
        <v>1261</v>
      </c>
      <c r="B829" s="296" t="s">
        <v>1262</v>
      </c>
      <c r="C829" s="296" t="s">
        <v>312</v>
      </c>
      <c r="D829" s="297" t="s">
        <v>4864</v>
      </c>
      <c r="E829" s="298" t="s">
        <v>5344</v>
      </c>
      <c r="F829" s="298" t="s">
        <v>6561</v>
      </c>
      <c r="G829" s="297" t="s">
        <v>6562</v>
      </c>
      <c r="H829" s="297" t="s">
        <v>4867</v>
      </c>
      <c r="I829" s="297" t="s">
        <v>4868</v>
      </c>
      <c r="J829" s="297" t="s">
        <v>4869</v>
      </c>
      <c r="K829" s="299">
        <v>5</v>
      </c>
      <c r="L829" s="298">
        <v>12</v>
      </c>
      <c r="M829" s="300">
        <v>61198.03</v>
      </c>
      <c r="N829" s="301"/>
      <c r="O829" s="297"/>
      <c r="P829" s="302"/>
    </row>
    <row r="830" spans="1:16" s="285" customFormat="1" ht="11.25" x14ac:dyDescent="0.2">
      <c r="A830" s="310" t="s">
        <v>1261</v>
      </c>
      <c r="B830" s="296" t="s">
        <v>1262</v>
      </c>
      <c r="C830" s="296" t="s">
        <v>312</v>
      </c>
      <c r="D830" s="297" t="s">
        <v>4864</v>
      </c>
      <c r="E830" s="298">
        <v>3500</v>
      </c>
      <c r="F830" s="298" t="s">
        <v>6563</v>
      </c>
      <c r="G830" s="297" t="s">
        <v>6564</v>
      </c>
      <c r="H830" s="297" t="s">
        <v>4874</v>
      </c>
      <c r="I830" s="297" t="s">
        <v>4868</v>
      </c>
      <c r="J830" s="297" t="s">
        <v>4869</v>
      </c>
      <c r="K830" s="299">
        <v>4</v>
      </c>
      <c r="L830" s="298">
        <v>12</v>
      </c>
      <c r="M830" s="300">
        <v>44789.68</v>
      </c>
      <c r="N830" s="301"/>
      <c r="O830" s="297"/>
      <c r="P830" s="302"/>
    </row>
    <row r="831" spans="1:16" s="285" customFormat="1" ht="11.25" x14ac:dyDescent="0.2">
      <c r="A831" s="310" t="s">
        <v>1261</v>
      </c>
      <c r="B831" s="296" t="s">
        <v>1262</v>
      </c>
      <c r="C831" s="296" t="s">
        <v>312</v>
      </c>
      <c r="D831" s="297" t="s">
        <v>4956</v>
      </c>
      <c r="E831" s="298">
        <v>2500</v>
      </c>
      <c r="F831" s="298" t="s">
        <v>6565</v>
      </c>
      <c r="G831" s="297" t="s">
        <v>6566</v>
      </c>
      <c r="H831" s="297" t="s">
        <v>4959</v>
      </c>
      <c r="I831" s="297" t="s">
        <v>4897</v>
      </c>
      <c r="J831" s="297" t="s">
        <v>4960</v>
      </c>
      <c r="K831" s="299">
        <v>4</v>
      </c>
      <c r="L831" s="298">
        <v>12</v>
      </c>
      <c r="M831" s="300">
        <v>32789.68</v>
      </c>
      <c r="N831" s="301"/>
      <c r="O831" s="297"/>
      <c r="P831" s="302"/>
    </row>
    <row r="832" spans="1:16" s="285" customFormat="1" ht="11.25" x14ac:dyDescent="0.2">
      <c r="A832" s="310" t="s">
        <v>1261</v>
      </c>
      <c r="B832" s="296" t="s">
        <v>1262</v>
      </c>
      <c r="C832" s="296" t="s">
        <v>312</v>
      </c>
      <c r="D832" s="297" t="s">
        <v>4864</v>
      </c>
      <c r="E832" s="298" t="s">
        <v>6278</v>
      </c>
      <c r="F832" s="298" t="s">
        <v>6567</v>
      </c>
      <c r="G832" s="297" t="s">
        <v>6568</v>
      </c>
      <c r="H832" s="297" t="s">
        <v>4887</v>
      </c>
      <c r="I832" s="297" t="s">
        <v>4868</v>
      </c>
      <c r="J832" s="297" t="s">
        <v>4869</v>
      </c>
      <c r="K832" s="299">
        <v>5</v>
      </c>
      <c r="L832" s="298">
        <v>12</v>
      </c>
      <c r="M832" s="300">
        <v>118428.29000000001</v>
      </c>
      <c r="N832" s="301"/>
      <c r="O832" s="297"/>
      <c r="P832" s="302"/>
    </row>
    <row r="833" spans="1:16" s="285" customFormat="1" ht="11.25" x14ac:dyDescent="0.2">
      <c r="A833" s="310" t="s">
        <v>1261</v>
      </c>
      <c r="B833" s="296" t="s">
        <v>1262</v>
      </c>
      <c r="C833" s="296" t="s">
        <v>312</v>
      </c>
      <c r="D833" s="297" t="s">
        <v>4864</v>
      </c>
      <c r="E833" s="298">
        <v>7500</v>
      </c>
      <c r="F833" s="298" t="s">
        <v>6569</v>
      </c>
      <c r="G833" s="297" t="s">
        <v>6570</v>
      </c>
      <c r="H833" s="297" t="s">
        <v>4867</v>
      </c>
      <c r="I833" s="297" t="s">
        <v>4868</v>
      </c>
      <c r="J833" s="297" t="s">
        <v>4869</v>
      </c>
      <c r="K833" s="299">
        <v>4</v>
      </c>
      <c r="L833" s="298">
        <v>12</v>
      </c>
      <c r="M833" s="300">
        <v>92789.680000000008</v>
      </c>
      <c r="N833" s="301"/>
      <c r="O833" s="297"/>
      <c r="P833" s="302"/>
    </row>
    <row r="834" spans="1:16" s="285" customFormat="1" ht="11.25" x14ac:dyDescent="0.2">
      <c r="A834" s="310" t="s">
        <v>1261</v>
      </c>
      <c r="B834" s="296" t="s">
        <v>1262</v>
      </c>
      <c r="C834" s="296" t="s">
        <v>312</v>
      </c>
      <c r="D834" s="297" t="s">
        <v>4864</v>
      </c>
      <c r="E834" s="298">
        <v>8500</v>
      </c>
      <c r="F834" s="298" t="s">
        <v>6571</v>
      </c>
      <c r="G834" s="297" t="s">
        <v>6572</v>
      </c>
      <c r="H834" s="297" t="s">
        <v>4887</v>
      </c>
      <c r="I834" s="297" t="s">
        <v>4868</v>
      </c>
      <c r="J834" s="297" t="s">
        <v>4869</v>
      </c>
      <c r="K834" s="299">
        <v>4</v>
      </c>
      <c r="L834" s="298">
        <v>12</v>
      </c>
      <c r="M834" s="300">
        <v>104789.68000000001</v>
      </c>
      <c r="N834" s="301"/>
      <c r="O834" s="297"/>
      <c r="P834" s="302"/>
    </row>
    <row r="835" spans="1:16" s="285" customFormat="1" ht="11.25" x14ac:dyDescent="0.2">
      <c r="A835" s="310" t="s">
        <v>1261</v>
      </c>
      <c r="B835" s="296" t="s">
        <v>1262</v>
      </c>
      <c r="C835" s="296" t="s">
        <v>312</v>
      </c>
      <c r="D835" s="297" t="s">
        <v>4864</v>
      </c>
      <c r="E835" s="298">
        <v>6500</v>
      </c>
      <c r="F835" s="298" t="s">
        <v>6573</v>
      </c>
      <c r="G835" s="297" t="s">
        <v>6574</v>
      </c>
      <c r="H835" s="297" t="s">
        <v>4887</v>
      </c>
      <c r="I835" s="297" t="s">
        <v>4868</v>
      </c>
      <c r="J835" s="297" t="s">
        <v>4869</v>
      </c>
      <c r="K835" s="299">
        <v>4</v>
      </c>
      <c r="L835" s="298">
        <v>12</v>
      </c>
      <c r="M835" s="300">
        <v>80789.680000000008</v>
      </c>
      <c r="N835" s="301"/>
      <c r="O835" s="297"/>
      <c r="P835" s="302"/>
    </row>
    <row r="836" spans="1:16" s="285" customFormat="1" ht="11.25" x14ac:dyDescent="0.2">
      <c r="A836" s="310" t="s">
        <v>1261</v>
      </c>
      <c r="B836" s="296" t="s">
        <v>1262</v>
      </c>
      <c r="C836" s="296" t="s">
        <v>312</v>
      </c>
      <c r="D836" s="297" t="s">
        <v>4864</v>
      </c>
      <c r="E836" s="298">
        <v>6500</v>
      </c>
      <c r="F836" s="298" t="s">
        <v>6575</v>
      </c>
      <c r="G836" s="297" t="s">
        <v>6576</v>
      </c>
      <c r="H836" s="297" t="s">
        <v>4877</v>
      </c>
      <c r="I836" s="297" t="s">
        <v>4868</v>
      </c>
      <c r="J836" s="297" t="s">
        <v>4869</v>
      </c>
      <c r="K836" s="299">
        <v>4</v>
      </c>
      <c r="L836" s="298">
        <v>11</v>
      </c>
      <c r="M836" s="300">
        <v>78015.53</v>
      </c>
      <c r="N836" s="301"/>
      <c r="O836" s="297"/>
      <c r="P836" s="302"/>
    </row>
    <row r="837" spans="1:16" s="285" customFormat="1" ht="11.25" x14ac:dyDescent="0.2">
      <c r="A837" s="310" t="s">
        <v>1261</v>
      </c>
      <c r="B837" s="296" t="s">
        <v>1262</v>
      </c>
      <c r="C837" s="296" t="s">
        <v>312</v>
      </c>
      <c r="D837" s="297" t="s">
        <v>4864</v>
      </c>
      <c r="E837" s="298">
        <v>11500</v>
      </c>
      <c r="F837" s="298" t="s">
        <v>6577</v>
      </c>
      <c r="G837" s="297" t="s">
        <v>6578</v>
      </c>
      <c r="H837" s="297" t="s">
        <v>4917</v>
      </c>
      <c r="I837" s="297" t="s">
        <v>4868</v>
      </c>
      <c r="J837" s="297" t="s">
        <v>4869</v>
      </c>
      <c r="K837" s="299">
        <v>3</v>
      </c>
      <c r="L837" s="298">
        <v>8</v>
      </c>
      <c r="M837" s="300">
        <v>90426.41</v>
      </c>
      <c r="N837" s="301"/>
      <c r="O837" s="297"/>
      <c r="P837" s="302"/>
    </row>
    <row r="838" spans="1:16" s="285" customFormat="1" ht="11.25" x14ac:dyDescent="0.2">
      <c r="A838" s="310" t="s">
        <v>1261</v>
      </c>
      <c r="B838" s="296" t="s">
        <v>1262</v>
      </c>
      <c r="C838" s="296" t="s">
        <v>312</v>
      </c>
      <c r="D838" s="297" t="s">
        <v>4880</v>
      </c>
      <c r="E838" s="298">
        <v>3400</v>
      </c>
      <c r="F838" s="298" t="s">
        <v>6579</v>
      </c>
      <c r="G838" s="297" t="s">
        <v>6580</v>
      </c>
      <c r="H838" s="297" t="s">
        <v>4903</v>
      </c>
      <c r="I838" s="297" t="s">
        <v>4883</v>
      </c>
      <c r="J838" s="297" t="s">
        <v>4884</v>
      </c>
      <c r="K838" s="299">
        <v>4</v>
      </c>
      <c r="L838" s="298">
        <v>12</v>
      </c>
      <c r="M838" s="300">
        <v>43589.68</v>
      </c>
      <c r="N838" s="301"/>
      <c r="O838" s="297"/>
      <c r="P838" s="302"/>
    </row>
    <row r="839" spans="1:16" s="285" customFormat="1" ht="11.25" x14ac:dyDescent="0.2">
      <c r="A839" s="310" t="s">
        <v>1261</v>
      </c>
      <c r="B839" s="296" t="s">
        <v>1262</v>
      </c>
      <c r="C839" s="296" t="s">
        <v>312</v>
      </c>
      <c r="D839" s="297" t="s">
        <v>4864</v>
      </c>
      <c r="E839" s="298">
        <v>7500</v>
      </c>
      <c r="F839" s="298" t="s">
        <v>3729</v>
      </c>
      <c r="G839" s="297" t="s">
        <v>3730</v>
      </c>
      <c r="H839" s="297" t="s">
        <v>4877</v>
      </c>
      <c r="I839" s="297" t="s">
        <v>4868</v>
      </c>
      <c r="J839" s="297" t="s">
        <v>4869</v>
      </c>
      <c r="K839" s="299">
        <v>1</v>
      </c>
      <c r="L839" s="298">
        <v>2</v>
      </c>
      <c r="M839" s="300">
        <v>16054.849999999999</v>
      </c>
      <c r="N839" s="301"/>
      <c r="O839" s="297"/>
      <c r="P839" s="302"/>
    </row>
    <row r="840" spans="1:16" s="285" customFormat="1" ht="11.25" x14ac:dyDescent="0.2">
      <c r="A840" s="310" t="s">
        <v>1261</v>
      </c>
      <c r="B840" s="296" t="s">
        <v>1262</v>
      </c>
      <c r="C840" s="296" t="s">
        <v>312</v>
      </c>
      <c r="D840" s="297" t="s">
        <v>4864</v>
      </c>
      <c r="E840" s="298">
        <v>6500</v>
      </c>
      <c r="F840" s="298" t="s">
        <v>6581</v>
      </c>
      <c r="G840" s="297" t="s">
        <v>6582</v>
      </c>
      <c r="H840" s="297" t="s">
        <v>4887</v>
      </c>
      <c r="I840" s="297" t="s">
        <v>4868</v>
      </c>
      <c r="J840" s="297" t="s">
        <v>4869</v>
      </c>
      <c r="K840" s="299">
        <v>4</v>
      </c>
      <c r="L840" s="298">
        <v>12</v>
      </c>
      <c r="M840" s="300">
        <v>80789.680000000008</v>
      </c>
      <c r="N840" s="301"/>
      <c r="O840" s="297"/>
      <c r="P840" s="302"/>
    </row>
    <row r="841" spans="1:16" s="285" customFormat="1" ht="11.25" x14ac:dyDescent="0.2">
      <c r="A841" s="310" t="s">
        <v>1261</v>
      </c>
      <c r="B841" s="296" t="s">
        <v>1262</v>
      </c>
      <c r="C841" s="296" t="s">
        <v>312</v>
      </c>
      <c r="D841" s="297" t="s">
        <v>4864</v>
      </c>
      <c r="E841" s="298">
        <v>6500</v>
      </c>
      <c r="F841" s="298" t="s">
        <v>6583</v>
      </c>
      <c r="G841" s="297" t="s">
        <v>6584</v>
      </c>
      <c r="H841" s="297" t="s">
        <v>4887</v>
      </c>
      <c r="I841" s="297" t="s">
        <v>4868</v>
      </c>
      <c r="J841" s="297" t="s">
        <v>4869</v>
      </c>
      <c r="K841" s="299">
        <v>4</v>
      </c>
      <c r="L841" s="298">
        <v>12</v>
      </c>
      <c r="M841" s="300">
        <v>80789.680000000008</v>
      </c>
      <c r="N841" s="301"/>
      <c r="O841" s="297"/>
      <c r="P841" s="302"/>
    </row>
    <row r="842" spans="1:16" s="285" customFormat="1" ht="11.25" x14ac:dyDescent="0.2">
      <c r="A842" s="310" t="s">
        <v>1261</v>
      </c>
      <c r="B842" s="296" t="s">
        <v>1262</v>
      </c>
      <c r="C842" s="296" t="s">
        <v>312</v>
      </c>
      <c r="D842" s="297" t="s">
        <v>4864</v>
      </c>
      <c r="E842" s="298">
        <v>7000</v>
      </c>
      <c r="F842" s="298" t="s">
        <v>6585</v>
      </c>
      <c r="G842" s="297" t="s">
        <v>6586</v>
      </c>
      <c r="H842" s="297" t="s">
        <v>5647</v>
      </c>
      <c r="I842" s="297" t="s">
        <v>4868</v>
      </c>
      <c r="J842" s="297" t="s">
        <v>4869</v>
      </c>
      <c r="K842" s="299">
        <v>6</v>
      </c>
      <c r="L842" s="298">
        <v>12</v>
      </c>
      <c r="M842" s="300">
        <v>86789.680000000008</v>
      </c>
      <c r="N842" s="301"/>
      <c r="O842" s="297"/>
      <c r="P842" s="302"/>
    </row>
    <row r="843" spans="1:16" s="285" customFormat="1" ht="11.25" x14ac:dyDescent="0.2">
      <c r="A843" s="310" t="s">
        <v>1261</v>
      </c>
      <c r="B843" s="296" t="s">
        <v>1262</v>
      </c>
      <c r="C843" s="296" t="s">
        <v>312</v>
      </c>
      <c r="D843" s="297" t="s">
        <v>4880</v>
      </c>
      <c r="E843" s="298">
        <v>3300</v>
      </c>
      <c r="F843" s="298" t="s">
        <v>6587</v>
      </c>
      <c r="G843" s="297" t="s">
        <v>6588</v>
      </c>
      <c r="H843" s="297" t="s">
        <v>4903</v>
      </c>
      <c r="I843" s="297" t="s">
        <v>4922</v>
      </c>
      <c r="J843" s="297" t="s">
        <v>4884</v>
      </c>
      <c r="K843" s="299">
        <v>4</v>
      </c>
      <c r="L843" s="298">
        <v>12</v>
      </c>
      <c r="M843" s="300">
        <v>42389.68</v>
      </c>
      <c r="N843" s="301"/>
      <c r="O843" s="297"/>
      <c r="P843" s="302"/>
    </row>
    <row r="844" spans="1:16" s="285" customFormat="1" ht="11.25" x14ac:dyDescent="0.2">
      <c r="A844" s="310" t="s">
        <v>1261</v>
      </c>
      <c r="B844" s="296" t="s">
        <v>1262</v>
      </c>
      <c r="C844" s="296" t="s">
        <v>312</v>
      </c>
      <c r="D844" s="297" t="s">
        <v>4864</v>
      </c>
      <c r="E844" s="298">
        <v>8500</v>
      </c>
      <c r="F844" s="298" t="s">
        <v>6589</v>
      </c>
      <c r="G844" s="297" t="s">
        <v>6590</v>
      </c>
      <c r="H844" s="297" t="s">
        <v>4887</v>
      </c>
      <c r="I844" s="297" t="s">
        <v>4868</v>
      </c>
      <c r="J844" s="297" t="s">
        <v>4869</v>
      </c>
      <c r="K844" s="299">
        <v>4</v>
      </c>
      <c r="L844" s="298">
        <v>12</v>
      </c>
      <c r="M844" s="300">
        <v>104789.68000000001</v>
      </c>
      <c r="N844" s="301"/>
      <c r="O844" s="297"/>
      <c r="P844" s="302"/>
    </row>
    <row r="845" spans="1:16" s="285" customFormat="1" ht="11.25" x14ac:dyDescent="0.2">
      <c r="A845" s="310" t="s">
        <v>1261</v>
      </c>
      <c r="B845" s="296" t="s">
        <v>1262</v>
      </c>
      <c r="C845" s="296" t="s">
        <v>312</v>
      </c>
      <c r="D845" s="297" t="s">
        <v>4864</v>
      </c>
      <c r="E845" s="298">
        <v>8500</v>
      </c>
      <c r="F845" s="298" t="s">
        <v>6591</v>
      </c>
      <c r="G845" s="297" t="s">
        <v>6592</v>
      </c>
      <c r="H845" s="297" t="s">
        <v>5002</v>
      </c>
      <c r="I845" s="297" t="s">
        <v>4868</v>
      </c>
      <c r="J845" s="297" t="s">
        <v>4869</v>
      </c>
      <c r="K845" s="299">
        <v>4</v>
      </c>
      <c r="L845" s="298">
        <v>12</v>
      </c>
      <c r="M845" s="300">
        <v>104789.68000000001</v>
      </c>
      <c r="N845" s="301"/>
      <c r="O845" s="297"/>
      <c r="P845" s="302"/>
    </row>
    <row r="846" spans="1:16" s="285" customFormat="1" ht="11.25" x14ac:dyDescent="0.2">
      <c r="A846" s="310" t="s">
        <v>1261</v>
      </c>
      <c r="B846" s="296" t="s">
        <v>1262</v>
      </c>
      <c r="C846" s="296" t="s">
        <v>312</v>
      </c>
      <c r="D846" s="297" t="s">
        <v>4864</v>
      </c>
      <c r="E846" s="298">
        <v>7000</v>
      </c>
      <c r="F846" s="298" t="s">
        <v>6593</v>
      </c>
      <c r="G846" s="297" t="s">
        <v>6594</v>
      </c>
      <c r="H846" s="297" t="s">
        <v>5196</v>
      </c>
      <c r="I846" s="297" t="s">
        <v>4883</v>
      </c>
      <c r="J846" s="297" t="s">
        <v>4884</v>
      </c>
      <c r="K846" s="299">
        <v>1</v>
      </c>
      <c r="L846" s="298">
        <v>6</v>
      </c>
      <c r="M846" s="300">
        <v>43544.78</v>
      </c>
      <c r="N846" s="301"/>
      <c r="O846" s="297"/>
      <c r="P846" s="302"/>
    </row>
    <row r="847" spans="1:16" s="285" customFormat="1" ht="11.25" x14ac:dyDescent="0.2">
      <c r="A847" s="310" t="s">
        <v>1261</v>
      </c>
      <c r="B847" s="296" t="s">
        <v>1262</v>
      </c>
      <c r="C847" s="296" t="s">
        <v>312</v>
      </c>
      <c r="D847" s="297" t="s">
        <v>4864</v>
      </c>
      <c r="E847" s="298">
        <v>8500</v>
      </c>
      <c r="F847" s="298" t="s">
        <v>6595</v>
      </c>
      <c r="G847" s="297" t="s">
        <v>6596</v>
      </c>
      <c r="H847" s="297" t="s">
        <v>4887</v>
      </c>
      <c r="I847" s="297" t="s">
        <v>4868</v>
      </c>
      <c r="J847" s="297" t="s">
        <v>4869</v>
      </c>
      <c r="K847" s="299">
        <v>4</v>
      </c>
      <c r="L847" s="298">
        <v>12</v>
      </c>
      <c r="M847" s="300">
        <v>107299.98000000001</v>
      </c>
      <c r="N847" s="301"/>
      <c r="O847" s="297"/>
      <c r="P847" s="302"/>
    </row>
    <row r="848" spans="1:16" s="285" customFormat="1" ht="11.25" x14ac:dyDescent="0.2">
      <c r="A848" s="310" t="s">
        <v>1261</v>
      </c>
      <c r="B848" s="296" t="s">
        <v>1262</v>
      </c>
      <c r="C848" s="296" t="s">
        <v>312</v>
      </c>
      <c r="D848" s="297" t="s">
        <v>4864</v>
      </c>
      <c r="E848" s="298">
        <v>9500</v>
      </c>
      <c r="F848" s="298" t="s">
        <v>6597</v>
      </c>
      <c r="G848" s="297" t="s">
        <v>6598</v>
      </c>
      <c r="H848" s="297" t="s">
        <v>4917</v>
      </c>
      <c r="I848" s="297" t="s">
        <v>4868</v>
      </c>
      <c r="J848" s="297" t="s">
        <v>4869</v>
      </c>
      <c r="K848" s="299">
        <v>4</v>
      </c>
      <c r="L848" s="298">
        <v>12</v>
      </c>
      <c r="M848" s="300">
        <v>116789.68000000001</v>
      </c>
      <c r="N848" s="301"/>
      <c r="O848" s="297"/>
      <c r="P848" s="302"/>
    </row>
    <row r="849" spans="1:16" s="285" customFormat="1" ht="11.25" x14ac:dyDescent="0.2">
      <c r="A849" s="310" t="s">
        <v>1261</v>
      </c>
      <c r="B849" s="296" t="s">
        <v>1262</v>
      </c>
      <c r="C849" s="296" t="s">
        <v>312</v>
      </c>
      <c r="D849" s="297" t="s">
        <v>4864</v>
      </c>
      <c r="E849" s="298">
        <v>5500</v>
      </c>
      <c r="F849" s="298" t="s">
        <v>6599</v>
      </c>
      <c r="G849" s="297" t="s">
        <v>6600</v>
      </c>
      <c r="H849" s="297" t="s">
        <v>4867</v>
      </c>
      <c r="I849" s="297" t="s">
        <v>4868</v>
      </c>
      <c r="J849" s="297" t="s">
        <v>4869</v>
      </c>
      <c r="K849" s="299">
        <v>4</v>
      </c>
      <c r="L849" s="298">
        <v>12</v>
      </c>
      <c r="M849" s="300">
        <v>68789.680000000008</v>
      </c>
      <c r="N849" s="301"/>
      <c r="O849" s="297"/>
      <c r="P849" s="302"/>
    </row>
    <row r="850" spans="1:16" s="285" customFormat="1" ht="11.25" x14ac:dyDescent="0.2">
      <c r="A850" s="310" t="s">
        <v>1261</v>
      </c>
      <c r="B850" s="296" t="s">
        <v>1262</v>
      </c>
      <c r="C850" s="296" t="s">
        <v>312</v>
      </c>
      <c r="D850" s="297" t="s">
        <v>4864</v>
      </c>
      <c r="E850" s="298">
        <v>5500</v>
      </c>
      <c r="F850" s="298" t="s">
        <v>6601</v>
      </c>
      <c r="G850" s="297" t="s">
        <v>6602</v>
      </c>
      <c r="H850" s="297" t="s">
        <v>4917</v>
      </c>
      <c r="I850" s="297" t="s">
        <v>4868</v>
      </c>
      <c r="J850" s="297" t="s">
        <v>4869</v>
      </c>
      <c r="K850" s="299">
        <v>4</v>
      </c>
      <c r="L850" s="298">
        <v>12</v>
      </c>
      <c r="M850" s="300">
        <v>68789.680000000008</v>
      </c>
      <c r="N850" s="301"/>
      <c r="O850" s="297"/>
      <c r="P850" s="302"/>
    </row>
    <row r="851" spans="1:16" s="285" customFormat="1" ht="11.25" x14ac:dyDescent="0.2">
      <c r="A851" s="310" t="s">
        <v>1261</v>
      </c>
      <c r="B851" s="296" t="s">
        <v>1262</v>
      </c>
      <c r="C851" s="296" t="s">
        <v>312</v>
      </c>
      <c r="D851" s="297" t="s">
        <v>4864</v>
      </c>
      <c r="E851" s="298">
        <v>3500</v>
      </c>
      <c r="F851" s="298" t="s">
        <v>6603</v>
      </c>
      <c r="G851" s="297" t="s">
        <v>6604</v>
      </c>
      <c r="H851" s="297" t="s">
        <v>4917</v>
      </c>
      <c r="I851" s="297" t="s">
        <v>4868</v>
      </c>
      <c r="J851" s="297" t="s">
        <v>4869</v>
      </c>
      <c r="K851" s="299">
        <v>4</v>
      </c>
      <c r="L851" s="298">
        <v>12</v>
      </c>
      <c r="M851" s="300">
        <v>44789.68</v>
      </c>
      <c r="N851" s="301"/>
      <c r="O851" s="297"/>
      <c r="P851" s="302"/>
    </row>
    <row r="852" spans="1:16" s="285" customFormat="1" ht="11.25" x14ac:dyDescent="0.2">
      <c r="A852" s="310" t="s">
        <v>1261</v>
      </c>
      <c r="B852" s="296" t="s">
        <v>1262</v>
      </c>
      <c r="C852" s="296" t="s">
        <v>312</v>
      </c>
      <c r="D852" s="297" t="s">
        <v>4956</v>
      </c>
      <c r="E852" s="298">
        <v>1500</v>
      </c>
      <c r="F852" s="298" t="s">
        <v>6605</v>
      </c>
      <c r="G852" s="297" t="s">
        <v>6606</v>
      </c>
      <c r="H852" s="297" t="s">
        <v>4959</v>
      </c>
      <c r="I852" s="297" t="s">
        <v>4897</v>
      </c>
      <c r="J852" s="297" t="s">
        <v>4960</v>
      </c>
      <c r="K852" s="299">
        <v>4</v>
      </c>
      <c r="L852" s="298">
        <v>12</v>
      </c>
      <c r="M852" s="300">
        <v>20519.88</v>
      </c>
      <c r="N852" s="301"/>
      <c r="O852" s="297"/>
      <c r="P852" s="302"/>
    </row>
    <row r="853" spans="1:16" s="285" customFormat="1" ht="11.25" x14ac:dyDescent="0.2">
      <c r="A853" s="310" t="s">
        <v>1261</v>
      </c>
      <c r="B853" s="296" t="s">
        <v>1262</v>
      </c>
      <c r="C853" s="296" t="s">
        <v>312</v>
      </c>
      <c r="D853" s="297" t="s">
        <v>4864</v>
      </c>
      <c r="E853" s="298">
        <v>8500</v>
      </c>
      <c r="F853" s="298" t="s">
        <v>6607</v>
      </c>
      <c r="G853" s="297" t="s">
        <v>6608</v>
      </c>
      <c r="H853" s="297" t="s">
        <v>4867</v>
      </c>
      <c r="I853" s="297" t="s">
        <v>4868</v>
      </c>
      <c r="J853" s="297" t="s">
        <v>4869</v>
      </c>
      <c r="K853" s="299">
        <v>4</v>
      </c>
      <c r="L853" s="298">
        <v>12</v>
      </c>
      <c r="M853" s="300">
        <v>104789.68000000001</v>
      </c>
      <c r="N853" s="301"/>
      <c r="O853" s="297"/>
      <c r="P853" s="302"/>
    </row>
    <row r="854" spans="1:16" s="285" customFormat="1" ht="11.25" x14ac:dyDescent="0.2">
      <c r="A854" s="310" t="s">
        <v>1261</v>
      </c>
      <c r="B854" s="296" t="s">
        <v>1262</v>
      </c>
      <c r="C854" s="296" t="s">
        <v>312</v>
      </c>
      <c r="D854" s="297" t="s">
        <v>4864</v>
      </c>
      <c r="E854" s="298">
        <v>6500</v>
      </c>
      <c r="F854" s="298" t="s">
        <v>6609</v>
      </c>
      <c r="G854" s="297" t="s">
        <v>6610</v>
      </c>
      <c r="H854" s="297" t="s">
        <v>4877</v>
      </c>
      <c r="I854" s="297" t="s">
        <v>4868</v>
      </c>
      <c r="J854" s="297" t="s">
        <v>4869</v>
      </c>
      <c r="K854" s="299">
        <v>4</v>
      </c>
      <c r="L854" s="298">
        <v>12</v>
      </c>
      <c r="M854" s="300">
        <v>82566.640000000014</v>
      </c>
      <c r="N854" s="301"/>
      <c r="O854" s="297"/>
      <c r="P854" s="302"/>
    </row>
    <row r="855" spans="1:16" s="285" customFormat="1" ht="11.25" x14ac:dyDescent="0.2">
      <c r="A855" s="310" t="s">
        <v>1261</v>
      </c>
      <c r="B855" s="296" t="s">
        <v>1262</v>
      </c>
      <c r="C855" s="296" t="s">
        <v>312</v>
      </c>
      <c r="D855" s="297" t="s">
        <v>4864</v>
      </c>
      <c r="E855" s="298">
        <v>6500</v>
      </c>
      <c r="F855" s="298" t="s">
        <v>6611</v>
      </c>
      <c r="G855" s="297" t="s">
        <v>6612</v>
      </c>
      <c r="H855" s="297" t="s">
        <v>4867</v>
      </c>
      <c r="I855" s="297" t="s">
        <v>4868</v>
      </c>
      <c r="J855" s="297" t="s">
        <v>4869</v>
      </c>
      <c r="K855" s="299">
        <v>4</v>
      </c>
      <c r="L855" s="298">
        <v>12</v>
      </c>
      <c r="M855" s="300">
        <v>80789.680000000008</v>
      </c>
      <c r="N855" s="301"/>
      <c r="O855" s="297"/>
      <c r="P855" s="302"/>
    </row>
    <row r="856" spans="1:16" s="285" customFormat="1" ht="11.25" x14ac:dyDescent="0.2">
      <c r="A856" s="310" t="s">
        <v>1261</v>
      </c>
      <c r="B856" s="296" t="s">
        <v>1262</v>
      </c>
      <c r="C856" s="296" t="s">
        <v>312</v>
      </c>
      <c r="D856" s="297" t="s">
        <v>4864</v>
      </c>
      <c r="E856" s="298">
        <v>7500</v>
      </c>
      <c r="F856" s="298" t="s">
        <v>6613</v>
      </c>
      <c r="G856" s="297" t="s">
        <v>6614</v>
      </c>
      <c r="H856" s="297" t="s">
        <v>4877</v>
      </c>
      <c r="I856" s="297" t="s">
        <v>4868</v>
      </c>
      <c r="J856" s="297" t="s">
        <v>4869</v>
      </c>
      <c r="K856" s="299">
        <v>4</v>
      </c>
      <c r="L856" s="298">
        <v>12</v>
      </c>
      <c r="M856" s="300">
        <v>92789.680000000008</v>
      </c>
      <c r="N856" s="301"/>
      <c r="O856" s="297"/>
      <c r="P856" s="302"/>
    </row>
    <row r="857" spans="1:16" s="285" customFormat="1" ht="11.25" x14ac:dyDescent="0.2">
      <c r="A857" s="310" t="s">
        <v>1261</v>
      </c>
      <c r="B857" s="296" t="s">
        <v>1262</v>
      </c>
      <c r="C857" s="296" t="s">
        <v>312</v>
      </c>
      <c r="D857" s="297" t="s">
        <v>4864</v>
      </c>
      <c r="E857" s="298">
        <v>6500</v>
      </c>
      <c r="F857" s="298" t="s">
        <v>6615</v>
      </c>
      <c r="G857" s="297" t="s">
        <v>6616</v>
      </c>
      <c r="H857" s="297" t="s">
        <v>4877</v>
      </c>
      <c r="I857" s="297" t="s">
        <v>4868</v>
      </c>
      <c r="J857" s="297" t="s">
        <v>4869</v>
      </c>
      <c r="K857" s="299">
        <v>4</v>
      </c>
      <c r="L857" s="298">
        <v>12</v>
      </c>
      <c r="M857" s="300">
        <v>80789.680000000008</v>
      </c>
      <c r="N857" s="301"/>
      <c r="O857" s="297"/>
      <c r="P857" s="302"/>
    </row>
    <row r="858" spans="1:16" s="285" customFormat="1" ht="11.25" x14ac:dyDescent="0.2">
      <c r="A858" s="310" t="s">
        <v>1261</v>
      </c>
      <c r="B858" s="296" t="s">
        <v>1262</v>
      </c>
      <c r="C858" s="296" t="s">
        <v>312</v>
      </c>
      <c r="D858" s="297" t="s">
        <v>4864</v>
      </c>
      <c r="E858" s="298">
        <v>3000</v>
      </c>
      <c r="F858" s="298" t="s">
        <v>6617</v>
      </c>
      <c r="G858" s="297" t="s">
        <v>6618</v>
      </c>
      <c r="H858" s="297" t="s">
        <v>4874</v>
      </c>
      <c r="I858" s="297" t="s">
        <v>4868</v>
      </c>
      <c r="J858" s="297" t="s">
        <v>4869</v>
      </c>
      <c r="K858" s="299">
        <v>4</v>
      </c>
      <c r="L858" s="298">
        <v>12</v>
      </c>
      <c r="M858" s="300">
        <v>38789.68</v>
      </c>
      <c r="N858" s="301"/>
      <c r="O858" s="297"/>
      <c r="P858" s="302"/>
    </row>
    <row r="859" spans="1:16" s="285" customFormat="1" ht="11.25" x14ac:dyDescent="0.2">
      <c r="A859" s="310" t="s">
        <v>1261</v>
      </c>
      <c r="B859" s="296" t="s">
        <v>1262</v>
      </c>
      <c r="C859" s="296" t="s">
        <v>312</v>
      </c>
      <c r="D859" s="297" t="s">
        <v>4864</v>
      </c>
      <c r="E859" s="298">
        <v>10500</v>
      </c>
      <c r="F859" s="298" t="s">
        <v>6619</v>
      </c>
      <c r="G859" s="297" t="s">
        <v>6620</v>
      </c>
      <c r="H859" s="297" t="s">
        <v>4877</v>
      </c>
      <c r="I859" s="297" t="s">
        <v>4868</v>
      </c>
      <c r="J859" s="297" t="s">
        <v>4869</v>
      </c>
      <c r="K859" s="299">
        <v>4</v>
      </c>
      <c r="L859" s="298">
        <v>12</v>
      </c>
      <c r="M859" s="300">
        <v>128789.68000000001</v>
      </c>
      <c r="N859" s="301"/>
      <c r="O859" s="297"/>
      <c r="P859" s="302"/>
    </row>
    <row r="860" spans="1:16" s="285" customFormat="1" ht="11.25" x14ac:dyDescent="0.2">
      <c r="A860" s="310" t="s">
        <v>1261</v>
      </c>
      <c r="B860" s="296" t="s">
        <v>1262</v>
      </c>
      <c r="C860" s="296" t="s">
        <v>312</v>
      </c>
      <c r="D860" s="297" t="s">
        <v>4864</v>
      </c>
      <c r="E860" s="298">
        <v>5500</v>
      </c>
      <c r="F860" s="298" t="s">
        <v>6621</v>
      </c>
      <c r="G860" s="297" t="s">
        <v>6622</v>
      </c>
      <c r="H860" s="297" t="s">
        <v>4867</v>
      </c>
      <c r="I860" s="297" t="s">
        <v>4868</v>
      </c>
      <c r="J860" s="297" t="s">
        <v>4869</v>
      </c>
      <c r="K860" s="299">
        <v>4</v>
      </c>
      <c r="L860" s="298">
        <v>12</v>
      </c>
      <c r="M860" s="300">
        <v>68789.680000000008</v>
      </c>
      <c r="N860" s="301"/>
      <c r="O860" s="297"/>
      <c r="P860" s="302"/>
    </row>
    <row r="861" spans="1:16" s="285" customFormat="1" ht="11.25" x14ac:dyDescent="0.2">
      <c r="A861" s="310" t="s">
        <v>1261</v>
      </c>
      <c r="B861" s="296" t="s">
        <v>1262</v>
      </c>
      <c r="C861" s="296" t="s">
        <v>312</v>
      </c>
      <c r="D861" s="297" t="s">
        <v>4864</v>
      </c>
      <c r="E861" s="298">
        <v>5300</v>
      </c>
      <c r="F861" s="298" t="s">
        <v>6623</v>
      </c>
      <c r="G861" s="297" t="s">
        <v>6624</v>
      </c>
      <c r="H861" s="297" t="s">
        <v>4887</v>
      </c>
      <c r="I861" s="297" t="s">
        <v>4868</v>
      </c>
      <c r="J861" s="297" t="s">
        <v>4869</v>
      </c>
      <c r="K861" s="299">
        <v>4</v>
      </c>
      <c r="L861" s="298">
        <v>12</v>
      </c>
      <c r="M861" s="300">
        <v>66389.680000000008</v>
      </c>
      <c r="N861" s="301"/>
      <c r="O861" s="297"/>
      <c r="P861" s="302"/>
    </row>
    <row r="862" spans="1:16" s="285" customFormat="1" ht="11.25" x14ac:dyDescent="0.2">
      <c r="A862" s="310" t="s">
        <v>1261</v>
      </c>
      <c r="B862" s="296" t="s">
        <v>1262</v>
      </c>
      <c r="C862" s="296" t="s">
        <v>312</v>
      </c>
      <c r="D862" s="297" t="s">
        <v>4956</v>
      </c>
      <c r="E862" s="298">
        <v>2500</v>
      </c>
      <c r="F862" s="298" t="s">
        <v>6625</v>
      </c>
      <c r="G862" s="297" t="s">
        <v>6626</v>
      </c>
      <c r="H862" s="297" t="s">
        <v>4959</v>
      </c>
      <c r="I862" s="297" t="s">
        <v>4897</v>
      </c>
      <c r="J862" s="297" t="s">
        <v>4960</v>
      </c>
      <c r="K862" s="299">
        <v>4</v>
      </c>
      <c r="L862" s="298">
        <v>11</v>
      </c>
      <c r="M862" s="300">
        <v>31615.530000000002</v>
      </c>
      <c r="N862" s="301"/>
      <c r="O862" s="297"/>
      <c r="P862" s="302"/>
    </row>
    <row r="863" spans="1:16" s="285" customFormat="1" ht="11.25" x14ac:dyDescent="0.2">
      <c r="A863" s="310" t="s">
        <v>1261</v>
      </c>
      <c r="B863" s="296" t="s">
        <v>1262</v>
      </c>
      <c r="C863" s="296" t="s">
        <v>312</v>
      </c>
      <c r="D863" s="297" t="s">
        <v>4864</v>
      </c>
      <c r="E863" s="298" t="s">
        <v>5139</v>
      </c>
      <c r="F863" s="298" t="s">
        <v>6627</v>
      </c>
      <c r="G863" s="297" t="s">
        <v>6628</v>
      </c>
      <c r="H863" s="297" t="s">
        <v>4867</v>
      </c>
      <c r="I863" s="297" t="s">
        <v>4868</v>
      </c>
      <c r="J863" s="297" t="s">
        <v>4869</v>
      </c>
      <c r="K863" s="299">
        <v>5</v>
      </c>
      <c r="L863" s="298">
        <v>12</v>
      </c>
      <c r="M863" s="300">
        <v>78943.570000000007</v>
      </c>
      <c r="N863" s="301"/>
      <c r="O863" s="297"/>
      <c r="P863" s="302"/>
    </row>
    <row r="864" spans="1:16" s="285" customFormat="1" ht="11.25" x14ac:dyDescent="0.2">
      <c r="A864" s="310" t="s">
        <v>1261</v>
      </c>
      <c r="B864" s="296" t="s">
        <v>1262</v>
      </c>
      <c r="C864" s="296" t="s">
        <v>312</v>
      </c>
      <c r="D864" s="297" t="s">
        <v>4864</v>
      </c>
      <c r="E864" s="298">
        <v>6500</v>
      </c>
      <c r="F864" s="298" t="s">
        <v>6629</v>
      </c>
      <c r="G864" s="297" t="s">
        <v>6630</v>
      </c>
      <c r="H864" s="297" t="s">
        <v>4867</v>
      </c>
      <c r="I864" s="297" t="s">
        <v>4868</v>
      </c>
      <c r="J864" s="297" t="s">
        <v>4869</v>
      </c>
      <c r="K864" s="299">
        <v>1</v>
      </c>
      <c r="L864" s="298">
        <v>2</v>
      </c>
      <c r="M864" s="300">
        <v>13988.179999999998</v>
      </c>
      <c r="N864" s="301"/>
      <c r="O864" s="297"/>
      <c r="P864" s="302"/>
    </row>
    <row r="865" spans="1:16" s="285" customFormat="1" ht="11.25" x14ac:dyDescent="0.2">
      <c r="A865" s="310" t="s">
        <v>1261</v>
      </c>
      <c r="B865" s="296" t="s">
        <v>1262</v>
      </c>
      <c r="C865" s="296" t="s">
        <v>312</v>
      </c>
      <c r="D865" s="297" t="s">
        <v>4864</v>
      </c>
      <c r="E865" s="298">
        <v>8500</v>
      </c>
      <c r="F865" s="298" t="s">
        <v>6631</v>
      </c>
      <c r="G865" s="297" t="s">
        <v>6632</v>
      </c>
      <c r="H865" s="297" t="s">
        <v>4903</v>
      </c>
      <c r="I865" s="297" t="s">
        <v>4868</v>
      </c>
      <c r="J865" s="297" t="s">
        <v>4869</v>
      </c>
      <c r="K865" s="299">
        <v>4</v>
      </c>
      <c r="L865" s="298">
        <v>11</v>
      </c>
      <c r="M865" s="300">
        <v>101215.53</v>
      </c>
      <c r="N865" s="301"/>
      <c r="O865" s="297"/>
      <c r="P865" s="302"/>
    </row>
    <row r="866" spans="1:16" s="285" customFormat="1" ht="11.25" x14ac:dyDescent="0.2">
      <c r="A866" s="310" t="s">
        <v>1261</v>
      </c>
      <c r="B866" s="296" t="s">
        <v>1262</v>
      </c>
      <c r="C866" s="296" t="s">
        <v>312</v>
      </c>
      <c r="D866" s="297" t="s">
        <v>4864</v>
      </c>
      <c r="E866" s="298">
        <v>6500</v>
      </c>
      <c r="F866" s="298" t="s">
        <v>6633</v>
      </c>
      <c r="G866" s="297" t="s">
        <v>6634</v>
      </c>
      <c r="H866" s="297" t="s">
        <v>4867</v>
      </c>
      <c r="I866" s="297" t="s">
        <v>4868</v>
      </c>
      <c r="J866" s="297" t="s">
        <v>4869</v>
      </c>
      <c r="K866" s="299">
        <v>1</v>
      </c>
      <c r="L866" s="298">
        <v>3</v>
      </c>
      <c r="M866" s="300">
        <v>11378.739999999998</v>
      </c>
      <c r="N866" s="301"/>
      <c r="O866" s="297"/>
      <c r="P866" s="302"/>
    </row>
    <row r="867" spans="1:16" s="285" customFormat="1" ht="11.25" x14ac:dyDescent="0.2">
      <c r="A867" s="310" t="s">
        <v>1261</v>
      </c>
      <c r="B867" s="296" t="s">
        <v>1262</v>
      </c>
      <c r="C867" s="296" t="s">
        <v>312</v>
      </c>
      <c r="D867" s="297" t="s">
        <v>4864</v>
      </c>
      <c r="E867" s="298">
        <v>6500</v>
      </c>
      <c r="F867" s="298" t="s">
        <v>6635</v>
      </c>
      <c r="G867" s="297" t="s">
        <v>6636</v>
      </c>
      <c r="H867" s="297" t="s">
        <v>4877</v>
      </c>
      <c r="I867" s="297" t="s">
        <v>4868</v>
      </c>
      <c r="J867" s="297" t="s">
        <v>4869</v>
      </c>
      <c r="K867" s="299">
        <v>3</v>
      </c>
      <c r="L867" s="298">
        <v>7</v>
      </c>
      <c r="M867" s="300">
        <v>44674.48</v>
      </c>
      <c r="N867" s="301"/>
      <c r="O867" s="297"/>
      <c r="P867" s="302"/>
    </row>
    <row r="868" spans="1:16" s="285" customFormat="1" ht="11.25" x14ac:dyDescent="0.2">
      <c r="A868" s="310" t="s">
        <v>1261</v>
      </c>
      <c r="B868" s="296" t="s">
        <v>1262</v>
      </c>
      <c r="C868" s="296" t="s">
        <v>312</v>
      </c>
      <c r="D868" s="297" t="s">
        <v>4864</v>
      </c>
      <c r="E868" s="298">
        <v>12000</v>
      </c>
      <c r="F868" s="298" t="s">
        <v>6637</v>
      </c>
      <c r="G868" s="297" t="s">
        <v>6638</v>
      </c>
      <c r="H868" s="297" t="s">
        <v>4887</v>
      </c>
      <c r="I868" s="297" t="s">
        <v>4868</v>
      </c>
      <c r="J868" s="297" t="s">
        <v>4869</v>
      </c>
      <c r="K868" s="299">
        <v>4</v>
      </c>
      <c r="L868" s="298">
        <v>12</v>
      </c>
      <c r="M868" s="300">
        <v>146789.68</v>
      </c>
      <c r="N868" s="301"/>
      <c r="O868" s="297"/>
      <c r="P868" s="302"/>
    </row>
    <row r="869" spans="1:16" s="285" customFormat="1" ht="11.25" x14ac:dyDescent="0.2">
      <c r="A869" s="310" t="s">
        <v>1261</v>
      </c>
      <c r="B869" s="296" t="s">
        <v>1262</v>
      </c>
      <c r="C869" s="296" t="s">
        <v>312</v>
      </c>
      <c r="D869" s="297" t="s">
        <v>4956</v>
      </c>
      <c r="E869" s="298">
        <v>2500</v>
      </c>
      <c r="F869" s="298" t="s">
        <v>6639</v>
      </c>
      <c r="G869" s="297" t="s">
        <v>6640</v>
      </c>
      <c r="H869" s="297" t="s">
        <v>4959</v>
      </c>
      <c r="I869" s="297" t="s">
        <v>4897</v>
      </c>
      <c r="J869" s="297" t="s">
        <v>4960</v>
      </c>
      <c r="K869" s="299">
        <v>4</v>
      </c>
      <c r="L869" s="298">
        <v>12</v>
      </c>
      <c r="M869" s="300">
        <v>32789.68</v>
      </c>
      <c r="N869" s="301"/>
      <c r="O869" s="297"/>
      <c r="P869" s="302"/>
    </row>
    <row r="870" spans="1:16" s="285" customFormat="1" ht="11.25" x14ac:dyDescent="0.2">
      <c r="A870" s="310" t="s">
        <v>1261</v>
      </c>
      <c r="B870" s="296" t="s">
        <v>1262</v>
      </c>
      <c r="C870" s="296" t="s">
        <v>312</v>
      </c>
      <c r="D870" s="297" t="s">
        <v>4864</v>
      </c>
      <c r="E870" s="298">
        <v>6500</v>
      </c>
      <c r="F870" s="298" t="s">
        <v>6641</v>
      </c>
      <c r="G870" s="297" t="s">
        <v>6642</v>
      </c>
      <c r="H870" s="297" t="s">
        <v>4887</v>
      </c>
      <c r="I870" s="297" t="s">
        <v>4868</v>
      </c>
      <c r="J870" s="297" t="s">
        <v>4869</v>
      </c>
      <c r="K870" s="299">
        <v>2</v>
      </c>
      <c r="L870" s="298">
        <v>7</v>
      </c>
      <c r="M870" s="300">
        <v>50375.87</v>
      </c>
      <c r="N870" s="301"/>
      <c r="O870" s="297"/>
      <c r="P870" s="302"/>
    </row>
    <row r="871" spans="1:16" s="285" customFormat="1" ht="11.25" x14ac:dyDescent="0.2">
      <c r="A871" s="310" t="s">
        <v>1261</v>
      </c>
      <c r="B871" s="296" t="s">
        <v>1262</v>
      </c>
      <c r="C871" s="296" t="s">
        <v>312</v>
      </c>
      <c r="D871" s="297" t="s">
        <v>4864</v>
      </c>
      <c r="E871" s="298">
        <v>4800</v>
      </c>
      <c r="F871" s="298" t="s">
        <v>6643</v>
      </c>
      <c r="G871" s="297" t="s">
        <v>6644</v>
      </c>
      <c r="H871" s="297" t="s">
        <v>4903</v>
      </c>
      <c r="I871" s="297" t="s">
        <v>4868</v>
      </c>
      <c r="J871" s="297" t="s">
        <v>4869</v>
      </c>
      <c r="K871" s="299">
        <v>4</v>
      </c>
      <c r="L871" s="298">
        <v>12</v>
      </c>
      <c r="M871" s="300">
        <v>60389.68</v>
      </c>
      <c r="N871" s="301"/>
      <c r="O871" s="297"/>
      <c r="P871" s="302"/>
    </row>
    <row r="872" spans="1:16" s="285" customFormat="1" ht="11.25" x14ac:dyDescent="0.2">
      <c r="A872" s="310" t="s">
        <v>1261</v>
      </c>
      <c r="B872" s="296" t="s">
        <v>1262</v>
      </c>
      <c r="C872" s="296" t="s">
        <v>312</v>
      </c>
      <c r="D872" s="297" t="s">
        <v>4864</v>
      </c>
      <c r="E872" s="298">
        <v>6500</v>
      </c>
      <c r="F872" s="298" t="s">
        <v>6645</v>
      </c>
      <c r="G872" s="297" t="s">
        <v>6646</v>
      </c>
      <c r="H872" s="297" t="s">
        <v>4877</v>
      </c>
      <c r="I872" s="297" t="s">
        <v>4868</v>
      </c>
      <c r="J872" s="297" t="s">
        <v>4869</v>
      </c>
      <c r="K872" s="299">
        <v>4</v>
      </c>
      <c r="L872" s="298">
        <v>12</v>
      </c>
      <c r="M872" s="300">
        <v>80789.680000000008</v>
      </c>
      <c r="N872" s="301"/>
      <c r="O872" s="297"/>
      <c r="P872" s="302"/>
    </row>
    <row r="873" spans="1:16" s="285" customFormat="1" ht="11.25" x14ac:dyDescent="0.2">
      <c r="A873" s="310" t="s">
        <v>1261</v>
      </c>
      <c r="B873" s="296" t="s">
        <v>1262</v>
      </c>
      <c r="C873" s="296" t="s">
        <v>312</v>
      </c>
      <c r="D873" s="297" t="s">
        <v>4864</v>
      </c>
      <c r="E873" s="298">
        <v>5000</v>
      </c>
      <c r="F873" s="298" t="s">
        <v>6647</v>
      </c>
      <c r="G873" s="297" t="s">
        <v>6648</v>
      </c>
      <c r="H873" s="297" t="s">
        <v>4877</v>
      </c>
      <c r="I873" s="297" t="s">
        <v>4868</v>
      </c>
      <c r="J873" s="297" t="s">
        <v>4869</v>
      </c>
      <c r="K873" s="299">
        <v>1</v>
      </c>
      <c r="L873" s="298">
        <v>2</v>
      </c>
      <c r="M873" s="300">
        <v>10888.179999999998</v>
      </c>
      <c r="N873" s="301"/>
      <c r="O873" s="297"/>
      <c r="P873" s="302"/>
    </row>
    <row r="874" spans="1:16" s="285" customFormat="1" ht="11.25" x14ac:dyDescent="0.2">
      <c r="A874" s="310" t="s">
        <v>1261</v>
      </c>
      <c r="B874" s="296" t="s">
        <v>1262</v>
      </c>
      <c r="C874" s="296" t="s">
        <v>312</v>
      </c>
      <c r="D874" s="297" t="s">
        <v>4864</v>
      </c>
      <c r="E874" s="298">
        <v>8500</v>
      </c>
      <c r="F874" s="298" t="s">
        <v>6649</v>
      </c>
      <c r="G874" s="297" t="s">
        <v>6650</v>
      </c>
      <c r="H874" s="297" t="s">
        <v>4874</v>
      </c>
      <c r="I874" s="297" t="s">
        <v>4868</v>
      </c>
      <c r="J874" s="297" t="s">
        <v>4869</v>
      </c>
      <c r="K874" s="299">
        <v>1</v>
      </c>
      <c r="L874" s="298">
        <v>2</v>
      </c>
      <c r="M874" s="300">
        <v>18121.52</v>
      </c>
      <c r="N874" s="301"/>
      <c r="O874" s="297"/>
      <c r="P874" s="302"/>
    </row>
    <row r="875" spans="1:16" s="285" customFormat="1" ht="11.25" x14ac:dyDescent="0.2">
      <c r="A875" s="310" t="s">
        <v>1261</v>
      </c>
      <c r="B875" s="296" t="s">
        <v>1262</v>
      </c>
      <c r="C875" s="296" t="s">
        <v>312</v>
      </c>
      <c r="D875" s="297" t="s">
        <v>4864</v>
      </c>
      <c r="E875" s="298">
        <v>6500</v>
      </c>
      <c r="F875" s="298" t="s">
        <v>6651</v>
      </c>
      <c r="G875" s="297" t="s">
        <v>6652</v>
      </c>
      <c r="H875" s="297" t="s">
        <v>4887</v>
      </c>
      <c r="I875" s="297" t="s">
        <v>4868</v>
      </c>
      <c r="J875" s="297" t="s">
        <v>4869</v>
      </c>
      <c r="K875" s="299">
        <v>4</v>
      </c>
      <c r="L875" s="298">
        <v>12</v>
      </c>
      <c r="M875" s="300">
        <v>80789.680000000008</v>
      </c>
      <c r="N875" s="301"/>
      <c r="O875" s="297"/>
      <c r="P875" s="302"/>
    </row>
    <row r="876" spans="1:16" s="285" customFormat="1" ht="11.25" x14ac:dyDescent="0.2">
      <c r="A876" s="310" t="s">
        <v>1261</v>
      </c>
      <c r="B876" s="296" t="s">
        <v>1262</v>
      </c>
      <c r="C876" s="296" t="s">
        <v>312</v>
      </c>
      <c r="D876" s="297" t="s">
        <v>4864</v>
      </c>
      <c r="E876" s="298" t="s">
        <v>6653</v>
      </c>
      <c r="F876" s="298" t="s">
        <v>6654</v>
      </c>
      <c r="G876" s="297" t="s">
        <v>6655</v>
      </c>
      <c r="H876" s="297" t="s">
        <v>4867</v>
      </c>
      <c r="I876" s="297" t="s">
        <v>4868</v>
      </c>
      <c r="J876" s="297" t="s">
        <v>4869</v>
      </c>
      <c r="K876" s="299">
        <v>5</v>
      </c>
      <c r="L876" s="298">
        <v>12</v>
      </c>
      <c r="M876" s="300">
        <v>105875.51000000001</v>
      </c>
      <c r="N876" s="301"/>
      <c r="O876" s="297"/>
      <c r="P876" s="302"/>
    </row>
    <row r="877" spans="1:16" s="285" customFormat="1" ht="11.25" x14ac:dyDescent="0.2">
      <c r="A877" s="310" t="s">
        <v>1261</v>
      </c>
      <c r="B877" s="296" t="s">
        <v>1262</v>
      </c>
      <c r="C877" s="296" t="s">
        <v>312</v>
      </c>
      <c r="D877" s="297" t="s">
        <v>4880</v>
      </c>
      <c r="E877" s="298">
        <v>4000</v>
      </c>
      <c r="F877" s="298" t="s">
        <v>6656</v>
      </c>
      <c r="G877" s="297" t="s">
        <v>6657</v>
      </c>
      <c r="H877" s="297" t="s">
        <v>4896</v>
      </c>
      <c r="I877" s="297" t="s">
        <v>4868</v>
      </c>
      <c r="J877" s="297" t="s">
        <v>5069</v>
      </c>
      <c r="K877" s="299">
        <v>4</v>
      </c>
      <c r="L877" s="298">
        <v>12</v>
      </c>
      <c r="M877" s="300">
        <v>50789.68</v>
      </c>
      <c r="N877" s="301"/>
      <c r="O877" s="297"/>
      <c r="P877" s="302"/>
    </row>
    <row r="878" spans="1:16" s="285" customFormat="1" ht="11.25" x14ac:dyDescent="0.2">
      <c r="A878" s="310" t="s">
        <v>1261</v>
      </c>
      <c r="B878" s="296" t="s">
        <v>1262</v>
      </c>
      <c r="C878" s="296" t="s">
        <v>312</v>
      </c>
      <c r="D878" s="297" t="s">
        <v>4864</v>
      </c>
      <c r="E878" s="298">
        <v>7500</v>
      </c>
      <c r="F878" s="298" t="s">
        <v>6658</v>
      </c>
      <c r="G878" s="297" t="s">
        <v>6659</v>
      </c>
      <c r="H878" s="297" t="s">
        <v>4867</v>
      </c>
      <c r="I878" s="297" t="s">
        <v>4868</v>
      </c>
      <c r="J878" s="297" t="s">
        <v>4869</v>
      </c>
      <c r="K878" s="299">
        <v>4</v>
      </c>
      <c r="L878" s="298">
        <v>12</v>
      </c>
      <c r="M878" s="300">
        <v>92789.680000000008</v>
      </c>
      <c r="N878" s="301"/>
      <c r="O878" s="297"/>
      <c r="P878" s="302"/>
    </row>
    <row r="879" spans="1:16" s="285" customFormat="1" ht="11.25" x14ac:dyDescent="0.2">
      <c r="A879" s="310" t="s">
        <v>1261</v>
      </c>
      <c r="B879" s="296" t="s">
        <v>1262</v>
      </c>
      <c r="C879" s="296" t="s">
        <v>312</v>
      </c>
      <c r="D879" s="297" t="s">
        <v>4864</v>
      </c>
      <c r="E879" s="298">
        <v>7500</v>
      </c>
      <c r="F879" s="298" t="s">
        <v>6660</v>
      </c>
      <c r="G879" s="297" t="s">
        <v>6661</v>
      </c>
      <c r="H879" s="297" t="s">
        <v>4867</v>
      </c>
      <c r="I879" s="297" t="s">
        <v>4868</v>
      </c>
      <c r="J879" s="297" t="s">
        <v>4869</v>
      </c>
      <c r="K879" s="299">
        <v>1</v>
      </c>
      <c r="L879" s="298">
        <v>2</v>
      </c>
      <c r="M879" s="300">
        <v>15801.509999999998</v>
      </c>
      <c r="N879" s="301"/>
      <c r="O879" s="297"/>
      <c r="P879" s="302"/>
    </row>
    <row r="880" spans="1:16" s="285" customFormat="1" ht="11.25" x14ac:dyDescent="0.2">
      <c r="A880" s="310" t="s">
        <v>1261</v>
      </c>
      <c r="B880" s="296" t="s">
        <v>1262</v>
      </c>
      <c r="C880" s="296" t="s">
        <v>312</v>
      </c>
      <c r="D880" s="297" t="s">
        <v>4880</v>
      </c>
      <c r="E880" s="298">
        <v>3400</v>
      </c>
      <c r="F880" s="298" t="s">
        <v>6662</v>
      </c>
      <c r="G880" s="297" t="s">
        <v>6663</v>
      </c>
      <c r="H880" s="297" t="s">
        <v>4896</v>
      </c>
      <c r="I880" s="297" t="s">
        <v>4868</v>
      </c>
      <c r="J880" s="297" t="s">
        <v>5069</v>
      </c>
      <c r="K880" s="299">
        <v>4</v>
      </c>
      <c r="L880" s="298">
        <v>12</v>
      </c>
      <c r="M880" s="300">
        <v>43589.68</v>
      </c>
      <c r="N880" s="301"/>
      <c r="O880" s="297"/>
      <c r="P880" s="302"/>
    </row>
    <row r="881" spans="1:16" s="285" customFormat="1" ht="11.25" x14ac:dyDescent="0.2">
      <c r="A881" s="310" t="s">
        <v>1261</v>
      </c>
      <c r="B881" s="296" t="s">
        <v>1262</v>
      </c>
      <c r="C881" s="296" t="s">
        <v>312</v>
      </c>
      <c r="D881" s="297" t="s">
        <v>4864</v>
      </c>
      <c r="E881" s="298">
        <v>7000</v>
      </c>
      <c r="F881" s="298" t="s">
        <v>6664</v>
      </c>
      <c r="G881" s="297" t="s">
        <v>6665</v>
      </c>
      <c r="H881" s="297" t="s">
        <v>4903</v>
      </c>
      <c r="I881" s="297" t="s">
        <v>4883</v>
      </c>
      <c r="J881" s="297" t="s">
        <v>4884</v>
      </c>
      <c r="K881" s="299">
        <v>4</v>
      </c>
      <c r="L881" s="298">
        <v>12</v>
      </c>
      <c r="M881" s="300">
        <v>86789.680000000008</v>
      </c>
      <c r="N881" s="301"/>
      <c r="O881" s="297"/>
      <c r="P881" s="302"/>
    </row>
    <row r="882" spans="1:16" s="285" customFormat="1" ht="11.25" x14ac:dyDescent="0.2">
      <c r="A882" s="310" t="s">
        <v>1261</v>
      </c>
      <c r="B882" s="296" t="s">
        <v>1262</v>
      </c>
      <c r="C882" s="296" t="s">
        <v>312</v>
      </c>
      <c r="D882" s="297" t="s">
        <v>4864</v>
      </c>
      <c r="E882" s="298">
        <v>8500</v>
      </c>
      <c r="F882" s="298" t="s">
        <v>6666</v>
      </c>
      <c r="G882" s="297" t="s">
        <v>6667</v>
      </c>
      <c r="H882" s="297" t="s">
        <v>4887</v>
      </c>
      <c r="I882" s="297" t="s">
        <v>4868</v>
      </c>
      <c r="J882" s="297" t="s">
        <v>4869</v>
      </c>
      <c r="K882" s="299">
        <v>4</v>
      </c>
      <c r="L882" s="298">
        <v>9</v>
      </c>
      <c r="M882" s="300">
        <v>100867.23000000001</v>
      </c>
      <c r="N882" s="301"/>
      <c r="O882" s="297"/>
      <c r="P882" s="302"/>
    </row>
    <row r="883" spans="1:16" s="285" customFormat="1" ht="11.25" x14ac:dyDescent="0.2">
      <c r="A883" s="310" t="s">
        <v>1261</v>
      </c>
      <c r="B883" s="296" t="s">
        <v>1262</v>
      </c>
      <c r="C883" s="296" t="s">
        <v>312</v>
      </c>
      <c r="D883" s="297" t="s">
        <v>4864</v>
      </c>
      <c r="E883" s="298">
        <v>8500</v>
      </c>
      <c r="F883" s="298" t="s">
        <v>6668</v>
      </c>
      <c r="G883" s="297" t="s">
        <v>6669</v>
      </c>
      <c r="H883" s="297" t="s">
        <v>4887</v>
      </c>
      <c r="I883" s="297" t="s">
        <v>4868</v>
      </c>
      <c r="J883" s="297" t="s">
        <v>4869</v>
      </c>
      <c r="K883" s="299">
        <v>4</v>
      </c>
      <c r="L883" s="298">
        <v>12</v>
      </c>
      <c r="M883" s="300">
        <v>104789.68000000001</v>
      </c>
      <c r="N883" s="301"/>
      <c r="O883" s="297"/>
      <c r="P883" s="302"/>
    </row>
    <row r="884" spans="1:16" s="285" customFormat="1" ht="11.25" x14ac:dyDescent="0.2">
      <c r="A884" s="310" t="s">
        <v>1261</v>
      </c>
      <c r="B884" s="296" t="s">
        <v>1262</v>
      </c>
      <c r="C884" s="296" t="s">
        <v>312</v>
      </c>
      <c r="D884" s="297" t="s">
        <v>4864</v>
      </c>
      <c r="E884" s="298">
        <v>6500</v>
      </c>
      <c r="F884" s="298" t="s">
        <v>6670</v>
      </c>
      <c r="G884" s="297" t="s">
        <v>6671</v>
      </c>
      <c r="H884" s="297" t="s">
        <v>4877</v>
      </c>
      <c r="I884" s="297" t="s">
        <v>4868</v>
      </c>
      <c r="J884" s="297" t="s">
        <v>4869</v>
      </c>
      <c r="K884" s="299">
        <v>4</v>
      </c>
      <c r="L884" s="298">
        <v>12</v>
      </c>
      <c r="M884" s="300">
        <v>72881.72</v>
      </c>
      <c r="N884" s="301"/>
      <c r="O884" s="297"/>
      <c r="P884" s="302"/>
    </row>
    <row r="885" spans="1:16" s="285" customFormat="1" ht="11.25" x14ac:dyDescent="0.2">
      <c r="A885" s="310" t="s">
        <v>1261</v>
      </c>
      <c r="B885" s="296" t="s">
        <v>1262</v>
      </c>
      <c r="C885" s="296" t="s">
        <v>312</v>
      </c>
      <c r="D885" s="297" t="s">
        <v>4864</v>
      </c>
      <c r="E885" s="298" t="s">
        <v>4888</v>
      </c>
      <c r="F885" s="298" t="s">
        <v>6672</v>
      </c>
      <c r="G885" s="297" t="s">
        <v>6673</v>
      </c>
      <c r="H885" s="297" t="s">
        <v>4867</v>
      </c>
      <c r="I885" s="297" t="s">
        <v>4868</v>
      </c>
      <c r="J885" s="297" t="s">
        <v>4869</v>
      </c>
      <c r="K885" s="299">
        <v>5</v>
      </c>
      <c r="L885" s="298">
        <v>12</v>
      </c>
      <c r="M885" s="300">
        <v>88693.57</v>
      </c>
      <c r="N885" s="301"/>
      <c r="O885" s="297"/>
      <c r="P885" s="302"/>
    </row>
    <row r="886" spans="1:16" s="285" customFormat="1" ht="11.25" x14ac:dyDescent="0.2">
      <c r="A886" s="310" t="s">
        <v>1261</v>
      </c>
      <c r="B886" s="296" t="s">
        <v>1262</v>
      </c>
      <c r="C886" s="296" t="s">
        <v>312</v>
      </c>
      <c r="D886" s="297" t="s">
        <v>4864</v>
      </c>
      <c r="E886" s="298">
        <v>5500</v>
      </c>
      <c r="F886" s="298" t="s">
        <v>6674</v>
      </c>
      <c r="G886" s="297" t="s">
        <v>6675</v>
      </c>
      <c r="H886" s="297" t="s">
        <v>4917</v>
      </c>
      <c r="I886" s="297" t="s">
        <v>4883</v>
      </c>
      <c r="J886" s="297" t="s">
        <v>4884</v>
      </c>
      <c r="K886" s="299">
        <v>4</v>
      </c>
      <c r="L886" s="298">
        <v>12</v>
      </c>
      <c r="M886" s="300">
        <v>68789.680000000008</v>
      </c>
      <c r="N886" s="301"/>
      <c r="O886" s="297"/>
      <c r="P886" s="302"/>
    </row>
    <row r="887" spans="1:16" s="285" customFormat="1" ht="11.25" x14ac:dyDescent="0.2">
      <c r="A887" s="310" t="s">
        <v>1261</v>
      </c>
      <c r="B887" s="296" t="s">
        <v>1262</v>
      </c>
      <c r="C887" s="296" t="s">
        <v>312</v>
      </c>
      <c r="D887" s="297" t="s">
        <v>4880</v>
      </c>
      <c r="E887" s="298">
        <v>2800</v>
      </c>
      <c r="F887" s="298" t="s">
        <v>6676</v>
      </c>
      <c r="G887" s="297" t="s">
        <v>6677</v>
      </c>
      <c r="H887" s="297" t="s">
        <v>4874</v>
      </c>
      <c r="I887" s="297" t="s">
        <v>4922</v>
      </c>
      <c r="J887" s="297" t="s">
        <v>4884</v>
      </c>
      <c r="K887" s="299">
        <v>4</v>
      </c>
      <c r="L887" s="298">
        <v>12</v>
      </c>
      <c r="M887" s="300">
        <v>36613.68</v>
      </c>
      <c r="N887" s="301"/>
      <c r="O887" s="297"/>
      <c r="P887" s="302"/>
    </row>
    <row r="888" spans="1:16" s="285" customFormat="1" ht="11.25" x14ac:dyDescent="0.2">
      <c r="A888" s="310" t="s">
        <v>1261</v>
      </c>
      <c r="B888" s="296" t="s">
        <v>1262</v>
      </c>
      <c r="C888" s="296" t="s">
        <v>312</v>
      </c>
      <c r="D888" s="297" t="s">
        <v>4864</v>
      </c>
      <c r="E888" s="298" t="s">
        <v>5392</v>
      </c>
      <c r="F888" s="298" t="s">
        <v>6678</v>
      </c>
      <c r="G888" s="297" t="s">
        <v>6679</v>
      </c>
      <c r="H888" s="297" t="s">
        <v>4877</v>
      </c>
      <c r="I888" s="297" t="s">
        <v>4868</v>
      </c>
      <c r="J888" s="297" t="s">
        <v>4869</v>
      </c>
      <c r="K888" s="299">
        <v>5</v>
      </c>
      <c r="L888" s="298">
        <v>12</v>
      </c>
      <c r="M888" s="300">
        <v>90328.290000000008</v>
      </c>
      <c r="N888" s="301"/>
      <c r="O888" s="297"/>
      <c r="P888" s="302"/>
    </row>
    <row r="889" spans="1:16" s="285" customFormat="1" ht="11.25" x14ac:dyDescent="0.2">
      <c r="A889" s="310" t="s">
        <v>1261</v>
      </c>
      <c r="B889" s="296" t="s">
        <v>1262</v>
      </c>
      <c r="C889" s="296" t="s">
        <v>312</v>
      </c>
      <c r="D889" s="297" t="s">
        <v>4864</v>
      </c>
      <c r="E889" s="298">
        <v>11000</v>
      </c>
      <c r="F889" s="298" t="s">
        <v>6680</v>
      </c>
      <c r="G889" s="297" t="s">
        <v>6681</v>
      </c>
      <c r="H889" s="297" t="s">
        <v>4867</v>
      </c>
      <c r="I889" s="297" t="s">
        <v>4868</v>
      </c>
      <c r="J889" s="297" t="s">
        <v>4869</v>
      </c>
      <c r="K889" s="299">
        <v>1</v>
      </c>
      <c r="L889" s="298">
        <v>2</v>
      </c>
      <c r="M889" s="300">
        <v>23288.18</v>
      </c>
      <c r="N889" s="301"/>
      <c r="O889" s="297"/>
      <c r="P889" s="302"/>
    </row>
    <row r="890" spans="1:16" s="285" customFormat="1" ht="11.25" x14ac:dyDescent="0.2">
      <c r="A890" s="310" t="s">
        <v>1261</v>
      </c>
      <c r="B890" s="296" t="s">
        <v>1262</v>
      </c>
      <c r="C890" s="296" t="s">
        <v>312</v>
      </c>
      <c r="D890" s="297" t="s">
        <v>4880</v>
      </c>
      <c r="E890" s="298" t="s">
        <v>6682</v>
      </c>
      <c r="F890" s="298" t="s">
        <v>6683</v>
      </c>
      <c r="G890" s="297" t="s">
        <v>6684</v>
      </c>
      <c r="H890" s="297" t="s">
        <v>4874</v>
      </c>
      <c r="I890" s="297" t="s">
        <v>4897</v>
      </c>
      <c r="J890" s="297" t="s">
        <v>4898</v>
      </c>
      <c r="K890" s="299">
        <v>5</v>
      </c>
      <c r="L890" s="298">
        <v>12</v>
      </c>
      <c r="M890" s="300">
        <v>34039.68</v>
      </c>
      <c r="N890" s="301"/>
      <c r="O890" s="297"/>
      <c r="P890" s="302"/>
    </row>
    <row r="891" spans="1:16" s="285" customFormat="1" ht="11.25" x14ac:dyDescent="0.2">
      <c r="A891" s="310" t="s">
        <v>1261</v>
      </c>
      <c r="B891" s="296" t="s">
        <v>1262</v>
      </c>
      <c r="C891" s="296" t="s">
        <v>312</v>
      </c>
      <c r="D891" s="297" t="s">
        <v>4880</v>
      </c>
      <c r="E891" s="298">
        <v>3000</v>
      </c>
      <c r="F891" s="298" t="s">
        <v>6685</v>
      </c>
      <c r="G891" s="297" t="s">
        <v>6686</v>
      </c>
      <c r="H891" s="297" t="s">
        <v>4867</v>
      </c>
      <c r="I891" s="297" t="s">
        <v>4897</v>
      </c>
      <c r="J891" s="297" t="s">
        <v>4898</v>
      </c>
      <c r="K891" s="299">
        <v>4</v>
      </c>
      <c r="L891" s="298">
        <v>12</v>
      </c>
      <c r="M891" s="300">
        <v>38789.68</v>
      </c>
      <c r="N891" s="301"/>
      <c r="O891" s="297"/>
      <c r="P891" s="302"/>
    </row>
    <row r="892" spans="1:16" s="285" customFormat="1" ht="11.25" x14ac:dyDescent="0.2">
      <c r="A892" s="310" t="s">
        <v>1261</v>
      </c>
      <c r="B892" s="296" t="s">
        <v>1262</v>
      </c>
      <c r="C892" s="296" t="s">
        <v>312</v>
      </c>
      <c r="D892" s="297" t="s">
        <v>4864</v>
      </c>
      <c r="E892" s="298">
        <v>6500</v>
      </c>
      <c r="F892" s="298" t="s">
        <v>6687</v>
      </c>
      <c r="G892" s="297" t="s">
        <v>6688</v>
      </c>
      <c r="H892" s="297" t="s">
        <v>4877</v>
      </c>
      <c r="I892" s="297" t="s">
        <v>4868</v>
      </c>
      <c r="J892" s="297" t="s">
        <v>4869</v>
      </c>
      <c r="K892" s="299">
        <v>2</v>
      </c>
      <c r="L892" s="298">
        <v>5</v>
      </c>
      <c r="M892" s="300">
        <v>31387.3</v>
      </c>
      <c r="N892" s="301"/>
      <c r="O892" s="297"/>
      <c r="P892" s="302"/>
    </row>
    <row r="893" spans="1:16" s="285" customFormat="1" ht="11.25" x14ac:dyDescent="0.2">
      <c r="A893" s="310" t="s">
        <v>1261</v>
      </c>
      <c r="B893" s="296" t="s">
        <v>1262</v>
      </c>
      <c r="C893" s="296" t="s">
        <v>312</v>
      </c>
      <c r="D893" s="297" t="s">
        <v>4956</v>
      </c>
      <c r="E893" s="298">
        <v>3500</v>
      </c>
      <c r="F893" s="298" t="s">
        <v>6689</v>
      </c>
      <c r="G893" s="297" t="s">
        <v>6690</v>
      </c>
      <c r="H893" s="297" t="s">
        <v>4959</v>
      </c>
      <c r="I893" s="297" t="s">
        <v>4897</v>
      </c>
      <c r="J893" s="297" t="s">
        <v>4960</v>
      </c>
      <c r="K893" s="299">
        <v>1</v>
      </c>
      <c r="L893" s="298">
        <v>2</v>
      </c>
      <c r="M893" s="300">
        <v>7788.18</v>
      </c>
      <c r="N893" s="301"/>
      <c r="O893" s="297"/>
      <c r="P893" s="302"/>
    </row>
    <row r="894" spans="1:16" s="285" customFormat="1" ht="11.25" x14ac:dyDescent="0.2">
      <c r="A894" s="310" t="s">
        <v>1261</v>
      </c>
      <c r="B894" s="296" t="s">
        <v>1262</v>
      </c>
      <c r="C894" s="296" t="s">
        <v>312</v>
      </c>
      <c r="D894" s="297" t="s">
        <v>4864</v>
      </c>
      <c r="E894" s="298">
        <v>6500</v>
      </c>
      <c r="F894" s="298" t="s">
        <v>6691</v>
      </c>
      <c r="G894" s="297" t="s">
        <v>6692</v>
      </c>
      <c r="H894" s="297" t="s">
        <v>4887</v>
      </c>
      <c r="I894" s="297" t="s">
        <v>4868</v>
      </c>
      <c r="J894" s="297" t="s">
        <v>4869</v>
      </c>
      <c r="K894" s="299">
        <v>2</v>
      </c>
      <c r="L894" s="298">
        <v>7</v>
      </c>
      <c r="M894" s="300">
        <v>44706.43</v>
      </c>
      <c r="N894" s="301"/>
      <c r="O894" s="297"/>
      <c r="P894" s="302"/>
    </row>
    <row r="895" spans="1:16" s="285" customFormat="1" ht="11.25" x14ac:dyDescent="0.2">
      <c r="A895" s="310" t="s">
        <v>1261</v>
      </c>
      <c r="B895" s="296" t="s">
        <v>1262</v>
      </c>
      <c r="C895" s="296" t="s">
        <v>312</v>
      </c>
      <c r="D895" s="297" t="s">
        <v>4864</v>
      </c>
      <c r="E895" s="298">
        <v>6500</v>
      </c>
      <c r="F895" s="298" t="s">
        <v>6693</v>
      </c>
      <c r="G895" s="297" t="s">
        <v>6694</v>
      </c>
      <c r="H895" s="297" t="s">
        <v>5757</v>
      </c>
      <c r="I895" s="297" t="s">
        <v>4868</v>
      </c>
      <c r="J895" s="297" t="s">
        <v>4869</v>
      </c>
      <c r="K895" s="299">
        <v>2</v>
      </c>
      <c r="L895" s="298">
        <v>5</v>
      </c>
      <c r="M895" s="300">
        <v>31387.3</v>
      </c>
      <c r="N895" s="301"/>
      <c r="O895" s="297"/>
      <c r="P895" s="302"/>
    </row>
    <row r="896" spans="1:16" s="285" customFormat="1" ht="11.25" x14ac:dyDescent="0.2">
      <c r="A896" s="310" t="s">
        <v>1261</v>
      </c>
      <c r="B896" s="296" t="s">
        <v>1262</v>
      </c>
      <c r="C896" s="296" t="s">
        <v>312</v>
      </c>
      <c r="D896" s="297" t="s">
        <v>4864</v>
      </c>
      <c r="E896" s="298" t="s">
        <v>5235</v>
      </c>
      <c r="F896" s="298" t="s">
        <v>6695</v>
      </c>
      <c r="G896" s="297" t="s">
        <v>6696</v>
      </c>
      <c r="H896" s="297" t="s">
        <v>5652</v>
      </c>
      <c r="I896" s="297" t="s">
        <v>4868</v>
      </c>
      <c r="J896" s="297" t="s">
        <v>4869</v>
      </c>
      <c r="K896" s="299">
        <v>5</v>
      </c>
      <c r="L896" s="298">
        <v>12</v>
      </c>
      <c r="M896" s="300">
        <v>121534.99</v>
      </c>
      <c r="N896" s="301"/>
      <c r="O896" s="297"/>
      <c r="P896" s="302"/>
    </row>
    <row r="897" spans="1:16" s="285" customFormat="1" ht="11.25" x14ac:dyDescent="0.2">
      <c r="A897" s="310" t="s">
        <v>1261</v>
      </c>
      <c r="B897" s="296" t="s">
        <v>1262</v>
      </c>
      <c r="C897" s="296" t="s">
        <v>312</v>
      </c>
      <c r="D897" s="297" t="s">
        <v>4864</v>
      </c>
      <c r="E897" s="298">
        <v>6500</v>
      </c>
      <c r="F897" s="298" t="s">
        <v>6697</v>
      </c>
      <c r="G897" s="297" t="s">
        <v>6698</v>
      </c>
      <c r="H897" s="297" t="s">
        <v>4877</v>
      </c>
      <c r="I897" s="297" t="s">
        <v>4868</v>
      </c>
      <c r="J897" s="297" t="s">
        <v>4869</v>
      </c>
      <c r="K897" s="299">
        <v>2</v>
      </c>
      <c r="L897" s="298">
        <v>5</v>
      </c>
      <c r="M897" s="300">
        <v>31387.3</v>
      </c>
      <c r="N897" s="301"/>
      <c r="O897" s="297"/>
      <c r="P897" s="302"/>
    </row>
    <row r="898" spans="1:16" s="285" customFormat="1" ht="11.25" x14ac:dyDescent="0.2">
      <c r="A898" s="310" t="s">
        <v>1261</v>
      </c>
      <c r="B898" s="296" t="s">
        <v>1262</v>
      </c>
      <c r="C898" s="296" t="s">
        <v>312</v>
      </c>
      <c r="D898" s="297" t="s">
        <v>4864</v>
      </c>
      <c r="E898" s="298" t="s">
        <v>6278</v>
      </c>
      <c r="F898" s="298" t="s">
        <v>6699</v>
      </c>
      <c r="G898" s="297" t="s">
        <v>6700</v>
      </c>
      <c r="H898" s="297" t="s">
        <v>5053</v>
      </c>
      <c r="I898" s="297" t="s">
        <v>4868</v>
      </c>
      <c r="J898" s="297" t="s">
        <v>4869</v>
      </c>
      <c r="K898" s="299">
        <v>5</v>
      </c>
      <c r="L898" s="298">
        <v>12</v>
      </c>
      <c r="M898" s="300">
        <v>121993.57</v>
      </c>
      <c r="N898" s="301"/>
      <c r="O898" s="297"/>
      <c r="P898" s="302"/>
    </row>
    <row r="899" spans="1:16" s="285" customFormat="1" ht="11.25" x14ac:dyDescent="0.2">
      <c r="A899" s="310" t="s">
        <v>1261</v>
      </c>
      <c r="B899" s="296" t="s">
        <v>1262</v>
      </c>
      <c r="C899" s="296" t="s">
        <v>312</v>
      </c>
      <c r="D899" s="297" t="s">
        <v>4864</v>
      </c>
      <c r="E899" s="298">
        <v>6500</v>
      </c>
      <c r="F899" s="298" t="s">
        <v>6701</v>
      </c>
      <c r="G899" s="297" t="s">
        <v>6702</v>
      </c>
      <c r="H899" s="297" t="s">
        <v>4877</v>
      </c>
      <c r="I899" s="297" t="s">
        <v>4868</v>
      </c>
      <c r="J899" s="297" t="s">
        <v>4869</v>
      </c>
      <c r="K899" s="299">
        <v>3</v>
      </c>
      <c r="L899" s="298">
        <v>9</v>
      </c>
      <c r="M899" s="300">
        <v>63092.219999999994</v>
      </c>
      <c r="N899" s="301"/>
      <c r="O899" s="297"/>
      <c r="P899" s="302"/>
    </row>
    <row r="900" spans="1:16" s="285" customFormat="1" ht="11.25" x14ac:dyDescent="0.2">
      <c r="A900" s="310" t="s">
        <v>1261</v>
      </c>
      <c r="B900" s="296" t="s">
        <v>1262</v>
      </c>
      <c r="C900" s="296" t="s">
        <v>312</v>
      </c>
      <c r="D900" s="297" t="s">
        <v>4864</v>
      </c>
      <c r="E900" s="298">
        <v>8500</v>
      </c>
      <c r="F900" s="298" t="s">
        <v>3658</v>
      </c>
      <c r="G900" s="297" t="s">
        <v>3659</v>
      </c>
      <c r="H900" s="297" t="s">
        <v>4917</v>
      </c>
      <c r="I900" s="297" t="s">
        <v>4868</v>
      </c>
      <c r="J900" s="297" t="s">
        <v>4869</v>
      </c>
      <c r="K900" s="299">
        <v>1</v>
      </c>
      <c r="L900" s="298">
        <v>2</v>
      </c>
      <c r="M900" s="300">
        <v>18121.52</v>
      </c>
      <c r="N900" s="301"/>
      <c r="O900" s="297"/>
      <c r="P900" s="302"/>
    </row>
    <row r="901" spans="1:16" s="285" customFormat="1" ht="11.25" x14ac:dyDescent="0.2">
      <c r="A901" s="310" t="s">
        <v>1261</v>
      </c>
      <c r="B901" s="296" t="s">
        <v>1262</v>
      </c>
      <c r="C901" s="296" t="s">
        <v>312</v>
      </c>
      <c r="D901" s="297" t="s">
        <v>4864</v>
      </c>
      <c r="E901" s="298" t="s">
        <v>6703</v>
      </c>
      <c r="F901" s="298" t="s">
        <v>6704</v>
      </c>
      <c r="G901" s="297" t="s">
        <v>6705</v>
      </c>
      <c r="H901" s="297" t="s">
        <v>4877</v>
      </c>
      <c r="I901" s="297" t="s">
        <v>4868</v>
      </c>
      <c r="J901" s="297" t="s">
        <v>4869</v>
      </c>
      <c r="K901" s="299">
        <v>5</v>
      </c>
      <c r="L901" s="298">
        <v>11</v>
      </c>
      <c r="M901" s="300">
        <v>110384.7</v>
      </c>
      <c r="N901" s="301"/>
      <c r="O901" s="297"/>
      <c r="P901" s="302"/>
    </row>
    <row r="902" spans="1:16" s="285" customFormat="1" ht="11.25" x14ac:dyDescent="0.2">
      <c r="A902" s="310" t="s">
        <v>1261</v>
      </c>
      <c r="B902" s="296" t="s">
        <v>1262</v>
      </c>
      <c r="C902" s="296" t="s">
        <v>312</v>
      </c>
      <c r="D902" s="297" t="s">
        <v>4864</v>
      </c>
      <c r="E902" s="298">
        <v>6500</v>
      </c>
      <c r="F902" s="298" t="s">
        <v>6706</v>
      </c>
      <c r="G902" s="297" t="s">
        <v>6707</v>
      </c>
      <c r="H902" s="297" t="s">
        <v>5347</v>
      </c>
      <c r="I902" s="297" t="s">
        <v>4868</v>
      </c>
      <c r="J902" s="297" t="s">
        <v>4869</v>
      </c>
      <c r="K902" s="299">
        <v>4</v>
      </c>
      <c r="L902" s="298">
        <v>12</v>
      </c>
      <c r="M902" s="300">
        <v>80789.680000000008</v>
      </c>
      <c r="N902" s="301"/>
      <c r="O902" s="297"/>
      <c r="P902" s="302"/>
    </row>
    <row r="903" spans="1:16" s="285" customFormat="1" ht="11.25" x14ac:dyDescent="0.2">
      <c r="A903" s="310" t="s">
        <v>1261</v>
      </c>
      <c r="B903" s="296" t="s">
        <v>1262</v>
      </c>
      <c r="C903" s="296" t="s">
        <v>312</v>
      </c>
      <c r="D903" s="297" t="s">
        <v>4864</v>
      </c>
      <c r="E903" s="298">
        <v>5500</v>
      </c>
      <c r="F903" s="298" t="s">
        <v>6708</v>
      </c>
      <c r="G903" s="297" t="s">
        <v>6709</v>
      </c>
      <c r="H903" s="297" t="s">
        <v>4874</v>
      </c>
      <c r="I903" s="297" t="s">
        <v>4868</v>
      </c>
      <c r="J903" s="297" t="s">
        <v>4869</v>
      </c>
      <c r="K903" s="299">
        <v>4</v>
      </c>
      <c r="L903" s="298">
        <v>12</v>
      </c>
      <c r="M903" s="300">
        <v>68789.680000000008</v>
      </c>
      <c r="N903" s="301"/>
      <c r="O903" s="297"/>
      <c r="P903" s="302"/>
    </row>
    <row r="904" spans="1:16" s="285" customFormat="1" ht="11.25" x14ac:dyDescent="0.2">
      <c r="A904" s="310" t="s">
        <v>1261</v>
      </c>
      <c r="B904" s="296" t="s">
        <v>1262</v>
      </c>
      <c r="C904" s="296" t="s">
        <v>312</v>
      </c>
      <c r="D904" s="297" t="s">
        <v>4864</v>
      </c>
      <c r="E904" s="298" t="s">
        <v>5235</v>
      </c>
      <c r="F904" s="298" t="s">
        <v>6710</v>
      </c>
      <c r="G904" s="297" t="s">
        <v>6711</v>
      </c>
      <c r="H904" s="297" t="s">
        <v>4877</v>
      </c>
      <c r="I904" s="297" t="s">
        <v>4868</v>
      </c>
      <c r="J904" s="297" t="s">
        <v>4869</v>
      </c>
      <c r="K904" s="299">
        <v>5</v>
      </c>
      <c r="L904" s="298">
        <v>12</v>
      </c>
      <c r="M904" s="300">
        <v>124201.32</v>
      </c>
      <c r="N904" s="301"/>
      <c r="O904" s="297"/>
      <c r="P904" s="302"/>
    </row>
    <row r="905" spans="1:16" s="285" customFormat="1" ht="11.25" x14ac:dyDescent="0.2">
      <c r="A905" s="310" t="s">
        <v>1261</v>
      </c>
      <c r="B905" s="296" t="s">
        <v>1262</v>
      </c>
      <c r="C905" s="296" t="s">
        <v>312</v>
      </c>
      <c r="D905" s="297" t="s">
        <v>4956</v>
      </c>
      <c r="E905" s="298">
        <v>2750</v>
      </c>
      <c r="F905" s="298" t="s">
        <v>6712</v>
      </c>
      <c r="G905" s="297" t="s">
        <v>6713</v>
      </c>
      <c r="H905" s="297" t="s">
        <v>4959</v>
      </c>
      <c r="I905" s="297" t="s">
        <v>4897</v>
      </c>
      <c r="J905" s="297" t="s">
        <v>4960</v>
      </c>
      <c r="K905" s="299">
        <v>4</v>
      </c>
      <c r="L905" s="298">
        <v>12</v>
      </c>
      <c r="M905" s="300">
        <v>35789.68</v>
      </c>
      <c r="N905" s="301"/>
      <c r="O905" s="297"/>
      <c r="P905" s="302"/>
    </row>
    <row r="906" spans="1:16" s="285" customFormat="1" ht="11.25" x14ac:dyDescent="0.2">
      <c r="A906" s="310" t="s">
        <v>1261</v>
      </c>
      <c r="B906" s="296" t="s">
        <v>1262</v>
      </c>
      <c r="C906" s="296" t="s">
        <v>312</v>
      </c>
      <c r="D906" s="297" t="s">
        <v>4864</v>
      </c>
      <c r="E906" s="298">
        <v>6500</v>
      </c>
      <c r="F906" s="298" t="s">
        <v>6714</v>
      </c>
      <c r="G906" s="297" t="s">
        <v>6715</v>
      </c>
      <c r="H906" s="297" t="s">
        <v>4887</v>
      </c>
      <c r="I906" s="297" t="s">
        <v>4868</v>
      </c>
      <c r="J906" s="297" t="s">
        <v>4869</v>
      </c>
      <c r="K906" s="299">
        <v>4</v>
      </c>
      <c r="L906" s="298">
        <v>12</v>
      </c>
      <c r="M906" s="300">
        <v>81193.13</v>
      </c>
      <c r="N906" s="301"/>
      <c r="O906" s="297"/>
      <c r="P906" s="302"/>
    </row>
    <row r="907" spans="1:16" s="285" customFormat="1" ht="11.25" x14ac:dyDescent="0.2">
      <c r="A907" s="310" t="s">
        <v>1261</v>
      </c>
      <c r="B907" s="296" t="s">
        <v>1262</v>
      </c>
      <c r="C907" s="296" t="s">
        <v>312</v>
      </c>
      <c r="D907" s="297" t="s">
        <v>4864</v>
      </c>
      <c r="E907" s="298">
        <v>7500</v>
      </c>
      <c r="F907" s="298" t="s">
        <v>6716</v>
      </c>
      <c r="G907" s="297" t="s">
        <v>6717</v>
      </c>
      <c r="H907" s="297" t="s">
        <v>4867</v>
      </c>
      <c r="I907" s="297" t="s">
        <v>4868</v>
      </c>
      <c r="J907" s="297" t="s">
        <v>4869</v>
      </c>
      <c r="K907" s="299">
        <v>4</v>
      </c>
      <c r="L907" s="298">
        <v>12</v>
      </c>
      <c r="M907" s="300">
        <v>92789.680000000008</v>
      </c>
      <c r="N907" s="301"/>
      <c r="O907" s="297"/>
      <c r="P907" s="302"/>
    </row>
    <row r="908" spans="1:16" s="285" customFormat="1" ht="11.25" x14ac:dyDescent="0.2">
      <c r="A908" s="310" t="s">
        <v>1261</v>
      </c>
      <c r="B908" s="296" t="s">
        <v>1262</v>
      </c>
      <c r="C908" s="296" t="s">
        <v>312</v>
      </c>
      <c r="D908" s="297" t="s">
        <v>4864</v>
      </c>
      <c r="E908" s="298">
        <v>6500</v>
      </c>
      <c r="F908" s="298" t="s">
        <v>6718</v>
      </c>
      <c r="G908" s="297" t="s">
        <v>6719</v>
      </c>
      <c r="H908" s="297" t="s">
        <v>4877</v>
      </c>
      <c r="I908" s="297" t="s">
        <v>4868</v>
      </c>
      <c r="J908" s="297" t="s">
        <v>4869</v>
      </c>
      <c r="K908" s="299">
        <v>4</v>
      </c>
      <c r="L908" s="298">
        <v>12</v>
      </c>
      <c r="M908" s="300">
        <v>80789.680000000008</v>
      </c>
      <c r="N908" s="301"/>
      <c r="O908" s="297"/>
      <c r="P908" s="302"/>
    </row>
    <row r="909" spans="1:16" s="285" customFormat="1" ht="11.25" x14ac:dyDescent="0.2">
      <c r="A909" s="310" t="s">
        <v>1261</v>
      </c>
      <c r="B909" s="296" t="s">
        <v>1262</v>
      </c>
      <c r="C909" s="296" t="s">
        <v>312</v>
      </c>
      <c r="D909" s="297" t="s">
        <v>4864</v>
      </c>
      <c r="E909" s="298">
        <v>6500</v>
      </c>
      <c r="F909" s="298" t="s">
        <v>6720</v>
      </c>
      <c r="G909" s="297" t="s">
        <v>6721</v>
      </c>
      <c r="H909" s="297" t="s">
        <v>4887</v>
      </c>
      <c r="I909" s="297" t="s">
        <v>4868</v>
      </c>
      <c r="J909" s="297" t="s">
        <v>4869</v>
      </c>
      <c r="K909" s="299">
        <v>4</v>
      </c>
      <c r="L909" s="298">
        <v>12</v>
      </c>
      <c r="M909" s="300">
        <v>80789.680000000008</v>
      </c>
      <c r="N909" s="301"/>
      <c r="O909" s="297"/>
      <c r="P909" s="302"/>
    </row>
    <row r="910" spans="1:16" s="285" customFormat="1" ht="11.25" x14ac:dyDescent="0.2">
      <c r="A910" s="310" t="s">
        <v>1261</v>
      </c>
      <c r="B910" s="296" t="s">
        <v>1262</v>
      </c>
      <c r="C910" s="296" t="s">
        <v>312</v>
      </c>
      <c r="D910" s="297" t="s">
        <v>4880</v>
      </c>
      <c r="E910" s="298">
        <v>2500</v>
      </c>
      <c r="F910" s="298" t="s">
        <v>6722</v>
      </c>
      <c r="G910" s="297" t="s">
        <v>6723</v>
      </c>
      <c r="H910" s="297" t="s">
        <v>5954</v>
      </c>
      <c r="I910" s="297" t="s">
        <v>4922</v>
      </c>
      <c r="J910" s="297" t="s">
        <v>4884</v>
      </c>
      <c r="K910" s="299">
        <v>4</v>
      </c>
      <c r="L910" s="298">
        <v>12</v>
      </c>
      <c r="M910" s="300">
        <v>32789.68</v>
      </c>
      <c r="N910" s="301"/>
      <c r="O910" s="297"/>
      <c r="P910" s="302"/>
    </row>
    <row r="911" spans="1:16" s="285" customFormat="1" ht="11.25" x14ac:dyDescent="0.2">
      <c r="A911" s="310" t="s">
        <v>1261</v>
      </c>
      <c r="B911" s="296" t="s">
        <v>1262</v>
      </c>
      <c r="C911" s="296" t="s">
        <v>312</v>
      </c>
      <c r="D911" s="297" t="s">
        <v>4864</v>
      </c>
      <c r="E911" s="298" t="s">
        <v>5207</v>
      </c>
      <c r="F911" s="298" t="s">
        <v>6724</v>
      </c>
      <c r="G911" s="297" t="s">
        <v>6725</v>
      </c>
      <c r="H911" s="297" t="s">
        <v>4887</v>
      </c>
      <c r="I911" s="297" t="s">
        <v>4868</v>
      </c>
      <c r="J911" s="297" t="s">
        <v>4869</v>
      </c>
      <c r="K911" s="299">
        <v>5</v>
      </c>
      <c r="L911" s="298">
        <v>12</v>
      </c>
      <c r="M911" s="300">
        <v>93649.13</v>
      </c>
      <c r="N911" s="301"/>
      <c r="O911" s="297"/>
      <c r="P911" s="302"/>
    </row>
    <row r="912" spans="1:16" s="285" customFormat="1" ht="11.25" x14ac:dyDescent="0.2">
      <c r="A912" s="310" t="s">
        <v>1261</v>
      </c>
      <c r="B912" s="296" t="s">
        <v>1262</v>
      </c>
      <c r="C912" s="296" t="s">
        <v>312</v>
      </c>
      <c r="D912" s="297" t="s">
        <v>4864</v>
      </c>
      <c r="E912" s="298">
        <v>5500</v>
      </c>
      <c r="F912" s="298" t="s">
        <v>6726</v>
      </c>
      <c r="G912" s="297" t="s">
        <v>6727</v>
      </c>
      <c r="H912" s="297" t="s">
        <v>4867</v>
      </c>
      <c r="I912" s="297" t="s">
        <v>4868</v>
      </c>
      <c r="J912" s="297" t="s">
        <v>4869</v>
      </c>
      <c r="K912" s="299">
        <v>4</v>
      </c>
      <c r="L912" s="298">
        <v>12</v>
      </c>
      <c r="M912" s="300">
        <v>70424.340000000011</v>
      </c>
      <c r="N912" s="301"/>
      <c r="O912" s="297"/>
      <c r="P912" s="302"/>
    </row>
    <row r="913" spans="1:16" s="285" customFormat="1" ht="11.25" x14ac:dyDescent="0.2">
      <c r="A913" s="310" t="s">
        <v>1261</v>
      </c>
      <c r="B913" s="296" t="s">
        <v>1262</v>
      </c>
      <c r="C913" s="296" t="s">
        <v>312</v>
      </c>
      <c r="D913" s="297" t="s">
        <v>4864</v>
      </c>
      <c r="E913" s="298" t="s">
        <v>5207</v>
      </c>
      <c r="F913" s="298" t="s">
        <v>6728</v>
      </c>
      <c r="G913" s="297" t="s">
        <v>6729</v>
      </c>
      <c r="H913" s="297" t="s">
        <v>4887</v>
      </c>
      <c r="I913" s="297" t="s">
        <v>4868</v>
      </c>
      <c r="J913" s="297" t="s">
        <v>4869</v>
      </c>
      <c r="K913" s="299">
        <v>5</v>
      </c>
      <c r="L913" s="298">
        <v>12</v>
      </c>
      <c r="M913" s="300">
        <v>112963.3</v>
      </c>
      <c r="N913" s="301"/>
      <c r="O913" s="297"/>
      <c r="P913" s="302"/>
    </row>
    <row r="914" spans="1:16" s="285" customFormat="1" ht="11.25" x14ac:dyDescent="0.2">
      <c r="A914" s="310" t="s">
        <v>1261</v>
      </c>
      <c r="B914" s="296" t="s">
        <v>1262</v>
      </c>
      <c r="C914" s="296" t="s">
        <v>312</v>
      </c>
      <c r="D914" s="297" t="s">
        <v>4864</v>
      </c>
      <c r="E914" s="298">
        <v>5500</v>
      </c>
      <c r="F914" s="298" t="s">
        <v>6730</v>
      </c>
      <c r="G914" s="297" t="s">
        <v>6731</v>
      </c>
      <c r="H914" s="297" t="s">
        <v>4867</v>
      </c>
      <c r="I914" s="297" t="s">
        <v>4868</v>
      </c>
      <c r="J914" s="297" t="s">
        <v>4869</v>
      </c>
      <c r="K914" s="299">
        <v>4</v>
      </c>
      <c r="L914" s="298">
        <v>11</v>
      </c>
      <c r="M914" s="300">
        <v>66415.53</v>
      </c>
      <c r="N914" s="301"/>
      <c r="O914" s="297"/>
      <c r="P914" s="302"/>
    </row>
    <row r="915" spans="1:16" s="285" customFormat="1" ht="11.25" x14ac:dyDescent="0.2">
      <c r="A915" s="310" t="s">
        <v>1261</v>
      </c>
      <c r="B915" s="296" t="s">
        <v>1262</v>
      </c>
      <c r="C915" s="296" t="s">
        <v>312</v>
      </c>
      <c r="D915" s="297" t="s">
        <v>4864</v>
      </c>
      <c r="E915" s="298">
        <v>5500</v>
      </c>
      <c r="F915" s="298" t="s">
        <v>6732</v>
      </c>
      <c r="G915" s="297" t="s">
        <v>6733</v>
      </c>
      <c r="H915" s="297" t="s">
        <v>4867</v>
      </c>
      <c r="I915" s="297" t="s">
        <v>4868</v>
      </c>
      <c r="J915" s="297" t="s">
        <v>4869</v>
      </c>
      <c r="K915" s="299">
        <v>4</v>
      </c>
      <c r="L915" s="298">
        <v>12</v>
      </c>
      <c r="M915" s="300">
        <v>68789.680000000008</v>
      </c>
      <c r="N915" s="301"/>
      <c r="O915" s="297"/>
      <c r="P915" s="302"/>
    </row>
    <row r="916" spans="1:16" s="285" customFormat="1" ht="11.25" x14ac:dyDescent="0.2">
      <c r="A916" s="310" t="s">
        <v>1261</v>
      </c>
      <c r="B916" s="296" t="s">
        <v>1262</v>
      </c>
      <c r="C916" s="296" t="s">
        <v>312</v>
      </c>
      <c r="D916" s="297" t="s">
        <v>4864</v>
      </c>
      <c r="E916" s="298">
        <v>7500</v>
      </c>
      <c r="F916" s="298" t="s">
        <v>6734</v>
      </c>
      <c r="G916" s="297" t="s">
        <v>6735</v>
      </c>
      <c r="H916" s="297" t="s">
        <v>4867</v>
      </c>
      <c r="I916" s="297" t="s">
        <v>4868</v>
      </c>
      <c r="J916" s="297" t="s">
        <v>4869</v>
      </c>
      <c r="K916" s="299">
        <v>6</v>
      </c>
      <c r="L916" s="298">
        <v>12</v>
      </c>
      <c r="M916" s="300">
        <v>92789.680000000008</v>
      </c>
      <c r="N916" s="301"/>
      <c r="O916" s="297"/>
      <c r="P916" s="302"/>
    </row>
    <row r="917" spans="1:16" s="285" customFormat="1" ht="11.25" x14ac:dyDescent="0.2">
      <c r="A917" s="310" t="s">
        <v>1261</v>
      </c>
      <c r="B917" s="296" t="s">
        <v>1262</v>
      </c>
      <c r="C917" s="296" t="s">
        <v>312</v>
      </c>
      <c r="D917" s="297" t="s">
        <v>4864</v>
      </c>
      <c r="E917" s="298" t="s">
        <v>5235</v>
      </c>
      <c r="F917" s="298" t="s">
        <v>6736</v>
      </c>
      <c r="G917" s="297" t="s">
        <v>6737</v>
      </c>
      <c r="H917" s="297" t="s">
        <v>4877</v>
      </c>
      <c r="I917" s="297" t="s">
        <v>4868</v>
      </c>
      <c r="J917" s="297" t="s">
        <v>4869</v>
      </c>
      <c r="K917" s="299">
        <v>5</v>
      </c>
      <c r="L917" s="298">
        <v>12</v>
      </c>
      <c r="M917" s="300">
        <v>94235.24</v>
      </c>
      <c r="N917" s="301"/>
      <c r="O917" s="297"/>
      <c r="P917" s="302"/>
    </row>
    <row r="918" spans="1:16" s="285" customFormat="1" ht="11.25" x14ac:dyDescent="0.2">
      <c r="A918" s="310" t="s">
        <v>1261</v>
      </c>
      <c r="B918" s="296" t="s">
        <v>1262</v>
      </c>
      <c r="C918" s="296" t="s">
        <v>312</v>
      </c>
      <c r="D918" s="297" t="s">
        <v>4864</v>
      </c>
      <c r="E918" s="298">
        <v>8500</v>
      </c>
      <c r="F918" s="298" t="s">
        <v>6738</v>
      </c>
      <c r="G918" s="297" t="s">
        <v>6739</v>
      </c>
      <c r="H918" s="297" t="s">
        <v>4877</v>
      </c>
      <c r="I918" s="297" t="s">
        <v>4868</v>
      </c>
      <c r="J918" s="297" t="s">
        <v>4869</v>
      </c>
      <c r="K918" s="299">
        <v>4</v>
      </c>
      <c r="L918" s="298">
        <v>11</v>
      </c>
      <c r="M918" s="300">
        <v>101215.53</v>
      </c>
      <c r="N918" s="301"/>
      <c r="O918" s="297"/>
      <c r="P918" s="302"/>
    </row>
    <row r="919" spans="1:16" s="285" customFormat="1" ht="11.25" x14ac:dyDescent="0.2">
      <c r="A919" s="310" t="s">
        <v>1261</v>
      </c>
      <c r="B919" s="296" t="s">
        <v>1262</v>
      </c>
      <c r="C919" s="296" t="s">
        <v>312</v>
      </c>
      <c r="D919" s="297" t="s">
        <v>4864</v>
      </c>
      <c r="E919" s="298">
        <v>7500</v>
      </c>
      <c r="F919" s="298" t="s">
        <v>6740</v>
      </c>
      <c r="G919" s="297" t="s">
        <v>6741</v>
      </c>
      <c r="H919" s="297" t="s">
        <v>4867</v>
      </c>
      <c r="I919" s="297" t="s">
        <v>4868</v>
      </c>
      <c r="J919" s="297" t="s">
        <v>4869</v>
      </c>
      <c r="K919" s="299">
        <v>2</v>
      </c>
      <c r="L919" s="298">
        <v>7</v>
      </c>
      <c r="M919" s="300">
        <v>54756.43</v>
      </c>
      <c r="N919" s="301"/>
      <c r="O919" s="297"/>
      <c r="P919" s="302"/>
    </row>
    <row r="920" spans="1:16" s="285" customFormat="1" ht="11.25" x14ac:dyDescent="0.2">
      <c r="A920" s="310" t="s">
        <v>1261</v>
      </c>
      <c r="B920" s="296" t="s">
        <v>1262</v>
      </c>
      <c r="C920" s="296" t="s">
        <v>312</v>
      </c>
      <c r="D920" s="297" t="s">
        <v>4864</v>
      </c>
      <c r="E920" s="298">
        <v>7500</v>
      </c>
      <c r="F920" s="298" t="s">
        <v>6742</v>
      </c>
      <c r="G920" s="297" t="s">
        <v>6743</v>
      </c>
      <c r="H920" s="297" t="s">
        <v>4867</v>
      </c>
      <c r="I920" s="297" t="s">
        <v>4868</v>
      </c>
      <c r="J920" s="297" t="s">
        <v>4869</v>
      </c>
      <c r="K920" s="299">
        <v>4</v>
      </c>
      <c r="L920" s="298">
        <v>12</v>
      </c>
      <c r="M920" s="300">
        <v>92789.680000000008</v>
      </c>
      <c r="N920" s="301"/>
      <c r="O920" s="297"/>
      <c r="P920" s="302"/>
    </row>
    <row r="921" spans="1:16" s="285" customFormat="1" ht="11.25" x14ac:dyDescent="0.2">
      <c r="A921" s="310" t="s">
        <v>1261</v>
      </c>
      <c r="B921" s="296" t="s">
        <v>1262</v>
      </c>
      <c r="C921" s="296" t="s">
        <v>312</v>
      </c>
      <c r="D921" s="297" t="s">
        <v>4864</v>
      </c>
      <c r="E921" s="298">
        <v>7000</v>
      </c>
      <c r="F921" s="298" t="s">
        <v>6744</v>
      </c>
      <c r="G921" s="297" t="s">
        <v>6745</v>
      </c>
      <c r="H921" s="297" t="s">
        <v>4887</v>
      </c>
      <c r="I921" s="297" t="s">
        <v>4868</v>
      </c>
      <c r="J921" s="297" t="s">
        <v>4869</v>
      </c>
      <c r="K921" s="299">
        <v>7</v>
      </c>
      <c r="L921" s="298">
        <v>12</v>
      </c>
      <c r="M921" s="300">
        <v>86789.680000000008</v>
      </c>
      <c r="N921" s="301"/>
      <c r="O921" s="297"/>
      <c r="P921" s="302"/>
    </row>
    <row r="922" spans="1:16" s="285" customFormat="1" ht="11.25" x14ac:dyDescent="0.2">
      <c r="A922" s="310" t="s">
        <v>1261</v>
      </c>
      <c r="B922" s="296" t="s">
        <v>1262</v>
      </c>
      <c r="C922" s="296" t="s">
        <v>312</v>
      </c>
      <c r="D922" s="297" t="s">
        <v>4864</v>
      </c>
      <c r="E922" s="298" t="s">
        <v>5392</v>
      </c>
      <c r="F922" s="298" t="s">
        <v>6746</v>
      </c>
      <c r="G922" s="297" t="s">
        <v>6747</v>
      </c>
      <c r="H922" s="297" t="s">
        <v>4887</v>
      </c>
      <c r="I922" s="297" t="s">
        <v>4868</v>
      </c>
      <c r="J922" s="297" t="s">
        <v>4869</v>
      </c>
      <c r="K922" s="299">
        <v>5</v>
      </c>
      <c r="L922" s="298">
        <v>12</v>
      </c>
      <c r="M922" s="300">
        <v>87511.62000000001</v>
      </c>
      <c r="N922" s="301"/>
      <c r="O922" s="297"/>
      <c r="P922" s="302"/>
    </row>
    <row r="923" spans="1:16" s="285" customFormat="1" ht="11.25" x14ac:dyDescent="0.2">
      <c r="A923" s="310" t="s">
        <v>1261</v>
      </c>
      <c r="B923" s="296" t="s">
        <v>1262</v>
      </c>
      <c r="C923" s="296" t="s">
        <v>312</v>
      </c>
      <c r="D923" s="297" t="s">
        <v>4864</v>
      </c>
      <c r="E923" s="298">
        <v>8500</v>
      </c>
      <c r="F923" s="298" t="s">
        <v>6748</v>
      </c>
      <c r="G923" s="297" t="s">
        <v>6749</v>
      </c>
      <c r="H923" s="297" t="s">
        <v>5029</v>
      </c>
      <c r="I923" s="297" t="s">
        <v>4868</v>
      </c>
      <c r="J923" s="297" t="s">
        <v>4869</v>
      </c>
      <c r="K923" s="299">
        <v>4</v>
      </c>
      <c r="L923" s="298">
        <v>12</v>
      </c>
      <c r="M923" s="300">
        <v>104789.68000000001</v>
      </c>
      <c r="N923" s="301"/>
      <c r="O923" s="297"/>
      <c r="P923" s="302"/>
    </row>
    <row r="924" spans="1:16" s="285" customFormat="1" ht="11.25" x14ac:dyDescent="0.2">
      <c r="A924" s="310" t="s">
        <v>1261</v>
      </c>
      <c r="B924" s="296" t="s">
        <v>1262</v>
      </c>
      <c r="C924" s="296" t="s">
        <v>312</v>
      </c>
      <c r="D924" s="297" t="s">
        <v>4864</v>
      </c>
      <c r="E924" s="298">
        <v>10500</v>
      </c>
      <c r="F924" s="298" t="s">
        <v>6750</v>
      </c>
      <c r="G924" s="297" t="s">
        <v>6751</v>
      </c>
      <c r="H924" s="297" t="s">
        <v>4887</v>
      </c>
      <c r="I924" s="297" t="s">
        <v>4868</v>
      </c>
      <c r="J924" s="297" t="s">
        <v>4869</v>
      </c>
      <c r="K924" s="299">
        <v>4</v>
      </c>
      <c r="L924" s="298">
        <v>12</v>
      </c>
      <c r="M924" s="300">
        <v>128789.68000000001</v>
      </c>
      <c r="N924" s="301"/>
      <c r="O924" s="297"/>
      <c r="P924" s="302"/>
    </row>
    <row r="925" spans="1:16" s="285" customFormat="1" ht="11.25" x14ac:dyDescent="0.2">
      <c r="A925" s="310" t="s">
        <v>1261</v>
      </c>
      <c r="B925" s="296" t="s">
        <v>1262</v>
      </c>
      <c r="C925" s="296" t="s">
        <v>312</v>
      </c>
      <c r="D925" s="297" t="s">
        <v>4864</v>
      </c>
      <c r="E925" s="298">
        <v>6000</v>
      </c>
      <c r="F925" s="298" t="s">
        <v>6752</v>
      </c>
      <c r="G925" s="297" t="s">
        <v>6753</v>
      </c>
      <c r="H925" s="297" t="s">
        <v>4877</v>
      </c>
      <c r="I925" s="297" t="s">
        <v>4868</v>
      </c>
      <c r="J925" s="297" t="s">
        <v>4869</v>
      </c>
      <c r="K925" s="299">
        <v>4</v>
      </c>
      <c r="L925" s="298">
        <v>12</v>
      </c>
      <c r="M925" s="300">
        <v>70334.890000000014</v>
      </c>
      <c r="N925" s="301"/>
      <c r="O925" s="297"/>
      <c r="P925" s="302"/>
    </row>
    <row r="926" spans="1:16" s="285" customFormat="1" ht="11.25" x14ac:dyDescent="0.2">
      <c r="A926" s="310" t="s">
        <v>1261</v>
      </c>
      <c r="B926" s="296" t="s">
        <v>1262</v>
      </c>
      <c r="C926" s="296" t="s">
        <v>312</v>
      </c>
      <c r="D926" s="297" t="s">
        <v>4956</v>
      </c>
      <c r="E926" s="298">
        <v>3000</v>
      </c>
      <c r="F926" s="298" t="s">
        <v>6754</v>
      </c>
      <c r="G926" s="297" t="s">
        <v>6755</v>
      </c>
      <c r="H926" s="297" t="s">
        <v>4931</v>
      </c>
      <c r="I926" s="297" t="s">
        <v>4897</v>
      </c>
      <c r="J926" s="297" t="s">
        <v>4898</v>
      </c>
      <c r="K926" s="299">
        <v>4</v>
      </c>
      <c r="L926" s="298">
        <v>12</v>
      </c>
      <c r="M926" s="300">
        <v>38789.68</v>
      </c>
      <c r="N926" s="301"/>
      <c r="O926" s="297"/>
      <c r="P926" s="302"/>
    </row>
    <row r="927" spans="1:16" s="285" customFormat="1" ht="11.25" x14ac:dyDescent="0.2">
      <c r="A927" s="310" t="s">
        <v>1261</v>
      </c>
      <c r="B927" s="296" t="s">
        <v>1262</v>
      </c>
      <c r="C927" s="296" t="s">
        <v>312</v>
      </c>
      <c r="D927" s="297" t="s">
        <v>4864</v>
      </c>
      <c r="E927" s="298">
        <v>6500</v>
      </c>
      <c r="F927" s="298" t="s">
        <v>6756</v>
      </c>
      <c r="G927" s="297" t="s">
        <v>6757</v>
      </c>
      <c r="H927" s="297" t="s">
        <v>4874</v>
      </c>
      <c r="I927" s="297" t="s">
        <v>4868</v>
      </c>
      <c r="J927" s="297" t="s">
        <v>4869</v>
      </c>
      <c r="K927" s="299">
        <v>4</v>
      </c>
      <c r="L927" s="298">
        <v>12</v>
      </c>
      <c r="M927" s="300">
        <v>80789.680000000008</v>
      </c>
      <c r="N927" s="301"/>
      <c r="O927" s="297"/>
      <c r="P927" s="302"/>
    </row>
    <row r="928" spans="1:16" s="285" customFormat="1" ht="11.25" x14ac:dyDescent="0.2">
      <c r="A928" s="310" t="s">
        <v>1261</v>
      </c>
      <c r="B928" s="296" t="s">
        <v>1262</v>
      </c>
      <c r="C928" s="296" t="s">
        <v>312</v>
      </c>
      <c r="D928" s="297" t="s">
        <v>4864</v>
      </c>
      <c r="E928" s="298">
        <v>5500</v>
      </c>
      <c r="F928" s="298" t="s">
        <v>6758</v>
      </c>
      <c r="G928" s="297" t="s">
        <v>6759</v>
      </c>
      <c r="H928" s="297" t="s">
        <v>4867</v>
      </c>
      <c r="I928" s="297" t="s">
        <v>4868</v>
      </c>
      <c r="J928" s="297" t="s">
        <v>4869</v>
      </c>
      <c r="K928" s="299">
        <v>4</v>
      </c>
      <c r="L928" s="298">
        <v>12</v>
      </c>
      <c r="M928" s="300">
        <v>68789.680000000008</v>
      </c>
      <c r="N928" s="301"/>
      <c r="O928" s="297"/>
      <c r="P928" s="302"/>
    </row>
    <row r="929" spans="1:16" s="285" customFormat="1" ht="11.25" x14ac:dyDescent="0.2">
      <c r="A929" s="310" t="s">
        <v>1261</v>
      </c>
      <c r="B929" s="296" t="s">
        <v>1262</v>
      </c>
      <c r="C929" s="296" t="s">
        <v>312</v>
      </c>
      <c r="D929" s="297" t="s">
        <v>4864</v>
      </c>
      <c r="E929" s="298">
        <v>6500</v>
      </c>
      <c r="F929" s="298" t="s">
        <v>6760</v>
      </c>
      <c r="G929" s="297" t="s">
        <v>6761</v>
      </c>
      <c r="H929" s="297" t="s">
        <v>4887</v>
      </c>
      <c r="I929" s="297" t="s">
        <v>4868</v>
      </c>
      <c r="J929" s="297" t="s">
        <v>4869</v>
      </c>
      <c r="K929" s="299">
        <v>4</v>
      </c>
      <c r="L929" s="298">
        <v>12</v>
      </c>
      <c r="M929" s="300">
        <v>80789.680000000008</v>
      </c>
      <c r="N929" s="301"/>
      <c r="O929" s="297"/>
      <c r="P929" s="302"/>
    </row>
    <row r="930" spans="1:16" s="285" customFormat="1" ht="11.25" x14ac:dyDescent="0.2">
      <c r="A930" s="310" t="s">
        <v>1261</v>
      </c>
      <c r="B930" s="296" t="s">
        <v>1262</v>
      </c>
      <c r="C930" s="296" t="s">
        <v>312</v>
      </c>
      <c r="D930" s="297" t="s">
        <v>4864</v>
      </c>
      <c r="E930" s="298">
        <v>8500</v>
      </c>
      <c r="F930" s="298" t="s">
        <v>6762</v>
      </c>
      <c r="G930" s="297" t="s">
        <v>6763</v>
      </c>
      <c r="H930" s="297" t="s">
        <v>4887</v>
      </c>
      <c r="I930" s="297" t="s">
        <v>4868</v>
      </c>
      <c r="J930" s="297" t="s">
        <v>4869</v>
      </c>
      <c r="K930" s="299">
        <v>4</v>
      </c>
      <c r="L930" s="298">
        <v>12</v>
      </c>
      <c r="M930" s="300">
        <v>104789.68000000001</v>
      </c>
      <c r="N930" s="301"/>
      <c r="O930" s="297"/>
      <c r="P930" s="302"/>
    </row>
    <row r="931" spans="1:16" s="285" customFormat="1" ht="11.25" x14ac:dyDescent="0.2">
      <c r="A931" s="310" t="s">
        <v>1261</v>
      </c>
      <c r="B931" s="296" t="s">
        <v>1262</v>
      </c>
      <c r="C931" s="296" t="s">
        <v>312</v>
      </c>
      <c r="D931" s="297" t="s">
        <v>4864</v>
      </c>
      <c r="E931" s="298">
        <v>7500</v>
      </c>
      <c r="F931" s="298" t="s">
        <v>2866</v>
      </c>
      <c r="G931" s="297" t="s">
        <v>2867</v>
      </c>
      <c r="H931" s="297" t="s">
        <v>4903</v>
      </c>
      <c r="I931" s="297" t="s">
        <v>4868</v>
      </c>
      <c r="J931" s="297" t="s">
        <v>4869</v>
      </c>
      <c r="K931" s="299">
        <v>1</v>
      </c>
      <c r="L931" s="298">
        <v>2</v>
      </c>
      <c r="M931" s="300">
        <v>16054.849999999999</v>
      </c>
      <c r="N931" s="301"/>
      <c r="O931" s="297"/>
      <c r="P931" s="302"/>
    </row>
    <row r="932" spans="1:16" s="285" customFormat="1" ht="11.25" x14ac:dyDescent="0.2">
      <c r="A932" s="310" t="s">
        <v>1261</v>
      </c>
      <c r="B932" s="296" t="s">
        <v>1262</v>
      </c>
      <c r="C932" s="296" t="s">
        <v>312</v>
      </c>
      <c r="D932" s="297" t="s">
        <v>4864</v>
      </c>
      <c r="E932" s="298">
        <v>5500</v>
      </c>
      <c r="F932" s="298" t="s">
        <v>6764</v>
      </c>
      <c r="G932" s="297" t="s">
        <v>6765</v>
      </c>
      <c r="H932" s="297" t="s">
        <v>4914</v>
      </c>
      <c r="I932" s="297" t="s">
        <v>4868</v>
      </c>
      <c r="J932" s="297" t="s">
        <v>4869</v>
      </c>
      <c r="K932" s="299">
        <v>4</v>
      </c>
      <c r="L932" s="298">
        <v>12</v>
      </c>
      <c r="M932" s="300">
        <v>68789.680000000008</v>
      </c>
      <c r="N932" s="301"/>
      <c r="O932" s="297"/>
      <c r="P932" s="302"/>
    </row>
    <row r="933" spans="1:16" s="285" customFormat="1" ht="11.25" x14ac:dyDescent="0.2">
      <c r="A933" s="310" t="s">
        <v>1261</v>
      </c>
      <c r="B933" s="296" t="s">
        <v>1262</v>
      </c>
      <c r="C933" s="296" t="s">
        <v>312</v>
      </c>
      <c r="D933" s="297" t="s">
        <v>4864</v>
      </c>
      <c r="E933" s="298">
        <v>5500</v>
      </c>
      <c r="F933" s="298" t="s">
        <v>6766</v>
      </c>
      <c r="G933" s="297" t="s">
        <v>6767</v>
      </c>
      <c r="H933" s="297" t="s">
        <v>4867</v>
      </c>
      <c r="I933" s="297" t="s">
        <v>4868</v>
      </c>
      <c r="J933" s="297" t="s">
        <v>4869</v>
      </c>
      <c r="K933" s="299">
        <v>4</v>
      </c>
      <c r="L933" s="298">
        <v>12</v>
      </c>
      <c r="M933" s="300">
        <v>68789.680000000008</v>
      </c>
      <c r="N933" s="301"/>
      <c r="O933" s="297"/>
      <c r="P933" s="302"/>
    </row>
    <row r="934" spans="1:16" s="285" customFormat="1" ht="11.25" x14ac:dyDescent="0.2">
      <c r="A934" s="310" t="s">
        <v>1261</v>
      </c>
      <c r="B934" s="296" t="s">
        <v>1262</v>
      </c>
      <c r="C934" s="296" t="s">
        <v>312</v>
      </c>
      <c r="D934" s="297" t="s">
        <v>4864</v>
      </c>
      <c r="E934" s="298">
        <v>5500</v>
      </c>
      <c r="F934" s="298" t="s">
        <v>6768</v>
      </c>
      <c r="G934" s="297" t="s">
        <v>6769</v>
      </c>
      <c r="H934" s="297" t="s">
        <v>4867</v>
      </c>
      <c r="I934" s="297" t="s">
        <v>4868</v>
      </c>
      <c r="J934" s="297" t="s">
        <v>4869</v>
      </c>
      <c r="K934" s="299">
        <v>4</v>
      </c>
      <c r="L934" s="298">
        <v>12</v>
      </c>
      <c r="M934" s="300">
        <v>68789.680000000008</v>
      </c>
      <c r="N934" s="301"/>
      <c r="O934" s="297"/>
      <c r="P934" s="302"/>
    </row>
    <row r="935" spans="1:16" s="285" customFormat="1" ht="11.25" x14ac:dyDescent="0.2">
      <c r="A935" s="310" t="s">
        <v>1261</v>
      </c>
      <c r="B935" s="296" t="s">
        <v>1262</v>
      </c>
      <c r="C935" s="296" t="s">
        <v>312</v>
      </c>
      <c r="D935" s="297" t="s">
        <v>4864</v>
      </c>
      <c r="E935" s="298">
        <v>5000</v>
      </c>
      <c r="F935" s="298" t="s">
        <v>6770</v>
      </c>
      <c r="G935" s="297" t="s">
        <v>6771</v>
      </c>
      <c r="H935" s="297" t="s">
        <v>4874</v>
      </c>
      <c r="I935" s="297" t="s">
        <v>4868</v>
      </c>
      <c r="J935" s="297" t="s">
        <v>4869</v>
      </c>
      <c r="K935" s="299">
        <v>1</v>
      </c>
      <c r="L935" s="298">
        <v>2</v>
      </c>
      <c r="M935" s="300">
        <v>10888.179999999998</v>
      </c>
      <c r="N935" s="301"/>
      <c r="O935" s="297"/>
      <c r="P935" s="302"/>
    </row>
    <row r="936" spans="1:16" s="285" customFormat="1" ht="11.25" x14ac:dyDescent="0.2">
      <c r="A936" s="310" t="s">
        <v>1261</v>
      </c>
      <c r="B936" s="296" t="s">
        <v>1262</v>
      </c>
      <c r="C936" s="296" t="s">
        <v>312</v>
      </c>
      <c r="D936" s="297" t="s">
        <v>4864</v>
      </c>
      <c r="E936" s="298">
        <v>6500</v>
      </c>
      <c r="F936" s="298" t="s">
        <v>6772</v>
      </c>
      <c r="G936" s="297" t="s">
        <v>6773</v>
      </c>
      <c r="H936" s="297" t="s">
        <v>4867</v>
      </c>
      <c r="I936" s="297" t="s">
        <v>4868</v>
      </c>
      <c r="J936" s="297" t="s">
        <v>4869</v>
      </c>
      <c r="K936" s="299">
        <v>1</v>
      </c>
      <c r="L936" s="298">
        <v>2</v>
      </c>
      <c r="M936" s="300">
        <v>13988.179999999998</v>
      </c>
      <c r="N936" s="301"/>
      <c r="O936" s="297"/>
      <c r="P936" s="302"/>
    </row>
    <row r="937" spans="1:16" s="285" customFormat="1" ht="11.25" x14ac:dyDescent="0.2">
      <c r="A937" s="310" t="s">
        <v>1261</v>
      </c>
      <c r="B937" s="296" t="s">
        <v>1262</v>
      </c>
      <c r="C937" s="296" t="s">
        <v>312</v>
      </c>
      <c r="D937" s="297" t="s">
        <v>4880</v>
      </c>
      <c r="E937" s="298">
        <v>2000</v>
      </c>
      <c r="F937" s="298" t="s">
        <v>6774</v>
      </c>
      <c r="G937" s="297" t="s">
        <v>6775</v>
      </c>
      <c r="H937" s="297" t="s">
        <v>4903</v>
      </c>
      <c r="I937" s="297" t="s">
        <v>4922</v>
      </c>
      <c r="J937" s="297" t="s">
        <v>4884</v>
      </c>
      <c r="K937" s="299">
        <v>4</v>
      </c>
      <c r="L937" s="298">
        <v>12</v>
      </c>
      <c r="M937" s="300">
        <v>26789.68</v>
      </c>
      <c r="N937" s="301"/>
      <c r="O937" s="297"/>
      <c r="P937" s="302"/>
    </row>
    <row r="938" spans="1:16" s="285" customFormat="1" ht="11.25" x14ac:dyDescent="0.2">
      <c r="A938" s="310" t="s">
        <v>1261</v>
      </c>
      <c r="B938" s="296" t="s">
        <v>1262</v>
      </c>
      <c r="C938" s="296" t="s">
        <v>312</v>
      </c>
      <c r="D938" s="297" t="s">
        <v>4864</v>
      </c>
      <c r="E938" s="298">
        <v>6500</v>
      </c>
      <c r="F938" s="298" t="s">
        <v>6776</v>
      </c>
      <c r="G938" s="297" t="s">
        <v>6777</v>
      </c>
      <c r="H938" s="297" t="s">
        <v>4877</v>
      </c>
      <c r="I938" s="297" t="s">
        <v>4868</v>
      </c>
      <c r="J938" s="297" t="s">
        <v>4869</v>
      </c>
      <c r="K938" s="299">
        <v>4</v>
      </c>
      <c r="L938" s="298">
        <v>12</v>
      </c>
      <c r="M938" s="300">
        <v>80789.680000000008</v>
      </c>
      <c r="N938" s="301"/>
      <c r="O938" s="297"/>
      <c r="P938" s="302"/>
    </row>
    <row r="939" spans="1:16" s="285" customFormat="1" ht="11.25" x14ac:dyDescent="0.2">
      <c r="A939" s="310" t="s">
        <v>1261</v>
      </c>
      <c r="B939" s="296" t="s">
        <v>1262</v>
      </c>
      <c r="C939" s="296" t="s">
        <v>312</v>
      </c>
      <c r="D939" s="297" t="s">
        <v>4880</v>
      </c>
      <c r="E939" s="298">
        <v>3500</v>
      </c>
      <c r="F939" s="298" t="s">
        <v>6778</v>
      </c>
      <c r="G939" s="297" t="s">
        <v>6779</v>
      </c>
      <c r="H939" s="297" t="s">
        <v>4874</v>
      </c>
      <c r="I939" s="297" t="s">
        <v>4897</v>
      </c>
      <c r="J939" s="297" t="s">
        <v>4898</v>
      </c>
      <c r="K939" s="299">
        <v>4</v>
      </c>
      <c r="L939" s="298">
        <v>12</v>
      </c>
      <c r="M939" s="300">
        <v>44789.68</v>
      </c>
      <c r="N939" s="301"/>
      <c r="O939" s="297"/>
      <c r="P939" s="302"/>
    </row>
    <row r="940" spans="1:16" s="285" customFormat="1" ht="11.25" x14ac:dyDescent="0.2">
      <c r="A940" s="310" t="s">
        <v>1261</v>
      </c>
      <c r="B940" s="296" t="s">
        <v>1262</v>
      </c>
      <c r="C940" s="296" t="s">
        <v>312</v>
      </c>
      <c r="D940" s="297" t="s">
        <v>4864</v>
      </c>
      <c r="E940" s="298" t="s">
        <v>5392</v>
      </c>
      <c r="F940" s="298" t="s">
        <v>6780</v>
      </c>
      <c r="G940" s="297" t="s">
        <v>6781</v>
      </c>
      <c r="H940" s="297" t="s">
        <v>4877</v>
      </c>
      <c r="I940" s="297" t="s">
        <v>4868</v>
      </c>
      <c r="J940" s="297" t="s">
        <v>4869</v>
      </c>
      <c r="K940" s="299">
        <v>5</v>
      </c>
      <c r="L940" s="298">
        <v>12</v>
      </c>
      <c r="M940" s="300">
        <v>88011.91</v>
      </c>
      <c r="N940" s="301"/>
      <c r="O940" s="297"/>
      <c r="P940" s="302"/>
    </row>
    <row r="941" spans="1:16" s="285" customFormat="1" ht="11.25" x14ac:dyDescent="0.2">
      <c r="A941" s="310" t="s">
        <v>1261</v>
      </c>
      <c r="B941" s="296" t="s">
        <v>1262</v>
      </c>
      <c r="C941" s="296" t="s">
        <v>312</v>
      </c>
      <c r="D941" s="297" t="s">
        <v>4864</v>
      </c>
      <c r="E941" s="298">
        <v>6500</v>
      </c>
      <c r="F941" s="298" t="s">
        <v>6782</v>
      </c>
      <c r="G941" s="297" t="s">
        <v>6783</v>
      </c>
      <c r="H941" s="297" t="s">
        <v>4867</v>
      </c>
      <c r="I941" s="297" t="s">
        <v>4868</v>
      </c>
      <c r="J941" s="297" t="s">
        <v>4869</v>
      </c>
      <c r="K941" s="299">
        <v>4</v>
      </c>
      <c r="L941" s="298">
        <v>11</v>
      </c>
      <c r="M941" s="300">
        <v>78015.53</v>
      </c>
      <c r="N941" s="301"/>
      <c r="O941" s="297"/>
      <c r="P941" s="302"/>
    </row>
    <row r="942" spans="1:16" s="285" customFormat="1" ht="11.25" x14ac:dyDescent="0.2">
      <c r="A942" s="310" t="s">
        <v>1261</v>
      </c>
      <c r="B942" s="296" t="s">
        <v>1262</v>
      </c>
      <c r="C942" s="296" t="s">
        <v>312</v>
      </c>
      <c r="D942" s="297" t="s">
        <v>4864</v>
      </c>
      <c r="E942" s="298">
        <v>7500</v>
      </c>
      <c r="F942" s="298" t="s">
        <v>6784</v>
      </c>
      <c r="G942" s="297" t="s">
        <v>6785</v>
      </c>
      <c r="H942" s="297" t="s">
        <v>4867</v>
      </c>
      <c r="I942" s="297" t="s">
        <v>4868</v>
      </c>
      <c r="J942" s="297" t="s">
        <v>4869</v>
      </c>
      <c r="K942" s="299">
        <v>4</v>
      </c>
      <c r="L942" s="298">
        <v>12</v>
      </c>
      <c r="M942" s="300">
        <v>92789.680000000008</v>
      </c>
      <c r="N942" s="301"/>
      <c r="O942" s="297"/>
      <c r="P942" s="302"/>
    </row>
    <row r="943" spans="1:16" s="285" customFormat="1" ht="11.25" x14ac:dyDescent="0.2">
      <c r="A943" s="310" t="s">
        <v>1261</v>
      </c>
      <c r="B943" s="296" t="s">
        <v>1262</v>
      </c>
      <c r="C943" s="296" t="s">
        <v>312</v>
      </c>
      <c r="D943" s="297" t="s">
        <v>4864</v>
      </c>
      <c r="E943" s="298">
        <v>9000</v>
      </c>
      <c r="F943" s="298" t="s">
        <v>6786</v>
      </c>
      <c r="G943" s="297" t="s">
        <v>6787</v>
      </c>
      <c r="H943" s="297" t="s">
        <v>4867</v>
      </c>
      <c r="I943" s="297" t="s">
        <v>4868</v>
      </c>
      <c r="J943" s="297" t="s">
        <v>4869</v>
      </c>
      <c r="K943" s="299">
        <v>4</v>
      </c>
      <c r="L943" s="298">
        <v>12</v>
      </c>
      <c r="M943" s="300">
        <v>110789.68000000001</v>
      </c>
      <c r="N943" s="301"/>
      <c r="O943" s="297"/>
      <c r="P943" s="302"/>
    </row>
    <row r="944" spans="1:16" s="285" customFormat="1" ht="11.25" x14ac:dyDescent="0.2">
      <c r="A944" s="310" t="s">
        <v>1261</v>
      </c>
      <c r="B944" s="296" t="s">
        <v>1262</v>
      </c>
      <c r="C944" s="296" t="s">
        <v>312</v>
      </c>
      <c r="D944" s="297" t="s">
        <v>4956</v>
      </c>
      <c r="E944" s="298">
        <v>4500</v>
      </c>
      <c r="F944" s="298" t="s">
        <v>6788</v>
      </c>
      <c r="G944" s="297" t="s">
        <v>6789</v>
      </c>
      <c r="H944" s="297" t="s">
        <v>6790</v>
      </c>
      <c r="I944" s="297" t="s">
        <v>4868</v>
      </c>
      <c r="J944" s="297" t="s">
        <v>5069</v>
      </c>
      <c r="K944" s="299">
        <v>4</v>
      </c>
      <c r="L944" s="298">
        <v>12</v>
      </c>
      <c r="M944" s="300">
        <v>56789.68</v>
      </c>
      <c r="N944" s="301"/>
      <c r="O944" s="297"/>
      <c r="P944" s="302"/>
    </row>
    <row r="945" spans="1:16" s="285" customFormat="1" ht="11.25" x14ac:dyDescent="0.2">
      <c r="A945" s="310" t="s">
        <v>1261</v>
      </c>
      <c r="B945" s="296" t="s">
        <v>1262</v>
      </c>
      <c r="C945" s="296" t="s">
        <v>312</v>
      </c>
      <c r="D945" s="297" t="s">
        <v>4864</v>
      </c>
      <c r="E945" s="298">
        <v>5000</v>
      </c>
      <c r="F945" s="298" t="s">
        <v>3756</v>
      </c>
      <c r="G945" s="297" t="s">
        <v>3757</v>
      </c>
      <c r="H945" s="297" t="s">
        <v>5696</v>
      </c>
      <c r="I945" s="297" t="s">
        <v>4868</v>
      </c>
      <c r="J945" s="297" t="s">
        <v>4869</v>
      </c>
      <c r="K945" s="299">
        <v>1</v>
      </c>
      <c r="L945" s="298">
        <v>2</v>
      </c>
      <c r="M945" s="300">
        <v>10888.179999999998</v>
      </c>
      <c r="N945" s="301"/>
      <c r="O945" s="297"/>
      <c r="P945" s="302"/>
    </row>
    <row r="946" spans="1:16" s="285" customFormat="1" ht="11.25" x14ac:dyDescent="0.2">
      <c r="A946" s="310" t="s">
        <v>1261</v>
      </c>
      <c r="B946" s="296" t="s">
        <v>1262</v>
      </c>
      <c r="C946" s="296" t="s">
        <v>312</v>
      </c>
      <c r="D946" s="297" t="s">
        <v>4864</v>
      </c>
      <c r="E946" s="298">
        <v>6500</v>
      </c>
      <c r="F946" s="298" t="s">
        <v>6791</v>
      </c>
      <c r="G946" s="297" t="s">
        <v>6792</v>
      </c>
      <c r="H946" s="297" t="s">
        <v>4877</v>
      </c>
      <c r="I946" s="297" t="s">
        <v>4868</v>
      </c>
      <c r="J946" s="297" t="s">
        <v>4869</v>
      </c>
      <c r="K946" s="299">
        <v>4</v>
      </c>
      <c r="L946" s="298">
        <v>12</v>
      </c>
      <c r="M946" s="300">
        <v>80789.680000000008</v>
      </c>
      <c r="N946" s="301"/>
      <c r="O946" s="297"/>
      <c r="P946" s="302"/>
    </row>
    <row r="947" spans="1:16" s="285" customFormat="1" ht="11.25" x14ac:dyDescent="0.2">
      <c r="A947" s="310" t="s">
        <v>1261</v>
      </c>
      <c r="B947" s="296" t="s">
        <v>1262</v>
      </c>
      <c r="C947" s="296" t="s">
        <v>312</v>
      </c>
      <c r="D947" s="297" t="s">
        <v>4864</v>
      </c>
      <c r="E947" s="298">
        <v>8500</v>
      </c>
      <c r="F947" s="298" t="s">
        <v>6793</v>
      </c>
      <c r="G947" s="297" t="s">
        <v>6794</v>
      </c>
      <c r="H947" s="297" t="s">
        <v>4877</v>
      </c>
      <c r="I947" s="297" t="s">
        <v>4868</v>
      </c>
      <c r="J947" s="297" t="s">
        <v>4869</v>
      </c>
      <c r="K947" s="299">
        <v>4</v>
      </c>
      <c r="L947" s="298">
        <v>11</v>
      </c>
      <c r="M947" s="300">
        <v>101215.53</v>
      </c>
      <c r="N947" s="301"/>
      <c r="O947" s="297"/>
      <c r="P947" s="302"/>
    </row>
    <row r="948" spans="1:16" s="285" customFormat="1" ht="11.25" x14ac:dyDescent="0.2">
      <c r="A948" s="310" t="s">
        <v>1261</v>
      </c>
      <c r="B948" s="296" t="s">
        <v>1262</v>
      </c>
      <c r="C948" s="296" t="s">
        <v>312</v>
      </c>
      <c r="D948" s="297" t="s">
        <v>4864</v>
      </c>
      <c r="E948" s="298">
        <v>8500</v>
      </c>
      <c r="F948" s="298" t="s">
        <v>6795</v>
      </c>
      <c r="G948" s="297" t="s">
        <v>6796</v>
      </c>
      <c r="H948" s="297" t="s">
        <v>4877</v>
      </c>
      <c r="I948" s="297" t="s">
        <v>4868</v>
      </c>
      <c r="J948" s="297" t="s">
        <v>4869</v>
      </c>
      <c r="K948" s="299">
        <v>4</v>
      </c>
      <c r="L948" s="298">
        <v>12</v>
      </c>
      <c r="M948" s="300">
        <v>104789.68000000001</v>
      </c>
      <c r="N948" s="301"/>
      <c r="O948" s="297"/>
      <c r="P948" s="302"/>
    </row>
    <row r="949" spans="1:16" s="285" customFormat="1" ht="11.25" x14ac:dyDescent="0.2">
      <c r="A949" s="310" t="s">
        <v>1261</v>
      </c>
      <c r="B949" s="296" t="s">
        <v>1262</v>
      </c>
      <c r="C949" s="296" t="s">
        <v>312</v>
      </c>
      <c r="D949" s="297" t="s">
        <v>4864</v>
      </c>
      <c r="E949" s="298">
        <v>4000</v>
      </c>
      <c r="F949" s="298" t="s">
        <v>6797</v>
      </c>
      <c r="G949" s="297" t="s">
        <v>6798</v>
      </c>
      <c r="H949" s="297" t="s">
        <v>4867</v>
      </c>
      <c r="I949" s="297" t="s">
        <v>4868</v>
      </c>
      <c r="J949" s="297" t="s">
        <v>4869</v>
      </c>
      <c r="K949" s="299">
        <v>4</v>
      </c>
      <c r="L949" s="298">
        <v>12</v>
      </c>
      <c r="M949" s="300">
        <v>50789.68</v>
      </c>
      <c r="N949" s="301"/>
      <c r="O949" s="297"/>
      <c r="P949" s="302"/>
    </row>
    <row r="950" spans="1:16" s="285" customFormat="1" ht="11.25" x14ac:dyDescent="0.2">
      <c r="A950" s="310" t="s">
        <v>1261</v>
      </c>
      <c r="B950" s="296" t="s">
        <v>1262</v>
      </c>
      <c r="C950" s="296" t="s">
        <v>312</v>
      </c>
      <c r="D950" s="297" t="s">
        <v>4864</v>
      </c>
      <c r="E950" s="298">
        <v>5500</v>
      </c>
      <c r="F950" s="298" t="s">
        <v>6799</v>
      </c>
      <c r="G950" s="297" t="s">
        <v>6800</v>
      </c>
      <c r="H950" s="297" t="s">
        <v>4874</v>
      </c>
      <c r="I950" s="297" t="s">
        <v>4868</v>
      </c>
      <c r="J950" s="297" t="s">
        <v>4869</v>
      </c>
      <c r="K950" s="299">
        <v>4</v>
      </c>
      <c r="L950" s="298">
        <v>12</v>
      </c>
      <c r="M950" s="300">
        <v>68789.680000000008</v>
      </c>
      <c r="N950" s="301"/>
      <c r="O950" s="297"/>
      <c r="P950" s="302"/>
    </row>
    <row r="951" spans="1:16" s="285" customFormat="1" ht="11.25" x14ac:dyDescent="0.2">
      <c r="A951" s="310" t="s">
        <v>1261</v>
      </c>
      <c r="B951" s="296" t="s">
        <v>1262</v>
      </c>
      <c r="C951" s="296" t="s">
        <v>312</v>
      </c>
      <c r="D951" s="297" t="s">
        <v>4864</v>
      </c>
      <c r="E951" s="298">
        <v>6500</v>
      </c>
      <c r="F951" s="298" t="s">
        <v>6801</v>
      </c>
      <c r="G951" s="297" t="s">
        <v>6802</v>
      </c>
      <c r="H951" s="297" t="s">
        <v>4887</v>
      </c>
      <c r="I951" s="297" t="s">
        <v>4883</v>
      </c>
      <c r="J951" s="297" t="s">
        <v>4884</v>
      </c>
      <c r="K951" s="299">
        <v>2</v>
      </c>
      <c r="L951" s="298">
        <v>7</v>
      </c>
      <c r="M951" s="300">
        <v>45681.43</v>
      </c>
      <c r="N951" s="301"/>
      <c r="O951" s="297"/>
      <c r="P951" s="302"/>
    </row>
    <row r="952" spans="1:16" s="285" customFormat="1" ht="11.25" x14ac:dyDescent="0.2">
      <c r="A952" s="310" t="s">
        <v>1261</v>
      </c>
      <c r="B952" s="296" t="s">
        <v>1262</v>
      </c>
      <c r="C952" s="296" t="s">
        <v>312</v>
      </c>
      <c r="D952" s="297" t="s">
        <v>4864</v>
      </c>
      <c r="E952" s="298">
        <v>8500</v>
      </c>
      <c r="F952" s="298" t="s">
        <v>6803</v>
      </c>
      <c r="G952" s="297" t="s">
        <v>6804</v>
      </c>
      <c r="H952" s="297" t="s">
        <v>4877</v>
      </c>
      <c r="I952" s="297" t="s">
        <v>4868</v>
      </c>
      <c r="J952" s="297" t="s">
        <v>4869</v>
      </c>
      <c r="K952" s="299">
        <v>4</v>
      </c>
      <c r="L952" s="298">
        <v>12</v>
      </c>
      <c r="M952" s="300">
        <v>104789.68000000001</v>
      </c>
      <c r="N952" s="301"/>
      <c r="O952" s="297"/>
      <c r="P952" s="302"/>
    </row>
    <row r="953" spans="1:16" s="285" customFormat="1" ht="11.25" x14ac:dyDescent="0.2">
      <c r="A953" s="310" t="s">
        <v>1261</v>
      </c>
      <c r="B953" s="296" t="s">
        <v>1262</v>
      </c>
      <c r="C953" s="296" t="s">
        <v>312</v>
      </c>
      <c r="D953" s="297" t="s">
        <v>4864</v>
      </c>
      <c r="E953" s="298">
        <v>8500</v>
      </c>
      <c r="F953" s="298" t="s">
        <v>6805</v>
      </c>
      <c r="G953" s="297" t="s">
        <v>6806</v>
      </c>
      <c r="H953" s="297" t="s">
        <v>4877</v>
      </c>
      <c r="I953" s="297" t="s">
        <v>4868</v>
      </c>
      <c r="J953" s="297" t="s">
        <v>4869</v>
      </c>
      <c r="K953" s="299">
        <v>4</v>
      </c>
      <c r="L953" s="298">
        <v>12</v>
      </c>
      <c r="M953" s="300">
        <v>104789.68000000001</v>
      </c>
      <c r="N953" s="301"/>
      <c r="O953" s="297"/>
      <c r="P953" s="302"/>
    </row>
    <row r="954" spans="1:16" s="285" customFormat="1" ht="11.25" x14ac:dyDescent="0.2">
      <c r="A954" s="310" t="s">
        <v>1261</v>
      </c>
      <c r="B954" s="296" t="s">
        <v>1262</v>
      </c>
      <c r="C954" s="296" t="s">
        <v>312</v>
      </c>
      <c r="D954" s="297" t="s">
        <v>4864</v>
      </c>
      <c r="E954" s="298">
        <v>5500</v>
      </c>
      <c r="F954" s="298" t="s">
        <v>6807</v>
      </c>
      <c r="G954" s="297" t="s">
        <v>6808</v>
      </c>
      <c r="H954" s="297" t="s">
        <v>4867</v>
      </c>
      <c r="I954" s="297" t="s">
        <v>4868</v>
      </c>
      <c r="J954" s="297" t="s">
        <v>4869</v>
      </c>
      <c r="K954" s="299">
        <v>4</v>
      </c>
      <c r="L954" s="298">
        <v>12</v>
      </c>
      <c r="M954" s="300">
        <v>68789.680000000008</v>
      </c>
      <c r="N954" s="301"/>
      <c r="O954" s="297"/>
      <c r="P954" s="302"/>
    </row>
    <row r="955" spans="1:16" s="285" customFormat="1" ht="11.25" x14ac:dyDescent="0.2">
      <c r="A955" s="310" t="s">
        <v>1261</v>
      </c>
      <c r="B955" s="296" t="s">
        <v>1262</v>
      </c>
      <c r="C955" s="296" t="s">
        <v>312</v>
      </c>
      <c r="D955" s="297" t="s">
        <v>4864</v>
      </c>
      <c r="E955" s="298">
        <v>9500</v>
      </c>
      <c r="F955" s="298" t="s">
        <v>6809</v>
      </c>
      <c r="G955" s="297" t="s">
        <v>6810</v>
      </c>
      <c r="H955" s="297" t="s">
        <v>5154</v>
      </c>
      <c r="I955" s="297" t="s">
        <v>4868</v>
      </c>
      <c r="J955" s="297" t="s">
        <v>4869</v>
      </c>
      <c r="K955" s="299">
        <v>4</v>
      </c>
      <c r="L955" s="298">
        <v>12</v>
      </c>
      <c r="M955" s="300">
        <v>116789.68000000001</v>
      </c>
      <c r="N955" s="301"/>
      <c r="O955" s="297"/>
      <c r="P955" s="302"/>
    </row>
    <row r="956" spans="1:16" s="285" customFormat="1" ht="11.25" x14ac:dyDescent="0.2">
      <c r="A956" s="310" t="s">
        <v>1261</v>
      </c>
      <c r="B956" s="296" t="s">
        <v>1262</v>
      </c>
      <c r="C956" s="296" t="s">
        <v>312</v>
      </c>
      <c r="D956" s="297" t="s">
        <v>4864</v>
      </c>
      <c r="E956" s="298" t="s">
        <v>6811</v>
      </c>
      <c r="F956" s="298" t="s">
        <v>6812</v>
      </c>
      <c r="G956" s="297" t="s">
        <v>6813</v>
      </c>
      <c r="H956" s="297" t="s">
        <v>4877</v>
      </c>
      <c r="I956" s="297" t="s">
        <v>4868</v>
      </c>
      <c r="J956" s="297" t="s">
        <v>4869</v>
      </c>
      <c r="K956" s="299">
        <v>5</v>
      </c>
      <c r="L956" s="298">
        <v>12</v>
      </c>
      <c r="M956" s="300">
        <v>83149.680000000008</v>
      </c>
      <c r="N956" s="301"/>
      <c r="O956" s="297"/>
      <c r="P956" s="302"/>
    </row>
    <row r="957" spans="1:16" s="285" customFormat="1" ht="11.25" x14ac:dyDescent="0.2">
      <c r="A957" s="310" t="s">
        <v>1261</v>
      </c>
      <c r="B957" s="296" t="s">
        <v>1262</v>
      </c>
      <c r="C957" s="296" t="s">
        <v>312</v>
      </c>
      <c r="D957" s="297" t="s">
        <v>4864</v>
      </c>
      <c r="E957" s="298">
        <v>6500</v>
      </c>
      <c r="F957" s="298" t="s">
        <v>6814</v>
      </c>
      <c r="G957" s="297" t="s">
        <v>6815</v>
      </c>
      <c r="H957" s="297" t="s">
        <v>4877</v>
      </c>
      <c r="I957" s="297" t="s">
        <v>4868</v>
      </c>
      <c r="J957" s="297" t="s">
        <v>4869</v>
      </c>
      <c r="K957" s="299">
        <v>1</v>
      </c>
      <c r="L957" s="298">
        <v>2</v>
      </c>
      <c r="M957" s="300">
        <v>12448.179999999998</v>
      </c>
      <c r="N957" s="301"/>
      <c r="O957" s="297"/>
      <c r="P957" s="302"/>
    </row>
    <row r="958" spans="1:16" s="285" customFormat="1" ht="11.25" x14ac:dyDescent="0.2">
      <c r="A958" s="310" t="s">
        <v>1261</v>
      </c>
      <c r="B958" s="296" t="s">
        <v>1262</v>
      </c>
      <c r="C958" s="296" t="s">
        <v>312</v>
      </c>
      <c r="D958" s="297" t="s">
        <v>4880</v>
      </c>
      <c r="E958" s="298">
        <v>3000</v>
      </c>
      <c r="F958" s="298" t="s">
        <v>6816</v>
      </c>
      <c r="G958" s="297" t="s">
        <v>6817</v>
      </c>
      <c r="H958" s="297" t="s">
        <v>4874</v>
      </c>
      <c r="I958" s="297" t="s">
        <v>4897</v>
      </c>
      <c r="J958" s="297" t="s">
        <v>4898</v>
      </c>
      <c r="K958" s="299">
        <v>4</v>
      </c>
      <c r="L958" s="298">
        <v>12</v>
      </c>
      <c r="M958" s="300">
        <v>38789.68</v>
      </c>
      <c r="N958" s="301"/>
      <c r="O958" s="297"/>
      <c r="P958" s="302"/>
    </row>
    <row r="959" spans="1:16" s="285" customFormat="1" ht="11.25" x14ac:dyDescent="0.2">
      <c r="A959" s="310" t="s">
        <v>1261</v>
      </c>
      <c r="B959" s="296" t="s">
        <v>1262</v>
      </c>
      <c r="C959" s="296" t="s">
        <v>312</v>
      </c>
      <c r="D959" s="297" t="s">
        <v>4864</v>
      </c>
      <c r="E959" s="298">
        <v>6000</v>
      </c>
      <c r="F959" s="298" t="s">
        <v>6818</v>
      </c>
      <c r="G959" s="297" t="s">
        <v>6819</v>
      </c>
      <c r="H959" s="297" t="s">
        <v>4877</v>
      </c>
      <c r="I959" s="297" t="s">
        <v>4868</v>
      </c>
      <c r="J959" s="297" t="s">
        <v>4869</v>
      </c>
      <c r="K959" s="299">
        <v>4</v>
      </c>
      <c r="L959" s="298">
        <v>12</v>
      </c>
      <c r="M959" s="300">
        <v>74789.680000000008</v>
      </c>
      <c r="N959" s="301"/>
      <c r="O959" s="297"/>
      <c r="P959" s="302"/>
    </row>
    <row r="960" spans="1:16" s="285" customFormat="1" ht="11.25" x14ac:dyDescent="0.2">
      <c r="A960" s="310" t="s">
        <v>1261</v>
      </c>
      <c r="B960" s="296" t="s">
        <v>1262</v>
      </c>
      <c r="C960" s="296" t="s">
        <v>312</v>
      </c>
      <c r="D960" s="297" t="s">
        <v>4864</v>
      </c>
      <c r="E960" s="298">
        <v>6500</v>
      </c>
      <c r="F960" s="298" t="s">
        <v>6820</v>
      </c>
      <c r="G960" s="297" t="s">
        <v>6821</v>
      </c>
      <c r="H960" s="297" t="s">
        <v>5569</v>
      </c>
      <c r="I960" s="297" t="s">
        <v>4868</v>
      </c>
      <c r="J960" s="297" t="s">
        <v>4869</v>
      </c>
      <c r="K960" s="299">
        <v>3</v>
      </c>
      <c r="L960" s="298">
        <v>10</v>
      </c>
      <c r="M960" s="300">
        <v>66787.210000000006</v>
      </c>
      <c r="N960" s="301"/>
      <c r="O960" s="297"/>
      <c r="P960" s="302"/>
    </row>
    <row r="961" spans="1:16" s="285" customFormat="1" ht="11.25" x14ac:dyDescent="0.2">
      <c r="A961" s="310" t="s">
        <v>1261</v>
      </c>
      <c r="B961" s="296" t="s">
        <v>1262</v>
      </c>
      <c r="C961" s="296" t="s">
        <v>312</v>
      </c>
      <c r="D961" s="297" t="s">
        <v>4864</v>
      </c>
      <c r="E961" s="298">
        <v>6500</v>
      </c>
      <c r="F961" s="298" t="s">
        <v>6822</v>
      </c>
      <c r="G961" s="297" t="s">
        <v>6823</v>
      </c>
      <c r="H961" s="297" t="s">
        <v>4877</v>
      </c>
      <c r="I961" s="297" t="s">
        <v>4868</v>
      </c>
      <c r="J961" s="297" t="s">
        <v>4869</v>
      </c>
      <c r="K961" s="299">
        <v>4</v>
      </c>
      <c r="L961" s="298">
        <v>12</v>
      </c>
      <c r="M961" s="300">
        <v>80789.680000000008</v>
      </c>
      <c r="N961" s="301"/>
      <c r="O961" s="297"/>
      <c r="P961" s="302"/>
    </row>
    <row r="962" spans="1:16" s="285" customFormat="1" ht="11.25" x14ac:dyDescent="0.2">
      <c r="A962" s="310" t="s">
        <v>1261</v>
      </c>
      <c r="B962" s="296" t="s">
        <v>1262</v>
      </c>
      <c r="C962" s="296" t="s">
        <v>312</v>
      </c>
      <c r="D962" s="297" t="s">
        <v>4864</v>
      </c>
      <c r="E962" s="298">
        <v>8500</v>
      </c>
      <c r="F962" s="298" t="s">
        <v>6824</v>
      </c>
      <c r="G962" s="297" t="s">
        <v>6825</v>
      </c>
      <c r="H962" s="297" t="s">
        <v>4877</v>
      </c>
      <c r="I962" s="297" t="s">
        <v>4868</v>
      </c>
      <c r="J962" s="297" t="s">
        <v>4869</v>
      </c>
      <c r="K962" s="299">
        <v>1</v>
      </c>
      <c r="L962" s="298">
        <v>2</v>
      </c>
      <c r="M962" s="300">
        <v>18121.52</v>
      </c>
      <c r="N962" s="301"/>
      <c r="O962" s="297"/>
      <c r="P962" s="302"/>
    </row>
    <row r="963" spans="1:16" s="285" customFormat="1" ht="11.25" x14ac:dyDescent="0.2">
      <c r="A963" s="310" t="s">
        <v>1261</v>
      </c>
      <c r="B963" s="296" t="s">
        <v>1262</v>
      </c>
      <c r="C963" s="296" t="s">
        <v>312</v>
      </c>
      <c r="D963" s="297" t="s">
        <v>4864</v>
      </c>
      <c r="E963" s="298">
        <v>7500</v>
      </c>
      <c r="F963" s="298" t="s">
        <v>6826</v>
      </c>
      <c r="G963" s="297" t="s">
        <v>6827</v>
      </c>
      <c r="H963" s="297" t="s">
        <v>4867</v>
      </c>
      <c r="I963" s="297" t="s">
        <v>4868</v>
      </c>
      <c r="J963" s="297" t="s">
        <v>4869</v>
      </c>
      <c r="K963" s="299">
        <v>4</v>
      </c>
      <c r="L963" s="298">
        <v>12</v>
      </c>
      <c r="M963" s="300">
        <v>92789.680000000008</v>
      </c>
      <c r="N963" s="301"/>
      <c r="O963" s="297"/>
      <c r="P963" s="302"/>
    </row>
    <row r="964" spans="1:16" s="285" customFormat="1" ht="11.25" x14ac:dyDescent="0.2">
      <c r="A964" s="310" t="s">
        <v>1261</v>
      </c>
      <c r="B964" s="296" t="s">
        <v>1262</v>
      </c>
      <c r="C964" s="296" t="s">
        <v>312</v>
      </c>
      <c r="D964" s="297" t="s">
        <v>4864</v>
      </c>
      <c r="E964" s="298">
        <v>11000</v>
      </c>
      <c r="F964" s="298" t="s">
        <v>6828</v>
      </c>
      <c r="G964" s="297" t="s">
        <v>6829</v>
      </c>
      <c r="H964" s="297" t="s">
        <v>4877</v>
      </c>
      <c r="I964" s="297" t="s">
        <v>4868</v>
      </c>
      <c r="J964" s="297" t="s">
        <v>4869</v>
      </c>
      <c r="K964" s="299">
        <v>1</v>
      </c>
      <c r="L964" s="298">
        <v>2</v>
      </c>
      <c r="M964" s="300">
        <v>23288.18</v>
      </c>
      <c r="N964" s="301"/>
      <c r="O964" s="297"/>
      <c r="P964" s="302"/>
    </row>
    <row r="965" spans="1:16" s="285" customFormat="1" ht="11.25" x14ac:dyDescent="0.2">
      <c r="A965" s="310" t="s">
        <v>1261</v>
      </c>
      <c r="B965" s="296" t="s">
        <v>1262</v>
      </c>
      <c r="C965" s="296" t="s">
        <v>312</v>
      </c>
      <c r="D965" s="297" t="s">
        <v>4864</v>
      </c>
      <c r="E965" s="298">
        <v>7500</v>
      </c>
      <c r="F965" s="298" t="s">
        <v>6830</v>
      </c>
      <c r="G965" s="297" t="s">
        <v>6831</v>
      </c>
      <c r="H965" s="297" t="s">
        <v>4867</v>
      </c>
      <c r="I965" s="297" t="s">
        <v>4868</v>
      </c>
      <c r="J965" s="297" t="s">
        <v>4869</v>
      </c>
      <c r="K965" s="299">
        <v>4</v>
      </c>
      <c r="L965" s="298">
        <v>12</v>
      </c>
      <c r="M965" s="300">
        <v>92789.680000000008</v>
      </c>
      <c r="N965" s="301"/>
      <c r="O965" s="297"/>
      <c r="P965" s="302"/>
    </row>
    <row r="966" spans="1:16" s="285" customFormat="1" ht="11.25" x14ac:dyDescent="0.2">
      <c r="A966" s="310" t="s">
        <v>1261</v>
      </c>
      <c r="B966" s="296" t="s">
        <v>1262</v>
      </c>
      <c r="C966" s="296" t="s">
        <v>312</v>
      </c>
      <c r="D966" s="297" t="s">
        <v>4864</v>
      </c>
      <c r="E966" s="298">
        <v>6500</v>
      </c>
      <c r="F966" s="298" t="s">
        <v>6832</v>
      </c>
      <c r="G966" s="297" t="s">
        <v>6833</v>
      </c>
      <c r="H966" s="297" t="s">
        <v>4867</v>
      </c>
      <c r="I966" s="297" t="s">
        <v>4868</v>
      </c>
      <c r="J966" s="297" t="s">
        <v>4869</v>
      </c>
      <c r="K966" s="299">
        <v>4</v>
      </c>
      <c r="L966" s="298">
        <v>12</v>
      </c>
      <c r="M966" s="300">
        <v>80789.680000000008</v>
      </c>
      <c r="N966" s="301"/>
      <c r="O966" s="297"/>
      <c r="P966" s="302"/>
    </row>
    <row r="967" spans="1:16" s="285" customFormat="1" ht="11.25" x14ac:dyDescent="0.2">
      <c r="A967" s="310" t="s">
        <v>1261</v>
      </c>
      <c r="B967" s="296" t="s">
        <v>1262</v>
      </c>
      <c r="C967" s="296" t="s">
        <v>312</v>
      </c>
      <c r="D967" s="297" t="s">
        <v>4864</v>
      </c>
      <c r="E967" s="298">
        <v>8500</v>
      </c>
      <c r="F967" s="298" t="s">
        <v>6834</v>
      </c>
      <c r="G967" s="297" t="s">
        <v>6835</v>
      </c>
      <c r="H967" s="297" t="s">
        <v>4867</v>
      </c>
      <c r="I967" s="297" t="s">
        <v>4868</v>
      </c>
      <c r="J967" s="297" t="s">
        <v>4869</v>
      </c>
      <c r="K967" s="299">
        <v>4</v>
      </c>
      <c r="L967" s="298">
        <v>12</v>
      </c>
      <c r="M967" s="300">
        <v>104789.68000000001</v>
      </c>
      <c r="N967" s="301"/>
      <c r="O967" s="297"/>
      <c r="P967" s="302"/>
    </row>
    <row r="968" spans="1:16" s="285" customFormat="1" ht="11.25" x14ac:dyDescent="0.2">
      <c r="A968" s="310" t="s">
        <v>1261</v>
      </c>
      <c r="B968" s="296" t="s">
        <v>1262</v>
      </c>
      <c r="C968" s="296" t="s">
        <v>312</v>
      </c>
      <c r="D968" s="297" t="s">
        <v>4880</v>
      </c>
      <c r="E968" s="298">
        <v>2500</v>
      </c>
      <c r="F968" s="298" t="s">
        <v>6836</v>
      </c>
      <c r="G968" s="297" t="s">
        <v>6837</v>
      </c>
      <c r="H968" s="297" t="s">
        <v>4896</v>
      </c>
      <c r="I968" s="297" t="s">
        <v>4868</v>
      </c>
      <c r="J968" s="297" t="s">
        <v>5069</v>
      </c>
      <c r="K968" s="299">
        <v>4</v>
      </c>
      <c r="L968" s="298">
        <v>12</v>
      </c>
      <c r="M968" s="300">
        <v>32789.68</v>
      </c>
      <c r="N968" s="301"/>
      <c r="O968" s="297"/>
      <c r="P968" s="302"/>
    </row>
    <row r="969" spans="1:16" s="285" customFormat="1" ht="11.25" x14ac:dyDescent="0.2">
      <c r="A969" s="310" t="s">
        <v>1261</v>
      </c>
      <c r="B969" s="296" t="s">
        <v>1262</v>
      </c>
      <c r="C969" s="296" t="s">
        <v>312</v>
      </c>
      <c r="D969" s="297" t="s">
        <v>4864</v>
      </c>
      <c r="E969" s="298">
        <v>6500</v>
      </c>
      <c r="F969" s="298" t="s">
        <v>6838</v>
      </c>
      <c r="G969" s="297" t="s">
        <v>6839</v>
      </c>
      <c r="H969" s="297" t="s">
        <v>4877</v>
      </c>
      <c r="I969" s="297" t="s">
        <v>4868</v>
      </c>
      <c r="J969" s="297" t="s">
        <v>4869</v>
      </c>
      <c r="K969" s="299">
        <v>4</v>
      </c>
      <c r="L969" s="298">
        <v>12</v>
      </c>
      <c r="M969" s="300">
        <v>82423.850000000006</v>
      </c>
      <c r="N969" s="301"/>
      <c r="O969" s="297"/>
      <c r="P969" s="302"/>
    </row>
    <row r="970" spans="1:16" s="285" customFormat="1" ht="11.25" x14ac:dyDescent="0.2">
      <c r="A970" s="310" t="s">
        <v>1261</v>
      </c>
      <c r="B970" s="296" t="s">
        <v>1262</v>
      </c>
      <c r="C970" s="296" t="s">
        <v>312</v>
      </c>
      <c r="D970" s="297" t="s">
        <v>4864</v>
      </c>
      <c r="E970" s="298">
        <v>5500</v>
      </c>
      <c r="F970" s="298" t="s">
        <v>6840</v>
      </c>
      <c r="G970" s="297" t="s">
        <v>6841</v>
      </c>
      <c r="H970" s="297" t="s">
        <v>4917</v>
      </c>
      <c r="I970" s="297" t="s">
        <v>4868</v>
      </c>
      <c r="J970" s="297" t="s">
        <v>4869</v>
      </c>
      <c r="K970" s="299">
        <v>4</v>
      </c>
      <c r="L970" s="298">
        <v>12</v>
      </c>
      <c r="M970" s="300">
        <v>70328.180000000008</v>
      </c>
      <c r="N970" s="301"/>
      <c r="O970" s="297"/>
      <c r="P970" s="302"/>
    </row>
    <row r="971" spans="1:16" s="285" customFormat="1" ht="11.25" x14ac:dyDescent="0.2">
      <c r="A971" s="310" t="s">
        <v>1261</v>
      </c>
      <c r="B971" s="296" t="s">
        <v>1262</v>
      </c>
      <c r="C971" s="296" t="s">
        <v>312</v>
      </c>
      <c r="D971" s="297" t="s">
        <v>4864</v>
      </c>
      <c r="E971" s="298">
        <v>6500</v>
      </c>
      <c r="F971" s="298" t="s">
        <v>6842</v>
      </c>
      <c r="G971" s="297" t="s">
        <v>6843</v>
      </c>
      <c r="H971" s="297" t="s">
        <v>4877</v>
      </c>
      <c r="I971" s="297" t="s">
        <v>4868</v>
      </c>
      <c r="J971" s="297" t="s">
        <v>4869</v>
      </c>
      <c r="K971" s="299">
        <v>4</v>
      </c>
      <c r="L971" s="298">
        <v>12</v>
      </c>
      <c r="M971" s="300">
        <v>80789.680000000008</v>
      </c>
      <c r="N971" s="301"/>
      <c r="O971" s="297"/>
      <c r="P971" s="302"/>
    </row>
    <row r="972" spans="1:16" s="285" customFormat="1" ht="11.25" x14ac:dyDescent="0.2">
      <c r="A972" s="310" t="s">
        <v>1261</v>
      </c>
      <c r="B972" s="296" t="s">
        <v>1262</v>
      </c>
      <c r="C972" s="296" t="s">
        <v>312</v>
      </c>
      <c r="D972" s="297" t="s">
        <v>4864</v>
      </c>
      <c r="E972" s="298">
        <v>5500</v>
      </c>
      <c r="F972" s="298" t="s">
        <v>6844</v>
      </c>
      <c r="G972" s="297" t="s">
        <v>6845</v>
      </c>
      <c r="H972" s="297" t="s">
        <v>4877</v>
      </c>
      <c r="I972" s="297" t="s">
        <v>4868</v>
      </c>
      <c r="J972" s="297" t="s">
        <v>4869</v>
      </c>
      <c r="K972" s="299">
        <v>4</v>
      </c>
      <c r="L972" s="298">
        <v>12</v>
      </c>
      <c r="M972" s="300">
        <v>68789.680000000008</v>
      </c>
      <c r="N972" s="301"/>
      <c r="O972" s="297"/>
      <c r="P972" s="302"/>
    </row>
    <row r="973" spans="1:16" s="285" customFormat="1" ht="11.25" x14ac:dyDescent="0.2">
      <c r="A973" s="310" t="s">
        <v>1261</v>
      </c>
      <c r="B973" s="296" t="s">
        <v>1262</v>
      </c>
      <c r="C973" s="296" t="s">
        <v>312</v>
      </c>
      <c r="D973" s="297" t="s">
        <v>4864</v>
      </c>
      <c r="E973" s="298">
        <v>6500</v>
      </c>
      <c r="F973" s="298" t="s">
        <v>6846</v>
      </c>
      <c r="G973" s="297" t="s">
        <v>6847</v>
      </c>
      <c r="H973" s="297" t="s">
        <v>4903</v>
      </c>
      <c r="I973" s="297" t="s">
        <v>4868</v>
      </c>
      <c r="J973" s="297" t="s">
        <v>4869</v>
      </c>
      <c r="K973" s="299">
        <v>2</v>
      </c>
      <c r="L973" s="298">
        <v>5</v>
      </c>
      <c r="M973" s="300">
        <v>31387.3</v>
      </c>
      <c r="N973" s="301"/>
      <c r="O973" s="297"/>
      <c r="P973" s="302"/>
    </row>
    <row r="974" spans="1:16" s="285" customFormat="1" ht="11.25" x14ac:dyDescent="0.2">
      <c r="A974" s="310" t="s">
        <v>1261</v>
      </c>
      <c r="B974" s="296" t="s">
        <v>1262</v>
      </c>
      <c r="C974" s="296" t="s">
        <v>312</v>
      </c>
      <c r="D974" s="297" t="s">
        <v>4864</v>
      </c>
      <c r="E974" s="298">
        <v>6500</v>
      </c>
      <c r="F974" s="298" t="s">
        <v>6848</v>
      </c>
      <c r="G974" s="297" t="s">
        <v>6849</v>
      </c>
      <c r="H974" s="297" t="s">
        <v>4887</v>
      </c>
      <c r="I974" s="297" t="s">
        <v>4868</v>
      </c>
      <c r="J974" s="297" t="s">
        <v>4869</v>
      </c>
      <c r="K974" s="299">
        <v>4</v>
      </c>
      <c r="L974" s="298">
        <v>12</v>
      </c>
      <c r="M974" s="300">
        <v>80789.680000000008</v>
      </c>
      <c r="N974" s="301"/>
      <c r="O974" s="297"/>
      <c r="P974" s="302"/>
    </row>
    <row r="975" spans="1:16" s="285" customFormat="1" ht="11.25" x14ac:dyDescent="0.2">
      <c r="A975" s="310" t="s">
        <v>1261</v>
      </c>
      <c r="B975" s="296" t="s">
        <v>1262</v>
      </c>
      <c r="C975" s="296" t="s">
        <v>312</v>
      </c>
      <c r="D975" s="297" t="s">
        <v>4864</v>
      </c>
      <c r="E975" s="298" t="s">
        <v>6850</v>
      </c>
      <c r="F975" s="298" t="s">
        <v>6851</v>
      </c>
      <c r="G975" s="297" t="s">
        <v>6852</v>
      </c>
      <c r="H975" s="297" t="s">
        <v>5757</v>
      </c>
      <c r="I975" s="297" t="s">
        <v>4868</v>
      </c>
      <c r="J975" s="297" t="s">
        <v>4869</v>
      </c>
      <c r="K975" s="299">
        <v>5</v>
      </c>
      <c r="L975" s="298">
        <v>12</v>
      </c>
      <c r="M975" s="300">
        <v>106443.01000000001</v>
      </c>
      <c r="N975" s="301"/>
      <c r="O975" s="297"/>
      <c r="P975" s="302"/>
    </row>
    <row r="976" spans="1:16" s="285" customFormat="1" ht="11.25" x14ac:dyDescent="0.2">
      <c r="A976" s="310" t="s">
        <v>1261</v>
      </c>
      <c r="B976" s="296" t="s">
        <v>1262</v>
      </c>
      <c r="C976" s="296" t="s">
        <v>312</v>
      </c>
      <c r="D976" s="297" t="s">
        <v>4864</v>
      </c>
      <c r="E976" s="298">
        <v>6500</v>
      </c>
      <c r="F976" s="298" t="s">
        <v>6853</v>
      </c>
      <c r="G976" s="297" t="s">
        <v>6854</v>
      </c>
      <c r="H976" s="297" t="s">
        <v>4877</v>
      </c>
      <c r="I976" s="297" t="s">
        <v>4868</v>
      </c>
      <c r="J976" s="297" t="s">
        <v>4869</v>
      </c>
      <c r="K976" s="299">
        <v>2</v>
      </c>
      <c r="L976" s="298">
        <v>5</v>
      </c>
      <c r="M976" s="300">
        <v>31387.3</v>
      </c>
      <c r="N976" s="301"/>
      <c r="O976" s="297"/>
      <c r="P976" s="302"/>
    </row>
    <row r="977" spans="1:16" s="285" customFormat="1" ht="11.25" x14ac:dyDescent="0.2">
      <c r="A977" s="310" t="s">
        <v>1261</v>
      </c>
      <c r="B977" s="296" t="s">
        <v>1262</v>
      </c>
      <c r="C977" s="296" t="s">
        <v>312</v>
      </c>
      <c r="D977" s="297" t="s">
        <v>4864</v>
      </c>
      <c r="E977" s="298">
        <v>6500</v>
      </c>
      <c r="F977" s="298" t="s">
        <v>6855</v>
      </c>
      <c r="G977" s="297" t="s">
        <v>6856</v>
      </c>
      <c r="H977" s="297" t="s">
        <v>4903</v>
      </c>
      <c r="I977" s="297" t="s">
        <v>4868</v>
      </c>
      <c r="J977" s="297" t="s">
        <v>4869</v>
      </c>
      <c r="K977" s="299">
        <v>4</v>
      </c>
      <c r="L977" s="298">
        <v>11</v>
      </c>
      <c r="M977" s="300">
        <v>78015.53</v>
      </c>
      <c r="N977" s="301"/>
      <c r="O977" s="297"/>
      <c r="P977" s="302"/>
    </row>
    <row r="978" spans="1:16" s="285" customFormat="1" ht="11.25" x14ac:dyDescent="0.2">
      <c r="A978" s="310" t="s">
        <v>1261</v>
      </c>
      <c r="B978" s="296" t="s">
        <v>1262</v>
      </c>
      <c r="C978" s="296" t="s">
        <v>312</v>
      </c>
      <c r="D978" s="297" t="s">
        <v>4956</v>
      </c>
      <c r="E978" s="298">
        <v>2500</v>
      </c>
      <c r="F978" s="298" t="s">
        <v>6857</v>
      </c>
      <c r="G978" s="297" t="s">
        <v>6858</v>
      </c>
      <c r="H978" s="297" t="s">
        <v>6859</v>
      </c>
      <c r="I978" s="297" t="s">
        <v>4897</v>
      </c>
      <c r="J978" s="297" t="s">
        <v>4898</v>
      </c>
      <c r="K978" s="299">
        <v>4</v>
      </c>
      <c r="L978" s="298">
        <v>12</v>
      </c>
      <c r="M978" s="300">
        <v>32789.68</v>
      </c>
      <c r="N978" s="301"/>
      <c r="O978" s="297"/>
      <c r="P978" s="302"/>
    </row>
    <row r="979" spans="1:16" s="285" customFormat="1" ht="11.25" x14ac:dyDescent="0.2">
      <c r="A979" s="310" t="s">
        <v>1261</v>
      </c>
      <c r="B979" s="296" t="s">
        <v>1262</v>
      </c>
      <c r="C979" s="296" t="s">
        <v>312</v>
      </c>
      <c r="D979" s="297" t="s">
        <v>4864</v>
      </c>
      <c r="E979" s="298">
        <v>6500</v>
      </c>
      <c r="F979" s="298" t="s">
        <v>6860</v>
      </c>
      <c r="G979" s="297" t="s">
        <v>6861</v>
      </c>
      <c r="H979" s="297" t="s">
        <v>4867</v>
      </c>
      <c r="I979" s="297" t="s">
        <v>4868</v>
      </c>
      <c r="J979" s="297" t="s">
        <v>4869</v>
      </c>
      <c r="K979" s="299">
        <v>1</v>
      </c>
      <c r="L979" s="298">
        <v>2</v>
      </c>
      <c r="M979" s="300">
        <v>13988.179999999998</v>
      </c>
      <c r="N979" s="301"/>
      <c r="O979" s="297"/>
      <c r="P979" s="302"/>
    </row>
    <row r="980" spans="1:16" s="285" customFormat="1" ht="11.25" x14ac:dyDescent="0.2">
      <c r="A980" s="310" t="s">
        <v>1261</v>
      </c>
      <c r="B980" s="296" t="s">
        <v>1262</v>
      </c>
      <c r="C980" s="296" t="s">
        <v>312</v>
      </c>
      <c r="D980" s="297" t="s">
        <v>4864</v>
      </c>
      <c r="E980" s="298">
        <v>10500</v>
      </c>
      <c r="F980" s="298" t="s">
        <v>6862</v>
      </c>
      <c r="G980" s="297" t="s">
        <v>6863</v>
      </c>
      <c r="H980" s="297" t="s">
        <v>4887</v>
      </c>
      <c r="I980" s="297" t="s">
        <v>4868</v>
      </c>
      <c r="J980" s="297" t="s">
        <v>4869</v>
      </c>
      <c r="K980" s="299">
        <v>4</v>
      </c>
      <c r="L980" s="298">
        <v>12</v>
      </c>
      <c r="M980" s="300">
        <v>128789.68000000001</v>
      </c>
      <c r="N980" s="301"/>
      <c r="O980" s="297"/>
      <c r="P980" s="302"/>
    </row>
    <row r="981" spans="1:16" s="285" customFormat="1" ht="11.25" x14ac:dyDescent="0.2">
      <c r="A981" s="310" t="s">
        <v>1261</v>
      </c>
      <c r="B981" s="296" t="s">
        <v>1262</v>
      </c>
      <c r="C981" s="296" t="s">
        <v>312</v>
      </c>
      <c r="D981" s="297" t="s">
        <v>4864</v>
      </c>
      <c r="E981" s="298">
        <v>7500</v>
      </c>
      <c r="F981" s="298" t="s">
        <v>6864</v>
      </c>
      <c r="G981" s="297" t="s">
        <v>6865</v>
      </c>
      <c r="H981" s="297" t="s">
        <v>4867</v>
      </c>
      <c r="I981" s="297" t="s">
        <v>4868</v>
      </c>
      <c r="J981" s="297" t="s">
        <v>4869</v>
      </c>
      <c r="K981" s="299">
        <v>1</v>
      </c>
      <c r="L981" s="298">
        <v>2</v>
      </c>
      <c r="M981" s="300">
        <v>16054.849999999999</v>
      </c>
      <c r="N981" s="301"/>
      <c r="O981" s="297"/>
      <c r="P981" s="302"/>
    </row>
    <row r="982" spans="1:16" s="285" customFormat="1" ht="11.25" x14ac:dyDescent="0.2">
      <c r="A982" s="310" t="s">
        <v>1261</v>
      </c>
      <c r="B982" s="296" t="s">
        <v>1262</v>
      </c>
      <c r="C982" s="296" t="s">
        <v>312</v>
      </c>
      <c r="D982" s="297" t="s">
        <v>4864</v>
      </c>
      <c r="E982" s="298">
        <v>6500</v>
      </c>
      <c r="F982" s="298" t="s">
        <v>6866</v>
      </c>
      <c r="G982" s="297" t="s">
        <v>6867</v>
      </c>
      <c r="H982" s="297" t="s">
        <v>4877</v>
      </c>
      <c r="I982" s="297" t="s">
        <v>4868</v>
      </c>
      <c r="J982" s="297" t="s">
        <v>4869</v>
      </c>
      <c r="K982" s="299">
        <v>4</v>
      </c>
      <c r="L982" s="298">
        <v>12</v>
      </c>
      <c r="M982" s="300">
        <v>80789.680000000008</v>
      </c>
      <c r="N982" s="301"/>
      <c r="O982" s="297"/>
      <c r="P982" s="302"/>
    </row>
    <row r="983" spans="1:16" s="285" customFormat="1" ht="11.25" x14ac:dyDescent="0.2">
      <c r="A983" s="310" t="s">
        <v>1261</v>
      </c>
      <c r="B983" s="296" t="s">
        <v>1262</v>
      </c>
      <c r="C983" s="296" t="s">
        <v>312</v>
      </c>
      <c r="D983" s="297" t="s">
        <v>4864</v>
      </c>
      <c r="E983" s="298">
        <v>9500</v>
      </c>
      <c r="F983" s="298" t="s">
        <v>6868</v>
      </c>
      <c r="G983" s="297" t="s">
        <v>6869</v>
      </c>
      <c r="H983" s="297" t="s">
        <v>4917</v>
      </c>
      <c r="I983" s="297" t="s">
        <v>4868</v>
      </c>
      <c r="J983" s="297" t="s">
        <v>4869</v>
      </c>
      <c r="K983" s="299">
        <v>1</v>
      </c>
      <c r="L983" s="298">
        <v>2</v>
      </c>
      <c r="M983" s="300">
        <v>20188.18</v>
      </c>
      <c r="N983" s="301"/>
      <c r="O983" s="297"/>
      <c r="P983" s="302"/>
    </row>
    <row r="984" spans="1:16" s="285" customFormat="1" ht="11.25" x14ac:dyDescent="0.2">
      <c r="A984" s="310" t="s">
        <v>1261</v>
      </c>
      <c r="B984" s="296" t="s">
        <v>1262</v>
      </c>
      <c r="C984" s="296" t="s">
        <v>312</v>
      </c>
      <c r="D984" s="297" t="s">
        <v>4864</v>
      </c>
      <c r="E984" s="298">
        <v>9500</v>
      </c>
      <c r="F984" s="298" t="s">
        <v>6870</v>
      </c>
      <c r="G984" s="297" t="s">
        <v>6871</v>
      </c>
      <c r="H984" s="297" t="s">
        <v>4877</v>
      </c>
      <c r="I984" s="297" t="s">
        <v>4868</v>
      </c>
      <c r="J984" s="297" t="s">
        <v>4869</v>
      </c>
      <c r="K984" s="299">
        <v>1</v>
      </c>
      <c r="L984" s="298">
        <v>2</v>
      </c>
      <c r="M984" s="300">
        <v>20188.18</v>
      </c>
      <c r="N984" s="301"/>
      <c r="O984" s="297"/>
      <c r="P984" s="302"/>
    </row>
    <row r="985" spans="1:16" s="285" customFormat="1" ht="11.25" x14ac:dyDescent="0.2">
      <c r="A985" s="310" t="s">
        <v>1261</v>
      </c>
      <c r="B985" s="296" t="s">
        <v>1262</v>
      </c>
      <c r="C985" s="296" t="s">
        <v>312</v>
      </c>
      <c r="D985" s="297" t="s">
        <v>4864</v>
      </c>
      <c r="E985" s="298">
        <v>6500</v>
      </c>
      <c r="F985" s="298" t="s">
        <v>6872</v>
      </c>
      <c r="G985" s="297" t="s">
        <v>6873</v>
      </c>
      <c r="H985" s="297" t="s">
        <v>4867</v>
      </c>
      <c r="I985" s="297" t="s">
        <v>4868</v>
      </c>
      <c r="J985" s="297" t="s">
        <v>4869</v>
      </c>
      <c r="K985" s="299">
        <v>2</v>
      </c>
      <c r="L985" s="298">
        <v>5</v>
      </c>
      <c r="M985" s="300">
        <v>31387.3</v>
      </c>
      <c r="N985" s="301"/>
      <c r="O985" s="297"/>
      <c r="P985" s="302"/>
    </row>
    <row r="986" spans="1:16" s="285" customFormat="1" ht="11.25" x14ac:dyDescent="0.2">
      <c r="A986" s="310" t="s">
        <v>1261</v>
      </c>
      <c r="B986" s="296" t="s">
        <v>1262</v>
      </c>
      <c r="C986" s="296" t="s">
        <v>312</v>
      </c>
      <c r="D986" s="297" t="s">
        <v>4864</v>
      </c>
      <c r="E986" s="298">
        <v>8500</v>
      </c>
      <c r="F986" s="298" t="s">
        <v>6874</v>
      </c>
      <c r="G986" s="297" t="s">
        <v>6875</v>
      </c>
      <c r="H986" s="297" t="s">
        <v>4887</v>
      </c>
      <c r="I986" s="297" t="s">
        <v>4868</v>
      </c>
      <c r="J986" s="297" t="s">
        <v>4869</v>
      </c>
      <c r="K986" s="299">
        <v>2</v>
      </c>
      <c r="L986" s="298">
        <v>7</v>
      </c>
      <c r="M986" s="300">
        <v>61243.93</v>
      </c>
      <c r="N986" s="301"/>
      <c r="O986" s="297"/>
      <c r="P986" s="302"/>
    </row>
    <row r="987" spans="1:16" s="285" customFormat="1" ht="11.25" x14ac:dyDescent="0.2">
      <c r="A987" s="310" t="s">
        <v>1261</v>
      </c>
      <c r="B987" s="296" t="s">
        <v>1262</v>
      </c>
      <c r="C987" s="296" t="s">
        <v>312</v>
      </c>
      <c r="D987" s="297" t="s">
        <v>4864</v>
      </c>
      <c r="E987" s="298">
        <v>10000</v>
      </c>
      <c r="F987" s="298" t="s">
        <v>6876</v>
      </c>
      <c r="G987" s="297" t="s">
        <v>6877</v>
      </c>
      <c r="H987" s="297" t="s">
        <v>4887</v>
      </c>
      <c r="I987" s="297" t="s">
        <v>4868</v>
      </c>
      <c r="J987" s="297" t="s">
        <v>4869</v>
      </c>
      <c r="K987" s="299">
        <v>4</v>
      </c>
      <c r="L987" s="298">
        <v>12</v>
      </c>
      <c r="M987" s="300">
        <v>122789.68000000001</v>
      </c>
      <c r="N987" s="301"/>
      <c r="O987" s="297"/>
      <c r="P987" s="302"/>
    </row>
    <row r="988" spans="1:16" s="285" customFormat="1" ht="11.25" x14ac:dyDescent="0.2">
      <c r="A988" s="310" t="s">
        <v>1261</v>
      </c>
      <c r="B988" s="296" t="s">
        <v>1262</v>
      </c>
      <c r="C988" s="296" t="s">
        <v>312</v>
      </c>
      <c r="D988" s="297" t="s">
        <v>4864</v>
      </c>
      <c r="E988" s="298" t="s">
        <v>4888</v>
      </c>
      <c r="F988" s="298" t="s">
        <v>6878</v>
      </c>
      <c r="G988" s="297" t="s">
        <v>6879</v>
      </c>
      <c r="H988" s="297" t="s">
        <v>4867</v>
      </c>
      <c r="I988" s="297" t="s">
        <v>4868</v>
      </c>
      <c r="J988" s="297" t="s">
        <v>4869</v>
      </c>
      <c r="K988" s="299">
        <v>5</v>
      </c>
      <c r="L988" s="298">
        <v>12</v>
      </c>
      <c r="M988" s="300">
        <v>93207.46</v>
      </c>
      <c r="N988" s="301"/>
      <c r="O988" s="297"/>
      <c r="P988" s="302"/>
    </row>
    <row r="989" spans="1:16" s="285" customFormat="1" ht="11.25" x14ac:dyDescent="0.2">
      <c r="A989" s="310" t="s">
        <v>1261</v>
      </c>
      <c r="B989" s="296" t="s">
        <v>1262</v>
      </c>
      <c r="C989" s="296" t="s">
        <v>312</v>
      </c>
      <c r="D989" s="297" t="s">
        <v>4864</v>
      </c>
      <c r="E989" s="298">
        <v>6000</v>
      </c>
      <c r="F989" s="298" t="s">
        <v>6880</v>
      </c>
      <c r="G989" s="297" t="s">
        <v>6881</v>
      </c>
      <c r="H989" s="297" t="s">
        <v>4877</v>
      </c>
      <c r="I989" s="297" t="s">
        <v>4868</v>
      </c>
      <c r="J989" s="297" t="s">
        <v>4869</v>
      </c>
      <c r="K989" s="299">
        <v>4</v>
      </c>
      <c r="L989" s="298">
        <v>12</v>
      </c>
      <c r="M989" s="300">
        <v>74789.680000000008</v>
      </c>
      <c r="N989" s="301"/>
      <c r="O989" s="297"/>
      <c r="P989" s="302"/>
    </row>
    <row r="990" spans="1:16" s="285" customFormat="1" ht="11.25" x14ac:dyDescent="0.2">
      <c r="A990" s="310" t="s">
        <v>1261</v>
      </c>
      <c r="B990" s="296" t="s">
        <v>1262</v>
      </c>
      <c r="C990" s="296" t="s">
        <v>312</v>
      </c>
      <c r="D990" s="297" t="s">
        <v>4956</v>
      </c>
      <c r="E990" s="298">
        <v>2750</v>
      </c>
      <c r="F990" s="298" t="s">
        <v>6882</v>
      </c>
      <c r="G990" s="297" t="s">
        <v>6883</v>
      </c>
      <c r="H990" s="297" t="s">
        <v>4959</v>
      </c>
      <c r="I990" s="297" t="s">
        <v>4897</v>
      </c>
      <c r="J990" s="297" t="s">
        <v>4960</v>
      </c>
      <c r="K990" s="299">
        <v>6</v>
      </c>
      <c r="L990" s="298">
        <v>12</v>
      </c>
      <c r="M990" s="300">
        <v>35789.68</v>
      </c>
      <c r="N990" s="301"/>
      <c r="O990" s="297"/>
      <c r="P990" s="302"/>
    </row>
    <row r="991" spans="1:16" s="285" customFormat="1" ht="11.25" x14ac:dyDescent="0.2">
      <c r="A991" s="310" t="s">
        <v>1261</v>
      </c>
      <c r="B991" s="296" t="s">
        <v>1262</v>
      </c>
      <c r="C991" s="296" t="s">
        <v>312</v>
      </c>
      <c r="D991" s="297" t="s">
        <v>4864</v>
      </c>
      <c r="E991" s="298">
        <v>10000</v>
      </c>
      <c r="F991" s="298" t="s">
        <v>6884</v>
      </c>
      <c r="G991" s="297" t="s">
        <v>6885</v>
      </c>
      <c r="H991" s="297" t="s">
        <v>5002</v>
      </c>
      <c r="I991" s="297" t="s">
        <v>4868</v>
      </c>
      <c r="J991" s="297" t="s">
        <v>4869</v>
      </c>
      <c r="K991" s="299">
        <v>4</v>
      </c>
      <c r="L991" s="298">
        <v>12</v>
      </c>
      <c r="M991" s="300">
        <v>123123.01000000001</v>
      </c>
      <c r="N991" s="301"/>
      <c r="O991" s="297"/>
      <c r="P991" s="302"/>
    </row>
    <row r="992" spans="1:16" s="285" customFormat="1" ht="11.25" x14ac:dyDescent="0.2">
      <c r="A992" s="310" t="s">
        <v>1261</v>
      </c>
      <c r="B992" s="296" t="s">
        <v>1262</v>
      </c>
      <c r="C992" s="296" t="s">
        <v>312</v>
      </c>
      <c r="D992" s="297" t="s">
        <v>4864</v>
      </c>
      <c r="E992" s="298">
        <v>6000</v>
      </c>
      <c r="F992" s="298" t="s">
        <v>6886</v>
      </c>
      <c r="G992" s="297" t="s">
        <v>6887</v>
      </c>
      <c r="H992" s="297" t="s">
        <v>4877</v>
      </c>
      <c r="I992" s="297" t="s">
        <v>4868</v>
      </c>
      <c r="J992" s="297" t="s">
        <v>4869</v>
      </c>
      <c r="K992" s="299">
        <v>4</v>
      </c>
      <c r="L992" s="298">
        <v>12</v>
      </c>
      <c r="M992" s="300">
        <v>74789.680000000008</v>
      </c>
      <c r="N992" s="301"/>
      <c r="O992" s="297"/>
      <c r="P992" s="302"/>
    </row>
    <row r="993" spans="1:16" s="285" customFormat="1" ht="11.25" x14ac:dyDescent="0.2">
      <c r="A993" s="310" t="s">
        <v>1261</v>
      </c>
      <c r="B993" s="296" t="s">
        <v>1262</v>
      </c>
      <c r="C993" s="296" t="s">
        <v>312</v>
      </c>
      <c r="D993" s="297" t="s">
        <v>4864</v>
      </c>
      <c r="E993" s="298">
        <v>9500</v>
      </c>
      <c r="F993" s="298" t="s">
        <v>6888</v>
      </c>
      <c r="G993" s="297" t="s">
        <v>6889</v>
      </c>
      <c r="H993" s="297" t="s">
        <v>4867</v>
      </c>
      <c r="I993" s="297" t="s">
        <v>4868</v>
      </c>
      <c r="J993" s="297" t="s">
        <v>4869</v>
      </c>
      <c r="K993" s="299">
        <v>1</v>
      </c>
      <c r="L993" s="298">
        <v>2</v>
      </c>
      <c r="M993" s="300">
        <v>20188.18</v>
      </c>
      <c r="N993" s="301"/>
      <c r="O993" s="297"/>
      <c r="P993" s="302"/>
    </row>
    <row r="994" spans="1:16" s="285" customFormat="1" ht="11.25" x14ac:dyDescent="0.2">
      <c r="A994" s="310" t="s">
        <v>1261</v>
      </c>
      <c r="B994" s="296" t="s">
        <v>1262</v>
      </c>
      <c r="C994" s="296" t="s">
        <v>312</v>
      </c>
      <c r="D994" s="297" t="s">
        <v>4864</v>
      </c>
      <c r="E994" s="298">
        <v>5500</v>
      </c>
      <c r="F994" s="298" t="s">
        <v>6890</v>
      </c>
      <c r="G994" s="297" t="s">
        <v>6891</v>
      </c>
      <c r="H994" s="297" t="s">
        <v>4874</v>
      </c>
      <c r="I994" s="297" t="s">
        <v>4868</v>
      </c>
      <c r="J994" s="297" t="s">
        <v>4869</v>
      </c>
      <c r="K994" s="299">
        <v>4</v>
      </c>
      <c r="L994" s="298">
        <v>12</v>
      </c>
      <c r="M994" s="300">
        <v>68789.680000000008</v>
      </c>
      <c r="N994" s="301"/>
      <c r="O994" s="297"/>
      <c r="P994" s="302"/>
    </row>
    <row r="995" spans="1:16" s="285" customFormat="1" ht="11.25" x14ac:dyDescent="0.2">
      <c r="A995" s="310" t="s">
        <v>1261</v>
      </c>
      <c r="B995" s="296" t="s">
        <v>1262</v>
      </c>
      <c r="C995" s="296" t="s">
        <v>312</v>
      </c>
      <c r="D995" s="297" t="s">
        <v>4956</v>
      </c>
      <c r="E995" s="298">
        <v>2500</v>
      </c>
      <c r="F995" s="298" t="s">
        <v>6892</v>
      </c>
      <c r="G995" s="297" t="s">
        <v>6893</v>
      </c>
      <c r="H995" s="297" t="s">
        <v>6894</v>
      </c>
      <c r="I995" s="297" t="s">
        <v>4868</v>
      </c>
      <c r="J995" s="297" t="s">
        <v>5069</v>
      </c>
      <c r="K995" s="299">
        <v>4</v>
      </c>
      <c r="L995" s="298">
        <v>12</v>
      </c>
      <c r="M995" s="300">
        <v>32789.68</v>
      </c>
      <c r="N995" s="301"/>
      <c r="O995" s="297"/>
      <c r="P995" s="302"/>
    </row>
    <row r="996" spans="1:16" s="285" customFormat="1" ht="11.25" x14ac:dyDescent="0.2">
      <c r="A996" s="310" t="s">
        <v>1261</v>
      </c>
      <c r="B996" s="296" t="s">
        <v>1262</v>
      </c>
      <c r="C996" s="296" t="s">
        <v>312</v>
      </c>
      <c r="D996" s="297" t="s">
        <v>4864</v>
      </c>
      <c r="E996" s="298">
        <v>6500</v>
      </c>
      <c r="F996" s="298" t="s">
        <v>6895</v>
      </c>
      <c r="G996" s="297" t="s">
        <v>6896</v>
      </c>
      <c r="H996" s="297" t="s">
        <v>4877</v>
      </c>
      <c r="I996" s="297" t="s">
        <v>4868</v>
      </c>
      <c r="J996" s="297" t="s">
        <v>4869</v>
      </c>
      <c r="K996" s="299">
        <v>4</v>
      </c>
      <c r="L996" s="298">
        <v>12</v>
      </c>
      <c r="M996" s="300">
        <v>80789.680000000008</v>
      </c>
      <c r="N996" s="301"/>
      <c r="O996" s="297"/>
      <c r="P996" s="302"/>
    </row>
    <row r="997" spans="1:16" s="285" customFormat="1" ht="11.25" x14ac:dyDescent="0.2">
      <c r="A997" s="310" t="s">
        <v>1261</v>
      </c>
      <c r="B997" s="296" t="s">
        <v>1262</v>
      </c>
      <c r="C997" s="296" t="s">
        <v>312</v>
      </c>
      <c r="D997" s="297" t="s">
        <v>4864</v>
      </c>
      <c r="E997" s="298">
        <v>5500</v>
      </c>
      <c r="F997" s="298" t="s">
        <v>6897</v>
      </c>
      <c r="G997" s="297" t="s">
        <v>6898</v>
      </c>
      <c r="H997" s="297" t="s">
        <v>4867</v>
      </c>
      <c r="I997" s="297" t="s">
        <v>4868</v>
      </c>
      <c r="J997" s="297" t="s">
        <v>4869</v>
      </c>
      <c r="K997" s="299">
        <v>4</v>
      </c>
      <c r="L997" s="298">
        <v>12</v>
      </c>
      <c r="M997" s="300">
        <v>68789.680000000008</v>
      </c>
      <c r="N997" s="301"/>
      <c r="O997" s="297"/>
      <c r="P997" s="302"/>
    </row>
    <row r="998" spans="1:16" s="285" customFormat="1" ht="11.25" x14ac:dyDescent="0.2">
      <c r="A998" s="310" t="s">
        <v>1261</v>
      </c>
      <c r="B998" s="296" t="s">
        <v>1262</v>
      </c>
      <c r="C998" s="296" t="s">
        <v>312</v>
      </c>
      <c r="D998" s="297" t="s">
        <v>4864</v>
      </c>
      <c r="E998" s="298">
        <v>3500</v>
      </c>
      <c r="F998" s="298" t="s">
        <v>6899</v>
      </c>
      <c r="G998" s="297" t="s">
        <v>6900</v>
      </c>
      <c r="H998" s="297" t="s">
        <v>4877</v>
      </c>
      <c r="I998" s="297" t="s">
        <v>4868</v>
      </c>
      <c r="J998" s="297" t="s">
        <v>4869</v>
      </c>
      <c r="K998" s="299">
        <v>4</v>
      </c>
      <c r="L998" s="298">
        <v>12</v>
      </c>
      <c r="M998" s="300">
        <v>44789.68</v>
      </c>
      <c r="N998" s="301"/>
      <c r="O998" s="297"/>
      <c r="P998" s="302"/>
    </row>
    <row r="999" spans="1:16" s="285" customFormat="1" ht="11.25" x14ac:dyDescent="0.2">
      <c r="A999" s="310" t="s">
        <v>1261</v>
      </c>
      <c r="B999" s="296" t="s">
        <v>1262</v>
      </c>
      <c r="C999" s="296" t="s">
        <v>312</v>
      </c>
      <c r="D999" s="297" t="s">
        <v>4864</v>
      </c>
      <c r="E999" s="298">
        <v>6500</v>
      </c>
      <c r="F999" s="298" t="s">
        <v>6901</v>
      </c>
      <c r="G999" s="297" t="s">
        <v>6902</v>
      </c>
      <c r="H999" s="297" t="s">
        <v>4867</v>
      </c>
      <c r="I999" s="297" t="s">
        <v>4868</v>
      </c>
      <c r="J999" s="297" t="s">
        <v>4869</v>
      </c>
      <c r="K999" s="299">
        <v>1</v>
      </c>
      <c r="L999" s="298">
        <v>2</v>
      </c>
      <c r="M999" s="300">
        <v>13988.179999999998</v>
      </c>
      <c r="N999" s="301"/>
      <c r="O999" s="297"/>
      <c r="P999" s="302"/>
    </row>
    <row r="1000" spans="1:16" s="285" customFormat="1" ht="11.25" x14ac:dyDescent="0.2">
      <c r="A1000" s="310" t="s">
        <v>1261</v>
      </c>
      <c r="B1000" s="296" t="s">
        <v>1262</v>
      </c>
      <c r="C1000" s="296" t="s">
        <v>312</v>
      </c>
      <c r="D1000" s="297" t="s">
        <v>4864</v>
      </c>
      <c r="E1000" s="298">
        <v>10000</v>
      </c>
      <c r="F1000" s="298" t="s">
        <v>6903</v>
      </c>
      <c r="G1000" s="297" t="s">
        <v>6904</v>
      </c>
      <c r="H1000" s="297" t="s">
        <v>4887</v>
      </c>
      <c r="I1000" s="297" t="s">
        <v>4868</v>
      </c>
      <c r="J1000" s="297" t="s">
        <v>4869</v>
      </c>
      <c r="K1000" s="299">
        <v>4</v>
      </c>
      <c r="L1000" s="298">
        <v>12</v>
      </c>
      <c r="M1000" s="300">
        <v>122789.68000000001</v>
      </c>
      <c r="N1000" s="301"/>
      <c r="O1000" s="297"/>
      <c r="P1000" s="302"/>
    </row>
    <row r="1001" spans="1:16" s="285" customFormat="1" ht="11.25" x14ac:dyDescent="0.2">
      <c r="A1001" s="310" t="s">
        <v>1261</v>
      </c>
      <c r="B1001" s="296" t="s">
        <v>1262</v>
      </c>
      <c r="C1001" s="296" t="s">
        <v>312</v>
      </c>
      <c r="D1001" s="297" t="s">
        <v>4864</v>
      </c>
      <c r="E1001" s="298">
        <v>6500</v>
      </c>
      <c r="F1001" s="298" t="s">
        <v>6905</v>
      </c>
      <c r="G1001" s="297" t="s">
        <v>6906</v>
      </c>
      <c r="H1001" s="297" t="s">
        <v>4877</v>
      </c>
      <c r="I1001" s="297" t="s">
        <v>4868</v>
      </c>
      <c r="J1001" s="297" t="s">
        <v>4869</v>
      </c>
      <c r="K1001" s="299">
        <v>4</v>
      </c>
      <c r="L1001" s="298">
        <v>12</v>
      </c>
      <c r="M1001" s="300">
        <v>80789.680000000008</v>
      </c>
      <c r="N1001" s="301"/>
      <c r="O1001" s="297"/>
      <c r="P1001" s="302"/>
    </row>
    <row r="1002" spans="1:16" s="285" customFormat="1" ht="11.25" x14ac:dyDescent="0.2">
      <c r="A1002" s="310" t="s">
        <v>1261</v>
      </c>
      <c r="B1002" s="296" t="s">
        <v>1262</v>
      </c>
      <c r="C1002" s="296" t="s">
        <v>312</v>
      </c>
      <c r="D1002" s="297" t="s">
        <v>4956</v>
      </c>
      <c r="E1002" s="298">
        <v>1500</v>
      </c>
      <c r="F1002" s="298" t="s">
        <v>6907</v>
      </c>
      <c r="G1002" s="297" t="s">
        <v>6908</v>
      </c>
      <c r="H1002" s="297" t="s">
        <v>4959</v>
      </c>
      <c r="I1002" s="297" t="s">
        <v>4897</v>
      </c>
      <c r="J1002" s="297" t="s">
        <v>4960</v>
      </c>
      <c r="K1002" s="299">
        <v>4</v>
      </c>
      <c r="L1002" s="298">
        <v>12</v>
      </c>
      <c r="M1002" s="300">
        <v>20639.88</v>
      </c>
      <c r="N1002" s="301"/>
      <c r="O1002" s="297"/>
      <c r="P1002" s="302"/>
    </row>
    <row r="1003" spans="1:16" s="285" customFormat="1" ht="11.25" x14ac:dyDescent="0.2">
      <c r="A1003" s="310" t="s">
        <v>1261</v>
      </c>
      <c r="B1003" s="296" t="s">
        <v>1262</v>
      </c>
      <c r="C1003" s="296" t="s">
        <v>312</v>
      </c>
      <c r="D1003" s="297" t="s">
        <v>4864</v>
      </c>
      <c r="E1003" s="298">
        <v>5000</v>
      </c>
      <c r="F1003" s="298" t="s">
        <v>6909</v>
      </c>
      <c r="G1003" s="297" t="s">
        <v>6910</v>
      </c>
      <c r="H1003" s="297" t="s">
        <v>4877</v>
      </c>
      <c r="I1003" s="297" t="s">
        <v>4868</v>
      </c>
      <c r="J1003" s="297" t="s">
        <v>4869</v>
      </c>
      <c r="K1003" s="299">
        <v>4</v>
      </c>
      <c r="L1003" s="298">
        <v>12</v>
      </c>
      <c r="M1003" s="300">
        <v>62789.68</v>
      </c>
      <c r="N1003" s="301"/>
      <c r="O1003" s="297"/>
      <c r="P1003" s="302"/>
    </row>
    <row r="1004" spans="1:16" s="285" customFormat="1" ht="11.25" x14ac:dyDescent="0.2">
      <c r="A1004" s="310" t="s">
        <v>1261</v>
      </c>
      <c r="B1004" s="296" t="s">
        <v>1262</v>
      </c>
      <c r="C1004" s="296" t="s">
        <v>312</v>
      </c>
      <c r="D1004" s="297" t="s">
        <v>4864</v>
      </c>
      <c r="E1004" s="298">
        <v>6500</v>
      </c>
      <c r="F1004" s="298" t="s">
        <v>6911</v>
      </c>
      <c r="G1004" s="297" t="s">
        <v>6912</v>
      </c>
      <c r="H1004" s="297" t="s">
        <v>4867</v>
      </c>
      <c r="I1004" s="297" t="s">
        <v>4868</v>
      </c>
      <c r="J1004" s="297" t="s">
        <v>4869</v>
      </c>
      <c r="K1004" s="299">
        <v>1</v>
      </c>
      <c r="L1004" s="298">
        <v>2</v>
      </c>
      <c r="M1004" s="300">
        <v>13988.179999999998</v>
      </c>
      <c r="N1004" s="301"/>
      <c r="O1004" s="297"/>
      <c r="P1004" s="302"/>
    </row>
    <row r="1005" spans="1:16" s="285" customFormat="1" ht="11.25" x14ac:dyDescent="0.2">
      <c r="A1005" s="310" t="s">
        <v>1261</v>
      </c>
      <c r="B1005" s="296" t="s">
        <v>1262</v>
      </c>
      <c r="C1005" s="296" t="s">
        <v>312</v>
      </c>
      <c r="D1005" s="297" t="s">
        <v>4880</v>
      </c>
      <c r="E1005" s="298">
        <v>5500</v>
      </c>
      <c r="F1005" s="298" t="s">
        <v>6913</v>
      </c>
      <c r="G1005" s="297" t="s">
        <v>6914</v>
      </c>
      <c r="H1005" s="297" t="s">
        <v>5196</v>
      </c>
      <c r="I1005" s="297" t="s">
        <v>4883</v>
      </c>
      <c r="J1005" s="297" t="s">
        <v>4884</v>
      </c>
      <c r="K1005" s="299">
        <v>4</v>
      </c>
      <c r="L1005" s="298">
        <v>12</v>
      </c>
      <c r="M1005" s="300">
        <v>68789.680000000008</v>
      </c>
      <c r="N1005" s="301"/>
      <c r="O1005" s="297"/>
      <c r="P1005" s="302"/>
    </row>
    <row r="1006" spans="1:16" s="285" customFormat="1" ht="11.25" x14ac:dyDescent="0.2">
      <c r="A1006" s="310" t="s">
        <v>1261</v>
      </c>
      <c r="B1006" s="296" t="s">
        <v>1262</v>
      </c>
      <c r="C1006" s="296" t="s">
        <v>312</v>
      </c>
      <c r="D1006" s="297" t="s">
        <v>4864</v>
      </c>
      <c r="E1006" s="298">
        <v>10500</v>
      </c>
      <c r="F1006" s="298" t="s">
        <v>6915</v>
      </c>
      <c r="G1006" s="297" t="s">
        <v>6916</v>
      </c>
      <c r="H1006" s="297" t="s">
        <v>5094</v>
      </c>
      <c r="I1006" s="297" t="s">
        <v>4868</v>
      </c>
      <c r="J1006" s="297" t="s">
        <v>4869</v>
      </c>
      <c r="K1006" s="299">
        <v>4</v>
      </c>
      <c r="L1006" s="298">
        <v>12</v>
      </c>
      <c r="M1006" s="300">
        <v>128789.68000000001</v>
      </c>
      <c r="N1006" s="301"/>
      <c r="O1006" s="297"/>
      <c r="P1006" s="302"/>
    </row>
    <row r="1007" spans="1:16" s="285" customFormat="1" ht="11.25" x14ac:dyDescent="0.2">
      <c r="A1007" s="310" t="s">
        <v>1261</v>
      </c>
      <c r="B1007" s="296" t="s">
        <v>1262</v>
      </c>
      <c r="C1007" s="296" t="s">
        <v>312</v>
      </c>
      <c r="D1007" s="297" t="s">
        <v>4864</v>
      </c>
      <c r="E1007" s="298">
        <v>5500</v>
      </c>
      <c r="F1007" s="298" t="s">
        <v>6917</v>
      </c>
      <c r="G1007" s="297" t="s">
        <v>6918</v>
      </c>
      <c r="H1007" s="297" t="s">
        <v>6329</v>
      </c>
      <c r="I1007" s="297" t="s">
        <v>4868</v>
      </c>
      <c r="J1007" s="297" t="s">
        <v>4869</v>
      </c>
      <c r="K1007" s="299">
        <v>4</v>
      </c>
      <c r="L1007" s="298">
        <v>12</v>
      </c>
      <c r="M1007" s="300">
        <v>68789.680000000008</v>
      </c>
      <c r="N1007" s="301"/>
      <c r="O1007" s="297"/>
      <c r="P1007" s="302"/>
    </row>
    <row r="1008" spans="1:16" s="285" customFormat="1" ht="11.25" x14ac:dyDescent="0.2">
      <c r="A1008" s="310" t="s">
        <v>1261</v>
      </c>
      <c r="B1008" s="296" t="s">
        <v>1262</v>
      </c>
      <c r="C1008" s="296" t="s">
        <v>312</v>
      </c>
      <c r="D1008" s="297" t="s">
        <v>4864</v>
      </c>
      <c r="E1008" s="298">
        <v>5500</v>
      </c>
      <c r="F1008" s="298" t="s">
        <v>6919</v>
      </c>
      <c r="G1008" s="297" t="s">
        <v>6920</v>
      </c>
      <c r="H1008" s="297" t="s">
        <v>4917</v>
      </c>
      <c r="I1008" s="297" t="s">
        <v>4883</v>
      </c>
      <c r="J1008" s="297" t="s">
        <v>4884</v>
      </c>
      <c r="K1008" s="299">
        <v>4</v>
      </c>
      <c r="L1008" s="298">
        <v>12</v>
      </c>
      <c r="M1008" s="300">
        <v>68789.680000000008</v>
      </c>
      <c r="N1008" s="301"/>
      <c r="O1008" s="297"/>
      <c r="P1008" s="302"/>
    </row>
    <row r="1009" spans="1:16" s="285" customFormat="1" ht="11.25" x14ac:dyDescent="0.2">
      <c r="A1009" s="310" t="s">
        <v>1261</v>
      </c>
      <c r="B1009" s="296" t="s">
        <v>1262</v>
      </c>
      <c r="C1009" s="296" t="s">
        <v>312</v>
      </c>
      <c r="D1009" s="297" t="s">
        <v>4864</v>
      </c>
      <c r="E1009" s="298">
        <v>5500</v>
      </c>
      <c r="F1009" s="298" t="s">
        <v>6921</v>
      </c>
      <c r="G1009" s="297" t="s">
        <v>6922</v>
      </c>
      <c r="H1009" s="297" t="s">
        <v>4914</v>
      </c>
      <c r="I1009" s="297" t="s">
        <v>4868</v>
      </c>
      <c r="J1009" s="297" t="s">
        <v>4869</v>
      </c>
      <c r="K1009" s="299">
        <v>4</v>
      </c>
      <c r="L1009" s="298">
        <v>12</v>
      </c>
      <c r="M1009" s="300">
        <v>68789.680000000008</v>
      </c>
      <c r="N1009" s="301"/>
      <c r="O1009" s="297"/>
      <c r="P1009" s="302"/>
    </row>
    <row r="1010" spans="1:16" s="285" customFormat="1" ht="11.25" x14ac:dyDescent="0.2">
      <c r="A1010" s="310" t="s">
        <v>1261</v>
      </c>
      <c r="B1010" s="296" t="s">
        <v>1262</v>
      </c>
      <c r="C1010" s="296" t="s">
        <v>312</v>
      </c>
      <c r="D1010" s="297" t="s">
        <v>4864</v>
      </c>
      <c r="E1010" s="298">
        <v>7500</v>
      </c>
      <c r="F1010" s="298" t="s">
        <v>6923</v>
      </c>
      <c r="G1010" s="297" t="s">
        <v>6924</v>
      </c>
      <c r="H1010" s="297" t="s">
        <v>4867</v>
      </c>
      <c r="I1010" s="297" t="s">
        <v>4868</v>
      </c>
      <c r="J1010" s="297" t="s">
        <v>4869</v>
      </c>
      <c r="K1010" s="299">
        <v>4</v>
      </c>
      <c r="L1010" s="298">
        <v>12</v>
      </c>
      <c r="M1010" s="300">
        <v>92789.680000000008</v>
      </c>
      <c r="N1010" s="301"/>
      <c r="O1010" s="297"/>
      <c r="P1010" s="302"/>
    </row>
    <row r="1011" spans="1:16" s="285" customFormat="1" ht="11.25" x14ac:dyDescent="0.2">
      <c r="A1011" s="310" t="s">
        <v>1261</v>
      </c>
      <c r="B1011" s="296" t="s">
        <v>1262</v>
      </c>
      <c r="C1011" s="296" t="s">
        <v>312</v>
      </c>
      <c r="D1011" s="297" t="s">
        <v>4956</v>
      </c>
      <c r="E1011" s="298">
        <v>2500</v>
      </c>
      <c r="F1011" s="298" t="s">
        <v>6925</v>
      </c>
      <c r="G1011" s="297" t="s">
        <v>6926</v>
      </c>
      <c r="H1011" s="297" t="s">
        <v>4959</v>
      </c>
      <c r="I1011" s="297" t="s">
        <v>4897</v>
      </c>
      <c r="J1011" s="297" t="s">
        <v>4960</v>
      </c>
      <c r="K1011" s="299">
        <v>4</v>
      </c>
      <c r="L1011" s="298">
        <v>12</v>
      </c>
      <c r="M1011" s="300">
        <v>33021.199999999997</v>
      </c>
      <c r="N1011" s="301"/>
      <c r="O1011" s="297"/>
      <c r="P1011" s="302"/>
    </row>
    <row r="1012" spans="1:16" s="285" customFormat="1" ht="11.25" x14ac:dyDescent="0.2">
      <c r="A1012" s="310" t="s">
        <v>1261</v>
      </c>
      <c r="B1012" s="296" t="s">
        <v>1262</v>
      </c>
      <c r="C1012" s="296" t="s">
        <v>312</v>
      </c>
      <c r="D1012" s="297" t="s">
        <v>4864</v>
      </c>
      <c r="E1012" s="298">
        <v>7500</v>
      </c>
      <c r="F1012" s="298" t="s">
        <v>6927</v>
      </c>
      <c r="G1012" s="297" t="s">
        <v>6928</v>
      </c>
      <c r="H1012" s="297" t="s">
        <v>4867</v>
      </c>
      <c r="I1012" s="297" t="s">
        <v>4868</v>
      </c>
      <c r="J1012" s="297" t="s">
        <v>4869</v>
      </c>
      <c r="K1012" s="299">
        <v>4</v>
      </c>
      <c r="L1012" s="298">
        <v>12</v>
      </c>
      <c r="M1012" s="300">
        <v>92789.680000000008</v>
      </c>
      <c r="N1012" s="301"/>
      <c r="O1012" s="297"/>
      <c r="P1012" s="302"/>
    </row>
    <row r="1013" spans="1:16" s="285" customFormat="1" ht="11.25" x14ac:dyDescent="0.2">
      <c r="A1013" s="310" t="s">
        <v>1261</v>
      </c>
      <c r="B1013" s="296" t="s">
        <v>1262</v>
      </c>
      <c r="C1013" s="296" t="s">
        <v>312</v>
      </c>
      <c r="D1013" s="297" t="s">
        <v>4864</v>
      </c>
      <c r="E1013" s="298">
        <v>6500</v>
      </c>
      <c r="F1013" s="298" t="s">
        <v>6929</v>
      </c>
      <c r="G1013" s="297" t="s">
        <v>6930</v>
      </c>
      <c r="H1013" s="297" t="s">
        <v>4877</v>
      </c>
      <c r="I1013" s="297" t="s">
        <v>4868</v>
      </c>
      <c r="J1013" s="297" t="s">
        <v>4869</v>
      </c>
      <c r="K1013" s="299">
        <v>4</v>
      </c>
      <c r="L1013" s="298">
        <v>12</v>
      </c>
      <c r="M1013" s="300">
        <v>80789.680000000008</v>
      </c>
      <c r="N1013" s="301"/>
      <c r="O1013" s="297"/>
      <c r="P1013" s="302"/>
    </row>
    <row r="1014" spans="1:16" s="285" customFormat="1" ht="11.25" x14ac:dyDescent="0.2">
      <c r="A1014" s="310" t="s">
        <v>1261</v>
      </c>
      <c r="B1014" s="296" t="s">
        <v>1262</v>
      </c>
      <c r="C1014" s="296" t="s">
        <v>312</v>
      </c>
      <c r="D1014" s="297" t="s">
        <v>4864</v>
      </c>
      <c r="E1014" s="298" t="s">
        <v>5105</v>
      </c>
      <c r="F1014" s="298" t="s">
        <v>6931</v>
      </c>
      <c r="G1014" s="297" t="s">
        <v>6932</v>
      </c>
      <c r="H1014" s="297" t="s">
        <v>4914</v>
      </c>
      <c r="I1014" s="297" t="s">
        <v>4868</v>
      </c>
      <c r="J1014" s="297" t="s">
        <v>4869</v>
      </c>
      <c r="K1014" s="299">
        <v>5</v>
      </c>
      <c r="L1014" s="298">
        <v>12</v>
      </c>
      <c r="M1014" s="300">
        <v>71151.350000000006</v>
      </c>
      <c r="N1014" s="301"/>
      <c r="O1014" s="297"/>
      <c r="P1014" s="302"/>
    </row>
    <row r="1015" spans="1:16" s="285" customFormat="1" ht="11.25" x14ac:dyDescent="0.2">
      <c r="A1015" s="310" t="s">
        <v>1261</v>
      </c>
      <c r="B1015" s="296" t="s">
        <v>1262</v>
      </c>
      <c r="C1015" s="296" t="s">
        <v>312</v>
      </c>
      <c r="D1015" s="297" t="s">
        <v>4864</v>
      </c>
      <c r="E1015" s="298">
        <v>5500</v>
      </c>
      <c r="F1015" s="298" t="s">
        <v>6933</v>
      </c>
      <c r="G1015" s="297" t="s">
        <v>6934</v>
      </c>
      <c r="H1015" s="297" t="s">
        <v>4877</v>
      </c>
      <c r="I1015" s="297" t="s">
        <v>4868</v>
      </c>
      <c r="J1015" s="297" t="s">
        <v>4869</v>
      </c>
      <c r="K1015" s="299">
        <v>4</v>
      </c>
      <c r="L1015" s="298">
        <v>12</v>
      </c>
      <c r="M1015" s="300">
        <v>68789.680000000008</v>
      </c>
      <c r="N1015" s="301"/>
      <c r="O1015" s="297"/>
      <c r="P1015" s="302"/>
    </row>
    <row r="1016" spans="1:16" s="285" customFormat="1" ht="11.25" x14ac:dyDescent="0.2">
      <c r="A1016" s="310" t="s">
        <v>1261</v>
      </c>
      <c r="B1016" s="296" t="s">
        <v>1262</v>
      </c>
      <c r="C1016" s="296" t="s">
        <v>312</v>
      </c>
      <c r="D1016" s="297" t="s">
        <v>4864</v>
      </c>
      <c r="E1016" s="298">
        <v>8500</v>
      </c>
      <c r="F1016" s="298" t="s">
        <v>6935</v>
      </c>
      <c r="G1016" s="297" t="s">
        <v>6936</v>
      </c>
      <c r="H1016" s="297" t="s">
        <v>4877</v>
      </c>
      <c r="I1016" s="297" t="s">
        <v>4868</v>
      </c>
      <c r="J1016" s="297" t="s">
        <v>4869</v>
      </c>
      <c r="K1016" s="299">
        <v>4</v>
      </c>
      <c r="L1016" s="298">
        <v>12</v>
      </c>
      <c r="M1016" s="300">
        <v>104789.68000000001</v>
      </c>
      <c r="N1016" s="301"/>
      <c r="O1016" s="297"/>
      <c r="P1016" s="302"/>
    </row>
    <row r="1017" spans="1:16" s="285" customFormat="1" ht="11.25" x14ac:dyDescent="0.2">
      <c r="A1017" s="310" t="s">
        <v>1261</v>
      </c>
      <c r="B1017" s="296" t="s">
        <v>1262</v>
      </c>
      <c r="C1017" s="296" t="s">
        <v>312</v>
      </c>
      <c r="D1017" s="297" t="s">
        <v>4864</v>
      </c>
      <c r="E1017" s="298">
        <v>12500</v>
      </c>
      <c r="F1017" s="298" t="s">
        <v>6937</v>
      </c>
      <c r="G1017" s="297" t="s">
        <v>6938</v>
      </c>
      <c r="H1017" s="297" t="s">
        <v>4867</v>
      </c>
      <c r="I1017" s="297" t="s">
        <v>4868</v>
      </c>
      <c r="J1017" s="297" t="s">
        <v>4869</v>
      </c>
      <c r="K1017" s="299">
        <v>4</v>
      </c>
      <c r="L1017" s="298">
        <v>12</v>
      </c>
      <c r="M1017" s="300">
        <v>152789.68</v>
      </c>
      <c r="N1017" s="301"/>
      <c r="O1017" s="297"/>
      <c r="P1017" s="302"/>
    </row>
    <row r="1018" spans="1:16" s="285" customFormat="1" ht="11.25" x14ac:dyDescent="0.2">
      <c r="A1018" s="310" t="s">
        <v>1261</v>
      </c>
      <c r="B1018" s="296" t="s">
        <v>1262</v>
      </c>
      <c r="C1018" s="296" t="s">
        <v>312</v>
      </c>
      <c r="D1018" s="297" t="s">
        <v>4864</v>
      </c>
      <c r="E1018" s="298">
        <v>10500</v>
      </c>
      <c r="F1018" s="298" t="s">
        <v>6939</v>
      </c>
      <c r="G1018" s="297" t="s">
        <v>6940</v>
      </c>
      <c r="H1018" s="297" t="s">
        <v>4867</v>
      </c>
      <c r="I1018" s="297" t="s">
        <v>4868</v>
      </c>
      <c r="J1018" s="297" t="s">
        <v>4869</v>
      </c>
      <c r="K1018" s="299">
        <v>6</v>
      </c>
      <c r="L1018" s="298">
        <v>12</v>
      </c>
      <c r="M1018" s="300">
        <v>128789.68000000001</v>
      </c>
      <c r="N1018" s="301"/>
      <c r="O1018" s="297"/>
      <c r="P1018" s="302"/>
    </row>
    <row r="1019" spans="1:16" s="285" customFormat="1" ht="11.25" x14ac:dyDescent="0.2">
      <c r="A1019" s="310" t="s">
        <v>1261</v>
      </c>
      <c r="B1019" s="296" t="s">
        <v>1262</v>
      </c>
      <c r="C1019" s="296" t="s">
        <v>312</v>
      </c>
      <c r="D1019" s="297" t="s">
        <v>4864</v>
      </c>
      <c r="E1019" s="298">
        <v>7500</v>
      </c>
      <c r="F1019" s="298" t="s">
        <v>6941</v>
      </c>
      <c r="G1019" s="297" t="s">
        <v>6942</v>
      </c>
      <c r="H1019" s="297" t="s">
        <v>4917</v>
      </c>
      <c r="I1019" s="297" t="s">
        <v>4868</v>
      </c>
      <c r="J1019" s="297" t="s">
        <v>4869</v>
      </c>
      <c r="K1019" s="299">
        <v>4</v>
      </c>
      <c r="L1019" s="298">
        <v>12</v>
      </c>
      <c r="M1019" s="300">
        <v>92789.680000000008</v>
      </c>
      <c r="N1019" s="301"/>
      <c r="O1019" s="297"/>
      <c r="P1019" s="302"/>
    </row>
    <row r="1020" spans="1:16" s="285" customFormat="1" ht="11.25" x14ac:dyDescent="0.2">
      <c r="A1020" s="310" t="s">
        <v>1261</v>
      </c>
      <c r="B1020" s="296" t="s">
        <v>1262</v>
      </c>
      <c r="C1020" s="296" t="s">
        <v>312</v>
      </c>
      <c r="D1020" s="297" t="s">
        <v>4864</v>
      </c>
      <c r="E1020" s="298">
        <v>8500</v>
      </c>
      <c r="F1020" s="298" t="s">
        <v>6943</v>
      </c>
      <c r="G1020" s="297" t="s">
        <v>6944</v>
      </c>
      <c r="H1020" s="297" t="s">
        <v>4887</v>
      </c>
      <c r="I1020" s="297" t="s">
        <v>4868</v>
      </c>
      <c r="J1020" s="297" t="s">
        <v>4869</v>
      </c>
      <c r="K1020" s="299">
        <v>4</v>
      </c>
      <c r="L1020" s="298">
        <v>12</v>
      </c>
      <c r="M1020" s="300">
        <v>104789.68000000001</v>
      </c>
      <c r="N1020" s="301"/>
      <c r="O1020" s="297"/>
      <c r="P1020" s="302"/>
    </row>
    <row r="1021" spans="1:16" s="285" customFormat="1" ht="11.25" x14ac:dyDescent="0.2">
      <c r="A1021" s="310" t="s">
        <v>1261</v>
      </c>
      <c r="B1021" s="296" t="s">
        <v>1262</v>
      </c>
      <c r="C1021" s="296" t="s">
        <v>312</v>
      </c>
      <c r="D1021" s="297" t="s">
        <v>4864</v>
      </c>
      <c r="E1021" s="298">
        <v>6500</v>
      </c>
      <c r="F1021" s="298" t="s">
        <v>6945</v>
      </c>
      <c r="G1021" s="297" t="s">
        <v>6946</v>
      </c>
      <c r="H1021" s="297" t="s">
        <v>4877</v>
      </c>
      <c r="I1021" s="297" t="s">
        <v>4868</v>
      </c>
      <c r="J1021" s="297" t="s">
        <v>4869</v>
      </c>
      <c r="K1021" s="299">
        <v>4</v>
      </c>
      <c r="L1021" s="298">
        <v>12</v>
      </c>
      <c r="M1021" s="300">
        <v>80789.680000000008</v>
      </c>
      <c r="N1021" s="301"/>
      <c r="O1021" s="297"/>
      <c r="P1021" s="302"/>
    </row>
    <row r="1022" spans="1:16" s="285" customFormat="1" ht="11.25" x14ac:dyDescent="0.2">
      <c r="A1022" s="310" t="s">
        <v>1261</v>
      </c>
      <c r="B1022" s="296" t="s">
        <v>1262</v>
      </c>
      <c r="C1022" s="296" t="s">
        <v>312</v>
      </c>
      <c r="D1022" s="297" t="s">
        <v>4864</v>
      </c>
      <c r="E1022" s="298">
        <v>6500</v>
      </c>
      <c r="F1022" s="298" t="s">
        <v>6947</v>
      </c>
      <c r="G1022" s="297" t="s">
        <v>6948</v>
      </c>
      <c r="H1022" s="297" t="s">
        <v>4877</v>
      </c>
      <c r="I1022" s="297" t="s">
        <v>4868</v>
      </c>
      <c r="J1022" s="297" t="s">
        <v>4869</v>
      </c>
      <c r="K1022" s="299">
        <v>1</v>
      </c>
      <c r="L1022" s="298">
        <v>2</v>
      </c>
      <c r="M1022" s="300">
        <v>13988.179999999998</v>
      </c>
      <c r="N1022" s="301"/>
      <c r="O1022" s="297"/>
      <c r="P1022" s="302"/>
    </row>
    <row r="1023" spans="1:16" s="285" customFormat="1" ht="11.25" x14ac:dyDescent="0.2">
      <c r="A1023" s="310" t="s">
        <v>1261</v>
      </c>
      <c r="B1023" s="296" t="s">
        <v>1262</v>
      </c>
      <c r="C1023" s="296" t="s">
        <v>312</v>
      </c>
      <c r="D1023" s="297" t="s">
        <v>4864</v>
      </c>
      <c r="E1023" s="298">
        <v>5500</v>
      </c>
      <c r="F1023" s="298" t="s">
        <v>6949</v>
      </c>
      <c r="G1023" s="297" t="s">
        <v>6950</v>
      </c>
      <c r="H1023" s="297" t="s">
        <v>4877</v>
      </c>
      <c r="I1023" s="297" t="s">
        <v>4868</v>
      </c>
      <c r="J1023" s="297" t="s">
        <v>4869</v>
      </c>
      <c r="K1023" s="299">
        <v>4</v>
      </c>
      <c r="L1023" s="298">
        <v>12</v>
      </c>
      <c r="M1023" s="300">
        <v>68789.680000000008</v>
      </c>
      <c r="N1023" s="301"/>
      <c r="O1023" s="297"/>
      <c r="P1023" s="302"/>
    </row>
    <row r="1024" spans="1:16" s="285" customFormat="1" ht="11.25" x14ac:dyDescent="0.2">
      <c r="A1024" s="310" t="s">
        <v>1261</v>
      </c>
      <c r="B1024" s="296" t="s">
        <v>1262</v>
      </c>
      <c r="C1024" s="296" t="s">
        <v>312</v>
      </c>
      <c r="D1024" s="297" t="s">
        <v>4864</v>
      </c>
      <c r="E1024" s="298">
        <v>10500</v>
      </c>
      <c r="F1024" s="298" t="s">
        <v>6951</v>
      </c>
      <c r="G1024" s="297" t="s">
        <v>6952</v>
      </c>
      <c r="H1024" s="297" t="s">
        <v>5002</v>
      </c>
      <c r="I1024" s="297" t="s">
        <v>4868</v>
      </c>
      <c r="J1024" s="297" t="s">
        <v>4869</v>
      </c>
      <c r="K1024" s="299">
        <v>4</v>
      </c>
      <c r="L1024" s="298">
        <v>12</v>
      </c>
      <c r="M1024" s="300">
        <v>128789.68000000001</v>
      </c>
      <c r="N1024" s="301"/>
      <c r="O1024" s="297"/>
      <c r="P1024" s="302"/>
    </row>
    <row r="1025" spans="1:16" s="285" customFormat="1" ht="11.25" x14ac:dyDescent="0.2">
      <c r="A1025" s="310" t="s">
        <v>1261</v>
      </c>
      <c r="B1025" s="296" t="s">
        <v>1262</v>
      </c>
      <c r="C1025" s="296" t="s">
        <v>312</v>
      </c>
      <c r="D1025" s="297" t="s">
        <v>4864</v>
      </c>
      <c r="E1025" s="298">
        <v>8500</v>
      </c>
      <c r="F1025" s="298" t="s">
        <v>6953</v>
      </c>
      <c r="G1025" s="297" t="s">
        <v>6954</v>
      </c>
      <c r="H1025" s="297" t="s">
        <v>4887</v>
      </c>
      <c r="I1025" s="297" t="s">
        <v>4868</v>
      </c>
      <c r="J1025" s="297" t="s">
        <v>4869</v>
      </c>
      <c r="K1025" s="299">
        <v>4</v>
      </c>
      <c r="L1025" s="298">
        <v>12</v>
      </c>
      <c r="M1025" s="300">
        <v>104789.68000000001</v>
      </c>
      <c r="N1025" s="301"/>
      <c r="O1025" s="297"/>
      <c r="P1025" s="302"/>
    </row>
    <row r="1026" spans="1:16" s="285" customFormat="1" ht="11.25" x14ac:dyDescent="0.2">
      <c r="A1026" s="310" t="s">
        <v>1261</v>
      </c>
      <c r="B1026" s="296" t="s">
        <v>1262</v>
      </c>
      <c r="C1026" s="296" t="s">
        <v>312</v>
      </c>
      <c r="D1026" s="297" t="s">
        <v>4864</v>
      </c>
      <c r="E1026" s="298">
        <v>8500</v>
      </c>
      <c r="F1026" s="298" t="s">
        <v>6955</v>
      </c>
      <c r="G1026" s="297" t="s">
        <v>6956</v>
      </c>
      <c r="H1026" s="297" t="s">
        <v>4887</v>
      </c>
      <c r="I1026" s="297" t="s">
        <v>4868</v>
      </c>
      <c r="J1026" s="297" t="s">
        <v>4869</v>
      </c>
      <c r="K1026" s="299">
        <v>4</v>
      </c>
      <c r="L1026" s="298">
        <v>12</v>
      </c>
      <c r="M1026" s="300">
        <v>104789.68000000001</v>
      </c>
      <c r="N1026" s="301"/>
      <c r="O1026" s="297"/>
      <c r="P1026" s="302"/>
    </row>
    <row r="1027" spans="1:16" s="285" customFormat="1" ht="11.25" x14ac:dyDescent="0.2">
      <c r="A1027" s="310" t="s">
        <v>1261</v>
      </c>
      <c r="B1027" s="296" t="s">
        <v>1262</v>
      </c>
      <c r="C1027" s="296" t="s">
        <v>312</v>
      </c>
      <c r="D1027" s="297" t="s">
        <v>4864</v>
      </c>
      <c r="E1027" s="298">
        <v>6500</v>
      </c>
      <c r="F1027" s="298" t="s">
        <v>6957</v>
      </c>
      <c r="G1027" s="297" t="s">
        <v>6958</v>
      </c>
      <c r="H1027" s="297" t="s">
        <v>4877</v>
      </c>
      <c r="I1027" s="297" t="s">
        <v>4868</v>
      </c>
      <c r="J1027" s="297" t="s">
        <v>4869</v>
      </c>
      <c r="K1027" s="299">
        <v>2</v>
      </c>
      <c r="L1027" s="298">
        <v>5</v>
      </c>
      <c r="M1027" s="300">
        <v>31387.3</v>
      </c>
      <c r="N1027" s="301"/>
      <c r="O1027" s="297"/>
      <c r="P1027" s="302"/>
    </row>
    <row r="1028" spans="1:16" s="285" customFormat="1" ht="11.25" x14ac:dyDescent="0.2">
      <c r="A1028" s="310" t="s">
        <v>1261</v>
      </c>
      <c r="B1028" s="296" t="s">
        <v>1262</v>
      </c>
      <c r="C1028" s="296" t="s">
        <v>312</v>
      </c>
      <c r="D1028" s="297" t="s">
        <v>4864</v>
      </c>
      <c r="E1028" s="298">
        <v>6500</v>
      </c>
      <c r="F1028" s="298" t="s">
        <v>6959</v>
      </c>
      <c r="G1028" s="297" t="s">
        <v>6960</v>
      </c>
      <c r="H1028" s="297" t="s">
        <v>4877</v>
      </c>
      <c r="I1028" s="297" t="s">
        <v>4868</v>
      </c>
      <c r="J1028" s="297" t="s">
        <v>4869</v>
      </c>
      <c r="K1028" s="299">
        <v>4</v>
      </c>
      <c r="L1028" s="298">
        <v>12</v>
      </c>
      <c r="M1028" s="300">
        <v>80789.680000000008</v>
      </c>
      <c r="N1028" s="301"/>
      <c r="O1028" s="297"/>
      <c r="P1028" s="302"/>
    </row>
    <row r="1029" spans="1:16" s="285" customFormat="1" ht="11.25" x14ac:dyDescent="0.2">
      <c r="A1029" s="310" t="s">
        <v>1261</v>
      </c>
      <c r="B1029" s="296" t="s">
        <v>1262</v>
      </c>
      <c r="C1029" s="296" t="s">
        <v>312</v>
      </c>
      <c r="D1029" s="297" t="s">
        <v>4864</v>
      </c>
      <c r="E1029" s="298">
        <v>8000</v>
      </c>
      <c r="F1029" s="298" t="s">
        <v>6961</v>
      </c>
      <c r="G1029" s="297" t="s">
        <v>6962</v>
      </c>
      <c r="H1029" s="297" t="s">
        <v>5154</v>
      </c>
      <c r="I1029" s="297" t="s">
        <v>4868</v>
      </c>
      <c r="J1029" s="297" t="s">
        <v>4869</v>
      </c>
      <c r="K1029" s="299">
        <v>1</v>
      </c>
      <c r="L1029" s="298">
        <v>1</v>
      </c>
      <c r="M1029" s="300">
        <v>4529.58</v>
      </c>
      <c r="N1029" s="301"/>
      <c r="O1029" s="297"/>
      <c r="P1029" s="302"/>
    </row>
    <row r="1030" spans="1:16" s="285" customFormat="1" ht="11.25" x14ac:dyDescent="0.2">
      <c r="A1030" s="310" t="s">
        <v>1261</v>
      </c>
      <c r="B1030" s="296" t="s">
        <v>1262</v>
      </c>
      <c r="C1030" s="296" t="s">
        <v>312</v>
      </c>
      <c r="D1030" s="297" t="s">
        <v>4864</v>
      </c>
      <c r="E1030" s="298">
        <v>6500</v>
      </c>
      <c r="F1030" s="298" t="s">
        <v>6963</v>
      </c>
      <c r="G1030" s="297" t="s">
        <v>6964</v>
      </c>
      <c r="H1030" s="297" t="s">
        <v>4887</v>
      </c>
      <c r="I1030" s="297" t="s">
        <v>4868</v>
      </c>
      <c r="J1030" s="297" t="s">
        <v>4869</v>
      </c>
      <c r="K1030" s="299">
        <v>4</v>
      </c>
      <c r="L1030" s="298">
        <v>12</v>
      </c>
      <c r="M1030" s="300">
        <v>80789.680000000008</v>
      </c>
      <c r="N1030" s="301"/>
      <c r="O1030" s="297"/>
      <c r="P1030" s="302"/>
    </row>
    <row r="1031" spans="1:16" s="285" customFormat="1" ht="11.25" x14ac:dyDescent="0.2">
      <c r="A1031" s="310" t="s">
        <v>1261</v>
      </c>
      <c r="B1031" s="296" t="s">
        <v>1262</v>
      </c>
      <c r="C1031" s="296" t="s">
        <v>312</v>
      </c>
      <c r="D1031" s="297" t="s">
        <v>4864</v>
      </c>
      <c r="E1031" s="298">
        <v>5500</v>
      </c>
      <c r="F1031" s="298" t="s">
        <v>6965</v>
      </c>
      <c r="G1031" s="297" t="s">
        <v>6966</v>
      </c>
      <c r="H1031" s="297" t="s">
        <v>4903</v>
      </c>
      <c r="I1031" s="297" t="s">
        <v>4883</v>
      </c>
      <c r="J1031" s="297" t="s">
        <v>4884</v>
      </c>
      <c r="K1031" s="299">
        <v>4</v>
      </c>
      <c r="L1031" s="298">
        <v>12</v>
      </c>
      <c r="M1031" s="300">
        <v>68789.680000000008</v>
      </c>
      <c r="N1031" s="301"/>
      <c r="O1031" s="297"/>
      <c r="P1031" s="302"/>
    </row>
    <row r="1032" spans="1:16" s="285" customFormat="1" ht="11.25" x14ac:dyDescent="0.2">
      <c r="A1032" s="310" t="s">
        <v>1261</v>
      </c>
      <c r="B1032" s="296" t="s">
        <v>1262</v>
      </c>
      <c r="C1032" s="296" t="s">
        <v>312</v>
      </c>
      <c r="D1032" s="297" t="s">
        <v>4864</v>
      </c>
      <c r="E1032" s="298">
        <v>5500</v>
      </c>
      <c r="F1032" s="298" t="s">
        <v>6967</v>
      </c>
      <c r="G1032" s="297" t="s">
        <v>6968</v>
      </c>
      <c r="H1032" s="297" t="s">
        <v>5664</v>
      </c>
      <c r="I1032" s="297" t="s">
        <v>4883</v>
      </c>
      <c r="J1032" s="297" t="s">
        <v>4884</v>
      </c>
      <c r="K1032" s="299">
        <v>4</v>
      </c>
      <c r="L1032" s="298">
        <v>12</v>
      </c>
      <c r="M1032" s="300">
        <v>68789.680000000008</v>
      </c>
      <c r="N1032" s="301"/>
      <c r="O1032" s="297"/>
      <c r="P1032" s="302"/>
    </row>
    <row r="1033" spans="1:16" s="285" customFormat="1" ht="11.25" x14ac:dyDescent="0.2">
      <c r="A1033" s="310" t="s">
        <v>1261</v>
      </c>
      <c r="B1033" s="296" t="s">
        <v>1262</v>
      </c>
      <c r="C1033" s="296" t="s">
        <v>312</v>
      </c>
      <c r="D1033" s="297" t="s">
        <v>4864</v>
      </c>
      <c r="E1033" s="298">
        <v>10000</v>
      </c>
      <c r="F1033" s="298" t="s">
        <v>6969</v>
      </c>
      <c r="G1033" s="297" t="s">
        <v>6970</v>
      </c>
      <c r="H1033" s="297" t="s">
        <v>4877</v>
      </c>
      <c r="I1033" s="297" t="s">
        <v>4868</v>
      </c>
      <c r="J1033" s="297" t="s">
        <v>4869</v>
      </c>
      <c r="K1033" s="299">
        <v>4</v>
      </c>
      <c r="L1033" s="298">
        <v>12</v>
      </c>
      <c r="M1033" s="300">
        <v>122789.68000000001</v>
      </c>
      <c r="N1033" s="301"/>
      <c r="O1033" s="297"/>
      <c r="P1033" s="302"/>
    </row>
    <row r="1034" spans="1:16" s="285" customFormat="1" ht="11.25" x14ac:dyDescent="0.2">
      <c r="A1034" s="310" t="s">
        <v>1261</v>
      </c>
      <c r="B1034" s="296" t="s">
        <v>1262</v>
      </c>
      <c r="C1034" s="296" t="s">
        <v>312</v>
      </c>
      <c r="D1034" s="297" t="s">
        <v>4864</v>
      </c>
      <c r="E1034" s="298" t="s">
        <v>6971</v>
      </c>
      <c r="F1034" s="298" t="s">
        <v>6972</v>
      </c>
      <c r="G1034" s="297" t="s">
        <v>6973</v>
      </c>
      <c r="H1034" s="297" t="s">
        <v>4867</v>
      </c>
      <c r="I1034" s="297" t="s">
        <v>4868</v>
      </c>
      <c r="J1034" s="297" t="s">
        <v>4869</v>
      </c>
      <c r="K1034" s="299">
        <v>7</v>
      </c>
      <c r="L1034" s="298">
        <v>12</v>
      </c>
      <c r="M1034" s="300">
        <v>66396.350000000006</v>
      </c>
      <c r="N1034" s="301"/>
      <c r="O1034" s="297"/>
      <c r="P1034" s="302"/>
    </row>
    <row r="1035" spans="1:16" s="285" customFormat="1" ht="11.25" x14ac:dyDescent="0.2">
      <c r="A1035" s="310" t="s">
        <v>1261</v>
      </c>
      <c r="B1035" s="296" t="s">
        <v>1262</v>
      </c>
      <c r="C1035" s="296" t="s">
        <v>312</v>
      </c>
      <c r="D1035" s="297" t="s">
        <v>4864</v>
      </c>
      <c r="E1035" s="298">
        <v>6500</v>
      </c>
      <c r="F1035" s="298" t="s">
        <v>6974</v>
      </c>
      <c r="G1035" s="297" t="s">
        <v>6975</v>
      </c>
      <c r="H1035" s="297" t="s">
        <v>6976</v>
      </c>
      <c r="I1035" s="297" t="s">
        <v>4868</v>
      </c>
      <c r="J1035" s="297" t="s">
        <v>4869</v>
      </c>
      <c r="K1035" s="299">
        <v>4</v>
      </c>
      <c r="L1035" s="298">
        <v>12</v>
      </c>
      <c r="M1035" s="300">
        <v>80789.680000000008</v>
      </c>
      <c r="N1035" s="301"/>
      <c r="O1035" s="297"/>
      <c r="P1035" s="302"/>
    </row>
    <row r="1036" spans="1:16" s="285" customFormat="1" ht="11.25" x14ac:dyDescent="0.2">
      <c r="A1036" s="310" t="s">
        <v>1261</v>
      </c>
      <c r="B1036" s="296" t="s">
        <v>1262</v>
      </c>
      <c r="C1036" s="296" t="s">
        <v>312</v>
      </c>
      <c r="D1036" s="297" t="s">
        <v>4864</v>
      </c>
      <c r="E1036" s="298">
        <v>6500</v>
      </c>
      <c r="F1036" s="298" t="s">
        <v>6977</v>
      </c>
      <c r="G1036" s="297" t="s">
        <v>6978</v>
      </c>
      <c r="H1036" s="297" t="s">
        <v>4877</v>
      </c>
      <c r="I1036" s="297" t="s">
        <v>4868</v>
      </c>
      <c r="J1036" s="297" t="s">
        <v>4869</v>
      </c>
      <c r="K1036" s="299">
        <v>4</v>
      </c>
      <c r="L1036" s="298">
        <v>12</v>
      </c>
      <c r="M1036" s="300">
        <v>80789.680000000008</v>
      </c>
      <c r="N1036" s="301"/>
      <c r="O1036" s="297"/>
      <c r="P1036" s="302"/>
    </row>
    <row r="1037" spans="1:16" s="285" customFormat="1" ht="11.25" x14ac:dyDescent="0.2">
      <c r="A1037" s="310" t="s">
        <v>1261</v>
      </c>
      <c r="B1037" s="296" t="s">
        <v>1262</v>
      </c>
      <c r="C1037" s="296" t="s">
        <v>312</v>
      </c>
      <c r="D1037" s="297" t="s">
        <v>4864</v>
      </c>
      <c r="E1037" s="298">
        <v>8500</v>
      </c>
      <c r="F1037" s="298" t="s">
        <v>6979</v>
      </c>
      <c r="G1037" s="297" t="s">
        <v>6980</v>
      </c>
      <c r="H1037" s="297" t="s">
        <v>4887</v>
      </c>
      <c r="I1037" s="297" t="s">
        <v>4868</v>
      </c>
      <c r="J1037" s="297" t="s">
        <v>4869</v>
      </c>
      <c r="K1037" s="299">
        <v>4</v>
      </c>
      <c r="L1037" s="298">
        <v>12</v>
      </c>
      <c r="M1037" s="300">
        <v>105019.76000000001</v>
      </c>
      <c r="N1037" s="301"/>
      <c r="O1037" s="297"/>
      <c r="P1037" s="302"/>
    </row>
    <row r="1038" spans="1:16" s="285" customFormat="1" ht="11.25" x14ac:dyDescent="0.2">
      <c r="A1038" s="310" t="s">
        <v>1261</v>
      </c>
      <c r="B1038" s="296" t="s">
        <v>1262</v>
      </c>
      <c r="C1038" s="296" t="s">
        <v>312</v>
      </c>
      <c r="D1038" s="297" t="s">
        <v>4864</v>
      </c>
      <c r="E1038" s="298">
        <v>6500</v>
      </c>
      <c r="F1038" s="298" t="s">
        <v>6981</v>
      </c>
      <c r="G1038" s="297" t="s">
        <v>6982</v>
      </c>
      <c r="H1038" s="297" t="s">
        <v>4877</v>
      </c>
      <c r="I1038" s="297" t="s">
        <v>4868</v>
      </c>
      <c r="J1038" s="297" t="s">
        <v>4869</v>
      </c>
      <c r="K1038" s="299">
        <v>4</v>
      </c>
      <c r="L1038" s="298">
        <v>12</v>
      </c>
      <c r="M1038" s="300">
        <v>80789.680000000008</v>
      </c>
      <c r="N1038" s="301"/>
      <c r="O1038" s="297"/>
      <c r="P1038" s="302"/>
    </row>
    <row r="1039" spans="1:16" s="285" customFormat="1" ht="11.25" x14ac:dyDescent="0.2">
      <c r="A1039" s="310" t="s">
        <v>1261</v>
      </c>
      <c r="B1039" s="296" t="s">
        <v>1262</v>
      </c>
      <c r="C1039" s="296" t="s">
        <v>312</v>
      </c>
      <c r="D1039" s="297" t="s">
        <v>4864</v>
      </c>
      <c r="E1039" s="298">
        <v>5500</v>
      </c>
      <c r="F1039" s="298" t="s">
        <v>6983</v>
      </c>
      <c r="G1039" s="297" t="s">
        <v>6984</v>
      </c>
      <c r="H1039" s="297" t="s">
        <v>4867</v>
      </c>
      <c r="I1039" s="297" t="s">
        <v>4868</v>
      </c>
      <c r="J1039" s="297" t="s">
        <v>4869</v>
      </c>
      <c r="K1039" s="299">
        <v>4</v>
      </c>
      <c r="L1039" s="298">
        <v>12</v>
      </c>
      <c r="M1039" s="300">
        <v>68789.680000000008</v>
      </c>
      <c r="N1039" s="301"/>
      <c r="O1039" s="297"/>
      <c r="P1039" s="302"/>
    </row>
    <row r="1040" spans="1:16" s="285" customFormat="1" ht="11.25" x14ac:dyDescent="0.2">
      <c r="A1040" s="310" t="s">
        <v>1261</v>
      </c>
      <c r="B1040" s="296" t="s">
        <v>1262</v>
      </c>
      <c r="C1040" s="296" t="s">
        <v>312</v>
      </c>
      <c r="D1040" s="297" t="s">
        <v>4864</v>
      </c>
      <c r="E1040" s="298">
        <v>10500</v>
      </c>
      <c r="F1040" s="298" t="s">
        <v>6985</v>
      </c>
      <c r="G1040" s="297" t="s">
        <v>6986</v>
      </c>
      <c r="H1040" s="297" t="s">
        <v>5154</v>
      </c>
      <c r="I1040" s="297" t="s">
        <v>4868</v>
      </c>
      <c r="J1040" s="297" t="s">
        <v>4869</v>
      </c>
      <c r="K1040" s="299">
        <v>4</v>
      </c>
      <c r="L1040" s="298">
        <v>12</v>
      </c>
      <c r="M1040" s="300">
        <v>128789.68000000001</v>
      </c>
      <c r="N1040" s="301"/>
      <c r="O1040" s="297"/>
      <c r="P1040" s="302"/>
    </row>
    <row r="1041" spans="1:16" s="285" customFormat="1" ht="11.25" x14ac:dyDescent="0.2">
      <c r="A1041" s="310" t="s">
        <v>1261</v>
      </c>
      <c r="B1041" s="296" t="s">
        <v>1262</v>
      </c>
      <c r="C1041" s="296" t="s">
        <v>312</v>
      </c>
      <c r="D1041" s="297" t="s">
        <v>4864</v>
      </c>
      <c r="E1041" s="298">
        <v>8500</v>
      </c>
      <c r="F1041" s="298" t="s">
        <v>6987</v>
      </c>
      <c r="G1041" s="297" t="s">
        <v>6988</v>
      </c>
      <c r="H1041" s="297" t="s">
        <v>4877</v>
      </c>
      <c r="I1041" s="297" t="s">
        <v>4868</v>
      </c>
      <c r="J1041" s="297" t="s">
        <v>4869</v>
      </c>
      <c r="K1041" s="299">
        <v>4</v>
      </c>
      <c r="L1041" s="298">
        <v>12</v>
      </c>
      <c r="M1041" s="300">
        <v>104789.68000000001</v>
      </c>
      <c r="N1041" s="301"/>
      <c r="O1041" s="297"/>
      <c r="P1041" s="302"/>
    </row>
    <row r="1042" spans="1:16" s="285" customFormat="1" ht="11.25" x14ac:dyDescent="0.2">
      <c r="A1042" s="310" t="s">
        <v>1261</v>
      </c>
      <c r="B1042" s="296" t="s">
        <v>1262</v>
      </c>
      <c r="C1042" s="296" t="s">
        <v>312</v>
      </c>
      <c r="D1042" s="297" t="s">
        <v>4864</v>
      </c>
      <c r="E1042" s="298">
        <v>6500</v>
      </c>
      <c r="F1042" s="298" t="s">
        <v>6989</v>
      </c>
      <c r="G1042" s="297" t="s">
        <v>6990</v>
      </c>
      <c r="H1042" s="297" t="s">
        <v>4887</v>
      </c>
      <c r="I1042" s="297" t="s">
        <v>4868</v>
      </c>
      <c r="J1042" s="297" t="s">
        <v>4869</v>
      </c>
      <c r="K1042" s="299">
        <v>4</v>
      </c>
      <c r="L1042" s="298">
        <v>12</v>
      </c>
      <c r="M1042" s="300">
        <v>80789.680000000008</v>
      </c>
      <c r="N1042" s="301"/>
      <c r="O1042" s="297"/>
      <c r="P1042" s="302"/>
    </row>
    <row r="1043" spans="1:16" s="285" customFormat="1" ht="11.25" x14ac:dyDescent="0.2">
      <c r="A1043" s="310" t="s">
        <v>1261</v>
      </c>
      <c r="B1043" s="296" t="s">
        <v>1262</v>
      </c>
      <c r="C1043" s="296" t="s">
        <v>312</v>
      </c>
      <c r="D1043" s="297" t="s">
        <v>4864</v>
      </c>
      <c r="E1043" s="298">
        <v>5000</v>
      </c>
      <c r="F1043" s="298" t="s">
        <v>6991</v>
      </c>
      <c r="G1043" s="297" t="s">
        <v>6992</v>
      </c>
      <c r="H1043" s="297" t="s">
        <v>4874</v>
      </c>
      <c r="I1043" s="297" t="s">
        <v>4868</v>
      </c>
      <c r="J1043" s="297" t="s">
        <v>4869</v>
      </c>
      <c r="K1043" s="299">
        <v>1</v>
      </c>
      <c r="L1043" s="298">
        <v>2</v>
      </c>
      <c r="M1043" s="300">
        <v>10888.179999999998</v>
      </c>
      <c r="N1043" s="301"/>
      <c r="O1043" s="297"/>
      <c r="P1043" s="302"/>
    </row>
    <row r="1044" spans="1:16" s="285" customFormat="1" ht="11.25" x14ac:dyDescent="0.2">
      <c r="A1044" s="310" t="s">
        <v>1261</v>
      </c>
      <c r="B1044" s="296" t="s">
        <v>1262</v>
      </c>
      <c r="C1044" s="296" t="s">
        <v>312</v>
      </c>
      <c r="D1044" s="297" t="s">
        <v>4864</v>
      </c>
      <c r="E1044" s="298">
        <v>6500</v>
      </c>
      <c r="F1044" s="298" t="s">
        <v>6993</v>
      </c>
      <c r="G1044" s="297" t="s">
        <v>6994</v>
      </c>
      <c r="H1044" s="297" t="s">
        <v>4877</v>
      </c>
      <c r="I1044" s="297" t="s">
        <v>4868</v>
      </c>
      <c r="J1044" s="297" t="s">
        <v>4869</v>
      </c>
      <c r="K1044" s="299">
        <v>2</v>
      </c>
      <c r="L1044" s="298">
        <v>5</v>
      </c>
      <c r="M1044" s="300">
        <v>35716.46</v>
      </c>
      <c r="N1044" s="301"/>
      <c r="O1044" s="297"/>
      <c r="P1044" s="302"/>
    </row>
    <row r="1045" spans="1:16" s="285" customFormat="1" ht="11.25" x14ac:dyDescent="0.2">
      <c r="A1045" s="310" t="s">
        <v>1261</v>
      </c>
      <c r="B1045" s="296" t="s">
        <v>1262</v>
      </c>
      <c r="C1045" s="296" t="s">
        <v>312</v>
      </c>
      <c r="D1045" s="297" t="s">
        <v>4864</v>
      </c>
      <c r="E1045" s="298">
        <v>5500</v>
      </c>
      <c r="F1045" s="298" t="s">
        <v>6995</v>
      </c>
      <c r="G1045" s="297" t="s">
        <v>6996</v>
      </c>
      <c r="H1045" s="297" t="s">
        <v>4867</v>
      </c>
      <c r="I1045" s="297" t="s">
        <v>4868</v>
      </c>
      <c r="J1045" s="297" t="s">
        <v>4869</v>
      </c>
      <c r="K1045" s="299">
        <v>4</v>
      </c>
      <c r="L1045" s="298">
        <v>12</v>
      </c>
      <c r="M1045" s="300">
        <v>68789.680000000008</v>
      </c>
      <c r="N1045" s="301"/>
      <c r="O1045" s="297"/>
      <c r="P1045" s="302"/>
    </row>
    <row r="1046" spans="1:16" s="285" customFormat="1" ht="11.25" x14ac:dyDescent="0.2">
      <c r="A1046" s="310" t="s">
        <v>1261</v>
      </c>
      <c r="B1046" s="296" t="s">
        <v>1262</v>
      </c>
      <c r="C1046" s="296" t="s">
        <v>312</v>
      </c>
      <c r="D1046" s="297" t="s">
        <v>4864</v>
      </c>
      <c r="E1046" s="298">
        <v>6500</v>
      </c>
      <c r="F1046" s="298" t="s">
        <v>6997</v>
      </c>
      <c r="G1046" s="297" t="s">
        <v>6998</v>
      </c>
      <c r="H1046" s="297" t="s">
        <v>4887</v>
      </c>
      <c r="I1046" s="297" t="s">
        <v>4868</v>
      </c>
      <c r="J1046" s="297" t="s">
        <v>4869</v>
      </c>
      <c r="K1046" s="299">
        <v>4</v>
      </c>
      <c r="L1046" s="298">
        <v>12</v>
      </c>
      <c r="M1046" s="300">
        <v>80789.680000000008</v>
      </c>
      <c r="N1046" s="301"/>
      <c r="O1046" s="297"/>
      <c r="P1046" s="302"/>
    </row>
    <row r="1047" spans="1:16" s="285" customFormat="1" ht="11.25" x14ac:dyDescent="0.2">
      <c r="A1047" s="310" t="s">
        <v>1261</v>
      </c>
      <c r="B1047" s="296" t="s">
        <v>1262</v>
      </c>
      <c r="C1047" s="296" t="s">
        <v>312</v>
      </c>
      <c r="D1047" s="297" t="s">
        <v>4864</v>
      </c>
      <c r="E1047" s="298">
        <v>9000</v>
      </c>
      <c r="F1047" s="298" t="s">
        <v>6999</v>
      </c>
      <c r="G1047" s="297" t="s">
        <v>7000</v>
      </c>
      <c r="H1047" s="297" t="s">
        <v>4867</v>
      </c>
      <c r="I1047" s="297" t="s">
        <v>4868</v>
      </c>
      <c r="J1047" s="297" t="s">
        <v>4869</v>
      </c>
      <c r="K1047" s="299">
        <v>4</v>
      </c>
      <c r="L1047" s="298">
        <v>12</v>
      </c>
      <c r="M1047" s="300">
        <v>110789.68000000001</v>
      </c>
      <c r="N1047" s="301"/>
      <c r="O1047" s="297"/>
      <c r="P1047" s="302"/>
    </row>
    <row r="1048" spans="1:16" s="285" customFormat="1" ht="11.25" x14ac:dyDescent="0.2">
      <c r="A1048" s="310" t="s">
        <v>1261</v>
      </c>
      <c r="B1048" s="296" t="s">
        <v>1262</v>
      </c>
      <c r="C1048" s="296" t="s">
        <v>312</v>
      </c>
      <c r="D1048" s="297" t="s">
        <v>4956</v>
      </c>
      <c r="E1048" s="298">
        <v>2750</v>
      </c>
      <c r="F1048" s="298" t="s">
        <v>7001</v>
      </c>
      <c r="G1048" s="297" t="s">
        <v>7002</v>
      </c>
      <c r="H1048" s="297" t="s">
        <v>4959</v>
      </c>
      <c r="I1048" s="297" t="s">
        <v>4897</v>
      </c>
      <c r="J1048" s="297" t="s">
        <v>4960</v>
      </c>
      <c r="K1048" s="299">
        <v>6</v>
      </c>
      <c r="L1048" s="298">
        <v>12</v>
      </c>
      <c r="M1048" s="300">
        <v>35881.35</v>
      </c>
      <c r="N1048" s="301"/>
      <c r="O1048" s="297"/>
      <c r="P1048" s="302"/>
    </row>
    <row r="1049" spans="1:16" s="285" customFormat="1" ht="11.25" x14ac:dyDescent="0.2">
      <c r="A1049" s="310" t="s">
        <v>1261</v>
      </c>
      <c r="B1049" s="296" t="s">
        <v>1262</v>
      </c>
      <c r="C1049" s="296" t="s">
        <v>312</v>
      </c>
      <c r="D1049" s="297" t="s">
        <v>4864</v>
      </c>
      <c r="E1049" s="298" t="s">
        <v>7003</v>
      </c>
      <c r="F1049" s="298" t="s">
        <v>7004</v>
      </c>
      <c r="G1049" s="297" t="s">
        <v>7005</v>
      </c>
      <c r="H1049" s="297" t="s">
        <v>4867</v>
      </c>
      <c r="I1049" s="297" t="s">
        <v>4868</v>
      </c>
      <c r="J1049" s="297" t="s">
        <v>4869</v>
      </c>
      <c r="K1049" s="299">
        <v>5</v>
      </c>
      <c r="L1049" s="298">
        <v>12</v>
      </c>
      <c r="M1049" s="300">
        <v>66040.240000000005</v>
      </c>
      <c r="N1049" s="301"/>
      <c r="O1049" s="297"/>
      <c r="P1049" s="302"/>
    </row>
    <row r="1050" spans="1:16" s="285" customFormat="1" ht="11.25" x14ac:dyDescent="0.2">
      <c r="A1050" s="310" t="s">
        <v>1261</v>
      </c>
      <c r="B1050" s="296" t="s">
        <v>1262</v>
      </c>
      <c r="C1050" s="296" t="s">
        <v>312</v>
      </c>
      <c r="D1050" s="297" t="s">
        <v>4864</v>
      </c>
      <c r="E1050" s="298">
        <v>8500</v>
      </c>
      <c r="F1050" s="298" t="s">
        <v>7006</v>
      </c>
      <c r="G1050" s="297" t="s">
        <v>7007</v>
      </c>
      <c r="H1050" s="297" t="s">
        <v>4877</v>
      </c>
      <c r="I1050" s="297" t="s">
        <v>4868</v>
      </c>
      <c r="J1050" s="297" t="s">
        <v>4869</v>
      </c>
      <c r="K1050" s="299">
        <v>4</v>
      </c>
      <c r="L1050" s="298">
        <v>12</v>
      </c>
      <c r="M1050" s="300">
        <v>104789.68000000001</v>
      </c>
      <c r="N1050" s="301"/>
      <c r="O1050" s="297"/>
      <c r="P1050" s="302"/>
    </row>
    <row r="1051" spans="1:16" s="285" customFormat="1" ht="11.25" x14ac:dyDescent="0.2">
      <c r="A1051" s="310" t="s">
        <v>1261</v>
      </c>
      <c r="B1051" s="296" t="s">
        <v>1262</v>
      </c>
      <c r="C1051" s="296" t="s">
        <v>312</v>
      </c>
      <c r="D1051" s="297" t="s">
        <v>4864</v>
      </c>
      <c r="E1051" s="298">
        <v>6500</v>
      </c>
      <c r="F1051" s="298" t="s">
        <v>7008</v>
      </c>
      <c r="G1051" s="297" t="s">
        <v>7009</v>
      </c>
      <c r="H1051" s="297" t="s">
        <v>4877</v>
      </c>
      <c r="I1051" s="297" t="s">
        <v>4868</v>
      </c>
      <c r="J1051" s="297" t="s">
        <v>4869</v>
      </c>
      <c r="K1051" s="299">
        <v>2</v>
      </c>
      <c r="L1051" s="298">
        <v>5</v>
      </c>
      <c r="M1051" s="300">
        <v>31387.3</v>
      </c>
      <c r="N1051" s="301"/>
      <c r="O1051" s="297"/>
      <c r="P1051" s="302"/>
    </row>
    <row r="1052" spans="1:16" s="285" customFormat="1" ht="11.25" x14ac:dyDescent="0.2">
      <c r="A1052" s="310" t="s">
        <v>1261</v>
      </c>
      <c r="B1052" s="296" t="s">
        <v>1262</v>
      </c>
      <c r="C1052" s="296" t="s">
        <v>312</v>
      </c>
      <c r="D1052" s="297" t="s">
        <v>4864</v>
      </c>
      <c r="E1052" s="298">
        <v>7500</v>
      </c>
      <c r="F1052" s="298" t="s">
        <v>7010</v>
      </c>
      <c r="G1052" s="297" t="s">
        <v>7011</v>
      </c>
      <c r="H1052" s="297" t="s">
        <v>4867</v>
      </c>
      <c r="I1052" s="297" t="s">
        <v>4868</v>
      </c>
      <c r="J1052" s="297" t="s">
        <v>4869</v>
      </c>
      <c r="K1052" s="299">
        <v>4</v>
      </c>
      <c r="L1052" s="298">
        <v>12</v>
      </c>
      <c r="M1052" s="300">
        <v>94289.680000000008</v>
      </c>
      <c r="N1052" s="301"/>
      <c r="O1052" s="297"/>
      <c r="P1052" s="302"/>
    </row>
    <row r="1053" spans="1:16" s="285" customFormat="1" ht="11.25" x14ac:dyDescent="0.2">
      <c r="A1053" s="310" t="s">
        <v>1261</v>
      </c>
      <c r="B1053" s="296" t="s">
        <v>1262</v>
      </c>
      <c r="C1053" s="296" t="s">
        <v>312</v>
      </c>
      <c r="D1053" s="297" t="s">
        <v>4864</v>
      </c>
      <c r="E1053" s="298">
        <v>10500</v>
      </c>
      <c r="F1053" s="298" t="s">
        <v>7012</v>
      </c>
      <c r="G1053" s="297" t="s">
        <v>7013</v>
      </c>
      <c r="H1053" s="297" t="s">
        <v>4887</v>
      </c>
      <c r="I1053" s="297" t="s">
        <v>4868</v>
      </c>
      <c r="J1053" s="297" t="s">
        <v>4869</v>
      </c>
      <c r="K1053" s="299">
        <v>4</v>
      </c>
      <c r="L1053" s="298">
        <v>12</v>
      </c>
      <c r="M1053" s="300">
        <v>128789.68000000001</v>
      </c>
      <c r="N1053" s="301"/>
      <c r="O1053" s="297"/>
      <c r="P1053" s="302"/>
    </row>
    <row r="1054" spans="1:16" s="285" customFormat="1" ht="11.25" x14ac:dyDescent="0.2">
      <c r="A1054" s="310" t="s">
        <v>1261</v>
      </c>
      <c r="B1054" s="296" t="s">
        <v>1262</v>
      </c>
      <c r="C1054" s="296" t="s">
        <v>312</v>
      </c>
      <c r="D1054" s="297" t="s">
        <v>4864</v>
      </c>
      <c r="E1054" s="298">
        <v>6500</v>
      </c>
      <c r="F1054" s="298" t="s">
        <v>7014</v>
      </c>
      <c r="G1054" s="297" t="s">
        <v>7015</v>
      </c>
      <c r="H1054" s="297" t="s">
        <v>4887</v>
      </c>
      <c r="I1054" s="297" t="s">
        <v>4868</v>
      </c>
      <c r="J1054" s="297" t="s">
        <v>4869</v>
      </c>
      <c r="K1054" s="299">
        <v>4</v>
      </c>
      <c r="L1054" s="298">
        <v>12</v>
      </c>
      <c r="M1054" s="300">
        <v>80789.680000000008</v>
      </c>
      <c r="N1054" s="301"/>
      <c r="O1054" s="297"/>
      <c r="P1054" s="302"/>
    </row>
    <row r="1055" spans="1:16" s="285" customFormat="1" ht="11.25" x14ac:dyDescent="0.2">
      <c r="A1055" s="310" t="s">
        <v>1261</v>
      </c>
      <c r="B1055" s="296" t="s">
        <v>1262</v>
      </c>
      <c r="C1055" s="296" t="s">
        <v>312</v>
      </c>
      <c r="D1055" s="297" t="s">
        <v>4864</v>
      </c>
      <c r="E1055" s="298">
        <v>7500</v>
      </c>
      <c r="F1055" s="298" t="s">
        <v>7016</v>
      </c>
      <c r="G1055" s="297" t="s">
        <v>7017</v>
      </c>
      <c r="H1055" s="297" t="s">
        <v>4867</v>
      </c>
      <c r="I1055" s="297" t="s">
        <v>4868</v>
      </c>
      <c r="J1055" s="297" t="s">
        <v>4869</v>
      </c>
      <c r="K1055" s="299">
        <v>1</v>
      </c>
      <c r="L1055" s="298">
        <v>2</v>
      </c>
      <c r="M1055" s="300">
        <v>16054.849999999999</v>
      </c>
      <c r="N1055" s="301"/>
      <c r="O1055" s="297"/>
      <c r="P1055" s="302"/>
    </row>
    <row r="1056" spans="1:16" s="285" customFormat="1" ht="11.25" x14ac:dyDescent="0.2">
      <c r="A1056" s="310" t="s">
        <v>1261</v>
      </c>
      <c r="B1056" s="296" t="s">
        <v>1262</v>
      </c>
      <c r="C1056" s="296" t="s">
        <v>312</v>
      </c>
      <c r="D1056" s="297" t="s">
        <v>4864</v>
      </c>
      <c r="E1056" s="298">
        <v>6500</v>
      </c>
      <c r="F1056" s="298" t="s">
        <v>7018</v>
      </c>
      <c r="G1056" s="297" t="s">
        <v>7019</v>
      </c>
      <c r="H1056" s="297" t="s">
        <v>4867</v>
      </c>
      <c r="I1056" s="297" t="s">
        <v>4868</v>
      </c>
      <c r="J1056" s="297" t="s">
        <v>4869</v>
      </c>
      <c r="K1056" s="299">
        <v>2</v>
      </c>
      <c r="L1056" s="298">
        <v>5</v>
      </c>
      <c r="M1056" s="300">
        <v>31387.3</v>
      </c>
      <c r="N1056" s="301"/>
      <c r="O1056" s="297"/>
      <c r="P1056" s="302"/>
    </row>
    <row r="1057" spans="1:16" s="285" customFormat="1" ht="11.25" x14ac:dyDescent="0.2">
      <c r="A1057" s="310" t="s">
        <v>1261</v>
      </c>
      <c r="B1057" s="296" t="s">
        <v>1262</v>
      </c>
      <c r="C1057" s="296" t="s">
        <v>312</v>
      </c>
      <c r="D1057" s="297" t="s">
        <v>4864</v>
      </c>
      <c r="E1057" s="298">
        <v>8500</v>
      </c>
      <c r="F1057" s="298" t="s">
        <v>1493</v>
      </c>
      <c r="G1057" s="297" t="s">
        <v>1494</v>
      </c>
      <c r="H1057" s="297" t="s">
        <v>4887</v>
      </c>
      <c r="I1057" s="297" t="s">
        <v>4868</v>
      </c>
      <c r="J1057" s="297" t="s">
        <v>4869</v>
      </c>
      <c r="K1057" s="299">
        <v>1</v>
      </c>
      <c r="L1057" s="298">
        <v>2</v>
      </c>
      <c r="M1057" s="300">
        <v>18121.52</v>
      </c>
      <c r="N1057" s="301"/>
      <c r="O1057" s="297"/>
      <c r="P1057" s="302"/>
    </row>
    <row r="1058" spans="1:16" s="285" customFormat="1" ht="11.25" x14ac:dyDescent="0.2">
      <c r="A1058" s="310" t="s">
        <v>1261</v>
      </c>
      <c r="B1058" s="296" t="s">
        <v>1262</v>
      </c>
      <c r="C1058" s="296" t="s">
        <v>312</v>
      </c>
      <c r="D1058" s="297" t="s">
        <v>4864</v>
      </c>
      <c r="E1058" s="298">
        <v>4800</v>
      </c>
      <c r="F1058" s="298" t="s">
        <v>7020</v>
      </c>
      <c r="G1058" s="297" t="s">
        <v>7021</v>
      </c>
      <c r="H1058" s="297" t="s">
        <v>4877</v>
      </c>
      <c r="I1058" s="297" t="s">
        <v>4868</v>
      </c>
      <c r="J1058" s="297" t="s">
        <v>4869</v>
      </c>
      <c r="K1058" s="299">
        <v>4</v>
      </c>
      <c r="L1058" s="298">
        <v>12</v>
      </c>
      <c r="M1058" s="300">
        <v>60389.68</v>
      </c>
      <c r="N1058" s="301"/>
      <c r="O1058" s="297"/>
      <c r="P1058" s="302"/>
    </row>
    <row r="1059" spans="1:16" s="285" customFormat="1" ht="11.25" x14ac:dyDescent="0.2">
      <c r="A1059" s="310" t="s">
        <v>1261</v>
      </c>
      <c r="B1059" s="296" t="s">
        <v>1262</v>
      </c>
      <c r="C1059" s="296" t="s">
        <v>312</v>
      </c>
      <c r="D1059" s="297" t="s">
        <v>4864</v>
      </c>
      <c r="E1059" s="298" t="s">
        <v>7022</v>
      </c>
      <c r="F1059" s="298" t="s">
        <v>7023</v>
      </c>
      <c r="G1059" s="297" t="s">
        <v>7024</v>
      </c>
      <c r="H1059" s="297" t="s">
        <v>4887</v>
      </c>
      <c r="I1059" s="297" t="s">
        <v>4868</v>
      </c>
      <c r="J1059" s="297" t="s">
        <v>4869</v>
      </c>
      <c r="K1059" s="299">
        <v>5</v>
      </c>
      <c r="L1059" s="298">
        <v>12</v>
      </c>
      <c r="M1059" s="300">
        <v>97569.96</v>
      </c>
      <c r="N1059" s="301"/>
      <c r="O1059" s="297"/>
      <c r="P1059" s="302"/>
    </row>
    <row r="1060" spans="1:16" s="285" customFormat="1" ht="11.25" x14ac:dyDescent="0.2">
      <c r="A1060" s="310" t="s">
        <v>1261</v>
      </c>
      <c r="B1060" s="296" t="s">
        <v>1262</v>
      </c>
      <c r="C1060" s="296" t="s">
        <v>312</v>
      </c>
      <c r="D1060" s="297" t="s">
        <v>4880</v>
      </c>
      <c r="E1060" s="298">
        <v>2500</v>
      </c>
      <c r="F1060" s="298" t="s">
        <v>7025</v>
      </c>
      <c r="G1060" s="297" t="s">
        <v>7026</v>
      </c>
      <c r="H1060" s="297" t="s">
        <v>4874</v>
      </c>
      <c r="I1060" s="297" t="s">
        <v>4883</v>
      </c>
      <c r="J1060" s="297" t="s">
        <v>4884</v>
      </c>
      <c r="K1060" s="299">
        <v>1</v>
      </c>
      <c r="L1060" s="298">
        <v>2</v>
      </c>
      <c r="M1060" s="300">
        <v>5721.52</v>
      </c>
      <c r="N1060" s="301"/>
      <c r="O1060" s="297"/>
      <c r="P1060" s="302"/>
    </row>
    <row r="1061" spans="1:16" s="285" customFormat="1" ht="11.25" x14ac:dyDescent="0.2">
      <c r="A1061" s="310" t="s">
        <v>1261</v>
      </c>
      <c r="B1061" s="296" t="s">
        <v>1262</v>
      </c>
      <c r="C1061" s="296" t="s">
        <v>312</v>
      </c>
      <c r="D1061" s="297" t="s">
        <v>4864</v>
      </c>
      <c r="E1061" s="298">
        <v>6500</v>
      </c>
      <c r="F1061" s="298" t="s">
        <v>7027</v>
      </c>
      <c r="G1061" s="297" t="s">
        <v>7028</v>
      </c>
      <c r="H1061" s="297" t="s">
        <v>4877</v>
      </c>
      <c r="I1061" s="297" t="s">
        <v>4868</v>
      </c>
      <c r="J1061" s="297" t="s">
        <v>4869</v>
      </c>
      <c r="K1061" s="299">
        <v>4</v>
      </c>
      <c r="L1061" s="298">
        <v>12</v>
      </c>
      <c r="M1061" s="300">
        <v>80789.680000000008</v>
      </c>
      <c r="N1061" s="301"/>
      <c r="O1061" s="297"/>
      <c r="P1061" s="302"/>
    </row>
    <row r="1062" spans="1:16" s="285" customFormat="1" ht="11.25" x14ac:dyDescent="0.2">
      <c r="A1062" s="310" t="s">
        <v>1261</v>
      </c>
      <c r="B1062" s="296" t="s">
        <v>1262</v>
      </c>
      <c r="C1062" s="296" t="s">
        <v>312</v>
      </c>
      <c r="D1062" s="297" t="s">
        <v>4864</v>
      </c>
      <c r="E1062" s="298">
        <v>6500</v>
      </c>
      <c r="F1062" s="298" t="s">
        <v>7029</v>
      </c>
      <c r="G1062" s="297" t="s">
        <v>7030</v>
      </c>
      <c r="H1062" s="297" t="s">
        <v>4877</v>
      </c>
      <c r="I1062" s="297" t="s">
        <v>4868</v>
      </c>
      <c r="J1062" s="297" t="s">
        <v>4869</v>
      </c>
      <c r="K1062" s="299">
        <v>4</v>
      </c>
      <c r="L1062" s="298">
        <v>12</v>
      </c>
      <c r="M1062" s="300">
        <v>80789.680000000008</v>
      </c>
      <c r="N1062" s="301"/>
      <c r="O1062" s="297"/>
      <c r="P1062" s="302"/>
    </row>
    <row r="1063" spans="1:16" s="285" customFormat="1" ht="11.25" x14ac:dyDescent="0.2">
      <c r="A1063" s="310" t="s">
        <v>1261</v>
      </c>
      <c r="B1063" s="296" t="s">
        <v>1262</v>
      </c>
      <c r="C1063" s="296" t="s">
        <v>312</v>
      </c>
      <c r="D1063" s="297" t="s">
        <v>4864</v>
      </c>
      <c r="E1063" s="298">
        <v>10500</v>
      </c>
      <c r="F1063" s="298" t="s">
        <v>7031</v>
      </c>
      <c r="G1063" s="297" t="s">
        <v>7032</v>
      </c>
      <c r="H1063" s="297" t="s">
        <v>4877</v>
      </c>
      <c r="I1063" s="297" t="s">
        <v>4868</v>
      </c>
      <c r="J1063" s="297" t="s">
        <v>4869</v>
      </c>
      <c r="K1063" s="299">
        <v>4</v>
      </c>
      <c r="L1063" s="298">
        <v>12</v>
      </c>
      <c r="M1063" s="300">
        <v>128789.68000000001</v>
      </c>
      <c r="N1063" s="301"/>
      <c r="O1063" s="297"/>
      <c r="P1063" s="302"/>
    </row>
    <row r="1064" spans="1:16" s="285" customFormat="1" ht="11.25" x14ac:dyDescent="0.2">
      <c r="A1064" s="310" t="s">
        <v>1261</v>
      </c>
      <c r="B1064" s="296" t="s">
        <v>1262</v>
      </c>
      <c r="C1064" s="296" t="s">
        <v>312</v>
      </c>
      <c r="D1064" s="297" t="s">
        <v>4864</v>
      </c>
      <c r="E1064" s="298">
        <v>6500</v>
      </c>
      <c r="F1064" s="298" t="s">
        <v>7033</v>
      </c>
      <c r="G1064" s="297" t="s">
        <v>7034</v>
      </c>
      <c r="H1064" s="297" t="s">
        <v>4877</v>
      </c>
      <c r="I1064" s="297" t="s">
        <v>4868</v>
      </c>
      <c r="J1064" s="297" t="s">
        <v>4869</v>
      </c>
      <c r="K1064" s="299">
        <v>4</v>
      </c>
      <c r="L1064" s="298">
        <v>12</v>
      </c>
      <c r="M1064" s="300">
        <v>80789.680000000008</v>
      </c>
      <c r="N1064" s="301"/>
      <c r="O1064" s="297"/>
      <c r="P1064" s="302"/>
    </row>
    <row r="1065" spans="1:16" s="285" customFormat="1" ht="11.25" x14ac:dyDescent="0.2">
      <c r="A1065" s="310" t="s">
        <v>1261</v>
      </c>
      <c r="B1065" s="296" t="s">
        <v>1262</v>
      </c>
      <c r="C1065" s="296" t="s">
        <v>312</v>
      </c>
      <c r="D1065" s="297" t="s">
        <v>4956</v>
      </c>
      <c r="E1065" s="298">
        <v>2500</v>
      </c>
      <c r="F1065" s="298" t="s">
        <v>7035</v>
      </c>
      <c r="G1065" s="297" t="s">
        <v>7036</v>
      </c>
      <c r="H1065" s="297" t="s">
        <v>4959</v>
      </c>
      <c r="I1065" s="297" t="s">
        <v>4897</v>
      </c>
      <c r="J1065" s="297" t="s">
        <v>4960</v>
      </c>
      <c r="K1065" s="299">
        <v>6</v>
      </c>
      <c r="L1065" s="298">
        <v>12</v>
      </c>
      <c r="M1065" s="300">
        <v>27024.710000000003</v>
      </c>
      <c r="N1065" s="301"/>
      <c r="O1065" s="297"/>
      <c r="P1065" s="302"/>
    </row>
    <row r="1066" spans="1:16" s="285" customFormat="1" ht="11.25" x14ac:dyDescent="0.2">
      <c r="A1066" s="310" t="s">
        <v>1261</v>
      </c>
      <c r="B1066" s="296" t="s">
        <v>1262</v>
      </c>
      <c r="C1066" s="296" t="s">
        <v>312</v>
      </c>
      <c r="D1066" s="297" t="s">
        <v>4864</v>
      </c>
      <c r="E1066" s="298">
        <v>8500</v>
      </c>
      <c r="F1066" s="298" t="s">
        <v>7037</v>
      </c>
      <c r="G1066" s="297" t="s">
        <v>7038</v>
      </c>
      <c r="H1066" s="297" t="s">
        <v>4887</v>
      </c>
      <c r="I1066" s="297" t="s">
        <v>4868</v>
      </c>
      <c r="J1066" s="297" t="s">
        <v>4869</v>
      </c>
      <c r="K1066" s="299">
        <v>2</v>
      </c>
      <c r="L1066" s="298">
        <v>7</v>
      </c>
      <c r="M1066" s="300">
        <v>61220.32</v>
      </c>
      <c r="N1066" s="301"/>
      <c r="O1066" s="297"/>
      <c r="P1066" s="302"/>
    </row>
    <row r="1067" spans="1:16" s="285" customFormat="1" ht="11.25" x14ac:dyDescent="0.2">
      <c r="A1067" s="310" t="s">
        <v>1261</v>
      </c>
      <c r="B1067" s="296" t="s">
        <v>1262</v>
      </c>
      <c r="C1067" s="296" t="s">
        <v>312</v>
      </c>
      <c r="D1067" s="297" t="s">
        <v>4864</v>
      </c>
      <c r="E1067" s="298">
        <v>5500</v>
      </c>
      <c r="F1067" s="298" t="s">
        <v>7039</v>
      </c>
      <c r="G1067" s="297" t="s">
        <v>7040</v>
      </c>
      <c r="H1067" s="297" t="s">
        <v>4867</v>
      </c>
      <c r="I1067" s="297" t="s">
        <v>4868</v>
      </c>
      <c r="J1067" s="297" t="s">
        <v>4869</v>
      </c>
      <c r="K1067" s="299">
        <v>4</v>
      </c>
      <c r="L1067" s="298">
        <v>12</v>
      </c>
      <c r="M1067" s="300">
        <v>68789.680000000008</v>
      </c>
      <c r="N1067" s="301"/>
      <c r="O1067" s="297"/>
      <c r="P1067" s="302"/>
    </row>
    <row r="1068" spans="1:16" s="285" customFormat="1" ht="11.25" x14ac:dyDescent="0.2">
      <c r="A1068" s="310" t="s">
        <v>1261</v>
      </c>
      <c r="B1068" s="296" t="s">
        <v>1262</v>
      </c>
      <c r="C1068" s="296" t="s">
        <v>312</v>
      </c>
      <c r="D1068" s="297" t="s">
        <v>4864</v>
      </c>
      <c r="E1068" s="298">
        <v>6500</v>
      </c>
      <c r="F1068" s="298" t="s">
        <v>7041</v>
      </c>
      <c r="G1068" s="297" t="s">
        <v>7042</v>
      </c>
      <c r="H1068" s="297" t="s">
        <v>4867</v>
      </c>
      <c r="I1068" s="297" t="s">
        <v>4868</v>
      </c>
      <c r="J1068" s="297" t="s">
        <v>4869</v>
      </c>
      <c r="K1068" s="299">
        <v>1</v>
      </c>
      <c r="L1068" s="298">
        <v>2</v>
      </c>
      <c r="M1068" s="300">
        <v>13988.179999999998</v>
      </c>
      <c r="N1068" s="301"/>
      <c r="O1068" s="297"/>
      <c r="P1068" s="302"/>
    </row>
    <row r="1069" spans="1:16" s="285" customFormat="1" ht="11.25" x14ac:dyDescent="0.2">
      <c r="A1069" s="310" t="s">
        <v>1261</v>
      </c>
      <c r="B1069" s="296" t="s">
        <v>1262</v>
      </c>
      <c r="C1069" s="296" t="s">
        <v>312</v>
      </c>
      <c r="D1069" s="297" t="s">
        <v>4864</v>
      </c>
      <c r="E1069" s="298">
        <v>6500</v>
      </c>
      <c r="F1069" s="298" t="s">
        <v>7043</v>
      </c>
      <c r="G1069" s="297" t="s">
        <v>7044</v>
      </c>
      <c r="H1069" s="297" t="s">
        <v>4877</v>
      </c>
      <c r="I1069" s="297" t="s">
        <v>4868</v>
      </c>
      <c r="J1069" s="297" t="s">
        <v>4869</v>
      </c>
      <c r="K1069" s="299">
        <v>3</v>
      </c>
      <c r="L1069" s="298">
        <v>9</v>
      </c>
      <c r="M1069" s="300">
        <v>65908.890000000014</v>
      </c>
      <c r="N1069" s="301"/>
      <c r="O1069" s="297"/>
      <c r="P1069" s="302"/>
    </row>
    <row r="1070" spans="1:16" s="285" customFormat="1" ht="11.25" x14ac:dyDescent="0.2">
      <c r="A1070" s="310" t="s">
        <v>1261</v>
      </c>
      <c r="B1070" s="296" t="s">
        <v>1262</v>
      </c>
      <c r="C1070" s="296" t="s">
        <v>312</v>
      </c>
      <c r="D1070" s="297" t="s">
        <v>4864</v>
      </c>
      <c r="E1070" s="298">
        <v>8500</v>
      </c>
      <c r="F1070" s="298" t="s">
        <v>7045</v>
      </c>
      <c r="G1070" s="297" t="s">
        <v>7046</v>
      </c>
      <c r="H1070" s="297" t="s">
        <v>6123</v>
      </c>
      <c r="I1070" s="297" t="s">
        <v>4868</v>
      </c>
      <c r="J1070" s="297" t="s">
        <v>4869</v>
      </c>
      <c r="K1070" s="299">
        <v>4</v>
      </c>
      <c r="L1070" s="298">
        <v>12</v>
      </c>
      <c r="M1070" s="300">
        <v>104789.68000000001</v>
      </c>
      <c r="N1070" s="301"/>
      <c r="O1070" s="297"/>
      <c r="P1070" s="302"/>
    </row>
    <row r="1071" spans="1:16" s="285" customFormat="1" ht="11.25" x14ac:dyDescent="0.2">
      <c r="A1071" s="310" t="s">
        <v>1261</v>
      </c>
      <c r="B1071" s="296" t="s">
        <v>1262</v>
      </c>
      <c r="C1071" s="296" t="s">
        <v>312</v>
      </c>
      <c r="D1071" s="297" t="s">
        <v>4864</v>
      </c>
      <c r="E1071" s="298">
        <v>11000</v>
      </c>
      <c r="F1071" s="298" t="s">
        <v>7047</v>
      </c>
      <c r="G1071" s="297" t="s">
        <v>7048</v>
      </c>
      <c r="H1071" s="297" t="s">
        <v>4867</v>
      </c>
      <c r="I1071" s="297" t="s">
        <v>4868</v>
      </c>
      <c r="J1071" s="297" t="s">
        <v>4869</v>
      </c>
      <c r="K1071" s="299">
        <v>1</v>
      </c>
      <c r="L1071" s="298">
        <v>2</v>
      </c>
      <c r="M1071" s="300">
        <v>23288.18</v>
      </c>
      <c r="N1071" s="301"/>
      <c r="O1071" s="297"/>
      <c r="P1071" s="302"/>
    </row>
    <row r="1072" spans="1:16" s="285" customFormat="1" ht="11.25" x14ac:dyDescent="0.2">
      <c r="A1072" s="310" t="s">
        <v>1261</v>
      </c>
      <c r="B1072" s="296" t="s">
        <v>1262</v>
      </c>
      <c r="C1072" s="296" t="s">
        <v>312</v>
      </c>
      <c r="D1072" s="297" t="s">
        <v>4864</v>
      </c>
      <c r="E1072" s="298">
        <v>8500</v>
      </c>
      <c r="F1072" s="298" t="s">
        <v>7049</v>
      </c>
      <c r="G1072" s="297" t="s">
        <v>7050</v>
      </c>
      <c r="H1072" s="297" t="s">
        <v>4877</v>
      </c>
      <c r="I1072" s="297" t="s">
        <v>4868</v>
      </c>
      <c r="J1072" s="297" t="s">
        <v>4869</v>
      </c>
      <c r="K1072" s="299">
        <v>4</v>
      </c>
      <c r="L1072" s="298">
        <v>11</v>
      </c>
      <c r="M1072" s="300">
        <v>101215.53</v>
      </c>
      <c r="N1072" s="301"/>
      <c r="O1072" s="297"/>
      <c r="P1072" s="302"/>
    </row>
    <row r="1073" spans="1:16" s="285" customFormat="1" ht="11.25" x14ac:dyDescent="0.2">
      <c r="A1073" s="310" t="s">
        <v>1261</v>
      </c>
      <c r="B1073" s="296" t="s">
        <v>1262</v>
      </c>
      <c r="C1073" s="296" t="s">
        <v>312</v>
      </c>
      <c r="D1073" s="297" t="s">
        <v>4864</v>
      </c>
      <c r="E1073" s="298">
        <v>6500</v>
      </c>
      <c r="F1073" s="298" t="s">
        <v>7051</v>
      </c>
      <c r="G1073" s="297" t="s">
        <v>7052</v>
      </c>
      <c r="H1073" s="297" t="s">
        <v>4877</v>
      </c>
      <c r="I1073" s="297" t="s">
        <v>4868</v>
      </c>
      <c r="J1073" s="297" t="s">
        <v>4869</v>
      </c>
      <c r="K1073" s="299">
        <v>2</v>
      </c>
      <c r="L1073" s="298">
        <v>5</v>
      </c>
      <c r="M1073" s="300">
        <v>31387.3</v>
      </c>
      <c r="N1073" s="301"/>
      <c r="O1073" s="297"/>
      <c r="P1073" s="302"/>
    </row>
    <row r="1074" spans="1:16" s="285" customFormat="1" ht="11.25" x14ac:dyDescent="0.2">
      <c r="A1074" s="310" t="s">
        <v>1261</v>
      </c>
      <c r="B1074" s="296" t="s">
        <v>1262</v>
      </c>
      <c r="C1074" s="296" t="s">
        <v>312</v>
      </c>
      <c r="D1074" s="297" t="s">
        <v>4864</v>
      </c>
      <c r="E1074" s="298">
        <v>6500</v>
      </c>
      <c r="F1074" s="298" t="s">
        <v>7053</v>
      </c>
      <c r="G1074" s="297" t="s">
        <v>7054</v>
      </c>
      <c r="H1074" s="297" t="s">
        <v>4877</v>
      </c>
      <c r="I1074" s="297" t="s">
        <v>4868</v>
      </c>
      <c r="J1074" s="297" t="s">
        <v>4869</v>
      </c>
      <c r="K1074" s="299">
        <v>4</v>
      </c>
      <c r="L1074" s="298">
        <v>12</v>
      </c>
      <c r="M1074" s="300">
        <v>80789.680000000008</v>
      </c>
      <c r="N1074" s="301"/>
      <c r="O1074" s="297"/>
      <c r="P1074" s="302"/>
    </row>
    <row r="1075" spans="1:16" s="285" customFormat="1" ht="11.25" x14ac:dyDescent="0.2">
      <c r="A1075" s="310" t="s">
        <v>1261</v>
      </c>
      <c r="B1075" s="296" t="s">
        <v>1262</v>
      </c>
      <c r="C1075" s="296" t="s">
        <v>312</v>
      </c>
      <c r="D1075" s="297" t="s">
        <v>4880</v>
      </c>
      <c r="E1075" s="298">
        <v>3000</v>
      </c>
      <c r="F1075" s="298" t="s">
        <v>7055</v>
      </c>
      <c r="G1075" s="297" t="s">
        <v>7056</v>
      </c>
      <c r="H1075" s="297" t="s">
        <v>4877</v>
      </c>
      <c r="I1075" s="297" t="s">
        <v>4922</v>
      </c>
      <c r="J1075" s="297" t="s">
        <v>4884</v>
      </c>
      <c r="K1075" s="299">
        <v>4</v>
      </c>
      <c r="L1075" s="298">
        <v>12</v>
      </c>
      <c r="M1075" s="300">
        <v>38789.68</v>
      </c>
      <c r="N1075" s="301"/>
      <c r="O1075" s="297"/>
      <c r="P1075" s="302"/>
    </row>
    <row r="1076" spans="1:16" s="285" customFormat="1" ht="11.25" x14ac:dyDescent="0.2">
      <c r="A1076" s="310" t="s">
        <v>1261</v>
      </c>
      <c r="B1076" s="296" t="s">
        <v>1262</v>
      </c>
      <c r="C1076" s="296" t="s">
        <v>312</v>
      </c>
      <c r="D1076" s="297" t="s">
        <v>4864</v>
      </c>
      <c r="E1076" s="298">
        <v>8500</v>
      </c>
      <c r="F1076" s="298" t="s">
        <v>7057</v>
      </c>
      <c r="G1076" s="297" t="s">
        <v>7058</v>
      </c>
      <c r="H1076" s="297" t="s">
        <v>4887</v>
      </c>
      <c r="I1076" s="297" t="s">
        <v>4868</v>
      </c>
      <c r="J1076" s="297" t="s">
        <v>4869</v>
      </c>
      <c r="K1076" s="299">
        <v>4</v>
      </c>
      <c r="L1076" s="298">
        <v>12</v>
      </c>
      <c r="M1076" s="300">
        <v>104789.68000000001</v>
      </c>
      <c r="N1076" s="301"/>
      <c r="O1076" s="297"/>
      <c r="P1076" s="302"/>
    </row>
    <row r="1077" spans="1:16" s="285" customFormat="1" ht="11.25" x14ac:dyDescent="0.2">
      <c r="A1077" s="310" t="s">
        <v>1261</v>
      </c>
      <c r="B1077" s="296" t="s">
        <v>1262</v>
      </c>
      <c r="C1077" s="296" t="s">
        <v>312</v>
      </c>
      <c r="D1077" s="297" t="s">
        <v>4864</v>
      </c>
      <c r="E1077" s="298">
        <v>5500</v>
      </c>
      <c r="F1077" s="298" t="s">
        <v>7059</v>
      </c>
      <c r="G1077" s="297" t="s">
        <v>7060</v>
      </c>
      <c r="H1077" s="297" t="s">
        <v>4867</v>
      </c>
      <c r="I1077" s="297" t="s">
        <v>4868</v>
      </c>
      <c r="J1077" s="297" t="s">
        <v>4869</v>
      </c>
      <c r="K1077" s="299">
        <v>4</v>
      </c>
      <c r="L1077" s="298">
        <v>12</v>
      </c>
      <c r="M1077" s="300">
        <v>68789.680000000008</v>
      </c>
      <c r="N1077" s="301"/>
      <c r="O1077" s="297"/>
      <c r="P1077" s="302"/>
    </row>
    <row r="1078" spans="1:16" s="285" customFormat="1" ht="11.25" x14ac:dyDescent="0.2">
      <c r="A1078" s="310" t="s">
        <v>1261</v>
      </c>
      <c r="B1078" s="296" t="s">
        <v>1262</v>
      </c>
      <c r="C1078" s="296" t="s">
        <v>312</v>
      </c>
      <c r="D1078" s="297" t="s">
        <v>4864</v>
      </c>
      <c r="E1078" s="298">
        <v>7500</v>
      </c>
      <c r="F1078" s="298" t="s">
        <v>7061</v>
      </c>
      <c r="G1078" s="297" t="s">
        <v>7062</v>
      </c>
      <c r="H1078" s="297" t="s">
        <v>4867</v>
      </c>
      <c r="I1078" s="297" t="s">
        <v>4868</v>
      </c>
      <c r="J1078" s="297" t="s">
        <v>4869</v>
      </c>
      <c r="K1078" s="299">
        <v>4</v>
      </c>
      <c r="L1078" s="298">
        <v>12</v>
      </c>
      <c r="M1078" s="300">
        <v>92789.680000000008</v>
      </c>
      <c r="N1078" s="301"/>
      <c r="O1078" s="297"/>
      <c r="P1078" s="302"/>
    </row>
    <row r="1079" spans="1:16" s="285" customFormat="1" ht="11.25" x14ac:dyDescent="0.2">
      <c r="A1079" s="310" t="s">
        <v>1261</v>
      </c>
      <c r="B1079" s="296" t="s">
        <v>1262</v>
      </c>
      <c r="C1079" s="296" t="s">
        <v>312</v>
      </c>
      <c r="D1079" s="297" t="s">
        <v>4864</v>
      </c>
      <c r="E1079" s="298">
        <v>6500</v>
      </c>
      <c r="F1079" s="298" t="s">
        <v>7063</v>
      </c>
      <c r="G1079" s="297" t="s">
        <v>7064</v>
      </c>
      <c r="H1079" s="297" t="s">
        <v>4877</v>
      </c>
      <c r="I1079" s="297" t="s">
        <v>4868</v>
      </c>
      <c r="J1079" s="297" t="s">
        <v>4869</v>
      </c>
      <c r="K1079" s="299">
        <v>4</v>
      </c>
      <c r="L1079" s="298">
        <v>12</v>
      </c>
      <c r="M1079" s="300">
        <v>76642.86</v>
      </c>
      <c r="N1079" s="301"/>
      <c r="O1079" s="297"/>
      <c r="P1079" s="302"/>
    </row>
    <row r="1080" spans="1:16" s="285" customFormat="1" ht="11.25" x14ac:dyDescent="0.2">
      <c r="A1080" s="310" t="s">
        <v>1261</v>
      </c>
      <c r="B1080" s="296" t="s">
        <v>1262</v>
      </c>
      <c r="C1080" s="296" t="s">
        <v>312</v>
      </c>
      <c r="D1080" s="297" t="s">
        <v>4864</v>
      </c>
      <c r="E1080" s="298">
        <v>6500</v>
      </c>
      <c r="F1080" s="298" t="s">
        <v>7065</v>
      </c>
      <c r="G1080" s="297" t="s">
        <v>7066</v>
      </c>
      <c r="H1080" s="297" t="s">
        <v>4877</v>
      </c>
      <c r="I1080" s="297" t="s">
        <v>4868</v>
      </c>
      <c r="J1080" s="297" t="s">
        <v>4869</v>
      </c>
      <c r="K1080" s="299">
        <v>4</v>
      </c>
      <c r="L1080" s="298">
        <v>12</v>
      </c>
      <c r="M1080" s="300">
        <v>80789.680000000008</v>
      </c>
      <c r="N1080" s="301"/>
      <c r="O1080" s="297"/>
      <c r="P1080" s="302"/>
    </row>
    <row r="1081" spans="1:16" s="285" customFormat="1" ht="11.25" x14ac:dyDescent="0.2">
      <c r="A1081" s="310" t="s">
        <v>1261</v>
      </c>
      <c r="B1081" s="296" t="s">
        <v>1262</v>
      </c>
      <c r="C1081" s="296" t="s">
        <v>312</v>
      </c>
      <c r="D1081" s="297" t="s">
        <v>4864</v>
      </c>
      <c r="E1081" s="298">
        <v>7500</v>
      </c>
      <c r="F1081" s="298" t="s">
        <v>7067</v>
      </c>
      <c r="G1081" s="297" t="s">
        <v>7068</v>
      </c>
      <c r="H1081" s="297" t="s">
        <v>4874</v>
      </c>
      <c r="I1081" s="297" t="s">
        <v>4868</v>
      </c>
      <c r="J1081" s="297" t="s">
        <v>4869</v>
      </c>
      <c r="K1081" s="299">
        <v>6</v>
      </c>
      <c r="L1081" s="298">
        <v>12</v>
      </c>
      <c r="M1081" s="300">
        <v>92789.680000000008</v>
      </c>
      <c r="N1081" s="301"/>
      <c r="O1081" s="297"/>
      <c r="P1081" s="302"/>
    </row>
    <row r="1082" spans="1:16" s="285" customFormat="1" ht="11.25" x14ac:dyDescent="0.2">
      <c r="A1082" s="310" t="s">
        <v>1261</v>
      </c>
      <c r="B1082" s="296" t="s">
        <v>1262</v>
      </c>
      <c r="C1082" s="296" t="s">
        <v>312</v>
      </c>
      <c r="D1082" s="297" t="s">
        <v>4880</v>
      </c>
      <c r="E1082" s="298">
        <v>4200</v>
      </c>
      <c r="F1082" s="298" t="s">
        <v>7069</v>
      </c>
      <c r="G1082" s="297" t="s">
        <v>7070</v>
      </c>
      <c r="H1082" s="297" t="s">
        <v>5196</v>
      </c>
      <c r="I1082" s="297" t="s">
        <v>4883</v>
      </c>
      <c r="J1082" s="297" t="s">
        <v>4884</v>
      </c>
      <c r="K1082" s="299">
        <v>4</v>
      </c>
      <c r="L1082" s="298">
        <v>12</v>
      </c>
      <c r="M1082" s="300">
        <v>53189.68</v>
      </c>
      <c r="N1082" s="301"/>
      <c r="O1082" s="297"/>
      <c r="P1082" s="302"/>
    </row>
    <row r="1083" spans="1:16" s="285" customFormat="1" ht="11.25" x14ac:dyDescent="0.2">
      <c r="A1083" s="310" t="s">
        <v>1261</v>
      </c>
      <c r="B1083" s="296" t="s">
        <v>1262</v>
      </c>
      <c r="C1083" s="296" t="s">
        <v>312</v>
      </c>
      <c r="D1083" s="297" t="s">
        <v>4864</v>
      </c>
      <c r="E1083" s="298">
        <v>6500</v>
      </c>
      <c r="F1083" s="298" t="s">
        <v>7071</v>
      </c>
      <c r="G1083" s="297" t="s">
        <v>7072</v>
      </c>
      <c r="H1083" s="297" t="s">
        <v>4903</v>
      </c>
      <c r="I1083" s="297" t="s">
        <v>4868</v>
      </c>
      <c r="J1083" s="297" t="s">
        <v>4869</v>
      </c>
      <c r="K1083" s="299">
        <v>4</v>
      </c>
      <c r="L1083" s="298">
        <v>12</v>
      </c>
      <c r="M1083" s="300">
        <v>80789.680000000008</v>
      </c>
      <c r="N1083" s="301"/>
      <c r="O1083" s="297"/>
      <c r="P1083" s="302"/>
    </row>
    <row r="1084" spans="1:16" s="285" customFormat="1" ht="11.25" x14ac:dyDescent="0.2">
      <c r="A1084" s="310" t="s">
        <v>1261</v>
      </c>
      <c r="B1084" s="296" t="s">
        <v>1262</v>
      </c>
      <c r="C1084" s="296" t="s">
        <v>312</v>
      </c>
      <c r="D1084" s="297" t="s">
        <v>4864</v>
      </c>
      <c r="E1084" s="298" t="s">
        <v>6653</v>
      </c>
      <c r="F1084" s="298" t="s">
        <v>7073</v>
      </c>
      <c r="G1084" s="297" t="s">
        <v>7074</v>
      </c>
      <c r="H1084" s="297" t="s">
        <v>4867</v>
      </c>
      <c r="I1084" s="297" t="s">
        <v>4868</v>
      </c>
      <c r="J1084" s="297" t="s">
        <v>4869</v>
      </c>
      <c r="K1084" s="299">
        <v>2</v>
      </c>
      <c r="L1084" s="298">
        <v>9</v>
      </c>
      <c r="M1084" s="300">
        <v>83811.400000000009</v>
      </c>
      <c r="N1084" s="301"/>
      <c r="O1084" s="297"/>
      <c r="P1084" s="302"/>
    </row>
    <row r="1085" spans="1:16" s="285" customFormat="1" ht="11.25" x14ac:dyDescent="0.2">
      <c r="A1085" s="310" t="s">
        <v>1261</v>
      </c>
      <c r="B1085" s="296" t="s">
        <v>1262</v>
      </c>
      <c r="C1085" s="296" t="s">
        <v>312</v>
      </c>
      <c r="D1085" s="297" t="s">
        <v>4864</v>
      </c>
      <c r="E1085" s="298">
        <v>12500</v>
      </c>
      <c r="F1085" s="298" t="s">
        <v>7075</v>
      </c>
      <c r="G1085" s="297" t="s">
        <v>7076</v>
      </c>
      <c r="H1085" s="297" t="s">
        <v>4877</v>
      </c>
      <c r="I1085" s="297" t="s">
        <v>4868</v>
      </c>
      <c r="J1085" s="297" t="s">
        <v>4869</v>
      </c>
      <c r="K1085" s="299">
        <v>4</v>
      </c>
      <c r="L1085" s="298">
        <v>11</v>
      </c>
      <c r="M1085" s="300">
        <v>147615.53</v>
      </c>
      <c r="N1085" s="301"/>
      <c r="O1085" s="297"/>
      <c r="P1085" s="302"/>
    </row>
    <row r="1086" spans="1:16" s="285" customFormat="1" ht="11.25" x14ac:dyDescent="0.2">
      <c r="A1086" s="310" t="s">
        <v>1261</v>
      </c>
      <c r="B1086" s="296" t="s">
        <v>1262</v>
      </c>
      <c r="C1086" s="296" t="s">
        <v>312</v>
      </c>
      <c r="D1086" s="297" t="s">
        <v>4864</v>
      </c>
      <c r="E1086" s="298">
        <v>10000</v>
      </c>
      <c r="F1086" s="298" t="s">
        <v>7077</v>
      </c>
      <c r="G1086" s="297" t="s">
        <v>7078</v>
      </c>
      <c r="H1086" s="297" t="s">
        <v>4887</v>
      </c>
      <c r="I1086" s="297" t="s">
        <v>4868</v>
      </c>
      <c r="J1086" s="297" t="s">
        <v>4869</v>
      </c>
      <c r="K1086" s="299">
        <v>4</v>
      </c>
      <c r="L1086" s="298">
        <v>10</v>
      </c>
      <c r="M1086" s="300">
        <v>107591.38</v>
      </c>
      <c r="N1086" s="301"/>
      <c r="O1086" s="297"/>
      <c r="P1086" s="302"/>
    </row>
    <row r="1087" spans="1:16" s="285" customFormat="1" ht="11.25" x14ac:dyDescent="0.2">
      <c r="A1087" s="310" t="s">
        <v>1261</v>
      </c>
      <c r="B1087" s="296" t="s">
        <v>1262</v>
      </c>
      <c r="C1087" s="296" t="s">
        <v>312</v>
      </c>
      <c r="D1087" s="297" t="s">
        <v>4864</v>
      </c>
      <c r="E1087" s="298">
        <v>8500</v>
      </c>
      <c r="F1087" s="298" t="s">
        <v>7079</v>
      </c>
      <c r="G1087" s="297" t="s">
        <v>7080</v>
      </c>
      <c r="H1087" s="297" t="s">
        <v>4877</v>
      </c>
      <c r="I1087" s="297" t="s">
        <v>4868</v>
      </c>
      <c r="J1087" s="297" t="s">
        <v>4869</v>
      </c>
      <c r="K1087" s="299">
        <v>2</v>
      </c>
      <c r="L1087" s="298">
        <v>7</v>
      </c>
      <c r="M1087" s="300">
        <v>62636.99</v>
      </c>
      <c r="N1087" s="301"/>
      <c r="O1087" s="297"/>
      <c r="P1087" s="302"/>
    </row>
    <row r="1088" spans="1:16" s="285" customFormat="1" ht="11.25" x14ac:dyDescent="0.2">
      <c r="A1088" s="310" t="s">
        <v>1261</v>
      </c>
      <c r="B1088" s="296" t="s">
        <v>1262</v>
      </c>
      <c r="C1088" s="296" t="s">
        <v>312</v>
      </c>
      <c r="D1088" s="297" t="s">
        <v>4864</v>
      </c>
      <c r="E1088" s="298">
        <v>5000</v>
      </c>
      <c r="F1088" s="298" t="s">
        <v>7081</v>
      </c>
      <c r="G1088" s="297" t="s">
        <v>7082</v>
      </c>
      <c r="H1088" s="297" t="s">
        <v>4903</v>
      </c>
      <c r="I1088" s="297" t="s">
        <v>4868</v>
      </c>
      <c r="J1088" s="297" t="s">
        <v>4869</v>
      </c>
      <c r="K1088" s="299">
        <v>4</v>
      </c>
      <c r="L1088" s="298">
        <v>12</v>
      </c>
      <c r="M1088" s="300">
        <v>62789.68</v>
      </c>
      <c r="N1088" s="301"/>
      <c r="O1088" s="297"/>
      <c r="P1088" s="302"/>
    </row>
    <row r="1089" spans="1:16" s="285" customFormat="1" ht="11.25" x14ac:dyDescent="0.2">
      <c r="A1089" s="310" t="s">
        <v>1261</v>
      </c>
      <c r="B1089" s="296" t="s">
        <v>1262</v>
      </c>
      <c r="C1089" s="296" t="s">
        <v>312</v>
      </c>
      <c r="D1089" s="297" t="s">
        <v>4864</v>
      </c>
      <c r="E1089" s="298">
        <v>11000</v>
      </c>
      <c r="F1089" s="298" t="s">
        <v>7083</v>
      </c>
      <c r="G1089" s="297" t="s">
        <v>7084</v>
      </c>
      <c r="H1089" s="297" t="s">
        <v>5647</v>
      </c>
      <c r="I1089" s="297" t="s">
        <v>4868</v>
      </c>
      <c r="J1089" s="297" t="s">
        <v>4869</v>
      </c>
      <c r="K1089" s="299">
        <v>1</v>
      </c>
      <c r="L1089" s="298">
        <v>2</v>
      </c>
      <c r="M1089" s="300">
        <v>23288.18</v>
      </c>
      <c r="N1089" s="301"/>
      <c r="O1089" s="297"/>
      <c r="P1089" s="302"/>
    </row>
    <row r="1090" spans="1:16" s="285" customFormat="1" ht="11.25" x14ac:dyDescent="0.2">
      <c r="A1090" s="310" t="s">
        <v>1261</v>
      </c>
      <c r="B1090" s="296" t="s">
        <v>1262</v>
      </c>
      <c r="C1090" s="296" t="s">
        <v>312</v>
      </c>
      <c r="D1090" s="297" t="s">
        <v>4864</v>
      </c>
      <c r="E1090" s="298">
        <v>6500</v>
      </c>
      <c r="F1090" s="298" t="s">
        <v>2648</v>
      </c>
      <c r="G1090" s="297" t="s">
        <v>2649</v>
      </c>
      <c r="H1090" s="297" t="s">
        <v>4887</v>
      </c>
      <c r="I1090" s="297" t="s">
        <v>4868</v>
      </c>
      <c r="J1090" s="297" t="s">
        <v>4869</v>
      </c>
      <c r="K1090" s="299">
        <v>1</v>
      </c>
      <c r="L1090" s="298">
        <v>9</v>
      </c>
      <c r="M1090" s="300">
        <v>59869.729999999996</v>
      </c>
      <c r="N1090" s="301"/>
      <c r="O1090" s="297"/>
      <c r="P1090" s="302"/>
    </row>
    <row r="1091" spans="1:16" s="285" customFormat="1" ht="11.25" x14ac:dyDescent="0.2">
      <c r="A1091" s="310" t="s">
        <v>1261</v>
      </c>
      <c r="B1091" s="296" t="s">
        <v>1262</v>
      </c>
      <c r="C1091" s="296" t="s">
        <v>312</v>
      </c>
      <c r="D1091" s="297" t="s">
        <v>4864</v>
      </c>
      <c r="E1091" s="298">
        <v>11500</v>
      </c>
      <c r="F1091" s="298" t="s">
        <v>7085</v>
      </c>
      <c r="G1091" s="297" t="s">
        <v>7086</v>
      </c>
      <c r="H1091" s="297" t="s">
        <v>4877</v>
      </c>
      <c r="I1091" s="297" t="s">
        <v>4868</v>
      </c>
      <c r="J1091" s="297" t="s">
        <v>4869</v>
      </c>
      <c r="K1091" s="299">
        <v>4</v>
      </c>
      <c r="L1091" s="298">
        <v>11</v>
      </c>
      <c r="M1091" s="300">
        <v>128323.86</v>
      </c>
      <c r="N1091" s="301"/>
      <c r="O1091" s="297"/>
      <c r="P1091" s="302"/>
    </row>
    <row r="1092" spans="1:16" s="285" customFormat="1" ht="11.25" x14ac:dyDescent="0.2">
      <c r="A1092" s="310" t="s">
        <v>1261</v>
      </c>
      <c r="B1092" s="296" t="s">
        <v>1262</v>
      </c>
      <c r="C1092" s="296" t="s">
        <v>312</v>
      </c>
      <c r="D1092" s="297" t="s">
        <v>4864</v>
      </c>
      <c r="E1092" s="298">
        <v>12500</v>
      </c>
      <c r="F1092" s="298" t="s">
        <v>7087</v>
      </c>
      <c r="G1092" s="297" t="s">
        <v>7088</v>
      </c>
      <c r="H1092" s="297" t="s">
        <v>4917</v>
      </c>
      <c r="I1092" s="297" t="s">
        <v>4868</v>
      </c>
      <c r="J1092" s="297" t="s">
        <v>4869</v>
      </c>
      <c r="K1092" s="299">
        <v>4</v>
      </c>
      <c r="L1092" s="298">
        <v>12</v>
      </c>
      <c r="M1092" s="300">
        <v>152789.68</v>
      </c>
      <c r="N1092" s="301"/>
      <c r="O1092" s="297"/>
      <c r="P1092" s="302"/>
    </row>
    <row r="1093" spans="1:16" s="285" customFormat="1" ht="11.25" x14ac:dyDescent="0.2">
      <c r="A1093" s="310" t="s">
        <v>1261</v>
      </c>
      <c r="B1093" s="296" t="s">
        <v>1262</v>
      </c>
      <c r="C1093" s="296" t="s">
        <v>312</v>
      </c>
      <c r="D1093" s="297" t="s">
        <v>4880</v>
      </c>
      <c r="E1093" s="298">
        <v>2800</v>
      </c>
      <c r="F1093" s="298" t="s">
        <v>7089</v>
      </c>
      <c r="G1093" s="297" t="s">
        <v>7090</v>
      </c>
      <c r="H1093" s="297" t="s">
        <v>5050</v>
      </c>
      <c r="I1093" s="297" t="s">
        <v>4868</v>
      </c>
      <c r="J1093" s="297" t="s">
        <v>5069</v>
      </c>
      <c r="K1093" s="299">
        <v>4</v>
      </c>
      <c r="L1093" s="298">
        <v>12</v>
      </c>
      <c r="M1093" s="300">
        <v>36389.68</v>
      </c>
      <c r="N1093" s="301"/>
      <c r="O1093" s="297"/>
      <c r="P1093" s="302"/>
    </row>
    <row r="1094" spans="1:16" s="285" customFormat="1" ht="11.25" x14ac:dyDescent="0.2">
      <c r="A1094" s="310" t="s">
        <v>1261</v>
      </c>
      <c r="B1094" s="296" t="s">
        <v>1262</v>
      </c>
      <c r="C1094" s="296" t="s">
        <v>312</v>
      </c>
      <c r="D1094" s="297" t="s">
        <v>4864</v>
      </c>
      <c r="E1094" s="298" t="s">
        <v>5207</v>
      </c>
      <c r="F1094" s="298" t="s">
        <v>7091</v>
      </c>
      <c r="G1094" s="297" t="s">
        <v>7092</v>
      </c>
      <c r="H1094" s="297" t="s">
        <v>4887</v>
      </c>
      <c r="I1094" s="297" t="s">
        <v>4868</v>
      </c>
      <c r="J1094" s="297" t="s">
        <v>4869</v>
      </c>
      <c r="K1094" s="299">
        <v>5</v>
      </c>
      <c r="L1094" s="298">
        <v>12</v>
      </c>
      <c r="M1094" s="300">
        <v>95364.41</v>
      </c>
      <c r="N1094" s="301"/>
      <c r="O1094" s="297"/>
      <c r="P1094" s="302"/>
    </row>
    <row r="1095" spans="1:16" s="285" customFormat="1" ht="11.25" x14ac:dyDescent="0.2">
      <c r="A1095" s="310" t="s">
        <v>1261</v>
      </c>
      <c r="B1095" s="296" t="s">
        <v>1262</v>
      </c>
      <c r="C1095" s="296" t="s">
        <v>312</v>
      </c>
      <c r="D1095" s="297" t="s">
        <v>4864</v>
      </c>
      <c r="E1095" s="298" t="s">
        <v>5344</v>
      </c>
      <c r="F1095" s="298" t="s">
        <v>7093</v>
      </c>
      <c r="G1095" s="297" t="s">
        <v>7094</v>
      </c>
      <c r="H1095" s="297" t="s">
        <v>4877</v>
      </c>
      <c r="I1095" s="297" t="s">
        <v>4868</v>
      </c>
      <c r="J1095" s="297" t="s">
        <v>4869</v>
      </c>
      <c r="K1095" s="299">
        <v>5</v>
      </c>
      <c r="L1095" s="298">
        <v>12</v>
      </c>
      <c r="M1095" s="300">
        <v>63336.909999999996</v>
      </c>
      <c r="N1095" s="301"/>
      <c r="O1095" s="297"/>
      <c r="P1095" s="302"/>
    </row>
    <row r="1096" spans="1:16" s="285" customFormat="1" ht="11.25" x14ac:dyDescent="0.2">
      <c r="A1096" s="310" t="s">
        <v>1261</v>
      </c>
      <c r="B1096" s="296" t="s">
        <v>1262</v>
      </c>
      <c r="C1096" s="296" t="s">
        <v>312</v>
      </c>
      <c r="D1096" s="297" t="s">
        <v>4864</v>
      </c>
      <c r="E1096" s="298">
        <v>5500</v>
      </c>
      <c r="F1096" s="298" t="s">
        <v>7095</v>
      </c>
      <c r="G1096" s="297" t="s">
        <v>7096</v>
      </c>
      <c r="H1096" s="297" t="s">
        <v>4867</v>
      </c>
      <c r="I1096" s="297" t="s">
        <v>4868</v>
      </c>
      <c r="J1096" s="297" t="s">
        <v>4869</v>
      </c>
      <c r="K1096" s="299">
        <v>4</v>
      </c>
      <c r="L1096" s="298">
        <v>12</v>
      </c>
      <c r="M1096" s="300">
        <v>68789.680000000008</v>
      </c>
      <c r="N1096" s="301"/>
      <c r="O1096" s="297"/>
      <c r="P1096" s="302"/>
    </row>
    <row r="1097" spans="1:16" s="285" customFormat="1" ht="11.25" x14ac:dyDescent="0.2">
      <c r="A1097" s="310" t="s">
        <v>1261</v>
      </c>
      <c r="B1097" s="296" t="s">
        <v>1262</v>
      </c>
      <c r="C1097" s="296" t="s">
        <v>312</v>
      </c>
      <c r="D1097" s="297" t="s">
        <v>4864</v>
      </c>
      <c r="E1097" s="298">
        <v>6500</v>
      </c>
      <c r="F1097" s="298" t="s">
        <v>7097</v>
      </c>
      <c r="G1097" s="297" t="s">
        <v>7098</v>
      </c>
      <c r="H1097" s="297" t="s">
        <v>4917</v>
      </c>
      <c r="I1097" s="297" t="s">
        <v>4868</v>
      </c>
      <c r="J1097" s="297" t="s">
        <v>4869</v>
      </c>
      <c r="K1097" s="299">
        <v>4</v>
      </c>
      <c r="L1097" s="298">
        <v>12</v>
      </c>
      <c r="M1097" s="300">
        <v>75173.17</v>
      </c>
      <c r="N1097" s="301"/>
      <c r="O1097" s="297"/>
      <c r="P1097" s="302"/>
    </row>
    <row r="1098" spans="1:16" s="285" customFormat="1" ht="11.25" x14ac:dyDescent="0.2">
      <c r="A1098" s="310" t="s">
        <v>1261</v>
      </c>
      <c r="B1098" s="296" t="s">
        <v>1262</v>
      </c>
      <c r="C1098" s="296" t="s">
        <v>312</v>
      </c>
      <c r="D1098" s="297" t="s">
        <v>4864</v>
      </c>
      <c r="E1098" s="298">
        <v>12000</v>
      </c>
      <c r="F1098" s="298" t="s">
        <v>7099</v>
      </c>
      <c r="G1098" s="297" t="s">
        <v>7100</v>
      </c>
      <c r="H1098" s="297" t="s">
        <v>4877</v>
      </c>
      <c r="I1098" s="297" t="s">
        <v>4868</v>
      </c>
      <c r="J1098" s="297" t="s">
        <v>4869</v>
      </c>
      <c r="K1098" s="299">
        <v>4</v>
      </c>
      <c r="L1098" s="298">
        <v>12</v>
      </c>
      <c r="M1098" s="300">
        <v>151742.68</v>
      </c>
      <c r="N1098" s="301"/>
      <c r="O1098" s="297"/>
      <c r="P1098" s="302"/>
    </row>
    <row r="1099" spans="1:16" s="285" customFormat="1" ht="11.25" x14ac:dyDescent="0.2">
      <c r="A1099" s="310" t="s">
        <v>1261</v>
      </c>
      <c r="B1099" s="296" t="s">
        <v>1262</v>
      </c>
      <c r="C1099" s="296" t="s">
        <v>312</v>
      </c>
      <c r="D1099" s="297" t="s">
        <v>4864</v>
      </c>
      <c r="E1099" s="298">
        <v>8500</v>
      </c>
      <c r="F1099" s="298" t="s">
        <v>7101</v>
      </c>
      <c r="G1099" s="297" t="s">
        <v>7102</v>
      </c>
      <c r="H1099" s="297" t="s">
        <v>4887</v>
      </c>
      <c r="I1099" s="297" t="s">
        <v>4868</v>
      </c>
      <c r="J1099" s="297" t="s">
        <v>4869</v>
      </c>
      <c r="K1099" s="299">
        <v>4</v>
      </c>
      <c r="L1099" s="298">
        <v>11</v>
      </c>
      <c r="M1099" s="300">
        <v>101215.53</v>
      </c>
      <c r="N1099" s="301"/>
      <c r="O1099" s="297"/>
      <c r="P1099" s="302"/>
    </row>
    <row r="1100" spans="1:16" s="285" customFormat="1" ht="11.25" x14ac:dyDescent="0.2">
      <c r="A1100" s="310" t="s">
        <v>1261</v>
      </c>
      <c r="B1100" s="296" t="s">
        <v>1262</v>
      </c>
      <c r="C1100" s="296" t="s">
        <v>312</v>
      </c>
      <c r="D1100" s="297" t="s">
        <v>4864</v>
      </c>
      <c r="E1100" s="298">
        <v>6500</v>
      </c>
      <c r="F1100" s="298" t="s">
        <v>7103</v>
      </c>
      <c r="G1100" s="297" t="s">
        <v>7104</v>
      </c>
      <c r="H1100" s="297" t="s">
        <v>4877</v>
      </c>
      <c r="I1100" s="297" t="s">
        <v>4868</v>
      </c>
      <c r="J1100" s="297" t="s">
        <v>4869</v>
      </c>
      <c r="K1100" s="299">
        <v>4</v>
      </c>
      <c r="L1100" s="298">
        <v>12</v>
      </c>
      <c r="M1100" s="300">
        <v>80789.680000000008</v>
      </c>
      <c r="N1100" s="301"/>
      <c r="O1100" s="297"/>
      <c r="P1100" s="302"/>
    </row>
    <row r="1101" spans="1:16" s="285" customFormat="1" ht="11.25" x14ac:dyDescent="0.2">
      <c r="A1101" s="310" t="s">
        <v>1261</v>
      </c>
      <c r="B1101" s="296" t="s">
        <v>1262</v>
      </c>
      <c r="C1101" s="296" t="s">
        <v>312</v>
      </c>
      <c r="D1101" s="297" t="s">
        <v>4864</v>
      </c>
      <c r="E1101" s="298" t="s">
        <v>7105</v>
      </c>
      <c r="F1101" s="298" t="s">
        <v>7106</v>
      </c>
      <c r="G1101" s="297" t="s">
        <v>7107</v>
      </c>
      <c r="H1101" s="297" t="s">
        <v>4887</v>
      </c>
      <c r="I1101" s="297" t="s">
        <v>4868</v>
      </c>
      <c r="J1101" s="297" t="s">
        <v>4869</v>
      </c>
      <c r="K1101" s="299">
        <v>5</v>
      </c>
      <c r="L1101" s="298">
        <v>12</v>
      </c>
      <c r="M1101" s="300">
        <v>157717.44999999998</v>
      </c>
      <c r="N1101" s="301"/>
      <c r="O1101" s="297"/>
      <c r="P1101" s="302"/>
    </row>
    <row r="1102" spans="1:16" s="285" customFormat="1" ht="11.25" x14ac:dyDescent="0.2">
      <c r="A1102" s="310" t="s">
        <v>1261</v>
      </c>
      <c r="B1102" s="296" t="s">
        <v>1262</v>
      </c>
      <c r="C1102" s="296" t="s">
        <v>312</v>
      </c>
      <c r="D1102" s="297" t="s">
        <v>4864</v>
      </c>
      <c r="E1102" s="298">
        <v>7500</v>
      </c>
      <c r="F1102" s="298" t="s">
        <v>7108</v>
      </c>
      <c r="G1102" s="297" t="s">
        <v>7109</v>
      </c>
      <c r="H1102" s="297" t="s">
        <v>4867</v>
      </c>
      <c r="I1102" s="297" t="s">
        <v>4868</v>
      </c>
      <c r="J1102" s="297" t="s">
        <v>4869</v>
      </c>
      <c r="K1102" s="299">
        <v>3</v>
      </c>
      <c r="L1102" s="298">
        <v>10</v>
      </c>
      <c r="M1102" s="300">
        <v>71729.73000000001</v>
      </c>
      <c r="N1102" s="301"/>
      <c r="O1102" s="297"/>
      <c r="P1102" s="302"/>
    </row>
    <row r="1103" spans="1:16" s="285" customFormat="1" ht="11.25" x14ac:dyDescent="0.2">
      <c r="A1103" s="310" t="s">
        <v>1261</v>
      </c>
      <c r="B1103" s="296" t="s">
        <v>1262</v>
      </c>
      <c r="C1103" s="296" t="s">
        <v>312</v>
      </c>
      <c r="D1103" s="297" t="s">
        <v>4864</v>
      </c>
      <c r="E1103" s="298">
        <v>6500</v>
      </c>
      <c r="F1103" s="298" t="s">
        <v>7110</v>
      </c>
      <c r="G1103" s="297" t="s">
        <v>7111</v>
      </c>
      <c r="H1103" s="297" t="s">
        <v>4877</v>
      </c>
      <c r="I1103" s="297" t="s">
        <v>4868</v>
      </c>
      <c r="J1103" s="297" t="s">
        <v>4869</v>
      </c>
      <c r="K1103" s="299">
        <v>4</v>
      </c>
      <c r="L1103" s="298">
        <v>12</v>
      </c>
      <c r="M1103" s="300">
        <v>80789.680000000008</v>
      </c>
      <c r="N1103" s="301"/>
      <c r="O1103" s="297"/>
      <c r="P1103" s="302"/>
    </row>
    <row r="1104" spans="1:16" s="285" customFormat="1" ht="11.25" x14ac:dyDescent="0.2">
      <c r="A1104" s="310" t="s">
        <v>1261</v>
      </c>
      <c r="B1104" s="296" t="s">
        <v>1262</v>
      </c>
      <c r="C1104" s="296" t="s">
        <v>312</v>
      </c>
      <c r="D1104" s="297" t="s">
        <v>4864</v>
      </c>
      <c r="E1104" s="298">
        <v>8500</v>
      </c>
      <c r="F1104" s="298" t="s">
        <v>7112</v>
      </c>
      <c r="G1104" s="297" t="s">
        <v>7113</v>
      </c>
      <c r="H1104" s="297" t="s">
        <v>4887</v>
      </c>
      <c r="I1104" s="297" t="s">
        <v>4868</v>
      </c>
      <c r="J1104" s="297" t="s">
        <v>4869</v>
      </c>
      <c r="K1104" s="299">
        <v>4</v>
      </c>
      <c r="L1104" s="298">
        <v>12</v>
      </c>
      <c r="M1104" s="300">
        <v>104789.68000000001</v>
      </c>
      <c r="N1104" s="301"/>
      <c r="O1104" s="297"/>
      <c r="P1104" s="302"/>
    </row>
    <row r="1105" spans="1:16" s="285" customFormat="1" ht="11.25" x14ac:dyDescent="0.2">
      <c r="A1105" s="310" t="s">
        <v>1261</v>
      </c>
      <c r="B1105" s="296" t="s">
        <v>1262</v>
      </c>
      <c r="C1105" s="296" t="s">
        <v>312</v>
      </c>
      <c r="D1105" s="297" t="s">
        <v>4864</v>
      </c>
      <c r="E1105" s="298">
        <v>6500</v>
      </c>
      <c r="F1105" s="298" t="s">
        <v>7114</v>
      </c>
      <c r="G1105" s="297" t="s">
        <v>7115</v>
      </c>
      <c r="H1105" s="297" t="s">
        <v>4877</v>
      </c>
      <c r="I1105" s="297" t="s">
        <v>4868</v>
      </c>
      <c r="J1105" s="297" t="s">
        <v>4869</v>
      </c>
      <c r="K1105" s="299">
        <v>4</v>
      </c>
      <c r="L1105" s="298">
        <v>12</v>
      </c>
      <c r="M1105" s="300">
        <v>80789.680000000008</v>
      </c>
      <c r="N1105" s="301"/>
      <c r="O1105" s="297"/>
      <c r="P1105" s="302"/>
    </row>
    <row r="1106" spans="1:16" s="285" customFormat="1" ht="11.25" x14ac:dyDescent="0.2">
      <c r="A1106" s="310" t="s">
        <v>1261</v>
      </c>
      <c r="B1106" s="296" t="s">
        <v>1262</v>
      </c>
      <c r="C1106" s="296" t="s">
        <v>312</v>
      </c>
      <c r="D1106" s="297" t="s">
        <v>4956</v>
      </c>
      <c r="E1106" s="298">
        <v>3400</v>
      </c>
      <c r="F1106" s="298" t="s">
        <v>7116</v>
      </c>
      <c r="G1106" s="297" t="s">
        <v>7117</v>
      </c>
      <c r="H1106" s="297" t="s">
        <v>4959</v>
      </c>
      <c r="I1106" s="297" t="s">
        <v>4897</v>
      </c>
      <c r="J1106" s="297" t="s">
        <v>4960</v>
      </c>
      <c r="K1106" s="299">
        <v>6</v>
      </c>
      <c r="L1106" s="298">
        <v>12</v>
      </c>
      <c r="M1106" s="300">
        <v>43589.68</v>
      </c>
      <c r="N1106" s="301"/>
      <c r="O1106" s="297"/>
      <c r="P1106" s="302"/>
    </row>
    <row r="1107" spans="1:16" s="285" customFormat="1" ht="11.25" x14ac:dyDescent="0.2">
      <c r="A1107" s="310" t="s">
        <v>1261</v>
      </c>
      <c r="B1107" s="296" t="s">
        <v>1262</v>
      </c>
      <c r="C1107" s="296" t="s">
        <v>312</v>
      </c>
      <c r="D1107" s="297" t="s">
        <v>4864</v>
      </c>
      <c r="E1107" s="298">
        <v>11000</v>
      </c>
      <c r="F1107" s="298" t="s">
        <v>7118</v>
      </c>
      <c r="G1107" s="297" t="s">
        <v>7119</v>
      </c>
      <c r="H1107" s="297" t="s">
        <v>4887</v>
      </c>
      <c r="I1107" s="297" t="s">
        <v>4868</v>
      </c>
      <c r="J1107" s="297" t="s">
        <v>4869</v>
      </c>
      <c r="K1107" s="299">
        <v>1</v>
      </c>
      <c r="L1107" s="298">
        <v>2</v>
      </c>
      <c r="M1107" s="300">
        <v>23288.18</v>
      </c>
      <c r="N1107" s="301"/>
      <c r="O1107" s="297"/>
      <c r="P1107" s="302"/>
    </row>
    <row r="1108" spans="1:16" s="285" customFormat="1" ht="11.25" x14ac:dyDescent="0.2">
      <c r="A1108" s="310" t="s">
        <v>1261</v>
      </c>
      <c r="B1108" s="296" t="s">
        <v>1262</v>
      </c>
      <c r="C1108" s="296" t="s">
        <v>312</v>
      </c>
      <c r="D1108" s="297" t="s">
        <v>4864</v>
      </c>
      <c r="E1108" s="298">
        <v>6500</v>
      </c>
      <c r="F1108" s="298" t="s">
        <v>7120</v>
      </c>
      <c r="G1108" s="297" t="s">
        <v>7121</v>
      </c>
      <c r="H1108" s="297" t="s">
        <v>4887</v>
      </c>
      <c r="I1108" s="297" t="s">
        <v>4868</v>
      </c>
      <c r="J1108" s="297" t="s">
        <v>4869</v>
      </c>
      <c r="K1108" s="299">
        <v>4</v>
      </c>
      <c r="L1108" s="298">
        <v>12</v>
      </c>
      <c r="M1108" s="300">
        <v>80789.680000000008</v>
      </c>
      <c r="N1108" s="301"/>
      <c r="O1108" s="297"/>
      <c r="P1108" s="302"/>
    </row>
    <row r="1109" spans="1:16" s="285" customFormat="1" ht="11.25" x14ac:dyDescent="0.2">
      <c r="A1109" s="310" t="s">
        <v>1261</v>
      </c>
      <c r="B1109" s="296" t="s">
        <v>1262</v>
      </c>
      <c r="C1109" s="296" t="s">
        <v>312</v>
      </c>
      <c r="D1109" s="297" t="s">
        <v>4864</v>
      </c>
      <c r="E1109" s="298">
        <v>6500</v>
      </c>
      <c r="F1109" s="298" t="s">
        <v>7122</v>
      </c>
      <c r="G1109" s="297" t="s">
        <v>7123</v>
      </c>
      <c r="H1109" s="297" t="s">
        <v>5053</v>
      </c>
      <c r="I1109" s="297" t="s">
        <v>4868</v>
      </c>
      <c r="J1109" s="297" t="s">
        <v>4869</v>
      </c>
      <c r="K1109" s="299">
        <v>2</v>
      </c>
      <c r="L1109" s="298">
        <v>5</v>
      </c>
      <c r="M1109" s="300">
        <v>31387.3</v>
      </c>
      <c r="N1109" s="301"/>
      <c r="O1109" s="297"/>
      <c r="P1109" s="302"/>
    </row>
    <row r="1110" spans="1:16" s="285" customFormat="1" ht="11.25" x14ac:dyDescent="0.2">
      <c r="A1110" s="310" t="s">
        <v>1261</v>
      </c>
      <c r="B1110" s="296" t="s">
        <v>1262</v>
      </c>
      <c r="C1110" s="296" t="s">
        <v>312</v>
      </c>
      <c r="D1110" s="297" t="s">
        <v>4864</v>
      </c>
      <c r="E1110" s="298">
        <v>6500</v>
      </c>
      <c r="F1110" s="298" t="s">
        <v>7124</v>
      </c>
      <c r="G1110" s="297" t="s">
        <v>7125</v>
      </c>
      <c r="H1110" s="297" t="s">
        <v>4877</v>
      </c>
      <c r="I1110" s="297" t="s">
        <v>4868</v>
      </c>
      <c r="J1110" s="297" t="s">
        <v>4869</v>
      </c>
      <c r="K1110" s="299">
        <v>4</v>
      </c>
      <c r="L1110" s="298">
        <v>11</v>
      </c>
      <c r="M1110" s="300">
        <v>75772.47</v>
      </c>
      <c r="N1110" s="301"/>
      <c r="O1110" s="297"/>
      <c r="P1110" s="302"/>
    </row>
    <row r="1111" spans="1:16" s="285" customFormat="1" ht="11.25" x14ac:dyDescent="0.2">
      <c r="A1111" s="310" t="s">
        <v>1261</v>
      </c>
      <c r="B1111" s="296" t="s">
        <v>1262</v>
      </c>
      <c r="C1111" s="296" t="s">
        <v>312</v>
      </c>
      <c r="D1111" s="297" t="s">
        <v>4864</v>
      </c>
      <c r="E1111" s="298">
        <v>6500</v>
      </c>
      <c r="F1111" s="298" t="s">
        <v>7126</v>
      </c>
      <c r="G1111" s="297" t="s">
        <v>7127</v>
      </c>
      <c r="H1111" s="297" t="s">
        <v>4914</v>
      </c>
      <c r="I1111" s="297" t="s">
        <v>4868</v>
      </c>
      <c r="J1111" s="297" t="s">
        <v>4869</v>
      </c>
      <c r="K1111" s="299">
        <v>2</v>
      </c>
      <c r="L1111" s="298">
        <v>5</v>
      </c>
      <c r="M1111" s="300">
        <v>31387.3</v>
      </c>
      <c r="N1111" s="301"/>
      <c r="O1111" s="297"/>
      <c r="P1111" s="302"/>
    </row>
    <row r="1112" spans="1:16" s="285" customFormat="1" ht="11.25" x14ac:dyDescent="0.2">
      <c r="A1112" s="310" t="s">
        <v>1261</v>
      </c>
      <c r="B1112" s="296" t="s">
        <v>1262</v>
      </c>
      <c r="C1112" s="296" t="s">
        <v>312</v>
      </c>
      <c r="D1112" s="297" t="s">
        <v>4864</v>
      </c>
      <c r="E1112" s="298">
        <v>7500</v>
      </c>
      <c r="F1112" s="298" t="s">
        <v>7128</v>
      </c>
      <c r="G1112" s="297" t="s">
        <v>7129</v>
      </c>
      <c r="H1112" s="297" t="s">
        <v>7130</v>
      </c>
      <c r="I1112" s="297" t="s">
        <v>4868</v>
      </c>
      <c r="J1112" s="297" t="s">
        <v>4869</v>
      </c>
      <c r="K1112" s="299">
        <v>4</v>
      </c>
      <c r="L1112" s="298">
        <v>12</v>
      </c>
      <c r="M1112" s="300">
        <v>92789.680000000008</v>
      </c>
      <c r="N1112" s="301"/>
      <c r="O1112" s="297"/>
      <c r="P1112" s="302"/>
    </row>
    <row r="1113" spans="1:16" s="285" customFormat="1" ht="11.25" x14ac:dyDescent="0.2">
      <c r="A1113" s="310" t="s">
        <v>1261</v>
      </c>
      <c r="B1113" s="296" t="s">
        <v>1262</v>
      </c>
      <c r="C1113" s="296" t="s">
        <v>312</v>
      </c>
      <c r="D1113" s="297" t="s">
        <v>4864</v>
      </c>
      <c r="E1113" s="298">
        <v>4800</v>
      </c>
      <c r="F1113" s="298" t="s">
        <v>4206</v>
      </c>
      <c r="G1113" s="297" t="s">
        <v>4207</v>
      </c>
      <c r="H1113" s="297" t="s">
        <v>5154</v>
      </c>
      <c r="I1113" s="297" t="s">
        <v>4868</v>
      </c>
      <c r="J1113" s="297" t="s">
        <v>4869</v>
      </c>
      <c r="K1113" s="299">
        <v>1</v>
      </c>
      <c r="L1113" s="298">
        <v>3</v>
      </c>
      <c r="M1113" s="300">
        <v>17535.660000000003</v>
      </c>
      <c r="N1113" s="301"/>
      <c r="O1113" s="297"/>
      <c r="P1113" s="302"/>
    </row>
    <row r="1114" spans="1:16" s="285" customFormat="1" ht="11.25" x14ac:dyDescent="0.2">
      <c r="A1114" s="310" t="s">
        <v>1261</v>
      </c>
      <c r="B1114" s="296" t="s">
        <v>1262</v>
      </c>
      <c r="C1114" s="296" t="s">
        <v>312</v>
      </c>
      <c r="D1114" s="297" t="s">
        <v>4864</v>
      </c>
      <c r="E1114" s="298">
        <v>6500</v>
      </c>
      <c r="F1114" s="298" t="s">
        <v>7131</v>
      </c>
      <c r="G1114" s="297" t="s">
        <v>7132</v>
      </c>
      <c r="H1114" s="297" t="s">
        <v>4877</v>
      </c>
      <c r="I1114" s="297" t="s">
        <v>4868</v>
      </c>
      <c r="J1114" s="297" t="s">
        <v>4869</v>
      </c>
      <c r="K1114" s="299">
        <v>2</v>
      </c>
      <c r="L1114" s="298">
        <v>5</v>
      </c>
      <c r="M1114" s="300">
        <v>31387.3</v>
      </c>
      <c r="N1114" s="301"/>
      <c r="O1114" s="297"/>
      <c r="P1114" s="302"/>
    </row>
    <row r="1115" spans="1:16" s="285" customFormat="1" ht="11.25" x14ac:dyDescent="0.2">
      <c r="A1115" s="310" t="s">
        <v>1261</v>
      </c>
      <c r="B1115" s="296" t="s">
        <v>1262</v>
      </c>
      <c r="C1115" s="296" t="s">
        <v>312</v>
      </c>
      <c r="D1115" s="297" t="s">
        <v>4864</v>
      </c>
      <c r="E1115" s="298">
        <v>8500</v>
      </c>
      <c r="F1115" s="298" t="s">
        <v>7133</v>
      </c>
      <c r="G1115" s="297" t="s">
        <v>7134</v>
      </c>
      <c r="H1115" s="297" t="s">
        <v>4867</v>
      </c>
      <c r="I1115" s="297" t="s">
        <v>4868</v>
      </c>
      <c r="J1115" s="297" t="s">
        <v>4869</v>
      </c>
      <c r="K1115" s="299">
        <v>1</v>
      </c>
      <c r="L1115" s="298">
        <v>2</v>
      </c>
      <c r="M1115" s="300">
        <v>18121.52</v>
      </c>
      <c r="N1115" s="301"/>
      <c r="O1115" s="297"/>
      <c r="P1115" s="302"/>
    </row>
    <row r="1116" spans="1:16" s="285" customFormat="1" ht="11.25" x14ac:dyDescent="0.2">
      <c r="A1116" s="310" t="s">
        <v>1261</v>
      </c>
      <c r="B1116" s="296" t="s">
        <v>1262</v>
      </c>
      <c r="C1116" s="296" t="s">
        <v>312</v>
      </c>
      <c r="D1116" s="297" t="s">
        <v>4864</v>
      </c>
      <c r="E1116" s="298">
        <v>6500</v>
      </c>
      <c r="F1116" s="298" t="s">
        <v>7135</v>
      </c>
      <c r="G1116" s="297" t="s">
        <v>7136</v>
      </c>
      <c r="H1116" s="297" t="s">
        <v>4877</v>
      </c>
      <c r="I1116" s="297" t="s">
        <v>4868</v>
      </c>
      <c r="J1116" s="297" t="s">
        <v>4869</v>
      </c>
      <c r="K1116" s="299">
        <v>4</v>
      </c>
      <c r="L1116" s="298">
        <v>12</v>
      </c>
      <c r="M1116" s="300">
        <v>86003.57</v>
      </c>
      <c r="N1116" s="301"/>
      <c r="O1116" s="297"/>
      <c r="P1116" s="302"/>
    </row>
    <row r="1117" spans="1:16" s="285" customFormat="1" ht="11.25" x14ac:dyDescent="0.2">
      <c r="A1117" s="310" t="s">
        <v>1261</v>
      </c>
      <c r="B1117" s="296" t="s">
        <v>1262</v>
      </c>
      <c r="C1117" s="296" t="s">
        <v>312</v>
      </c>
      <c r="D1117" s="297" t="s">
        <v>4864</v>
      </c>
      <c r="E1117" s="298">
        <v>8500</v>
      </c>
      <c r="F1117" s="298" t="s">
        <v>7137</v>
      </c>
      <c r="G1117" s="297" t="s">
        <v>7138</v>
      </c>
      <c r="H1117" s="297" t="s">
        <v>4963</v>
      </c>
      <c r="I1117" s="297" t="s">
        <v>4868</v>
      </c>
      <c r="J1117" s="297" t="s">
        <v>4869</v>
      </c>
      <c r="K1117" s="299">
        <v>4</v>
      </c>
      <c r="L1117" s="298">
        <v>12</v>
      </c>
      <c r="M1117" s="300">
        <v>104789.68000000001</v>
      </c>
      <c r="N1117" s="301"/>
      <c r="O1117" s="297"/>
      <c r="P1117" s="302"/>
    </row>
    <row r="1118" spans="1:16" s="285" customFormat="1" ht="11.25" x14ac:dyDescent="0.2">
      <c r="A1118" s="310" t="s">
        <v>1261</v>
      </c>
      <c r="B1118" s="296" t="s">
        <v>1262</v>
      </c>
      <c r="C1118" s="296" t="s">
        <v>312</v>
      </c>
      <c r="D1118" s="297" t="s">
        <v>4864</v>
      </c>
      <c r="E1118" s="298">
        <v>6500</v>
      </c>
      <c r="F1118" s="298" t="s">
        <v>7139</v>
      </c>
      <c r="G1118" s="297" t="s">
        <v>7140</v>
      </c>
      <c r="H1118" s="297" t="s">
        <v>4877</v>
      </c>
      <c r="I1118" s="297" t="s">
        <v>4868</v>
      </c>
      <c r="J1118" s="297" t="s">
        <v>4869</v>
      </c>
      <c r="K1118" s="299">
        <v>2</v>
      </c>
      <c r="L1118" s="298">
        <v>5</v>
      </c>
      <c r="M1118" s="300">
        <v>31387.3</v>
      </c>
      <c r="N1118" s="301"/>
      <c r="O1118" s="297"/>
      <c r="P1118" s="302"/>
    </row>
    <row r="1119" spans="1:16" s="285" customFormat="1" ht="11.25" x14ac:dyDescent="0.2">
      <c r="A1119" s="310" t="s">
        <v>1261</v>
      </c>
      <c r="B1119" s="296" t="s">
        <v>1262</v>
      </c>
      <c r="C1119" s="296" t="s">
        <v>312</v>
      </c>
      <c r="D1119" s="297" t="s">
        <v>4864</v>
      </c>
      <c r="E1119" s="298">
        <v>6500</v>
      </c>
      <c r="F1119" s="298" t="s">
        <v>7141</v>
      </c>
      <c r="G1119" s="297" t="s">
        <v>7142</v>
      </c>
      <c r="H1119" s="297" t="s">
        <v>4877</v>
      </c>
      <c r="I1119" s="297" t="s">
        <v>4868</v>
      </c>
      <c r="J1119" s="297" t="s">
        <v>4869</v>
      </c>
      <c r="K1119" s="299">
        <v>4</v>
      </c>
      <c r="L1119" s="298">
        <v>12</v>
      </c>
      <c r="M1119" s="300">
        <v>76443.440000000017</v>
      </c>
      <c r="N1119" s="301"/>
      <c r="O1119" s="297"/>
      <c r="P1119" s="302"/>
    </row>
    <row r="1120" spans="1:16" s="285" customFormat="1" ht="11.25" x14ac:dyDescent="0.2">
      <c r="A1120" s="310" t="s">
        <v>1261</v>
      </c>
      <c r="B1120" s="296" t="s">
        <v>1262</v>
      </c>
      <c r="C1120" s="296" t="s">
        <v>312</v>
      </c>
      <c r="D1120" s="297" t="s">
        <v>4864</v>
      </c>
      <c r="E1120" s="298">
        <v>8500</v>
      </c>
      <c r="F1120" s="298" t="s">
        <v>7143</v>
      </c>
      <c r="G1120" s="297" t="s">
        <v>7144</v>
      </c>
      <c r="H1120" s="297" t="s">
        <v>5154</v>
      </c>
      <c r="I1120" s="297" t="s">
        <v>4868</v>
      </c>
      <c r="J1120" s="297" t="s">
        <v>4869</v>
      </c>
      <c r="K1120" s="299">
        <v>1</v>
      </c>
      <c r="L1120" s="298">
        <v>2</v>
      </c>
      <c r="M1120" s="300">
        <v>18121.52</v>
      </c>
      <c r="N1120" s="301"/>
      <c r="O1120" s="297"/>
      <c r="P1120" s="302"/>
    </row>
    <row r="1121" spans="1:16" s="285" customFormat="1" ht="11.25" x14ac:dyDescent="0.2">
      <c r="A1121" s="310" t="s">
        <v>1261</v>
      </c>
      <c r="B1121" s="296" t="s">
        <v>1262</v>
      </c>
      <c r="C1121" s="296" t="s">
        <v>312</v>
      </c>
      <c r="D1121" s="297" t="s">
        <v>4864</v>
      </c>
      <c r="E1121" s="298">
        <v>8500</v>
      </c>
      <c r="F1121" s="298" t="s">
        <v>7145</v>
      </c>
      <c r="G1121" s="297" t="s">
        <v>7146</v>
      </c>
      <c r="H1121" s="297" t="s">
        <v>4877</v>
      </c>
      <c r="I1121" s="297" t="s">
        <v>4868</v>
      </c>
      <c r="J1121" s="297" t="s">
        <v>4869</v>
      </c>
      <c r="K1121" s="299">
        <v>4</v>
      </c>
      <c r="L1121" s="298">
        <v>11</v>
      </c>
      <c r="M1121" s="300">
        <v>101215.53</v>
      </c>
      <c r="N1121" s="301"/>
      <c r="O1121" s="297"/>
      <c r="P1121" s="302"/>
    </row>
    <row r="1122" spans="1:16" s="285" customFormat="1" ht="11.25" x14ac:dyDescent="0.2">
      <c r="A1122" s="310" t="s">
        <v>1261</v>
      </c>
      <c r="B1122" s="296" t="s">
        <v>1262</v>
      </c>
      <c r="C1122" s="296" t="s">
        <v>312</v>
      </c>
      <c r="D1122" s="297" t="s">
        <v>4864</v>
      </c>
      <c r="E1122" s="298">
        <v>6500</v>
      </c>
      <c r="F1122" s="298" t="s">
        <v>7147</v>
      </c>
      <c r="G1122" s="297" t="s">
        <v>7148</v>
      </c>
      <c r="H1122" s="297" t="s">
        <v>4903</v>
      </c>
      <c r="I1122" s="297" t="s">
        <v>4868</v>
      </c>
      <c r="J1122" s="297" t="s">
        <v>4869</v>
      </c>
      <c r="K1122" s="299">
        <v>1</v>
      </c>
      <c r="L1122" s="298">
        <v>2</v>
      </c>
      <c r="M1122" s="300">
        <v>13988.179999999998</v>
      </c>
      <c r="N1122" s="301"/>
      <c r="O1122" s="297"/>
      <c r="P1122" s="302"/>
    </row>
    <row r="1123" spans="1:16" s="285" customFormat="1" ht="11.25" x14ac:dyDescent="0.2">
      <c r="A1123" s="310" t="s">
        <v>1261</v>
      </c>
      <c r="B1123" s="296" t="s">
        <v>1262</v>
      </c>
      <c r="C1123" s="296" t="s">
        <v>312</v>
      </c>
      <c r="D1123" s="297" t="s">
        <v>4864</v>
      </c>
      <c r="E1123" s="298">
        <v>6500</v>
      </c>
      <c r="F1123" s="298" t="s">
        <v>7149</v>
      </c>
      <c r="G1123" s="297" t="s">
        <v>7150</v>
      </c>
      <c r="H1123" s="297" t="s">
        <v>5757</v>
      </c>
      <c r="I1123" s="297" t="s">
        <v>4868</v>
      </c>
      <c r="J1123" s="297" t="s">
        <v>4869</v>
      </c>
      <c r="K1123" s="299">
        <v>4</v>
      </c>
      <c r="L1123" s="298">
        <v>12</v>
      </c>
      <c r="M1123" s="300">
        <v>80789.680000000008</v>
      </c>
      <c r="N1123" s="301"/>
      <c r="O1123" s="297"/>
      <c r="P1123" s="302"/>
    </row>
    <row r="1124" spans="1:16" s="285" customFormat="1" ht="11.25" x14ac:dyDescent="0.2">
      <c r="A1124" s="310" t="s">
        <v>1261</v>
      </c>
      <c r="B1124" s="296" t="s">
        <v>1262</v>
      </c>
      <c r="C1124" s="296" t="s">
        <v>312</v>
      </c>
      <c r="D1124" s="297" t="s">
        <v>4864</v>
      </c>
      <c r="E1124" s="298">
        <v>6500</v>
      </c>
      <c r="F1124" s="298" t="s">
        <v>7151</v>
      </c>
      <c r="G1124" s="297" t="s">
        <v>7152</v>
      </c>
      <c r="H1124" s="297" t="s">
        <v>4877</v>
      </c>
      <c r="I1124" s="297" t="s">
        <v>4868</v>
      </c>
      <c r="J1124" s="297" t="s">
        <v>4869</v>
      </c>
      <c r="K1124" s="299">
        <v>4</v>
      </c>
      <c r="L1124" s="298">
        <v>12</v>
      </c>
      <c r="M1124" s="300">
        <v>80789.680000000008</v>
      </c>
      <c r="N1124" s="301"/>
      <c r="O1124" s="297"/>
      <c r="P1124" s="302"/>
    </row>
    <row r="1125" spans="1:16" s="285" customFormat="1" ht="11.25" x14ac:dyDescent="0.2">
      <c r="A1125" s="310" t="s">
        <v>1261</v>
      </c>
      <c r="B1125" s="296" t="s">
        <v>1262</v>
      </c>
      <c r="C1125" s="296" t="s">
        <v>312</v>
      </c>
      <c r="D1125" s="297" t="s">
        <v>4864</v>
      </c>
      <c r="E1125" s="298">
        <v>6500</v>
      </c>
      <c r="F1125" s="298" t="s">
        <v>7153</v>
      </c>
      <c r="G1125" s="297" t="s">
        <v>7154</v>
      </c>
      <c r="H1125" s="297" t="s">
        <v>4914</v>
      </c>
      <c r="I1125" s="297" t="s">
        <v>4868</v>
      </c>
      <c r="J1125" s="297" t="s">
        <v>4869</v>
      </c>
      <c r="K1125" s="299">
        <v>2</v>
      </c>
      <c r="L1125" s="298">
        <v>5</v>
      </c>
      <c r="M1125" s="300">
        <v>31387.3</v>
      </c>
      <c r="N1125" s="301"/>
      <c r="O1125" s="297"/>
      <c r="P1125" s="302"/>
    </row>
    <row r="1126" spans="1:16" s="285" customFormat="1" ht="11.25" x14ac:dyDescent="0.2">
      <c r="A1126" s="310" t="s">
        <v>1261</v>
      </c>
      <c r="B1126" s="296" t="s">
        <v>1262</v>
      </c>
      <c r="C1126" s="296" t="s">
        <v>312</v>
      </c>
      <c r="D1126" s="297" t="s">
        <v>4864</v>
      </c>
      <c r="E1126" s="298">
        <v>6000</v>
      </c>
      <c r="F1126" s="298" t="s">
        <v>7155</v>
      </c>
      <c r="G1126" s="297" t="s">
        <v>7156</v>
      </c>
      <c r="H1126" s="297" t="s">
        <v>4877</v>
      </c>
      <c r="I1126" s="297" t="s">
        <v>4868</v>
      </c>
      <c r="J1126" s="297" t="s">
        <v>4869</v>
      </c>
      <c r="K1126" s="299">
        <v>4</v>
      </c>
      <c r="L1126" s="298">
        <v>12</v>
      </c>
      <c r="M1126" s="300">
        <v>74789.680000000008</v>
      </c>
      <c r="N1126" s="301"/>
      <c r="O1126" s="297"/>
      <c r="P1126" s="302"/>
    </row>
    <row r="1127" spans="1:16" s="285" customFormat="1" ht="11.25" x14ac:dyDescent="0.2">
      <c r="A1127" s="310" t="s">
        <v>1261</v>
      </c>
      <c r="B1127" s="296" t="s">
        <v>1262</v>
      </c>
      <c r="C1127" s="296" t="s">
        <v>312</v>
      </c>
      <c r="D1127" s="297" t="s">
        <v>4864</v>
      </c>
      <c r="E1127" s="298">
        <v>6500</v>
      </c>
      <c r="F1127" s="298" t="s">
        <v>7157</v>
      </c>
      <c r="G1127" s="297" t="s">
        <v>7158</v>
      </c>
      <c r="H1127" s="297" t="s">
        <v>4903</v>
      </c>
      <c r="I1127" s="297" t="s">
        <v>4868</v>
      </c>
      <c r="J1127" s="297" t="s">
        <v>4869</v>
      </c>
      <c r="K1127" s="299">
        <v>2</v>
      </c>
      <c r="L1127" s="298">
        <v>5</v>
      </c>
      <c r="M1127" s="300">
        <v>31387.3</v>
      </c>
      <c r="N1127" s="301"/>
      <c r="O1127" s="297"/>
      <c r="P1127" s="302"/>
    </row>
    <row r="1128" spans="1:16" s="285" customFormat="1" ht="11.25" x14ac:dyDescent="0.2">
      <c r="A1128" s="310" t="s">
        <v>1261</v>
      </c>
      <c r="B1128" s="296" t="s">
        <v>1262</v>
      </c>
      <c r="C1128" s="296" t="s">
        <v>312</v>
      </c>
      <c r="D1128" s="297" t="s">
        <v>4864</v>
      </c>
      <c r="E1128" s="298">
        <v>6500</v>
      </c>
      <c r="F1128" s="298" t="s">
        <v>7159</v>
      </c>
      <c r="G1128" s="297" t="s">
        <v>7160</v>
      </c>
      <c r="H1128" s="297" t="s">
        <v>4887</v>
      </c>
      <c r="I1128" s="297" t="s">
        <v>4868</v>
      </c>
      <c r="J1128" s="297" t="s">
        <v>4869</v>
      </c>
      <c r="K1128" s="299">
        <v>4</v>
      </c>
      <c r="L1128" s="298">
        <v>12</v>
      </c>
      <c r="M1128" s="300">
        <v>80789.680000000008</v>
      </c>
      <c r="N1128" s="301"/>
      <c r="O1128" s="297"/>
      <c r="P1128" s="302"/>
    </row>
    <row r="1129" spans="1:16" s="285" customFormat="1" ht="11.25" x14ac:dyDescent="0.2">
      <c r="A1129" s="310" t="s">
        <v>1261</v>
      </c>
      <c r="B1129" s="296" t="s">
        <v>1262</v>
      </c>
      <c r="C1129" s="296" t="s">
        <v>312</v>
      </c>
      <c r="D1129" s="297" t="s">
        <v>4864</v>
      </c>
      <c r="E1129" s="298">
        <v>6500</v>
      </c>
      <c r="F1129" s="298" t="s">
        <v>7161</v>
      </c>
      <c r="G1129" s="297" t="s">
        <v>7162</v>
      </c>
      <c r="H1129" s="297" t="s">
        <v>4877</v>
      </c>
      <c r="I1129" s="297" t="s">
        <v>4868</v>
      </c>
      <c r="J1129" s="297" t="s">
        <v>4869</v>
      </c>
      <c r="K1129" s="299">
        <v>2</v>
      </c>
      <c r="L1129" s="298">
        <v>5</v>
      </c>
      <c r="M1129" s="300">
        <v>31387.3</v>
      </c>
      <c r="N1129" s="301"/>
      <c r="O1129" s="297"/>
      <c r="P1129" s="302"/>
    </row>
    <row r="1130" spans="1:16" s="285" customFormat="1" ht="11.25" x14ac:dyDescent="0.2">
      <c r="A1130" s="310" t="s">
        <v>1261</v>
      </c>
      <c r="B1130" s="296" t="s">
        <v>1262</v>
      </c>
      <c r="C1130" s="296" t="s">
        <v>312</v>
      </c>
      <c r="D1130" s="297" t="s">
        <v>4864</v>
      </c>
      <c r="E1130" s="298">
        <v>8500</v>
      </c>
      <c r="F1130" s="298" t="s">
        <v>7163</v>
      </c>
      <c r="G1130" s="297" t="s">
        <v>7164</v>
      </c>
      <c r="H1130" s="297" t="s">
        <v>4963</v>
      </c>
      <c r="I1130" s="297" t="s">
        <v>4868</v>
      </c>
      <c r="J1130" s="297" t="s">
        <v>4869</v>
      </c>
      <c r="K1130" s="299">
        <v>2</v>
      </c>
      <c r="L1130" s="298">
        <v>7</v>
      </c>
      <c r="M1130" s="300">
        <v>58953.65</v>
      </c>
      <c r="N1130" s="301"/>
      <c r="O1130" s="297"/>
      <c r="P1130" s="302"/>
    </row>
    <row r="1131" spans="1:16" s="285" customFormat="1" ht="11.25" x14ac:dyDescent="0.2">
      <c r="A1131" s="310" t="s">
        <v>1261</v>
      </c>
      <c r="B1131" s="296" t="s">
        <v>1262</v>
      </c>
      <c r="C1131" s="296" t="s">
        <v>312</v>
      </c>
      <c r="D1131" s="297" t="s">
        <v>4864</v>
      </c>
      <c r="E1131" s="298">
        <v>4800</v>
      </c>
      <c r="F1131" s="298" t="s">
        <v>7165</v>
      </c>
      <c r="G1131" s="297" t="s">
        <v>7166</v>
      </c>
      <c r="H1131" s="297" t="s">
        <v>4867</v>
      </c>
      <c r="I1131" s="297" t="s">
        <v>4868</v>
      </c>
      <c r="J1131" s="297" t="s">
        <v>4869</v>
      </c>
      <c r="K1131" s="299">
        <v>4</v>
      </c>
      <c r="L1131" s="298">
        <v>12</v>
      </c>
      <c r="M1131" s="300">
        <v>60389.68</v>
      </c>
      <c r="N1131" s="301"/>
      <c r="O1131" s="297"/>
      <c r="P1131" s="302"/>
    </row>
    <row r="1132" spans="1:16" s="285" customFormat="1" ht="11.25" x14ac:dyDescent="0.2">
      <c r="A1132" s="310" t="s">
        <v>1261</v>
      </c>
      <c r="B1132" s="296" t="s">
        <v>1262</v>
      </c>
      <c r="C1132" s="296" t="s">
        <v>312</v>
      </c>
      <c r="D1132" s="297" t="s">
        <v>4864</v>
      </c>
      <c r="E1132" s="298">
        <v>6500</v>
      </c>
      <c r="F1132" s="298" t="s">
        <v>7167</v>
      </c>
      <c r="G1132" s="297" t="s">
        <v>7168</v>
      </c>
      <c r="H1132" s="297" t="s">
        <v>4917</v>
      </c>
      <c r="I1132" s="297" t="s">
        <v>4868</v>
      </c>
      <c r="J1132" s="297" t="s">
        <v>4869</v>
      </c>
      <c r="K1132" s="299">
        <v>4</v>
      </c>
      <c r="L1132" s="298">
        <v>12</v>
      </c>
      <c r="M1132" s="300">
        <v>80789.680000000008</v>
      </c>
      <c r="N1132" s="301"/>
      <c r="O1132" s="297"/>
      <c r="P1132" s="302"/>
    </row>
    <row r="1133" spans="1:16" s="285" customFormat="1" ht="11.25" x14ac:dyDescent="0.2">
      <c r="A1133" s="310" t="s">
        <v>1261</v>
      </c>
      <c r="B1133" s="296" t="s">
        <v>1262</v>
      </c>
      <c r="C1133" s="296" t="s">
        <v>312</v>
      </c>
      <c r="D1133" s="297" t="s">
        <v>4864</v>
      </c>
      <c r="E1133" s="298">
        <v>6500</v>
      </c>
      <c r="F1133" s="298" t="s">
        <v>7169</v>
      </c>
      <c r="G1133" s="297" t="s">
        <v>7170</v>
      </c>
      <c r="H1133" s="297" t="s">
        <v>4877</v>
      </c>
      <c r="I1133" s="297" t="s">
        <v>4868</v>
      </c>
      <c r="J1133" s="297" t="s">
        <v>4869</v>
      </c>
      <c r="K1133" s="299">
        <v>4</v>
      </c>
      <c r="L1133" s="298">
        <v>12</v>
      </c>
      <c r="M1133" s="300">
        <v>81268.680000000008</v>
      </c>
      <c r="N1133" s="301"/>
      <c r="O1133" s="297"/>
      <c r="P1133" s="302"/>
    </row>
    <row r="1134" spans="1:16" s="285" customFormat="1" ht="11.25" x14ac:dyDescent="0.2">
      <c r="A1134" s="310" t="s">
        <v>1261</v>
      </c>
      <c r="B1134" s="296" t="s">
        <v>1262</v>
      </c>
      <c r="C1134" s="296" t="s">
        <v>312</v>
      </c>
      <c r="D1134" s="297" t="s">
        <v>4864</v>
      </c>
      <c r="E1134" s="298">
        <v>6500</v>
      </c>
      <c r="F1134" s="298" t="s">
        <v>7171</v>
      </c>
      <c r="G1134" s="297" t="s">
        <v>7172</v>
      </c>
      <c r="H1134" s="297" t="s">
        <v>4867</v>
      </c>
      <c r="I1134" s="297" t="s">
        <v>4868</v>
      </c>
      <c r="J1134" s="297" t="s">
        <v>4869</v>
      </c>
      <c r="K1134" s="299">
        <v>4</v>
      </c>
      <c r="L1134" s="298">
        <v>12</v>
      </c>
      <c r="M1134" s="300">
        <v>80789.680000000008</v>
      </c>
      <c r="N1134" s="301"/>
      <c r="O1134" s="297"/>
      <c r="P1134" s="302"/>
    </row>
    <row r="1135" spans="1:16" s="285" customFormat="1" ht="11.25" x14ac:dyDescent="0.2">
      <c r="A1135" s="310" t="s">
        <v>1261</v>
      </c>
      <c r="B1135" s="296" t="s">
        <v>1262</v>
      </c>
      <c r="C1135" s="296" t="s">
        <v>312</v>
      </c>
      <c r="D1135" s="297" t="s">
        <v>4864</v>
      </c>
      <c r="E1135" s="298">
        <v>8500</v>
      </c>
      <c r="F1135" s="298" t="s">
        <v>7173</v>
      </c>
      <c r="G1135" s="297" t="s">
        <v>7174</v>
      </c>
      <c r="H1135" s="297" t="s">
        <v>4867</v>
      </c>
      <c r="I1135" s="297" t="s">
        <v>4868</v>
      </c>
      <c r="J1135" s="297" t="s">
        <v>4869</v>
      </c>
      <c r="K1135" s="299">
        <v>4</v>
      </c>
      <c r="L1135" s="298">
        <v>10</v>
      </c>
      <c r="M1135" s="300">
        <v>92508.05</v>
      </c>
      <c r="N1135" s="301"/>
      <c r="O1135" s="297"/>
      <c r="P1135" s="302"/>
    </row>
    <row r="1136" spans="1:16" s="285" customFormat="1" ht="11.25" x14ac:dyDescent="0.2">
      <c r="A1136" s="310" t="s">
        <v>1261</v>
      </c>
      <c r="B1136" s="296" t="s">
        <v>1262</v>
      </c>
      <c r="C1136" s="296" t="s">
        <v>312</v>
      </c>
      <c r="D1136" s="297" t="s">
        <v>4864</v>
      </c>
      <c r="E1136" s="298">
        <v>7500</v>
      </c>
      <c r="F1136" s="298" t="s">
        <v>7175</v>
      </c>
      <c r="G1136" s="297" t="s">
        <v>7176</v>
      </c>
      <c r="H1136" s="297" t="s">
        <v>4867</v>
      </c>
      <c r="I1136" s="297" t="s">
        <v>4868</v>
      </c>
      <c r="J1136" s="297" t="s">
        <v>4869</v>
      </c>
      <c r="K1136" s="299">
        <v>4</v>
      </c>
      <c r="L1136" s="298">
        <v>12</v>
      </c>
      <c r="M1136" s="300">
        <v>88232.48000000001</v>
      </c>
      <c r="N1136" s="301"/>
      <c r="O1136" s="297"/>
      <c r="P1136" s="302"/>
    </row>
    <row r="1137" spans="1:16" s="285" customFormat="1" ht="11.25" x14ac:dyDescent="0.2">
      <c r="A1137" s="310" t="s">
        <v>1261</v>
      </c>
      <c r="B1137" s="296" t="s">
        <v>1262</v>
      </c>
      <c r="C1137" s="296" t="s">
        <v>312</v>
      </c>
      <c r="D1137" s="297" t="s">
        <v>4864</v>
      </c>
      <c r="E1137" s="298">
        <v>5500</v>
      </c>
      <c r="F1137" s="298" t="s">
        <v>7177</v>
      </c>
      <c r="G1137" s="297" t="s">
        <v>7178</v>
      </c>
      <c r="H1137" s="297" t="s">
        <v>4877</v>
      </c>
      <c r="I1137" s="297" t="s">
        <v>4868</v>
      </c>
      <c r="J1137" s="297" t="s">
        <v>4869</v>
      </c>
      <c r="K1137" s="299">
        <v>4</v>
      </c>
      <c r="L1137" s="298">
        <v>12</v>
      </c>
      <c r="M1137" s="300">
        <v>68789.680000000008</v>
      </c>
      <c r="N1137" s="301"/>
      <c r="O1137" s="297"/>
      <c r="P1137" s="302"/>
    </row>
    <row r="1138" spans="1:16" s="285" customFormat="1" ht="11.25" x14ac:dyDescent="0.2">
      <c r="A1138" s="310" t="s">
        <v>1261</v>
      </c>
      <c r="B1138" s="296" t="s">
        <v>1262</v>
      </c>
      <c r="C1138" s="296" t="s">
        <v>312</v>
      </c>
      <c r="D1138" s="297" t="s">
        <v>4880</v>
      </c>
      <c r="E1138" s="298">
        <v>5500</v>
      </c>
      <c r="F1138" s="298" t="s">
        <v>7179</v>
      </c>
      <c r="G1138" s="297" t="s">
        <v>7180</v>
      </c>
      <c r="H1138" s="297" t="s">
        <v>4867</v>
      </c>
      <c r="I1138" s="297" t="s">
        <v>4883</v>
      </c>
      <c r="J1138" s="297" t="s">
        <v>4884</v>
      </c>
      <c r="K1138" s="299">
        <v>4</v>
      </c>
      <c r="L1138" s="298">
        <v>12</v>
      </c>
      <c r="M1138" s="300">
        <v>68789.680000000008</v>
      </c>
      <c r="N1138" s="301"/>
      <c r="O1138" s="297"/>
      <c r="P1138" s="302"/>
    </row>
    <row r="1139" spans="1:16" s="285" customFormat="1" ht="11.25" x14ac:dyDescent="0.2">
      <c r="A1139" s="310" t="s">
        <v>1261</v>
      </c>
      <c r="B1139" s="296" t="s">
        <v>1262</v>
      </c>
      <c r="C1139" s="296" t="s">
        <v>312</v>
      </c>
      <c r="D1139" s="297" t="s">
        <v>4864</v>
      </c>
      <c r="E1139" s="298">
        <v>7500</v>
      </c>
      <c r="F1139" s="298" t="s">
        <v>7181</v>
      </c>
      <c r="G1139" s="297" t="s">
        <v>7182</v>
      </c>
      <c r="H1139" s="297" t="s">
        <v>4867</v>
      </c>
      <c r="I1139" s="297" t="s">
        <v>4868</v>
      </c>
      <c r="J1139" s="297" t="s">
        <v>4869</v>
      </c>
      <c r="K1139" s="299">
        <v>4</v>
      </c>
      <c r="L1139" s="298">
        <v>12</v>
      </c>
      <c r="M1139" s="300">
        <v>92789.680000000008</v>
      </c>
      <c r="N1139" s="301"/>
      <c r="O1139" s="297"/>
      <c r="P1139" s="302"/>
    </row>
    <row r="1140" spans="1:16" s="285" customFormat="1" ht="11.25" x14ac:dyDescent="0.2">
      <c r="A1140" s="310" t="s">
        <v>1261</v>
      </c>
      <c r="B1140" s="296" t="s">
        <v>1262</v>
      </c>
      <c r="C1140" s="296" t="s">
        <v>312</v>
      </c>
      <c r="D1140" s="297" t="s">
        <v>4864</v>
      </c>
      <c r="E1140" s="298">
        <v>7500</v>
      </c>
      <c r="F1140" s="298" t="s">
        <v>7183</v>
      </c>
      <c r="G1140" s="297" t="s">
        <v>7184</v>
      </c>
      <c r="H1140" s="297" t="s">
        <v>4877</v>
      </c>
      <c r="I1140" s="297" t="s">
        <v>4868</v>
      </c>
      <c r="J1140" s="297" t="s">
        <v>4869</v>
      </c>
      <c r="K1140" s="299">
        <v>2</v>
      </c>
      <c r="L1140" s="298">
        <v>4</v>
      </c>
      <c r="M1140" s="300">
        <v>27871.48</v>
      </c>
      <c r="N1140" s="301"/>
      <c r="O1140" s="297"/>
      <c r="P1140" s="302"/>
    </row>
    <row r="1141" spans="1:16" s="285" customFormat="1" ht="11.25" x14ac:dyDescent="0.2">
      <c r="A1141" s="310" t="s">
        <v>1261</v>
      </c>
      <c r="B1141" s="296" t="s">
        <v>1262</v>
      </c>
      <c r="C1141" s="296" t="s">
        <v>312</v>
      </c>
      <c r="D1141" s="297" t="s">
        <v>4880</v>
      </c>
      <c r="E1141" s="298">
        <v>3000</v>
      </c>
      <c r="F1141" s="298" t="s">
        <v>7185</v>
      </c>
      <c r="G1141" s="297" t="s">
        <v>7186</v>
      </c>
      <c r="H1141" s="297" t="s">
        <v>4874</v>
      </c>
      <c r="I1141" s="297" t="s">
        <v>4922</v>
      </c>
      <c r="J1141" s="297" t="s">
        <v>4884</v>
      </c>
      <c r="K1141" s="299">
        <v>4</v>
      </c>
      <c r="L1141" s="298">
        <v>12</v>
      </c>
      <c r="M1141" s="300">
        <v>32066.06</v>
      </c>
      <c r="N1141" s="301"/>
      <c r="O1141" s="297"/>
      <c r="P1141" s="302"/>
    </row>
    <row r="1142" spans="1:16" s="285" customFormat="1" ht="11.25" x14ac:dyDescent="0.2">
      <c r="A1142" s="310" t="s">
        <v>1261</v>
      </c>
      <c r="B1142" s="296" t="s">
        <v>1262</v>
      </c>
      <c r="C1142" s="296" t="s">
        <v>312</v>
      </c>
      <c r="D1142" s="297" t="s">
        <v>4864</v>
      </c>
      <c r="E1142" s="298">
        <v>6000</v>
      </c>
      <c r="F1142" s="298" t="s">
        <v>7187</v>
      </c>
      <c r="G1142" s="297" t="s">
        <v>7188</v>
      </c>
      <c r="H1142" s="297" t="s">
        <v>4877</v>
      </c>
      <c r="I1142" s="297" t="s">
        <v>4868</v>
      </c>
      <c r="J1142" s="297" t="s">
        <v>4869</v>
      </c>
      <c r="K1142" s="299">
        <v>4</v>
      </c>
      <c r="L1142" s="298">
        <v>12</v>
      </c>
      <c r="M1142" s="300">
        <v>74789.680000000008</v>
      </c>
      <c r="N1142" s="301"/>
      <c r="O1142" s="297"/>
      <c r="P1142" s="302"/>
    </row>
    <row r="1143" spans="1:16" s="285" customFormat="1" ht="11.25" x14ac:dyDescent="0.2">
      <c r="A1143" s="310" t="s">
        <v>1261</v>
      </c>
      <c r="B1143" s="296" t="s">
        <v>1262</v>
      </c>
      <c r="C1143" s="296" t="s">
        <v>312</v>
      </c>
      <c r="D1143" s="297" t="s">
        <v>4864</v>
      </c>
      <c r="E1143" s="298">
        <v>6500</v>
      </c>
      <c r="F1143" s="298" t="s">
        <v>7189</v>
      </c>
      <c r="G1143" s="297" t="s">
        <v>7190</v>
      </c>
      <c r="H1143" s="297" t="s">
        <v>7191</v>
      </c>
      <c r="I1143" s="297" t="s">
        <v>4868</v>
      </c>
      <c r="J1143" s="297" t="s">
        <v>4869</v>
      </c>
      <c r="K1143" s="299">
        <v>2</v>
      </c>
      <c r="L1143" s="298">
        <v>5</v>
      </c>
      <c r="M1143" s="300">
        <v>31387.3</v>
      </c>
      <c r="N1143" s="301"/>
      <c r="O1143" s="297"/>
      <c r="P1143" s="302"/>
    </row>
    <row r="1144" spans="1:16" s="285" customFormat="1" ht="11.25" x14ac:dyDescent="0.2">
      <c r="A1144" s="310" t="s">
        <v>1261</v>
      </c>
      <c r="B1144" s="296" t="s">
        <v>1262</v>
      </c>
      <c r="C1144" s="296" t="s">
        <v>312</v>
      </c>
      <c r="D1144" s="297" t="s">
        <v>4864</v>
      </c>
      <c r="E1144" s="298">
        <v>8500</v>
      </c>
      <c r="F1144" s="298" t="s">
        <v>7192</v>
      </c>
      <c r="G1144" s="297" t="s">
        <v>7193</v>
      </c>
      <c r="H1144" s="297" t="s">
        <v>6123</v>
      </c>
      <c r="I1144" s="297" t="s">
        <v>4868</v>
      </c>
      <c r="J1144" s="297" t="s">
        <v>4869</v>
      </c>
      <c r="K1144" s="299">
        <v>4</v>
      </c>
      <c r="L1144" s="298">
        <v>12</v>
      </c>
      <c r="M1144" s="300">
        <v>104789.68000000001</v>
      </c>
      <c r="N1144" s="301"/>
      <c r="O1144" s="297"/>
      <c r="P1144" s="302"/>
    </row>
    <row r="1145" spans="1:16" s="285" customFormat="1" ht="11.25" x14ac:dyDescent="0.2">
      <c r="A1145" s="310" t="s">
        <v>1261</v>
      </c>
      <c r="B1145" s="296" t="s">
        <v>1262</v>
      </c>
      <c r="C1145" s="296" t="s">
        <v>312</v>
      </c>
      <c r="D1145" s="297" t="s">
        <v>4864</v>
      </c>
      <c r="E1145" s="298">
        <v>6500</v>
      </c>
      <c r="F1145" s="298" t="s">
        <v>7194</v>
      </c>
      <c r="G1145" s="297" t="s">
        <v>7195</v>
      </c>
      <c r="H1145" s="297" t="s">
        <v>4874</v>
      </c>
      <c r="I1145" s="297" t="s">
        <v>4868</v>
      </c>
      <c r="J1145" s="297" t="s">
        <v>4869</v>
      </c>
      <c r="K1145" s="299">
        <v>4</v>
      </c>
      <c r="L1145" s="298">
        <v>12</v>
      </c>
      <c r="M1145" s="300">
        <v>80789.680000000008</v>
      </c>
      <c r="N1145" s="301"/>
      <c r="O1145" s="297"/>
      <c r="P1145" s="302"/>
    </row>
    <row r="1146" spans="1:16" s="285" customFormat="1" ht="11.25" x14ac:dyDescent="0.2">
      <c r="A1146" s="310" t="s">
        <v>1261</v>
      </c>
      <c r="B1146" s="296" t="s">
        <v>1262</v>
      </c>
      <c r="C1146" s="296" t="s">
        <v>312</v>
      </c>
      <c r="D1146" s="297" t="s">
        <v>4864</v>
      </c>
      <c r="E1146" s="298">
        <v>6500</v>
      </c>
      <c r="F1146" s="298" t="s">
        <v>7196</v>
      </c>
      <c r="G1146" s="297" t="s">
        <v>7197</v>
      </c>
      <c r="H1146" s="297" t="s">
        <v>4867</v>
      </c>
      <c r="I1146" s="297" t="s">
        <v>4868</v>
      </c>
      <c r="J1146" s="297" t="s">
        <v>4869</v>
      </c>
      <c r="K1146" s="299">
        <v>2</v>
      </c>
      <c r="L1146" s="298">
        <v>5</v>
      </c>
      <c r="M1146" s="300">
        <v>31387.3</v>
      </c>
      <c r="N1146" s="301"/>
      <c r="O1146" s="297"/>
      <c r="P1146" s="302"/>
    </row>
    <row r="1147" spans="1:16" s="285" customFormat="1" ht="11.25" x14ac:dyDescent="0.2">
      <c r="A1147" s="310" t="s">
        <v>1261</v>
      </c>
      <c r="B1147" s="296" t="s">
        <v>1262</v>
      </c>
      <c r="C1147" s="296" t="s">
        <v>312</v>
      </c>
      <c r="D1147" s="297" t="s">
        <v>4880</v>
      </c>
      <c r="E1147" s="298">
        <v>3500</v>
      </c>
      <c r="F1147" s="298" t="s">
        <v>7198</v>
      </c>
      <c r="G1147" s="297" t="s">
        <v>7199</v>
      </c>
      <c r="H1147" s="297" t="s">
        <v>5058</v>
      </c>
      <c r="I1147" s="297" t="s">
        <v>4922</v>
      </c>
      <c r="J1147" s="297" t="s">
        <v>4884</v>
      </c>
      <c r="K1147" s="299">
        <v>6</v>
      </c>
      <c r="L1147" s="298">
        <v>12</v>
      </c>
      <c r="M1147" s="300">
        <v>44789.68</v>
      </c>
      <c r="N1147" s="301"/>
      <c r="O1147" s="297"/>
      <c r="P1147" s="302"/>
    </row>
    <row r="1148" spans="1:16" s="285" customFormat="1" ht="11.25" x14ac:dyDescent="0.2">
      <c r="A1148" s="310" t="s">
        <v>1261</v>
      </c>
      <c r="B1148" s="296" t="s">
        <v>1262</v>
      </c>
      <c r="C1148" s="296" t="s">
        <v>312</v>
      </c>
      <c r="D1148" s="297" t="s">
        <v>4864</v>
      </c>
      <c r="E1148" s="298">
        <v>10500</v>
      </c>
      <c r="F1148" s="298" t="s">
        <v>7200</v>
      </c>
      <c r="G1148" s="297" t="s">
        <v>7201</v>
      </c>
      <c r="H1148" s="297" t="s">
        <v>4887</v>
      </c>
      <c r="I1148" s="297" t="s">
        <v>4868</v>
      </c>
      <c r="J1148" s="297" t="s">
        <v>4869</v>
      </c>
      <c r="K1148" s="299">
        <v>4</v>
      </c>
      <c r="L1148" s="298">
        <v>12</v>
      </c>
      <c r="M1148" s="300">
        <v>128789.68000000001</v>
      </c>
      <c r="N1148" s="301"/>
      <c r="O1148" s="297"/>
      <c r="P1148" s="302"/>
    </row>
    <row r="1149" spans="1:16" s="285" customFormat="1" ht="11.25" x14ac:dyDescent="0.2">
      <c r="A1149" s="310" t="s">
        <v>1261</v>
      </c>
      <c r="B1149" s="296" t="s">
        <v>1262</v>
      </c>
      <c r="C1149" s="296" t="s">
        <v>312</v>
      </c>
      <c r="D1149" s="297" t="s">
        <v>4956</v>
      </c>
      <c r="E1149" s="298">
        <v>3400</v>
      </c>
      <c r="F1149" s="298" t="s">
        <v>7202</v>
      </c>
      <c r="G1149" s="297" t="s">
        <v>7203</v>
      </c>
      <c r="H1149" s="297" t="s">
        <v>6859</v>
      </c>
      <c r="I1149" s="297" t="s">
        <v>4897</v>
      </c>
      <c r="J1149" s="297" t="s">
        <v>4898</v>
      </c>
      <c r="K1149" s="299">
        <v>4</v>
      </c>
      <c r="L1149" s="298">
        <v>12</v>
      </c>
      <c r="M1149" s="300">
        <v>43589.68</v>
      </c>
      <c r="N1149" s="301"/>
      <c r="O1149" s="297"/>
      <c r="P1149" s="302"/>
    </row>
    <row r="1150" spans="1:16" s="285" customFormat="1" ht="11.25" x14ac:dyDescent="0.2">
      <c r="A1150" s="310" t="s">
        <v>1261</v>
      </c>
      <c r="B1150" s="296" t="s">
        <v>1262</v>
      </c>
      <c r="C1150" s="296" t="s">
        <v>312</v>
      </c>
      <c r="D1150" s="297" t="s">
        <v>4864</v>
      </c>
      <c r="E1150" s="298">
        <v>6500</v>
      </c>
      <c r="F1150" s="298" t="s">
        <v>7204</v>
      </c>
      <c r="G1150" s="297" t="s">
        <v>7205</v>
      </c>
      <c r="H1150" s="297" t="s">
        <v>4877</v>
      </c>
      <c r="I1150" s="297" t="s">
        <v>4868</v>
      </c>
      <c r="J1150" s="297" t="s">
        <v>4869</v>
      </c>
      <c r="K1150" s="299">
        <v>4</v>
      </c>
      <c r="L1150" s="298">
        <v>12</v>
      </c>
      <c r="M1150" s="300">
        <v>80789.680000000008</v>
      </c>
      <c r="N1150" s="301"/>
      <c r="O1150" s="297"/>
      <c r="P1150" s="302"/>
    </row>
    <row r="1151" spans="1:16" s="285" customFormat="1" ht="11.25" x14ac:dyDescent="0.2">
      <c r="A1151" s="310" t="s">
        <v>1261</v>
      </c>
      <c r="B1151" s="296" t="s">
        <v>1262</v>
      </c>
      <c r="C1151" s="296" t="s">
        <v>312</v>
      </c>
      <c r="D1151" s="297" t="s">
        <v>4864</v>
      </c>
      <c r="E1151" s="298">
        <v>6500</v>
      </c>
      <c r="F1151" s="298" t="s">
        <v>7206</v>
      </c>
      <c r="G1151" s="297" t="s">
        <v>7207</v>
      </c>
      <c r="H1151" s="297" t="s">
        <v>4867</v>
      </c>
      <c r="I1151" s="297" t="s">
        <v>4868</v>
      </c>
      <c r="J1151" s="297" t="s">
        <v>4869</v>
      </c>
      <c r="K1151" s="299">
        <v>1</v>
      </c>
      <c r="L1151" s="298">
        <v>3</v>
      </c>
      <c r="M1151" s="300">
        <v>20201.490000000002</v>
      </c>
      <c r="N1151" s="301"/>
      <c r="O1151" s="297"/>
      <c r="P1151" s="302"/>
    </row>
    <row r="1152" spans="1:16" s="285" customFormat="1" ht="11.25" x14ac:dyDescent="0.2">
      <c r="A1152" s="310" t="s">
        <v>1261</v>
      </c>
      <c r="B1152" s="296" t="s">
        <v>1262</v>
      </c>
      <c r="C1152" s="296" t="s">
        <v>312</v>
      </c>
      <c r="D1152" s="297" t="s">
        <v>4864</v>
      </c>
      <c r="E1152" s="298">
        <v>5500</v>
      </c>
      <c r="F1152" s="298" t="s">
        <v>7208</v>
      </c>
      <c r="G1152" s="297" t="s">
        <v>7209</v>
      </c>
      <c r="H1152" s="297" t="s">
        <v>5696</v>
      </c>
      <c r="I1152" s="297" t="s">
        <v>4883</v>
      </c>
      <c r="J1152" s="297" t="s">
        <v>4884</v>
      </c>
      <c r="K1152" s="299">
        <v>4</v>
      </c>
      <c r="L1152" s="298">
        <v>12</v>
      </c>
      <c r="M1152" s="300">
        <v>68789.680000000008</v>
      </c>
      <c r="N1152" s="301"/>
      <c r="O1152" s="297"/>
      <c r="P1152" s="302"/>
    </row>
    <row r="1153" spans="1:16" s="285" customFormat="1" ht="11.25" x14ac:dyDescent="0.2">
      <c r="A1153" s="310" t="s">
        <v>1261</v>
      </c>
      <c r="B1153" s="296" t="s">
        <v>1262</v>
      </c>
      <c r="C1153" s="296" t="s">
        <v>312</v>
      </c>
      <c r="D1153" s="297" t="s">
        <v>4880</v>
      </c>
      <c r="E1153" s="298">
        <v>3800</v>
      </c>
      <c r="F1153" s="298" t="s">
        <v>7210</v>
      </c>
      <c r="G1153" s="297" t="s">
        <v>7211</v>
      </c>
      <c r="H1153" s="297" t="s">
        <v>6181</v>
      </c>
      <c r="I1153" s="297" t="s">
        <v>4868</v>
      </c>
      <c r="J1153" s="297" t="s">
        <v>5069</v>
      </c>
      <c r="K1153" s="299">
        <v>4</v>
      </c>
      <c r="L1153" s="298">
        <v>12</v>
      </c>
      <c r="M1153" s="300">
        <v>48389.68</v>
      </c>
      <c r="N1153" s="301"/>
      <c r="O1153" s="297"/>
      <c r="P1153" s="302"/>
    </row>
    <row r="1154" spans="1:16" s="285" customFormat="1" ht="11.25" x14ac:dyDescent="0.2">
      <c r="A1154" s="310" t="s">
        <v>1261</v>
      </c>
      <c r="B1154" s="296" t="s">
        <v>1262</v>
      </c>
      <c r="C1154" s="296" t="s">
        <v>312</v>
      </c>
      <c r="D1154" s="297" t="s">
        <v>4864</v>
      </c>
      <c r="E1154" s="298">
        <v>5500</v>
      </c>
      <c r="F1154" s="298" t="s">
        <v>7212</v>
      </c>
      <c r="G1154" s="297" t="s">
        <v>7213</v>
      </c>
      <c r="H1154" s="297" t="s">
        <v>4903</v>
      </c>
      <c r="I1154" s="297" t="s">
        <v>4868</v>
      </c>
      <c r="J1154" s="297" t="s">
        <v>4869</v>
      </c>
      <c r="K1154" s="299">
        <v>4</v>
      </c>
      <c r="L1154" s="298">
        <v>12</v>
      </c>
      <c r="M1154" s="300">
        <v>68789.680000000008</v>
      </c>
      <c r="N1154" s="301"/>
      <c r="O1154" s="297"/>
      <c r="P1154" s="302"/>
    </row>
    <row r="1155" spans="1:16" s="285" customFormat="1" ht="11.25" x14ac:dyDescent="0.2">
      <c r="A1155" s="310" t="s">
        <v>1261</v>
      </c>
      <c r="B1155" s="296" t="s">
        <v>1262</v>
      </c>
      <c r="C1155" s="296" t="s">
        <v>312</v>
      </c>
      <c r="D1155" s="297" t="s">
        <v>4864</v>
      </c>
      <c r="E1155" s="298">
        <v>6500</v>
      </c>
      <c r="F1155" s="298" t="s">
        <v>7214</v>
      </c>
      <c r="G1155" s="297" t="s">
        <v>7215</v>
      </c>
      <c r="H1155" s="297" t="s">
        <v>4877</v>
      </c>
      <c r="I1155" s="297" t="s">
        <v>4868</v>
      </c>
      <c r="J1155" s="297" t="s">
        <v>4869</v>
      </c>
      <c r="K1155" s="299">
        <v>1</v>
      </c>
      <c r="L1155" s="298">
        <v>2</v>
      </c>
      <c r="M1155" s="300">
        <v>13988.179999999998</v>
      </c>
      <c r="N1155" s="301"/>
      <c r="O1155" s="297"/>
      <c r="P1155" s="302"/>
    </row>
    <row r="1156" spans="1:16" s="285" customFormat="1" ht="11.25" x14ac:dyDescent="0.2">
      <c r="A1156" s="310" t="s">
        <v>1261</v>
      </c>
      <c r="B1156" s="296" t="s">
        <v>1262</v>
      </c>
      <c r="C1156" s="296" t="s">
        <v>312</v>
      </c>
      <c r="D1156" s="297" t="s">
        <v>4880</v>
      </c>
      <c r="E1156" s="298">
        <v>2000</v>
      </c>
      <c r="F1156" s="298" t="s">
        <v>7216</v>
      </c>
      <c r="G1156" s="297" t="s">
        <v>7217</v>
      </c>
      <c r="H1156" s="297" t="s">
        <v>5050</v>
      </c>
      <c r="I1156" s="297" t="s">
        <v>4868</v>
      </c>
      <c r="J1156" s="297" t="s">
        <v>5069</v>
      </c>
      <c r="K1156" s="299">
        <v>4</v>
      </c>
      <c r="L1156" s="298">
        <v>12</v>
      </c>
      <c r="M1156" s="300">
        <v>26789.68</v>
      </c>
      <c r="N1156" s="301"/>
      <c r="O1156" s="297"/>
      <c r="P1156" s="302"/>
    </row>
    <row r="1157" spans="1:16" s="285" customFormat="1" ht="11.25" x14ac:dyDescent="0.2">
      <c r="A1157" s="310" t="s">
        <v>1261</v>
      </c>
      <c r="B1157" s="296" t="s">
        <v>1262</v>
      </c>
      <c r="C1157" s="296" t="s">
        <v>312</v>
      </c>
      <c r="D1157" s="297" t="s">
        <v>4864</v>
      </c>
      <c r="E1157" s="298">
        <v>9500</v>
      </c>
      <c r="F1157" s="298" t="s">
        <v>7218</v>
      </c>
      <c r="G1157" s="297" t="s">
        <v>7219</v>
      </c>
      <c r="H1157" s="297" t="s">
        <v>4867</v>
      </c>
      <c r="I1157" s="297" t="s">
        <v>4868</v>
      </c>
      <c r="J1157" s="297" t="s">
        <v>4869</v>
      </c>
      <c r="K1157" s="299">
        <v>4</v>
      </c>
      <c r="L1157" s="298">
        <v>12</v>
      </c>
      <c r="M1157" s="300">
        <v>116789.68000000001</v>
      </c>
      <c r="N1157" s="301"/>
      <c r="O1157" s="297"/>
      <c r="P1157" s="302"/>
    </row>
    <row r="1158" spans="1:16" s="285" customFormat="1" ht="11.25" x14ac:dyDescent="0.2">
      <c r="A1158" s="310" t="s">
        <v>1261</v>
      </c>
      <c r="B1158" s="296" t="s">
        <v>1262</v>
      </c>
      <c r="C1158" s="296" t="s">
        <v>312</v>
      </c>
      <c r="D1158" s="297" t="s">
        <v>4864</v>
      </c>
      <c r="E1158" s="298">
        <v>8500</v>
      </c>
      <c r="F1158" s="298" t="s">
        <v>7220</v>
      </c>
      <c r="G1158" s="297" t="s">
        <v>7221</v>
      </c>
      <c r="H1158" s="297" t="s">
        <v>5002</v>
      </c>
      <c r="I1158" s="297" t="s">
        <v>4868</v>
      </c>
      <c r="J1158" s="297" t="s">
        <v>4869</v>
      </c>
      <c r="K1158" s="299">
        <v>4</v>
      </c>
      <c r="L1158" s="298">
        <v>12</v>
      </c>
      <c r="M1158" s="300">
        <v>104789.68000000001</v>
      </c>
      <c r="N1158" s="301"/>
      <c r="O1158" s="297"/>
      <c r="P1158" s="302"/>
    </row>
    <row r="1159" spans="1:16" s="285" customFormat="1" ht="11.25" x14ac:dyDescent="0.2">
      <c r="A1159" s="310" t="s">
        <v>1261</v>
      </c>
      <c r="B1159" s="296" t="s">
        <v>1262</v>
      </c>
      <c r="C1159" s="296" t="s">
        <v>312</v>
      </c>
      <c r="D1159" s="297" t="s">
        <v>4864</v>
      </c>
      <c r="E1159" s="298">
        <v>7500</v>
      </c>
      <c r="F1159" s="298" t="s">
        <v>7222</v>
      </c>
      <c r="G1159" s="297" t="s">
        <v>7223</v>
      </c>
      <c r="H1159" s="297" t="s">
        <v>4867</v>
      </c>
      <c r="I1159" s="297" t="s">
        <v>4868</v>
      </c>
      <c r="J1159" s="297" t="s">
        <v>4869</v>
      </c>
      <c r="K1159" s="299">
        <v>4</v>
      </c>
      <c r="L1159" s="298">
        <v>11</v>
      </c>
      <c r="M1159" s="300">
        <v>89615.53</v>
      </c>
      <c r="N1159" s="301"/>
      <c r="O1159" s="297"/>
      <c r="P1159" s="302"/>
    </row>
    <row r="1160" spans="1:16" s="285" customFormat="1" ht="11.25" x14ac:dyDescent="0.2">
      <c r="A1160" s="310" t="s">
        <v>1261</v>
      </c>
      <c r="B1160" s="296" t="s">
        <v>1262</v>
      </c>
      <c r="C1160" s="296" t="s">
        <v>312</v>
      </c>
      <c r="D1160" s="297" t="s">
        <v>4864</v>
      </c>
      <c r="E1160" s="298">
        <v>7000</v>
      </c>
      <c r="F1160" s="298" t="s">
        <v>7224</v>
      </c>
      <c r="G1160" s="297" t="s">
        <v>7225</v>
      </c>
      <c r="H1160" s="297" t="s">
        <v>4903</v>
      </c>
      <c r="I1160" s="297" t="s">
        <v>4883</v>
      </c>
      <c r="J1160" s="297" t="s">
        <v>4884</v>
      </c>
      <c r="K1160" s="299">
        <v>4</v>
      </c>
      <c r="L1160" s="298">
        <v>12</v>
      </c>
      <c r="M1160" s="300">
        <v>86789.680000000008</v>
      </c>
      <c r="N1160" s="301"/>
      <c r="O1160" s="297"/>
      <c r="P1160" s="302"/>
    </row>
    <row r="1161" spans="1:16" s="285" customFormat="1" ht="11.25" x14ac:dyDescent="0.2">
      <c r="A1161" s="310" t="s">
        <v>1261</v>
      </c>
      <c r="B1161" s="296" t="s">
        <v>1262</v>
      </c>
      <c r="C1161" s="296" t="s">
        <v>312</v>
      </c>
      <c r="D1161" s="297" t="s">
        <v>4864</v>
      </c>
      <c r="E1161" s="298">
        <v>6500</v>
      </c>
      <c r="F1161" s="298" t="s">
        <v>7226</v>
      </c>
      <c r="G1161" s="297" t="s">
        <v>7227</v>
      </c>
      <c r="H1161" s="297" t="s">
        <v>7228</v>
      </c>
      <c r="I1161" s="297" t="s">
        <v>4868</v>
      </c>
      <c r="J1161" s="297" t="s">
        <v>4869</v>
      </c>
      <c r="K1161" s="299">
        <v>4</v>
      </c>
      <c r="L1161" s="298">
        <v>12</v>
      </c>
      <c r="M1161" s="300">
        <v>80789.680000000008</v>
      </c>
      <c r="N1161" s="301"/>
      <c r="O1161" s="297"/>
      <c r="P1161" s="302"/>
    </row>
    <row r="1162" spans="1:16" s="285" customFormat="1" ht="11.25" x14ac:dyDescent="0.2">
      <c r="A1162" s="310" t="s">
        <v>1261</v>
      </c>
      <c r="B1162" s="296" t="s">
        <v>1262</v>
      </c>
      <c r="C1162" s="296" t="s">
        <v>312</v>
      </c>
      <c r="D1162" s="297" t="s">
        <v>4864</v>
      </c>
      <c r="E1162" s="298">
        <v>5000</v>
      </c>
      <c r="F1162" s="298" t="s">
        <v>4759</v>
      </c>
      <c r="G1162" s="297" t="s">
        <v>4760</v>
      </c>
      <c r="H1162" s="297" t="s">
        <v>4867</v>
      </c>
      <c r="I1162" s="297" t="s">
        <v>4883</v>
      </c>
      <c r="J1162" s="297" t="s">
        <v>4884</v>
      </c>
      <c r="K1162" s="299">
        <v>1</v>
      </c>
      <c r="L1162" s="298">
        <v>2</v>
      </c>
      <c r="M1162" s="300">
        <v>10888.179999999998</v>
      </c>
      <c r="N1162" s="301"/>
      <c r="O1162" s="297"/>
      <c r="P1162" s="302"/>
    </row>
    <row r="1163" spans="1:16" s="285" customFormat="1" ht="11.25" x14ac:dyDescent="0.2">
      <c r="A1163" s="310" t="s">
        <v>1261</v>
      </c>
      <c r="B1163" s="296" t="s">
        <v>1262</v>
      </c>
      <c r="C1163" s="296" t="s">
        <v>312</v>
      </c>
      <c r="D1163" s="297" t="s">
        <v>4864</v>
      </c>
      <c r="E1163" s="298">
        <v>5000</v>
      </c>
      <c r="F1163" s="298" t="s">
        <v>7229</v>
      </c>
      <c r="G1163" s="297" t="s">
        <v>7230</v>
      </c>
      <c r="H1163" s="297" t="s">
        <v>6976</v>
      </c>
      <c r="I1163" s="297" t="s">
        <v>4868</v>
      </c>
      <c r="J1163" s="297" t="s">
        <v>4869</v>
      </c>
      <c r="K1163" s="299">
        <v>4</v>
      </c>
      <c r="L1163" s="298">
        <v>12</v>
      </c>
      <c r="M1163" s="300">
        <v>62789.68</v>
      </c>
      <c r="N1163" s="301"/>
      <c r="O1163" s="297"/>
      <c r="P1163" s="302"/>
    </row>
    <row r="1164" spans="1:16" s="285" customFormat="1" ht="11.25" x14ac:dyDescent="0.2">
      <c r="A1164" s="310" t="s">
        <v>1261</v>
      </c>
      <c r="B1164" s="296" t="s">
        <v>1262</v>
      </c>
      <c r="C1164" s="296" t="s">
        <v>312</v>
      </c>
      <c r="D1164" s="297" t="s">
        <v>4880</v>
      </c>
      <c r="E1164" s="298">
        <v>3500</v>
      </c>
      <c r="F1164" s="298" t="s">
        <v>7231</v>
      </c>
      <c r="G1164" s="297" t="s">
        <v>7232</v>
      </c>
      <c r="H1164" s="297" t="s">
        <v>4867</v>
      </c>
      <c r="I1164" s="297" t="s">
        <v>4897</v>
      </c>
      <c r="J1164" s="297" t="s">
        <v>4898</v>
      </c>
      <c r="K1164" s="299">
        <v>4</v>
      </c>
      <c r="L1164" s="298">
        <v>12</v>
      </c>
      <c r="M1164" s="300">
        <v>44789.68</v>
      </c>
      <c r="N1164" s="301"/>
      <c r="O1164" s="297"/>
      <c r="P1164" s="302"/>
    </row>
    <row r="1165" spans="1:16" s="285" customFormat="1" ht="11.25" x14ac:dyDescent="0.2">
      <c r="A1165" s="310" t="s">
        <v>1261</v>
      </c>
      <c r="B1165" s="296" t="s">
        <v>1262</v>
      </c>
      <c r="C1165" s="296" t="s">
        <v>312</v>
      </c>
      <c r="D1165" s="297" t="s">
        <v>4864</v>
      </c>
      <c r="E1165" s="298">
        <v>8500</v>
      </c>
      <c r="F1165" s="298" t="s">
        <v>7233</v>
      </c>
      <c r="G1165" s="297" t="s">
        <v>7234</v>
      </c>
      <c r="H1165" s="297" t="s">
        <v>4887</v>
      </c>
      <c r="I1165" s="297" t="s">
        <v>4868</v>
      </c>
      <c r="J1165" s="297" t="s">
        <v>4869</v>
      </c>
      <c r="K1165" s="299">
        <v>4</v>
      </c>
      <c r="L1165" s="298">
        <v>12</v>
      </c>
      <c r="M1165" s="300">
        <v>104789.68000000001</v>
      </c>
      <c r="N1165" s="301"/>
      <c r="O1165" s="297"/>
      <c r="P1165" s="302"/>
    </row>
    <row r="1166" spans="1:16" s="285" customFormat="1" ht="11.25" x14ac:dyDescent="0.2">
      <c r="A1166" s="310" t="s">
        <v>1261</v>
      </c>
      <c r="B1166" s="296" t="s">
        <v>1262</v>
      </c>
      <c r="C1166" s="296" t="s">
        <v>312</v>
      </c>
      <c r="D1166" s="297" t="s">
        <v>4864</v>
      </c>
      <c r="E1166" s="298">
        <v>6500</v>
      </c>
      <c r="F1166" s="298" t="s">
        <v>7235</v>
      </c>
      <c r="G1166" s="297" t="s">
        <v>7236</v>
      </c>
      <c r="H1166" s="297" t="s">
        <v>4887</v>
      </c>
      <c r="I1166" s="297" t="s">
        <v>4868</v>
      </c>
      <c r="J1166" s="297" t="s">
        <v>4869</v>
      </c>
      <c r="K1166" s="299">
        <v>4</v>
      </c>
      <c r="L1166" s="298">
        <v>12</v>
      </c>
      <c r="M1166" s="300">
        <v>80789.680000000008</v>
      </c>
      <c r="N1166" s="301"/>
      <c r="O1166" s="297"/>
      <c r="P1166" s="302"/>
    </row>
    <row r="1167" spans="1:16" s="285" customFormat="1" ht="11.25" x14ac:dyDescent="0.2">
      <c r="A1167" s="310" t="s">
        <v>1261</v>
      </c>
      <c r="B1167" s="296" t="s">
        <v>1262</v>
      </c>
      <c r="C1167" s="296" t="s">
        <v>312</v>
      </c>
      <c r="D1167" s="297" t="s">
        <v>4864</v>
      </c>
      <c r="E1167" s="298">
        <v>6000</v>
      </c>
      <c r="F1167" s="298" t="s">
        <v>7237</v>
      </c>
      <c r="G1167" s="297" t="s">
        <v>7238</v>
      </c>
      <c r="H1167" s="297" t="s">
        <v>4877</v>
      </c>
      <c r="I1167" s="297" t="s">
        <v>4868</v>
      </c>
      <c r="J1167" s="297" t="s">
        <v>4869</v>
      </c>
      <c r="K1167" s="299">
        <v>4</v>
      </c>
      <c r="L1167" s="298">
        <v>12</v>
      </c>
      <c r="M1167" s="300">
        <v>74789.680000000008</v>
      </c>
      <c r="N1167" s="301"/>
      <c r="O1167" s="297"/>
      <c r="P1167" s="302"/>
    </row>
    <row r="1168" spans="1:16" s="285" customFormat="1" ht="11.25" x14ac:dyDescent="0.2">
      <c r="A1168" s="310" t="s">
        <v>1261</v>
      </c>
      <c r="B1168" s="296" t="s">
        <v>1262</v>
      </c>
      <c r="C1168" s="296" t="s">
        <v>312</v>
      </c>
      <c r="D1168" s="297" t="s">
        <v>4864</v>
      </c>
      <c r="E1168" s="298">
        <v>6500</v>
      </c>
      <c r="F1168" s="298" t="s">
        <v>7239</v>
      </c>
      <c r="G1168" s="297" t="s">
        <v>7240</v>
      </c>
      <c r="H1168" s="297" t="s">
        <v>4877</v>
      </c>
      <c r="I1168" s="297" t="s">
        <v>4868</v>
      </c>
      <c r="J1168" s="297" t="s">
        <v>4869</v>
      </c>
      <c r="K1168" s="299">
        <v>2</v>
      </c>
      <c r="L1168" s="298">
        <v>5</v>
      </c>
      <c r="M1168" s="300">
        <v>31387.3</v>
      </c>
      <c r="N1168" s="301"/>
      <c r="O1168" s="297"/>
      <c r="P1168" s="302"/>
    </row>
    <row r="1169" spans="1:16" s="285" customFormat="1" ht="11.25" x14ac:dyDescent="0.2">
      <c r="A1169" s="310" t="s">
        <v>1261</v>
      </c>
      <c r="B1169" s="296" t="s">
        <v>1262</v>
      </c>
      <c r="C1169" s="296" t="s">
        <v>312</v>
      </c>
      <c r="D1169" s="297" t="s">
        <v>4864</v>
      </c>
      <c r="E1169" s="298" t="s">
        <v>7241</v>
      </c>
      <c r="F1169" s="298" t="s">
        <v>7242</v>
      </c>
      <c r="G1169" s="297" t="s">
        <v>7243</v>
      </c>
      <c r="H1169" s="297" t="s">
        <v>4874</v>
      </c>
      <c r="I1169" s="297" t="s">
        <v>4868</v>
      </c>
      <c r="J1169" s="297" t="s">
        <v>4869</v>
      </c>
      <c r="K1169" s="299">
        <v>5</v>
      </c>
      <c r="L1169" s="298">
        <v>12</v>
      </c>
      <c r="M1169" s="300">
        <v>62826.35</v>
      </c>
      <c r="N1169" s="301"/>
      <c r="O1169" s="297"/>
      <c r="P1169" s="302"/>
    </row>
    <row r="1170" spans="1:16" s="285" customFormat="1" ht="11.25" x14ac:dyDescent="0.2">
      <c r="A1170" s="310" t="s">
        <v>1261</v>
      </c>
      <c r="B1170" s="296" t="s">
        <v>1262</v>
      </c>
      <c r="C1170" s="296" t="s">
        <v>312</v>
      </c>
      <c r="D1170" s="297" t="s">
        <v>4864</v>
      </c>
      <c r="E1170" s="298">
        <v>7500</v>
      </c>
      <c r="F1170" s="298" t="s">
        <v>7244</v>
      </c>
      <c r="G1170" s="297" t="s">
        <v>7245</v>
      </c>
      <c r="H1170" s="297" t="s">
        <v>4874</v>
      </c>
      <c r="I1170" s="297" t="s">
        <v>4868</v>
      </c>
      <c r="J1170" s="297" t="s">
        <v>4869</v>
      </c>
      <c r="K1170" s="299">
        <v>2</v>
      </c>
      <c r="L1170" s="298">
        <v>5</v>
      </c>
      <c r="M1170" s="300">
        <v>36020.629999999997</v>
      </c>
      <c r="N1170" s="301"/>
      <c r="O1170" s="297"/>
      <c r="P1170" s="302"/>
    </row>
    <row r="1171" spans="1:16" s="285" customFormat="1" ht="11.25" x14ac:dyDescent="0.2">
      <c r="A1171" s="310" t="s">
        <v>1261</v>
      </c>
      <c r="B1171" s="296" t="s">
        <v>1262</v>
      </c>
      <c r="C1171" s="296" t="s">
        <v>312</v>
      </c>
      <c r="D1171" s="297" t="s">
        <v>4880</v>
      </c>
      <c r="E1171" s="298">
        <v>2500</v>
      </c>
      <c r="F1171" s="298" t="s">
        <v>7246</v>
      </c>
      <c r="G1171" s="297" t="s">
        <v>7247</v>
      </c>
      <c r="H1171" s="297" t="s">
        <v>4874</v>
      </c>
      <c r="I1171" s="297" t="s">
        <v>4883</v>
      </c>
      <c r="J1171" s="297" t="s">
        <v>4884</v>
      </c>
      <c r="K1171" s="299">
        <v>1</v>
      </c>
      <c r="L1171" s="298">
        <v>2</v>
      </c>
      <c r="M1171" s="300">
        <v>4845.6899999999996</v>
      </c>
      <c r="N1171" s="301"/>
      <c r="O1171" s="297"/>
      <c r="P1171" s="302"/>
    </row>
    <row r="1172" spans="1:16" s="285" customFormat="1" ht="11.25" x14ac:dyDescent="0.2">
      <c r="A1172" s="310" t="s">
        <v>1261</v>
      </c>
      <c r="B1172" s="296" t="s">
        <v>1262</v>
      </c>
      <c r="C1172" s="296" t="s">
        <v>312</v>
      </c>
      <c r="D1172" s="297" t="s">
        <v>4864</v>
      </c>
      <c r="E1172" s="298">
        <v>6000</v>
      </c>
      <c r="F1172" s="298" t="s">
        <v>7248</v>
      </c>
      <c r="G1172" s="297" t="s">
        <v>7249</v>
      </c>
      <c r="H1172" s="297" t="s">
        <v>4877</v>
      </c>
      <c r="I1172" s="297" t="s">
        <v>4868</v>
      </c>
      <c r="J1172" s="297" t="s">
        <v>4869</v>
      </c>
      <c r="K1172" s="299">
        <v>4</v>
      </c>
      <c r="L1172" s="298">
        <v>12</v>
      </c>
      <c r="M1172" s="300">
        <v>74789.680000000008</v>
      </c>
      <c r="N1172" s="301"/>
      <c r="O1172" s="297"/>
      <c r="P1172" s="302"/>
    </row>
    <row r="1173" spans="1:16" s="285" customFormat="1" ht="11.25" x14ac:dyDescent="0.2">
      <c r="A1173" s="310" t="s">
        <v>1261</v>
      </c>
      <c r="B1173" s="296" t="s">
        <v>1262</v>
      </c>
      <c r="C1173" s="296" t="s">
        <v>312</v>
      </c>
      <c r="D1173" s="297" t="s">
        <v>4864</v>
      </c>
      <c r="E1173" s="298">
        <v>4800</v>
      </c>
      <c r="F1173" s="298" t="s">
        <v>7250</v>
      </c>
      <c r="G1173" s="297" t="s">
        <v>7251</v>
      </c>
      <c r="H1173" s="297" t="s">
        <v>4903</v>
      </c>
      <c r="I1173" s="297" t="s">
        <v>4868</v>
      </c>
      <c r="J1173" s="297" t="s">
        <v>4869</v>
      </c>
      <c r="K1173" s="299">
        <v>4</v>
      </c>
      <c r="L1173" s="298">
        <v>12</v>
      </c>
      <c r="M1173" s="300">
        <v>60389.68</v>
      </c>
      <c r="N1173" s="301"/>
      <c r="O1173" s="297"/>
      <c r="P1173" s="302"/>
    </row>
    <row r="1174" spans="1:16" s="285" customFormat="1" ht="11.25" x14ac:dyDescent="0.2">
      <c r="A1174" s="310" t="s">
        <v>1261</v>
      </c>
      <c r="B1174" s="296" t="s">
        <v>1262</v>
      </c>
      <c r="C1174" s="296" t="s">
        <v>312</v>
      </c>
      <c r="D1174" s="297" t="s">
        <v>4864</v>
      </c>
      <c r="E1174" s="298" t="s">
        <v>5392</v>
      </c>
      <c r="F1174" s="298" t="s">
        <v>7252</v>
      </c>
      <c r="G1174" s="297" t="s">
        <v>7253</v>
      </c>
      <c r="H1174" s="297" t="s">
        <v>4877</v>
      </c>
      <c r="I1174" s="297" t="s">
        <v>4868</v>
      </c>
      <c r="J1174" s="297" t="s">
        <v>4869</v>
      </c>
      <c r="K1174" s="299">
        <v>5</v>
      </c>
      <c r="L1174" s="298">
        <v>12</v>
      </c>
      <c r="M1174" s="300">
        <v>88378.290000000008</v>
      </c>
      <c r="N1174" s="301"/>
      <c r="O1174" s="297"/>
      <c r="P1174" s="302"/>
    </row>
    <row r="1175" spans="1:16" s="285" customFormat="1" ht="11.25" x14ac:dyDescent="0.2">
      <c r="A1175" s="310" t="s">
        <v>1261</v>
      </c>
      <c r="B1175" s="296" t="s">
        <v>1262</v>
      </c>
      <c r="C1175" s="296" t="s">
        <v>312</v>
      </c>
      <c r="D1175" s="297" t="s">
        <v>4864</v>
      </c>
      <c r="E1175" s="298">
        <v>3000</v>
      </c>
      <c r="F1175" s="298" t="s">
        <v>7254</v>
      </c>
      <c r="G1175" s="297" t="s">
        <v>7255</v>
      </c>
      <c r="H1175" s="297" t="s">
        <v>4903</v>
      </c>
      <c r="I1175" s="297" t="s">
        <v>4868</v>
      </c>
      <c r="J1175" s="297" t="s">
        <v>4869</v>
      </c>
      <c r="K1175" s="299">
        <v>4</v>
      </c>
      <c r="L1175" s="298">
        <v>12</v>
      </c>
      <c r="M1175" s="300">
        <v>38789.68</v>
      </c>
      <c r="N1175" s="301"/>
      <c r="O1175" s="297"/>
      <c r="P1175" s="302"/>
    </row>
    <row r="1176" spans="1:16" s="285" customFormat="1" ht="11.25" x14ac:dyDescent="0.2">
      <c r="A1176" s="310" t="s">
        <v>1261</v>
      </c>
      <c r="B1176" s="296" t="s">
        <v>1262</v>
      </c>
      <c r="C1176" s="296" t="s">
        <v>312</v>
      </c>
      <c r="D1176" s="297" t="s">
        <v>4864</v>
      </c>
      <c r="E1176" s="298">
        <v>10000</v>
      </c>
      <c r="F1176" s="298" t="s">
        <v>7256</v>
      </c>
      <c r="G1176" s="297" t="s">
        <v>7257</v>
      </c>
      <c r="H1176" s="297" t="s">
        <v>4887</v>
      </c>
      <c r="I1176" s="297" t="s">
        <v>4868</v>
      </c>
      <c r="J1176" s="297" t="s">
        <v>4869</v>
      </c>
      <c r="K1176" s="299">
        <v>4</v>
      </c>
      <c r="L1176" s="298">
        <v>12</v>
      </c>
      <c r="M1176" s="300">
        <v>122789.68000000001</v>
      </c>
      <c r="N1176" s="301"/>
      <c r="O1176" s="297"/>
      <c r="P1176" s="302"/>
    </row>
    <row r="1177" spans="1:16" s="285" customFormat="1" ht="11.25" x14ac:dyDescent="0.2">
      <c r="A1177" s="310" t="s">
        <v>1261</v>
      </c>
      <c r="B1177" s="296" t="s">
        <v>1262</v>
      </c>
      <c r="C1177" s="296" t="s">
        <v>312</v>
      </c>
      <c r="D1177" s="297" t="s">
        <v>4864</v>
      </c>
      <c r="E1177" s="298">
        <v>5500</v>
      </c>
      <c r="F1177" s="298" t="s">
        <v>7258</v>
      </c>
      <c r="G1177" s="297" t="s">
        <v>7259</v>
      </c>
      <c r="H1177" s="297" t="s">
        <v>5104</v>
      </c>
      <c r="I1177" s="297" t="s">
        <v>4868</v>
      </c>
      <c r="J1177" s="297" t="s">
        <v>4869</v>
      </c>
      <c r="K1177" s="299">
        <v>1</v>
      </c>
      <c r="L1177" s="298">
        <v>2</v>
      </c>
      <c r="M1177" s="300">
        <v>11921.519999999999</v>
      </c>
      <c r="N1177" s="301"/>
      <c r="O1177" s="297"/>
      <c r="P1177" s="302"/>
    </row>
    <row r="1178" spans="1:16" s="285" customFormat="1" ht="11.25" x14ac:dyDescent="0.2">
      <c r="A1178" s="310" t="s">
        <v>1261</v>
      </c>
      <c r="B1178" s="296" t="s">
        <v>1262</v>
      </c>
      <c r="C1178" s="296" t="s">
        <v>312</v>
      </c>
      <c r="D1178" s="297" t="s">
        <v>4864</v>
      </c>
      <c r="E1178" s="298">
        <v>8500</v>
      </c>
      <c r="F1178" s="298" t="s">
        <v>3465</v>
      </c>
      <c r="G1178" s="297" t="s">
        <v>3466</v>
      </c>
      <c r="H1178" s="297" t="s">
        <v>4867</v>
      </c>
      <c r="I1178" s="297" t="s">
        <v>4868</v>
      </c>
      <c r="J1178" s="297" t="s">
        <v>4869</v>
      </c>
      <c r="K1178" s="299">
        <v>1</v>
      </c>
      <c r="L1178" s="298">
        <v>2</v>
      </c>
      <c r="M1178" s="300">
        <v>18121.52</v>
      </c>
      <c r="N1178" s="301"/>
      <c r="O1178" s="297"/>
      <c r="P1178" s="302"/>
    </row>
    <row r="1179" spans="1:16" s="285" customFormat="1" ht="11.25" x14ac:dyDescent="0.2">
      <c r="A1179" s="310" t="s">
        <v>1261</v>
      </c>
      <c r="B1179" s="296" t="s">
        <v>1262</v>
      </c>
      <c r="C1179" s="296" t="s">
        <v>312</v>
      </c>
      <c r="D1179" s="297" t="s">
        <v>4864</v>
      </c>
      <c r="E1179" s="298">
        <v>7500</v>
      </c>
      <c r="F1179" s="298" t="s">
        <v>7260</v>
      </c>
      <c r="G1179" s="297" t="s">
        <v>7261</v>
      </c>
      <c r="H1179" s="297" t="s">
        <v>4867</v>
      </c>
      <c r="I1179" s="297" t="s">
        <v>4868</v>
      </c>
      <c r="J1179" s="297" t="s">
        <v>4869</v>
      </c>
      <c r="K1179" s="299">
        <v>4</v>
      </c>
      <c r="L1179" s="298">
        <v>12</v>
      </c>
      <c r="M1179" s="300">
        <v>92789.680000000008</v>
      </c>
      <c r="N1179" s="301"/>
      <c r="O1179" s="297"/>
      <c r="P1179" s="302"/>
    </row>
    <row r="1180" spans="1:16" s="285" customFormat="1" ht="11.25" x14ac:dyDescent="0.2">
      <c r="A1180" s="310" t="s">
        <v>1261</v>
      </c>
      <c r="B1180" s="296" t="s">
        <v>1262</v>
      </c>
      <c r="C1180" s="296" t="s">
        <v>312</v>
      </c>
      <c r="D1180" s="297" t="s">
        <v>4864</v>
      </c>
      <c r="E1180" s="298">
        <v>10000</v>
      </c>
      <c r="F1180" s="298" t="s">
        <v>7262</v>
      </c>
      <c r="G1180" s="297" t="s">
        <v>7263</v>
      </c>
      <c r="H1180" s="297" t="s">
        <v>4877</v>
      </c>
      <c r="I1180" s="297" t="s">
        <v>4868</v>
      </c>
      <c r="J1180" s="297" t="s">
        <v>4869</v>
      </c>
      <c r="K1180" s="299">
        <v>4</v>
      </c>
      <c r="L1180" s="298">
        <v>12</v>
      </c>
      <c r="M1180" s="300">
        <v>122789.68000000001</v>
      </c>
      <c r="N1180" s="301"/>
      <c r="O1180" s="297"/>
      <c r="P1180" s="302"/>
    </row>
    <row r="1181" spans="1:16" s="285" customFormat="1" ht="11.25" x14ac:dyDescent="0.2">
      <c r="A1181" s="310" t="s">
        <v>1261</v>
      </c>
      <c r="B1181" s="296" t="s">
        <v>1262</v>
      </c>
      <c r="C1181" s="296" t="s">
        <v>312</v>
      </c>
      <c r="D1181" s="297" t="s">
        <v>4880</v>
      </c>
      <c r="E1181" s="298">
        <v>4000</v>
      </c>
      <c r="F1181" s="298" t="s">
        <v>7264</v>
      </c>
      <c r="G1181" s="297" t="s">
        <v>7265</v>
      </c>
      <c r="H1181" s="297" t="s">
        <v>4874</v>
      </c>
      <c r="I1181" s="297" t="s">
        <v>4922</v>
      </c>
      <c r="J1181" s="297" t="s">
        <v>4884</v>
      </c>
      <c r="K1181" s="299">
        <v>4</v>
      </c>
      <c r="L1181" s="298">
        <v>12</v>
      </c>
      <c r="M1181" s="300">
        <v>50789.68</v>
      </c>
      <c r="N1181" s="301"/>
      <c r="O1181" s="297"/>
      <c r="P1181" s="302"/>
    </row>
    <row r="1182" spans="1:16" s="285" customFormat="1" ht="11.25" x14ac:dyDescent="0.2">
      <c r="A1182" s="310" t="s">
        <v>1261</v>
      </c>
      <c r="B1182" s="296" t="s">
        <v>1262</v>
      </c>
      <c r="C1182" s="296" t="s">
        <v>312</v>
      </c>
      <c r="D1182" s="297" t="s">
        <v>4864</v>
      </c>
      <c r="E1182" s="298">
        <v>6500</v>
      </c>
      <c r="F1182" s="298" t="s">
        <v>7266</v>
      </c>
      <c r="G1182" s="297" t="s">
        <v>7267</v>
      </c>
      <c r="H1182" s="297" t="s">
        <v>4877</v>
      </c>
      <c r="I1182" s="297" t="s">
        <v>4868</v>
      </c>
      <c r="J1182" s="297" t="s">
        <v>4869</v>
      </c>
      <c r="K1182" s="299">
        <v>1</v>
      </c>
      <c r="L1182" s="298">
        <v>2</v>
      </c>
      <c r="M1182" s="300">
        <v>15802.339999999998</v>
      </c>
      <c r="N1182" s="301"/>
      <c r="O1182" s="297"/>
      <c r="P1182" s="302"/>
    </row>
    <row r="1183" spans="1:16" s="285" customFormat="1" ht="11.25" x14ac:dyDescent="0.2">
      <c r="A1183" s="310" t="s">
        <v>1261</v>
      </c>
      <c r="B1183" s="296" t="s">
        <v>1262</v>
      </c>
      <c r="C1183" s="296" t="s">
        <v>312</v>
      </c>
      <c r="D1183" s="297" t="s">
        <v>4864</v>
      </c>
      <c r="E1183" s="298">
        <v>5500</v>
      </c>
      <c r="F1183" s="298" t="s">
        <v>7268</v>
      </c>
      <c r="G1183" s="297" t="s">
        <v>7269</v>
      </c>
      <c r="H1183" s="297" t="s">
        <v>4914</v>
      </c>
      <c r="I1183" s="297" t="s">
        <v>4868</v>
      </c>
      <c r="J1183" s="297" t="s">
        <v>4869</v>
      </c>
      <c r="K1183" s="299">
        <v>1</v>
      </c>
      <c r="L1183" s="298">
        <v>1</v>
      </c>
      <c r="M1183" s="300">
        <v>6512.92</v>
      </c>
      <c r="N1183" s="301"/>
      <c r="O1183" s="297"/>
      <c r="P1183" s="302"/>
    </row>
    <row r="1184" spans="1:16" s="285" customFormat="1" ht="11.25" x14ac:dyDescent="0.2">
      <c r="A1184" s="310" t="s">
        <v>1261</v>
      </c>
      <c r="B1184" s="296" t="s">
        <v>1262</v>
      </c>
      <c r="C1184" s="296" t="s">
        <v>312</v>
      </c>
      <c r="D1184" s="297" t="s">
        <v>4864</v>
      </c>
      <c r="E1184" s="298">
        <v>12000</v>
      </c>
      <c r="F1184" s="298" t="s">
        <v>7270</v>
      </c>
      <c r="G1184" s="297" t="s">
        <v>7271</v>
      </c>
      <c r="H1184" s="297" t="s">
        <v>4877</v>
      </c>
      <c r="I1184" s="297" t="s">
        <v>4868</v>
      </c>
      <c r="J1184" s="297" t="s">
        <v>4869</v>
      </c>
      <c r="K1184" s="299">
        <v>4</v>
      </c>
      <c r="L1184" s="298">
        <v>12</v>
      </c>
      <c r="M1184" s="300">
        <v>146789.68</v>
      </c>
      <c r="N1184" s="301"/>
      <c r="O1184" s="297"/>
      <c r="P1184" s="302"/>
    </row>
    <row r="1185" spans="1:16" s="285" customFormat="1" ht="11.25" x14ac:dyDescent="0.2">
      <c r="A1185" s="310" t="s">
        <v>1261</v>
      </c>
      <c r="B1185" s="296" t="s">
        <v>1262</v>
      </c>
      <c r="C1185" s="296" t="s">
        <v>312</v>
      </c>
      <c r="D1185" s="297" t="s">
        <v>4864</v>
      </c>
      <c r="E1185" s="298">
        <v>8500</v>
      </c>
      <c r="F1185" s="298" t="s">
        <v>7272</v>
      </c>
      <c r="G1185" s="297" t="s">
        <v>7273</v>
      </c>
      <c r="H1185" s="297" t="s">
        <v>4877</v>
      </c>
      <c r="I1185" s="297" t="s">
        <v>4868</v>
      </c>
      <c r="J1185" s="297" t="s">
        <v>4869</v>
      </c>
      <c r="K1185" s="299">
        <v>4</v>
      </c>
      <c r="L1185" s="298">
        <v>12</v>
      </c>
      <c r="M1185" s="300">
        <v>100510.1</v>
      </c>
      <c r="N1185" s="301"/>
      <c r="O1185" s="297"/>
      <c r="P1185" s="302"/>
    </row>
    <row r="1186" spans="1:16" s="285" customFormat="1" ht="11.25" x14ac:dyDescent="0.2">
      <c r="A1186" s="310" t="s">
        <v>1261</v>
      </c>
      <c r="B1186" s="296" t="s">
        <v>1262</v>
      </c>
      <c r="C1186" s="296" t="s">
        <v>312</v>
      </c>
      <c r="D1186" s="297" t="s">
        <v>4864</v>
      </c>
      <c r="E1186" s="298">
        <v>5500</v>
      </c>
      <c r="F1186" s="298" t="s">
        <v>7274</v>
      </c>
      <c r="G1186" s="297" t="s">
        <v>7275</v>
      </c>
      <c r="H1186" s="297" t="s">
        <v>5696</v>
      </c>
      <c r="I1186" s="297" t="s">
        <v>4883</v>
      </c>
      <c r="J1186" s="297" t="s">
        <v>4884</v>
      </c>
      <c r="K1186" s="299">
        <v>4</v>
      </c>
      <c r="L1186" s="298">
        <v>11</v>
      </c>
      <c r="M1186" s="300">
        <v>66415.53</v>
      </c>
      <c r="N1186" s="301"/>
      <c r="O1186" s="297"/>
      <c r="P1186" s="302"/>
    </row>
    <row r="1187" spans="1:16" s="285" customFormat="1" ht="11.25" x14ac:dyDescent="0.2">
      <c r="A1187" s="310" t="s">
        <v>1261</v>
      </c>
      <c r="B1187" s="296" t="s">
        <v>1262</v>
      </c>
      <c r="C1187" s="296" t="s">
        <v>312</v>
      </c>
      <c r="D1187" s="297" t="s">
        <v>4864</v>
      </c>
      <c r="E1187" s="298">
        <v>6500</v>
      </c>
      <c r="F1187" s="298" t="s">
        <v>7276</v>
      </c>
      <c r="G1187" s="297" t="s">
        <v>7277</v>
      </c>
      <c r="H1187" s="297" t="s">
        <v>4877</v>
      </c>
      <c r="I1187" s="297" t="s">
        <v>4868</v>
      </c>
      <c r="J1187" s="297" t="s">
        <v>4869</v>
      </c>
      <c r="K1187" s="299">
        <v>4</v>
      </c>
      <c r="L1187" s="298">
        <v>12</v>
      </c>
      <c r="M1187" s="300">
        <v>80789.680000000008</v>
      </c>
      <c r="N1187" s="301"/>
      <c r="O1187" s="297"/>
      <c r="P1187" s="302"/>
    </row>
    <row r="1188" spans="1:16" s="285" customFormat="1" ht="11.25" x14ac:dyDescent="0.2">
      <c r="A1188" s="310" t="s">
        <v>1261</v>
      </c>
      <c r="B1188" s="296" t="s">
        <v>1262</v>
      </c>
      <c r="C1188" s="296" t="s">
        <v>312</v>
      </c>
      <c r="D1188" s="297" t="s">
        <v>4864</v>
      </c>
      <c r="E1188" s="298">
        <v>7500</v>
      </c>
      <c r="F1188" s="298" t="s">
        <v>7278</v>
      </c>
      <c r="G1188" s="297" t="s">
        <v>7279</v>
      </c>
      <c r="H1188" s="297" t="s">
        <v>4867</v>
      </c>
      <c r="I1188" s="297" t="s">
        <v>4868</v>
      </c>
      <c r="J1188" s="297" t="s">
        <v>4869</v>
      </c>
      <c r="K1188" s="299">
        <v>4</v>
      </c>
      <c r="L1188" s="298">
        <v>12</v>
      </c>
      <c r="M1188" s="300">
        <v>92789.680000000008</v>
      </c>
      <c r="N1188" s="301"/>
      <c r="O1188" s="297"/>
      <c r="P1188" s="302"/>
    </row>
    <row r="1189" spans="1:16" s="285" customFormat="1" ht="11.25" x14ac:dyDescent="0.2">
      <c r="A1189" s="310" t="s">
        <v>1261</v>
      </c>
      <c r="B1189" s="296" t="s">
        <v>1262</v>
      </c>
      <c r="C1189" s="296" t="s">
        <v>312</v>
      </c>
      <c r="D1189" s="297" t="s">
        <v>4864</v>
      </c>
      <c r="E1189" s="298">
        <v>5500</v>
      </c>
      <c r="F1189" s="298" t="s">
        <v>7280</v>
      </c>
      <c r="G1189" s="297" t="s">
        <v>7281</v>
      </c>
      <c r="H1189" s="297" t="s">
        <v>4867</v>
      </c>
      <c r="I1189" s="297" t="s">
        <v>4868</v>
      </c>
      <c r="J1189" s="297" t="s">
        <v>4869</v>
      </c>
      <c r="K1189" s="299">
        <v>4</v>
      </c>
      <c r="L1189" s="298">
        <v>12</v>
      </c>
      <c r="M1189" s="300">
        <v>68789.680000000008</v>
      </c>
      <c r="N1189" s="301"/>
      <c r="O1189" s="297"/>
      <c r="P1189" s="302"/>
    </row>
    <row r="1190" spans="1:16" s="285" customFormat="1" ht="11.25" x14ac:dyDescent="0.2">
      <c r="A1190" s="310" t="s">
        <v>1261</v>
      </c>
      <c r="B1190" s="296" t="s">
        <v>1262</v>
      </c>
      <c r="C1190" s="296" t="s">
        <v>312</v>
      </c>
      <c r="D1190" s="297" t="s">
        <v>4864</v>
      </c>
      <c r="E1190" s="298">
        <v>6500</v>
      </c>
      <c r="F1190" s="298" t="s">
        <v>7282</v>
      </c>
      <c r="G1190" s="297" t="s">
        <v>7283</v>
      </c>
      <c r="H1190" s="297" t="s">
        <v>5569</v>
      </c>
      <c r="I1190" s="297" t="s">
        <v>4868</v>
      </c>
      <c r="J1190" s="297" t="s">
        <v>4869</v>
      </c>
      <c r="K1190" s="299">
        <v>4</v>
      </c>
      <c r="L1190" s="298">
        <v>12</v>
      </c>
      <c r="M1190" s="300">
        <v>80789.680000000008</v>
      </c>
      <c r="N1190" s="301"/>
      <c r="O1190" s="297"/>
      <c r="P1190" s="302"/>
    </row>
    <row r="1191" spans="1:16" s="285" customFormat="1" ht="11.25" x14ac:dyDescent="0.2">
      <c r="A1191" s="310" t="s">
        <v>1261</v>
      </c>
      <c r="B1191" s="296" t="s">
        <v>1262</v>
      </c>
      <c r="C1191" s="296" t="s">
        <v>312</v>
      </c>
      <c r="D1191" s="297" t="s">
        <v>4864</v>
      </c>
      <c r="E1191" s="298">
        <v>7500</v>
      </c>
      <c r="F1191" s="298" t="s">
        <v>7284</v>
      </c>
      <c r="G1191" s="297" t="s">
        <v>7285</v>
      </c>
      <c r="H1191" s="297" t="s">
        <v>4867</v>
      </c>
      <c r="I1191" s="297" t="s">
        <v>4868</v>
      </c>
      <c r="J1191" s="297" t="s">
        <v>4869</v>
      </c>
      <c r="K1191" s="299">
        <v>4</v>
      </c>
      <c r="L1191" s="298">
        <v>12</v>
      </c>
      <c r="M1191" s="300">
        <v>92789.680000000008</v>
      </c>
      <c r="N1191" s="301"/>
      <c r="O1191" s="297"/>
      <c r="P1191" s="302"/>
    </row>
    <row r="1192" spans="1:16" s="285" customFormat="1" ht="11.25" x14ac:dyDescent="0.2">
      <c r="A1192" s="310" t="s">
        <v>1261</v>
      </c>
      <c r="B1192" s="296" t="s">
        <v>1262</v>
      </c>
      <c r="C1192" s="296" t="s">
        <v>312</v>
      </c>
      <c r="D1192" s="297" t="s">
        <v>4864</v>
      </c>
      <c r="E1192" s="298">
        <v>5500</v>
      </c>
      <c r="F1192" s="298" t="s">
        <v>7286</v>
      </c>
      <c r="G1192" s="297" t="s">
        <v>7287</v>
      </c>
      <c r="H1192" s="297" t="s">
        <v>4867</v>
      </c>
      <c r="I1192" s="297" t="s">
        <v>4868</v>
      </c>
      <c r="J1192" s="297" t="s">
        <v>4869</v>
      </c>
      <c r="K1192" s="299">
        <v>4</v>
      </c>
      <c r="L1192" s="298">
        <v>12</v>
      </c>
      <c r="M1192" s="300">
        <v>68789.680000000008</v>
      </c>
      <c r="N1192" s="301"/>
      <c r="O1192" s="297"/>
      <c r="P1192" s="302"/>
    </row>
    <row r="1193" spans="1:16" s="285" customFormat="1" ht="11.25" x14ac:dyDescent="0.2">
      <c r="A1193" s="310" t="s">
        <v>1261</v>
      </c>
      <c r="B1193" s="296" t="s">
        <v>1262</v>
      </c>
      <c r="C1193" s="296" t="s">
        <v>312</v>
      </c>
      <c r="D1193" s="297" t="s">
        <v>4864</v>
      </c>
      <c r="E1193" s="298">
        <v>5500</v>
      </c>
      <c r="F1193" s="298" t="s">
        <v>7288</v>
      </c>
      <c r="G1193" s="297" t="s">
        <v>7289</v>
      </c>
      <c r="H1193" s="297" t="s">
        <v>4903</v>
      </c>
      <c r="I1193" s="297" t="s">
        <v>4883</v>
      </c>
      <c r="J1193" s="297" t="s">
        <v>4884</v>
      </c>
      <c r="K1193" s="299">
        <v>1</v>
      </c>
      <c r="L1193" s="298">
        <v>2</v>
      </c>
      <c r="M1193" s="300">
        <v>11921.519999999999</v>
      </c>
      <c r="N1193" s="301"/>
      <c r="O1193" s="297"/>
      <c r="P1193" s="302"/>
    </row>
    <row r="1194" spans="1:16" s="285" customFormat="1" ht="11.25" x14ac:dyDescent="0.2">
      <c r="A1194" s="310" t="s">
        <v>1261</v>
      </c>
      <c r="B1194" s="296" t="s">
        <v>1262</v>
      </c>
      <c r="C1194" s="296" t="s">
        <v>312</v>
      </c>
      <c r="D1194" s="297" t="s">
        <v>4864</v>
      </c>
      <c r="E1194" s="298">
        <v>6500</v>
      </c>
      <c r="F1194" s="298" t="s">
        <v>4779</v>
      </c>
      <c r="G1194" s="297" t="s">
        <v>4780</v>
      </c>
      <c r="H1194" s="297" t="s">
        <v>4867</v>
      </c>
      <c r="I1194" s="297" t="s">
        <v>4868</v>
      </c>
      <c r="J1194" s="297" t="s">
        <v>4869</v>
      </c>
      <c r="K1194" s="299">
        <v>1</v>
      </c>
      <c r="L1194" s="298">
        <v>9</v>
      </c>
      <c r="M1194" s="300">
        <v>53044.729999999996</v>
      </c>
      <c r="N1194" s="301"/>
      <c r="O1194" s="297"/>
      <c r="P1194" s="302"/>
    </row>
    <row r="1195" spans="1:16" s="285" customFormat="1" ht="11.25" x14ac:dyDescent="0.2">
      <c r="A1195" s="310" t="s">
        <v>1261</v>
      </c>
      <c r="B1195" s="296" t="s">
        <v>1262</v>
      </c>
      <c r="C1195" s="296" t="s">
        <v>312</v>
      </c>
      <c r="D1195" s="297" t="s">
        <v>4864</v>
      </c>
      <c r="E1195" s="298" t="s">
        <v>5139</v>
      </c>
      <c r="F1195" s="298" t="s">
        <v>7290</v>
      </c>
      <c r="G1195" s="297" t="s">
        <v>7291</v>
      </c>
      <c r="H1195" s="297" t="s">
        <v>4867</v>
      </c>
      <c r="I1195" s="297" t="s">
        <v>4868</v>
      </c>
      <c r="J1195" s="297" t="s">
        <v>4869</v>
      </c>
      <c r="K1195" s="299">
        <v>5</v>
      </c>
      <c r="L1195" s="298">
        <v>12</v>
      </c>
      <c r="M1195" s="300">
        <v>76376.900000000009</v>
      </c>
      <c r="N1195" s="301"/>
      <c r="O1195" s="297"/>
      <c r="P1195" s="302"/>
    </row>
    <row r="1196" spans="1:16" s="285" customFormat="1" ht="11.25" x14ac:dyDescent="0.2">
      <c r="A1196" s="310" t="s">
        <v>1261</v>
      </c>
      <c r="B1196" s="296" t="s">
        <v>1262</v>
      </c>
      <c r="C1196" s="296" t="s">
        <v>312</v>
      </c>
      <c r="D1196" s="297" t="s">
        <v>4864</v>
      </c>
      <c r="E1196" s="298">
        <v>8500</v>
      </c>
      <c r="F1196" s="298" t="s">
        <v>7292</v>
      </c>
      <c r="G1196" s="297" t="s">
        <v>7293</v>
      </c>
      <c r="H1196" s="297" t="s">
        <v>4917</v>
      </c>
      <c r="I1196" s="297" t="s">
        <v>4868</v>
      </c>
      <c r="J1196" s="297" t="s">
        <v>4869</v>
      </c>
      <c r="K1196" s="299">
        <v>4</v>
      </c>
      <c r="L1196" s="298">
        <v>12</v>
      </c>
      <c r="M1196" s="300">
        <v>104789.68000000001</v>
      </c>
      <c r="N1196" s="301"/>
      <c r="O1196" s="297"/>
      <c r="P1196" s="302"/>
    </row>
    <row r="1197" spans="1:16" s="285" customFormat="1" ht="11.25" x14ac:dyDescent="0.2">
      <c r="A1197" s="310" t="s">
        <v>1261</v>
      </c>
      <c r="B1197" s="296" t="s">
        <v>1262</v>
      </c>
      <c r="C1197" s="296" t="s">
        <v>312</v>
      </c>
      <c r="D1197" s="297" t="s">
        <v>4864</v>
      </c>
      <c r="E1197" s="298">
        <v>6500</v>
      </c>
      <c r="F1197" s="298" t="s">
        <v>7294</v>
      </c>
      <c r="G1197" s="297" t="s">
        <v>7295</v>
      </c>
      <c r="H1197" s="297" t="s">
        <v>4887</v>
      </c>
      <c r="I1197" s="297" t="s">
        <v>4868</v>
      </c>
      <c r="J1197" s="297" t="s">
        <v>4869</v>
      </c>
      <c r="K1197" s="299">
        <v>4</v>
      </c>
      <c r="L1197" s="298">
        <v>12</v>
      </c>
      <c r="M1197" s="300">
        <v>80789.680000000008</v>
      </c>
      <c r="N1197" s="301"/>
      <c r="O1197" s="297"/>
      <c r="P1197" s="302"/>
    </row>
    <row r="1198" spans="1:16" s="285" customFormat="1" ht="11.25" x14ac:dyDescent="0.2">
      <c r="A1198" s="310" t="s">
        <v>1261</v>
      </c>
      <c r="B1198" s="296" t="s">
        <v>1262</v>
      </c>
      <c r="C1198" s="296" t="s">
        <v>312</v>
      </c>
      <c r="D1198" s="297" t="s">
        <v>4864</v>
      </c>
      <c r="E1198" s="298">
        <v>8500</v>
      </c>
      <c r="F1198" s="298" t="s">
        <v>7296</v>
      </c>
      <c r="G1198" s="297" t="s">
        <v>7297</v>
      </c>
      <c r="H1198" s="297" t="s">
        <v>5029</v>
      </c>
      <c r="I1198" s="297" t="s">
        <v>4868</v>
      </c>
      <c r="J1198" s="297" t="s">
        <v>4869</v>
      </c>
      <c r="K1198" s="299">
        <v>3</v>
      </c>
      <c r="L1198" s="298">
        <v>10</v>
      </c>
      <c r="M1198" s="300">
        <v>85991.38</v>
      </c>
      <c r="N1198" s="301"/>
      <c r="O1198" s="297"/>
      <c r="P1198" s="302"/>
    </row>
    <row r="1199" spans="1:16" s="285" customFormat="1" ht="11.25" x14ac:dyDescent="0.2">
      <c r="A1199" s="310" t="s">
        <v>1261</v>
      </c>
      <c r="B1199" s="296" t="s">
        <v>1262</v>
      </c>
      <c r="C1199" s="296" t="s">
        <v>312</v>
      </c>
      <c r="D1199" s="297" t="s">
        <v>4864</v>
      </c>
      <c r="E1199" s="298">
        <v>7500</v>
      </c>
      <c r="F1199" s="298" t="s">
        <v>7298</v>
      </c>
      <c r="G1199" s="297" t="s">
        <v>7299</v>
      </c>
      <c r="H1199" s="297" t="s">
        <v>4867</v>
      </c>
      <c r="I1199" s="297" t="s">
        <v>4868</v>
      </c>
      <c r="J1199" s="297" t="s">
        <v>4869</v>
      </c>
      <c r="K1199" s="299">
        <v>1</v>
      </c>
      <c r="L1199" s="298">
        <v>2</v>
      </c>
      <c r="M1199" s="300">
        <v>16054.849999999999</v>
      </c>
      <c r="N1199" s="301"/>
      <c r="O1199" s="297"/>
      <c r="P1199" s="302"/>
    </row>
    <row r="1200" spans="1:16" s="285" customFormat="1" ht="11.25" x14ac:dyDescent="0.2">
      <c r="A1200" s="310" t="s">
        <v>1261</v>
      </c>
      <c r="B1200" s="296" t="s">
        <v>1262</v>
      </c>
      <c r="C1200" s="296" t="s">
        <v>312</v>
      </c>
      <c r="D1200" s="297" t="s">
        <v>4864</v>
      </c>
      <c r="E1200" s="298">
        <v>7500</v>
      </c>
      <c r="F1200" s="298" t="s">
        <v>4098</v>
      </c>
      <c r="G1200" s="297" t="s">
        <v>4099</v>
      </c>
      <c r="H1200" s="297" t="s">
        <v>4867</v>
      </c>
      <c r="I1200" s="297" t="s">
        <v>4868</v>
      </c>
      <c r="J1200" s="297" t="s">
        <v>4869</v>
      </c>
      <c r="K1200" s="299">
        <v>1</v>
      </c>
      <c r="L1200" s="298">
        <v>2</v>
      </c>
      <c r="M1200" s="300">
        <v>16054.849999999999</v>
      </c>
      <c r="N1200" s="301"/>
      <c r="O1200" s="297"/>
      <c r="P1200" s="302"/>
    </row>
    <row r="1201" spans="1:16" s="285" customFormat="1" ht="11.25" x14ac:dyDescent="0.2">
      <c r="A1201" s="310" t="s">
        <v>1261</v>
      </c>
      <c r="B1201" s="296" t="s">
        <v>1262</v>
      </c>
      <c r="C1201" s="296" t="s">
        <v>312</v>
      </c>
      <c r="D1201" s="297" t="s">
        <v>4864</v>
      </c>
      <c r="E1201" s="298">
        <v>6500</v>
      </c>
      <c r="F1201" s="298" t="s">
        <v>7300</v>
      </c>
      <c r="G1201" s="297" t="s">
        <v>7301</v>
      </c>
      <c r="H1201" s="297" t="s">
        <v>4867</v>
      </c>
      <c r="I1201" s="297" t="s">
        <v>4868</v>
      </c>
      <c r="J1201" s="297" t="s">
        <v>4869</v>
      </c>
      <c r="K1201" s="299">
        <v>1</v>
      </c>
      <c r="L1201" s="298">
        <v>2</v>
      </c>
      <c r="M1201" s="300">
        <v>13988.179999999998</v>
      </c>
      <c r="N1201" s="301"/>
      <c r="O1201" s="297"/>
      <c r="P1201" s="302"/>
    </row>
    <row r="1202" spans="1:16" s="285" customFormat="1" ht="11.25" x14ac:dyDescent="0.2">
      <c r="A1202" s="310" t="s">
        <v>1261</v>
      </c>
      <c r="B1202" s="296" t="s">
        <v>1262</v>
      </c>
      <c r="C1202" s="296" t="s">
        <v>312</v>
      </c>
      <c r="D1202" s="297" t="s">
        <v>4864</v>
      </c>
      <c r="E1202" s="298">
        <v>5500</v>
      </c>
      <c r="F1202" s="298" t="s">
        <v>7302</v>
      </c>
      <c r="G1202" s="297" t="s">
        <v>7303</v>
      </c>
      <c r="H1202" s="297" t="s">
        <v>4867</v>
      </c>
      <c r="I1202" s="297" t="s">
        <v>4868</v>
      </c>
      <c r="J1202" s="297" t="s">
        <v>4869</v>
      </c>
      <c r="K1202" s="299">
        <v>4</v>
      </c>
      <c r="L1202" s="298">
        <v>12</v>
      </c>
      <c r="M1202" s="300">
        <v>69495.790000000008</v>
      </c>
      <c r="N1202" s="301"/>
      <c r="O1202" s="297"/>
      <c r="P1202" s="302"/>
    </row>
    <row r="1203" spans="1:16" s="285" customFormat="1" ht="11.25" x14ac:dyDescent="0.2">
      <c r="A1203" s="310" t="s">
        <v>1261</v>
      </c>
      <c r="B1203" s="296" t="s">
        <v>1262</v>
      </c>
      <c r="C1203" s="296" t="s">
        <v>312</v>
      </c>
      <c r="D1203" s="297" t="s">
        <v>4864</v>
      </c>
      <c r="E1203" s="298">
        <v>7500</v>
      </c>
      <c r="F1203" s="298" t="s">
        <v>7304</v>
      </c>
      <c r="G1203" s="297" t="s">
        <v>7305</v>
      </c>
      <c r="H1203" s="297" t="s">
        <v>4867</v>
      </c>
      <c r="I1203" s="297" t="s">
        <v>4868</v>
      </c>
      <c r="J1203" s="297" t="s">
        <v>4869</v>
      </c>
      <c r="K1203" s="299">
        <v>4</v>
      </c>
      <c r="L1203" s="298">
        <v>12</v>
      </c>
      <c r="M1203" s="300">
        <v>92789.680000000008</v>
      </c>
      <c r="N1203" s="301"/>
      <c r="O1203" s="297"/>
      <c r="P1203" s="302"/>
    </row>
    <row r="1204" spans="1:16" s="285" customFormat="1" ht="11.25" x14ac:dyDescent="0.2">
      <c r="A1204" s="310" t="s">
        <v>1261</v>
      </c>
      <c r="B1204" s="296" t="s">
        <v>1262</v>
      </c>
      <c r="C1204" s="296" t="s">
        <v>312</v>
      </c>
      <c r="D1204" s="297" t="s">
        <v>4864</v>
      </c>
      <c r="E1204" s="298">
        <v>6500</v>
      </c>
      <c r="F1204" s="298" t="s">
        <v>7306</v>
      </c>
      <c r="G1204" s="297" t="s">
        <v>7307</v>
      </c>
      <c r="H1204" s="297" t="s">
        <v>4877</v>
      </c>
      <c r="I1204" s="297" t="s">
        <v>4868</v>
      </c>
      <c r="J1204" s="297" t="s">
        <v>4869</v>
      </c>
      <c r="K1204" s="299">
        <v>1</v>
      </c>
      <c r="L1204" s="298">
        <v>4</v>
      </c>
      <c r="M1204" s="300">
        <v>21691.99</v>
      </c>
      <c r="N1204" s="301"/>
      <c r="O1204" s="297"/>
      <c r="P1204" s="302"/>
    </row>
    <row r="1205" spans="1:16" s="285" customFormat="1" ht="11.25" x14ac:dyDescent="0.2">
      <c r="A1205" s="310" t="s">
        <v>1261</v>
      </c>
      <c r="B1205" s="296" t="s">
        <v>1262</v>
      </c>
      <c r="C1205" s="296" t="s">
        <v>312</v>
      </c>
      <c r="D1205" s="297" t="s">
        <v>4864</v>
      </c>
      <c r="E1205" s="298">
        <v>6500</v>
      </c>
      <c r="F1205" s="298" t="s">
        <v>7308</v>
      </c>
      <c r="G1205" s="297" t="s">
        <v>7309</v>
      </c>
      <c r="H1205" s="297" t="s">
        <v>4867</v>
      </c>
      <c r="I1205" s="297" t="s">
        <v>4868</v>
      </c>
      <c r="J1205" s="297" t="s">
        <v>4869</v>
      </c>
      <c r="K1205" s="299">
        <v>4</v>
      </c>
      <c r="L1205" s="298">
        <v>11</v>
      </c>
      <c r="M1205" s="300">
        <v>78015.53</v>
      </c>
      <c r="N1205" s="301"/>
      <c r="O1205" s="297"/>
      <c r="P1205" s="302"/>
    </row>
    <row r="1206" spans="1:16" s="285" customFormat="1" ht="11.25" x14ac:dyDescent="0.2">
      <c r="A1206" s="310" t="s">
        <v>1261</v>
      </c>
      <c r="B1206" s="296" t="s">
        <v>1262</v>
      </c>
      <c r="C1206" s="296" t="s">
        <v>312</v>
      </c>
      <c r="D1206" s="297" t="s">
        <v>4864</v>
      </c>
      <c r="E1206" s="298">
        <v>10000</v>
      </c>
      <c r="F1206" s="298" t="s">
        <v>7310</v>
      </c>
      <c r="G1206" s="297" t="s">
        <v>7311</v>
      </c>
      <c r="H1206" s="297" t="s">
        <v>4887</v>
      </c>
      <c r="I1206" s="297" t="s">
        <v>4868</v>
      </c>
      <c r="J1206" s="297" t="s">
        <v>4869</v>
      </c>
      <c r="K1206" s="299">
        <v>1</v>
      </c>
      <c r="L1206" s="298">
        <v>3</v>
      </c>
      <c r="M1206" s="300">
        <v>23322.33</v>
      </c>
      <c r="N1206" s="301"/>
      <c r="O1206" s="297"/>
      <c r="P1206" s="302"/>
    </row>
    <row r="1207" spans="1:16" s="285" customFormat="1" ht="11.25" x14ac:dyDescent="0.2">
      <c r="A1207" s="310" t="s">
        <v>1261</v>
      </c>
      <c r="B1207" s="296" t="s">
        <v>1262</v>
      </c>
      <c r="C1207" s="296" t="s">
        <v>312</v>
      </c>
      <c r="D1207" s="297" t="s">
        <v>4864</v>
      </c>
      <c r="E1207" s="298">
        <v>5500</v>
      </c>
      <c r="F1207" s="298" t="s">
        <v>7312</v>
      </c>
      <c r="G1207" s="297" t="s">
        <v>7313</v>
      </c>
      <c r="H1207" s="297" t="s">
        <v>7314</v>
      </c>
      <c r="I1207" s="297" t="s">
        <v>4868</v>
      </c>
      <c r="J1207" s="297" t="s">
        <v>4869</v>
      </c>
      <c r="K1207" s="299">
        <v>1</v>
      </c>
      <c r="L1207" s="298">
        <v>2</v>
      </c>
      <c r="M1207" s="300">
        <v>11921.519999999999</v>
      </c>
      <c r="N1207" s="301"/>
      <c r="O1207" s="297"/>
      <c r="P1207" s="302"/>
    </row>
    <row r="1208" spans="1:16" s="285" customFormat="1" ht="11.25" x14ac:dyDescent="0.2">
      <c r="A1208" s="310" t="s">
        <v>1261</v>
      </c>
      <c r="B1208" s="296" t="s">
        <v>1262</v>
      </c>
      <c r="C1208" s="296" t="s">
        <v>312</v>
      </c>
      <c r="D1208" s="297" t="s">
        <v>4864</v>
      </c>
      <c r="E1208" s="298">
        <v>12000</v>
      </c>
      <c r="F1208" s="298" t="s">
        <v>7315</v>
      </c>
      <c r="G1208" s="297" t="s">
        <v>7316</v>
      </c>
      <c r="H1208" s="297" t="s">
        <v>4917</v>
      </c>
      <c r="I1208" s="297" t="s">
        <v>4868</v>
      </c>
      <c r="J1208" s="297" t="s">
        <v>4869</v>
      </c>
      <c r="K1208" s="299">
        <v>4</v>
      </c>
      <c r="L1208" s="298">
        <v>12</v>
      </c>
      <c r="M1208" s="300">
        <v>146789.68</v>
      </c>
      <c r="N1208" s="301"/>
      <c r="O1208" s="297"/>
      <c r="P1208" s="302"/>
    </row>
    <row r="1209" spans="1:16" s="285" customFormat="1" ht="11.25" x14ac:dyDescent="0.2">
      <c r="A1209" s="310" t="s">
        <v>1261</v>
      </c>
      <c r="B1209" s="296" t="s">
        <v>1262</v>
      </c>
      <c r="C1209" s="296" t="s">
        <v>312</v>
      </c>
      <c r="D1209" s="297" t="s">
        <v>4956</v>
      </c>
      <c r="E1209" s="298">
        <v>1500</v>
      </c>
      <c r="F1209" s="298" t="s">
        <v>7317</v>
      </c>
      <c r="G1209" s="297" t="s">
        <v>7318</v>
      </c>
      <c r="H1209" s="297" t="s">
        <v>4959</v>
      </c>
      <c r="I1209" s="297" t="s">
        <v>4897</v>
      </c>
      <c r="J1209" s="297" t="s">
        <v>4960</v>
      </c>
      <c r="K1209" s="299">
        <v>4</v>
      </c>
      <c r="L1209" s="298">
        <v>12</v>
      </c>
      <c r="M1209" s="300">
        <v>20689.88</v>
      </c>
      <c r="N1209" s="301"/>
      <c r="O1209" s="297"/>
      <c r="P1209" s="302"/>
    </row>
    <row r="1210" spans="1:16" s="285" customFormat="1" ht="11.25" x14ac:dyDescent="0.2">
      <c r="A1210" s="310" t="s">
        <v>1261</v>
      </c>
      <c r="B1210" s="296" t="s">
        <v>1262</v>
      </c>
      <c r="C1210" s="296" t="s">
        <v>312</v>
      </c>
      <c r="D1210" s="297" t="s">
        <v>4864</v>
      </c>
      <c r="E1210" s="298" t="s">
        <v>5207</v>
      </c>
      <c r="F1210" s="298" t="s">
        <v>7319</v>
      </c>
      <c r="G1210" s="297" t="s">
        <v>7320</v>
      </c>
      <c r="H1210" s="297" t="s">
        <v>4887</v>
      </c>
      <c r="I1210" s="297" t="s">
        <v>4868</v>
      </c>
      <c r="J1210" s="297" t="s">
        <v>4869</v>
      </c>
      <c r="K1210" s="299">
        <v>5</v>
      </c>
      <c r="L1210" s="298">
        <v>12</v>
      </c>
      <c r="M1210" s="300">
        <v>92656.08</v>
      </c>
      <c r="N1210" s="301"/>
      <c r="O1210" s="297"/>
      <c r="P1210" s="302"/>
    </row>
    <row r="1211" spans="1:16" s="285" customFormat="1" ht="11.25" x14ac:dyDescent="0.2">
      <c r="A1211" s="310" t="s">
        <v>1261</v>
      </c>
      <c r="B1211" s="296" t="s">
        <v>1262</v>
      </c>
      <c r="C1211" s="296" t="s">
        <v>312</v>
      </c>
      <c r="D1211" s="297" t="s">
        <v>4864</v>
      </c>
      <c r="E1211" s="298">
        <v>7500</v>
      </c>
      <c r="F1211" s="298" t="s">
        <v>7321</v>
      </c>
      <c r="G1211" s="297" t="s">
        <v>7322</v>
      </c>
      <c r="H1211" s="297" t="s">
        <v>4867</v>
      </c>
      <c r="I1211" s="297" t="s">
        <v>4868</v>
      </c>
      <c r="J1211" s="297" t="s">
        <v>4869</v>
      </c>
      <c r="K1211" s="299">
        <v>4</v>
      </c>
      <c r="L1211" s="298">
        <v>12</v>
      </c>
      <c r="M1211" s="300">
        <v>95465.430000000008</v>
      </c>
      <c r="N1211" s="301"/>
      <c r="O1211" s="297"/>
      <c r="P1211" s="302"/>
    </row>
    <row r="1212" spans="1:16" s="285" customFormat="1" ht="11.25" x14ac:dyDescent="0.2">
      <c r="A1212" s="310" t="s">
        <v>1261</v>
      </c>
      <c r="B1212" s="296" t="s">
        <v>1262</v>
      </c>
      <c r="C1212" s="296" t="s">
        <v>312</v>
      </c>
      <c r="D1212" s="297" t="s">
        <v>4864</v>
      </c>
      <c r="E1212" s="298">
        <v>8500</v>
      </c>
      <c r="F1212" s="298" t="s">
        <v>7323</v>
      </c>
      <c r="G1212" s="297" t="s">
        <v>7324</v>
      </c>
      <c r="H1212" s="297" t="s">
        <v>4887</v>
      </c>
      <c r="I1212" s="297" t="s">
        <v>4868</v>
      </c>
      <c r="J1212" s="297" t="s">
        <v>4869</v>
      </c>
      <c r="K1212" s="299">
        <v>4</v>
      </c>
      <c r="L1212" s="298">
        <v>12</v>
      </c>
      <c r="M1212" s="300">
        <v>104789.68000000001</v>
      </c>
      <c r="N1212" s="301"/>
      <c r="O1212" s="297"/>
      <c r="P1212" s="302"/>
    </row>
    <row r="1213" spans="1:16" s="285" customFormat="1" ht="11.25" x14ac:dyDescent="0.2">
      <c r="A1213" s="310" t="s">
        <v>1261</v>
      </c>
      <c r="B1213" s="296" t="s">
        <v>1262</v>
      </c>
      <c r="C1213" s="296" t="s">
        <v>312</v>
      </c>
      <c r="D1213" s="297" t="s">
        <v>4864</v>
      </c>
      <c r="E1213" s="298">
        <v>7500</v>
      </c>
      <c r="F1213" s="298" t="s">
        <v>7325</v>
      </c>
      <c r="G1213" s="297" t="s">
        <v>7326</v>
      </c>
      <c r="H1213" s="297" t="s">
        <v>4877</v>
      </c>
      <c r="I1213" s="297" t="s">
        <v>4868</v>
      </c>
      <c r="J1213" s="297" t="s">
        <v>4869</v>
      </c>
      <c r="K1213" s="299">
        <v>4</v>
      </c>
      <c r="L1213" s="298">
        <v>11</v>
      </c>
      <c r="M1213" s="300">
        <v>89615.53</v>
      </c>
      <c r="N1213" s="301"/>
      <c r="O1213" s="297"/>
      <c r="P1213" s="302"/>
    </row>
    <row r="1214" spans="1:16" s="285" customFormat="1" ht="11.25" x14ac:dyDescent="0.2">
      <c r="A1214" s="310" t="s">
        <v>1261</v>
      </c>
      <c r="B1214" s="296" t="s">
        <v>1262</v>
      </c>
      <c r="C1214" s="296" t="s">
        <v>312</v>
      </c>
      <c r="D1214" s="297" t="s">
        <v>4864</v>
      </c>
      <c r="E1214" s="298" t="s">
        <v>5207</v>
      </c>
      <c r="F1214" s="298" t="s">
        <v>7327</v>
      </c>
      <c r="G1214" s="297" t="s">
        <v>7328</v>
      </c>
      <c r="H1214" s="297" t="s">
        <v>4887</v>
      </c>
      <c r="I1214" s="297" t="s">
        <v>4868</v>
      </c>
      <c r="J1214" s="297" t="s">
        <v>4869</v>
      </c>
      <c r="K1214" s="299">
        <v>5</v>
      </c>
      <c r="L1214" s="298">
        <v>12</v>
      </c>
      <c r="M1214" s="300">
        <v>95400.52</v>
      </c>
      <c r="N1214" s="301"/>
      <c r="O1214" s="297"/>
      <c r="P1214" s="302"/>
    </row>
    <row r="1215" spans="1:16" s="285" customFormat="1" ht="11.25" x14ac:dyDescent="0.2">
      <c r="A1215" s="310" t="s">
        <v>1261</v>
      </c>
      <c r="B1215" s="296" t="s">
        <v>1262</v>
      </c>
      <c r="C1215" s="296" t="s">
        <v>312</v>
      </c>
      <c r="D1215" s="297" t="s">
        <v>4864</v>
      </c>
      <c r="E1215" s="298" t="s">
        <v>5653</v>
      </c>
      <c r="F1215" s="298" t="s">
        <v>7329</v>
      </c>
      <c r="G1215" s="297" t="s">
        <v>7330</v>
      </c>
      <c r="H1215" s="297" t="s">
        <v>4877</v>
      </c>
      <c r="I1215" s="297" t="s">
        <v>4868</v>
      </c>
      <c r="J1215" s="297" t="s">
        <v>4869</v>
      </c>
      <c r="K1215" s="299">
        <v>5</v>
      </c>
      <c r="L1215" s="298">
        <v>12</v>
      </c>
      <c r="M1215" s="300">
        <v>105934.34000000001</v>
      </c>
      <c r="N1215" s="301"/>
      <c r="O1215" s="297"/>
      <c r="P1215" s="302"/>
    </row>
    <row r="1216" spans="1:16" s="285" customFormat="1" ht="11.25" x14ac:dyDescent="0.2">
      <c r="A1216" s="310" t="s">
        <v>1261</v>
      </c>
      <c r="B1216" s="296" t="s">
        <v>1262</v>
      </c>
      <c r="C1216" s="296" t="s">
        <v>312</v>
      </c>
      <c r="D1216" s="297" t="s">
        <v>4864</v>
      </c>
      <c r="E1216" s="298">
        <v>7500</v>
      </c>
      <c r="F1216" s="298" t="s">
        <v>7331</v>
      </c>
      <c r="G1216" s="297" t="s">
        <v>7332</v>
      </c>
      <c r="H1216" s="297" t="s">
        <v>4867</v>
      </c>
      <c r="I1216" s="297" t="s">
        <v>4868</v>
      </c>
      <c r="J1216" s="297" t="s">
        <v>4869</v>
      </c>
      <c r="K1216" s="299">
        <v>2</v>
      </c>
      <c r="L1216" s="298">
        <v>7</v>
      </c>
      <c r="M1216" s="300">
        <v>51256.43</v>
      </c>
      <c r="N1216" s="301"/>
      <c r="O1216" s="297"/>
      <c r="P1216" s="302"/>
    </row>
    <row r="1217" spans="1:16" s="285" customFormat="1" ht="11.25" x14ac:dyDescent="0.2">
      <c r="A1217" s="310" t="s">
        <v>1261</v>
      </c>
      <c r="B1217" s="296" t="s">
        <v>1262</v>
      </c>
      <c r="C1217" s="296" t="s">
        <v>312</v>
      </c>
      <c r="D1217" s="297" t="s">
        <v>4864</v>
      </c>
      <c r="E1217" s="298">
        <v>6500</v>
      </c>
      <c r="F1217" s="298" t="s">
        <v>7333</v>
      </c>
      <c r="G1217" s="297" t="s">
        <v>7334</v>
      </c>
      <c r="H1217" s="297" t="s">
        <v>4877</v>
      </c>
      <c r="I1217" s="297" t="s">
        <v>4868</v>
      </c>
      <c r="J1217" s="297" t="s">
        <v>4869</v>
      </c>
      <c r="K1217" s="299">
        <v>4</v>
      </c>
      <c r="L1217" s="298">
        <v>12</v>
      </c>
      <c r="M1217" s="300">
        <v>80789.680000000008</v>
      </c>
      <c r="N1217" s="301"/>
      <c r="O1217" s="297"/>
      <c r="P1217" s="302"/>
    </row>
    <row r="1218" spans="1:16" s="285" customFormat="1" ht="11.25" x14ac:dyDescent="0.2">
      <c r="A1218" s="310" t="s">
        <v>1261</v>
      </c>
      <c r="B1218" s="296" t="s">
        <v>1262</v>
      </c>
      <c r="C1218" s="296" t="s">
        <v>312</v>
      </c>
      <c r="D1218" s="297" t="s">
        <v>4864</v>
      </c>
      <c r="E1218" s="298">
        <v>7500</v>
      </c>
      <c r="F1218" s="298" t="s">
        <v>7335</v>
      </c>
      <c r="G1218" s="297" t="s">
        <v>7336</v>
      </c>
      <c r="H1218" s="297" t="s">
        <v>4867</v>
      </c>
      <c r="I1218" s="297" t="s">
        <v>4868</v>
      </c>
      <c r="J1218" s="297" t="s">
        <v>4869</v>
      </c>
      <c r="K1218" s="299">
        <v>4</v>
      </c>
      <c r="L1218" s="298">
        <v>12</v>
      </c>
      <c r="M1218" s="300">
        <v>92789.680000000008</v>
      </c>
      <c r="N1218" s="301"/>
      <c r="O1218" s="297"/>
      <c r="P1218" s="302"/>
    </row>
    <row r="1219" spans="1:16" s="285" customFormat="1" ht="11.25" x14ac:dyDescent="0.2">
      <c r="A1219" s="310" t="s">
        <v>1261</v>
      </c>
      <c r="B1219" s="296" t="s">
        <v>1262</v>
      </c>
      <c r="C1219" s="296" t="s">
        <v>312</v>
      </c>
      <c r="D1219" s="297" t="s">
        <v>4864</v>
      </c>
      <c r="E1219" s="298">
        <v>10500</v>
      </c>
      <c r="F1219" s="298" t="s">
        <v>7337</v>
      </c>
      <c r="G1219" s="297" t="s">
        <v>7338</v>
      </c>
      <c r="H1219" s="297" t="s">
        <v>5154</v>
      </c>
      <c r="I1219" s="297" t="s">
        <v>4868</v>
      </c>
      <c r="J1219" s="297" t="s">
        <v>4869</v>
      </c>
      <c r="K1219" s="299">
        <v>4</v>
      </c>
      <c r="L1219" s="298">
        <v>12</v>
      </c>
      <c r="M1219" s="300">
        <v>128789.68000000001</v>
      </c>
      <c r="N1219" s="301"/>
      <c r="O1219" s="297"/>
      <c r="P1219" s="302"/>
    </row>
    <row r="1220" spans="1:16" s="285" customFormat="1" ht="11.25" x14ac:dyDescent="0.2">
      <c r="A1220" s="310" t="s">
        <v>1261</v>
      </c>
      <c r="B1220" s="296" t="s">
        <v>1262</v>
      </c>
      <c r="C1220" s="296" t="s">
        <v>312</v>
      </c>
      <c r="D1220" s="297" t="s">
        <v>4864</v>
      </c>
      <c r="E1220" s="298">
        <v>10000</v>
      </c>
      <c r="F1220" s="298" t="s">
        <v>7339</v>
      </c>
      <c r="G1220" s="297" t="s">
        <v>7340</v>
      </c>
      <c r="H1220" s="297" t="s">
        <v>4877</v>
      </c>
      <c r="I1220" s="297" t="s">
        <v>4868</v>
      </c>
      <c r="J1220" s="297" t="s">
        <v>4869</v>
      </c>
      <c r="K1220" s="299">
        <v>4</v>
      </c>
      <c r="L1220" s="298">
        <v>12</v>
      </c>
      <c r="M1220" s="300">
        <v>122789.68000000001</v>
      </c>
      <c r="N1220" s="301"/>
      <c r="O1220" s="297"/>
      <c r="P1220" s="302"/>
    </row>
    <row r="1221" spans="1:16" s="285" customFormat="1" ht="11.25" x14ac:dyDescent="0.2">
      <c r="A1221" s="310" t="s">
        <v>1261</v>
      </c>
      <c r="B1221" s="296" t="s">
        <v>1262</v>
      </c>
      <c r="C1221" s="296" t="s">
        <v>312</v>
      </c>
      <c r="D1221" s="297" t="s">
        <v>4956</v>
      </c>
      <c r="E1221" s="298">
        <v>3500</v>
      </c>
      <c r="F1221" s="298" t="s">
        <v>7341</v>
      </c>
      <c r="G1221" s="297" t="s">
        <v>7342</v>
      </c>
      <c r="H1221" s="297" t="s">
        <v>5404</v>
      </c>
      <c r="I1221" s="297" t="s">
        <v>4883</v>
      </c>
      <c r="J1221" s="297" t="s">
        <v>4884</v>
      </c>
      <c r="K1221" s="299">
        <v>1</v>
      </c>
      <c r="L1221" s="298">
        <v>1</v>
      </c>
      <c r="M1221" s="300">
        <v>207.36</v>
      </c>
      <c r="N1221" s="301"/>
      <c r="O1221" s="297"/>
      <c r="P1221" s="302"/>
    </row>
    <row r="1222" spans="1:16" s="285" customFormat="1" ht="11.25" x14ac:dyDescent="0.2">
      <c r="A1222" s="310" t="s">
        <v>1261</v>
      </c>
      <c r="B1222" s="296" t="s">
        <v>1262</v>
      </c>
      <c r="C1222" s="296" t="s">
        <v>312</v>
      </c>
      <c r="D1222" s="297" t="s">
        <v>4880</v>
      </c>
      <c r="E1222" s="298">
        <v>3000</v>
      </c>
      <c r="F1222" s="298" t="s">
        <v>7343</v>
      </c>
      <c r="G1222" s="297" t="s">
        <v>7344</v>
      </c>
      <c r="H1222" s="297" t="s">
        <v>5050</v>
      </c>
      <c r="I1222" s="297" t="s">
        <v>4897</v>
      </c>
      <c r="J1222" s="297" t="s">
        <v>4898</v>
      </c>
      <c r="K1222" s="299">
        <v>4</v>
      </c>
      <c r="L1222" s="298">
        <v>12</v>
      </c>
      <c r="M1222" s="300">
        <v>38789.68</v>
      </c>
      <c r="N1222" s="301"/>
      <c r="O1222" s="297"/>
      <c r="P1222" s="302"/>
    </row>
    <row r="1223" spans="1:16" s="285" customFormat="1" ht="11.25" x14ac:dyDescent="0.2">
      <c r="A1223" s="310" t="s">
        <v>1261</v>
      </c>
      <c r="B1223" s="296" t="s">
        <v>1262</v>
      </c>
      <c r="C1223" s="296" t="s">
        <v>312</v>
      </c>
      <c r="D1223" s="297" t="s">
        <v>4956</v>
      </c>
      <c r="E1223" s="298">
        <v>4000</v>
      </c>
      <c r="F1223" s="298" t="s">
        <v>3045</v>
      </c>
      <c r="G1223" s="297" t="s">
        <v>3046</v>
      </c>
      <c r="H1223" s="297" t="s">
        <v>6084</v>
      </c>
      <c r="I1223" s="297" t="s">
        <v>4897</v>
      </c>
      <c r="J1223" s="297" t="s">
        <v>4898</v>
      </c>
      <c r="K1223" s="299">
        <v>1</v>
      </c>
      <c r="L1223" s="298">
        <v>2</v>
      </c>
      <c r="M1223" s="300">
        <v>8821.5199999999986</v>
      </c>
      <c r="N1223" s="301"/>
      <c r="O1223" s="297"/>
      <c r="P1223" s="302"/>
    </row>
    <row r="1224" spans="1:16" s="285" customFormat="1" ht="11.25" x14ac:dyDescent="0.2">
      <c r="A1224" s="310" t="s">
        <v>1261</v>
      </c>
      <c r="B1224" s="296" t="s">
        <v>1262</v>
      </c>
      <c r="C1224" s="296" t="s">
        <v>312</v>
      </c>
      <c r="D1224" s="297" t="s">
        <v>4864</v>
      </c>
      <c r="E1224" s="298">
        <v>5500</v>
      </c>
      <c r="F1224" s="298" t="s">
        <v>7345</v>
      </c>
      <c r="G1224" s="297" t="s">
        <v>7346</v>
      </c>
      <c r="H1224" s="297" t="s">
        <v>4874</v>
      </c>
      <c r="I1224" s="297" t="s">
        <v>4868</v>
      </c>
      <c r="J1224" s="297" t="s">
        <v>4869</v>
      </c>
      <c r="K1224" s="299">
        <v>4</v>
      </c>
      <c r="L1224" s="298">
        <v>12</v>
      </c>
      <c r="M1224" s="300">
        <v>68789.680000000008</v>
      </c>
      <c r="N1224" s="301"/>
      <c r="O1224" s="297"/>
      <c r="P1224" s="302"/>
    </row>
    <row r="1225" spans="1:16" s="285" customFormat="1" ht="11.25" x14ac:dyDescent="0.2">
      <c r="A1225" s="310" t="s">
        <v>1261</v>
      </c>
      <c r="B1225" s="296" t="s">
        <v>1262</v>
      </c>
      <c r="C1225" s="296" t="s">
        <v>312</v>
      </c>
      <c r="D1225" s="297" t="s">
        <v>4864</v>
      </c>
      <c r="E1225" s="298">
        <v>6500</v>
      </c>
      <c r="F1225" s="298" t="s">
        <v>7347</v>
      </c>
      <c r="G1225" s="297" t="s">
        <v>7348</v>
      </c>
      <c r="H1225" s="297" t="s">
        <v>4877</v>
      </c>
      <c r="I1225" s="297" t="s">
        <v>4868</v>
      </c>
      <c r="J1225" s="297" t="s">
        <v>4869</v>
      </c>
      <c r="K1225" s="299">
        <v>4</v>
      </c>
      <c r="L1225" s="298">
        <v>12</v>
      </c>
      <c r="M1225" s="300">
        <v>80789.680000000008</v>
      </c>
      <c r="N1225" s="301"/>
      <c r="O1225" s="297"/>
      <c r="P1225" s="302"/>
    </row>
    <row r="1226" spans="1:16" s="285" customFormat="1" ht="11.25" x14ac:dyDescent="0.2">
      <c r="A1226" s="310" t="s">
        <v>1261</v>
      </c>
      <c r="B1226" s="296" t="s">
        <v>1262</v>
      </c>
      <c r="C1226" s="296" t="s">
        <v>312</v>
      </c>
      <c r="D1226" s="297" t="s">
        <v>4864</v>
      </c>
      <c r="E1226" s="298">
        <v>6500</v>
      </c>
      <c r="F1226" s="298" t="s">
        <v>7349</v>
      </c>
      <c r="G1226" s="297" t="s">
        <v>7350</v>
      </c>
      <c r="H1226" s="297" t="s">
        <v>4877</v>
      </c>
      <c r="I1226" s="297" t="s">
        <v>4868</v>
      </c>
      <c r="J1226" s="297" t="s">
        <v>4869</v>
      </c>
      <c r="K1226" s="299">
        <v>4</v>
      </c>
      <c r="L1226" s="298">
        <v>12</v>
      </c>
      <c r="M1226" s="300">
        <v>80789.680000000008</v>
      </c>
      <c r="N1226" s="301"/>
      <c r="O1226" s="297"/>
      <c r="P1226" s="302"/>
    </row>
    <row r="1227" spans="1:16" s="285" customFormat="1" ht="11.25" x14ac:dyDescent="0.2">
      <c r="A1227" s="310" t="s">
        <v>1261</v>
      </c>
      <c r="B1227" s="296" t="s">
        <v>1262</v>
      </c>
      <c r="C1227" s="296" t="s">
        <v>312</v>
      </c>
      <c r="D1227" s="297" t="s">
        <v>4864</v>
      </c>
      <c r="E1227" s="298">
        <v>10500</v>
      </c>
      <c r="F1227" s="298" t="s">
        <v>7351</v>
      </c>
      <c r="G1227" s="297" t="s">
        <v>7352</v>
      </c>
      <c r="H1227" s="297" t="s">
        <v>4887</v>
      </c>
      <c r="I1227" s="297" t="s">
        <v>4868</v>
      </c>
      <c r="J1227" s="297" t="s">
        <v>4869</v>
      </c>
      <c r="K1227" s="299">
        <v>4</v>
      </c>
      <c r="L1227" s="298">
        <v>12</v>
      </c>
      <c r="M1227" s="300">
        <v>128789.68000000001</v>
      </c>
      <c r="N1227" s="301"/>
      <c r="O1227" s="297"/>
      <c r="P1227" s="302"/>
    </row>
    <row r="1228" spans="1:16" s="285" customFormat="1" ht="11.25" x14ac:dyDescent="0.2">
      <c r="A1228" s="310" t="s">
        <v>1261</v>
      </c>
      <c r="B1228" s="296" t="s">
        <v>1262</v>
      </c>
      <c r="C1228" s="296" t="s">
        <v>312</v>
      </c>
      <c r="D1228" s="297" t="s">
        <v>4864</v>
      </c>
      <c r="E1228" s="298">
        <v>7500</v>
      </c>
      <c r="F1228" s="298" t="s">
        <v>7353</v>
      </c>
      <c r="G1228" s="297" t="s">
        <v>7354</v>
      </c>
      <c r="H1228" s="297" t="s">
        <v>4867</v>
      </c>
      <c r="I1228" s="297" t="s">
        <v>4868</v>
      </c>
      <c r="J1228" s="297" t="s">
        <v>4869</v>
      </c>
      <c r="K1228" s="299">
        <v>1</v>
      </c>
      <c r="L1228" s="298">
        <v>12</v>
      </c>
      <c r="M1228" s="300">
        <v>92789.680000000008</v>
      </c>
      <c r="N1228" s="301"/>
      <c r="O1228" s="297"/>
      <c r="P1228" s="302"/>
    </row>
    <row r="1229" spans="1:16" s="285" customFormat="1" ht="11.25" x14ac:dyDescent="0.2">
      <c r="A1229" s="310" t="s">
        <v>1261</v>
      </c>
      <c r="B1229" s="296" t="s">
        <v>1262</v>
      </c>
      <c r="C1229" s="296" t="s">
        <v>312</v>
      </c>
      <c r="D1229" s="297" t="s">
        <v>4864</v>
      </c>
      <c r="E1229" s="298" t="s">
        <v>6653</v>
      </c>
      <c r="F1229" s="298" t="s">
        <v>7355</v>
      </c>
      <c r="G1229" s="297" t="s">
        <v>7356</v>
      </c>
      <c r="H1229" s="297" t="s">
        <v>4867</v>
      </c>
      <c r="I1229" s="297" t="s">
        <v>4868</v>
      </c>
      <c r="J1229" s="297" t="s">
        <v>4869</v>
      </c>
      <c r="K1229" s="299">
        <v>5</v>
      </c>
      <c r="L1229" s="298">
        <v>12</v>
      </c>
      <c r="M1229" s="300">
        <v>106896.35</v>
      </c>
      <c r="N1229" s="301"/>
      <c r="O1229" s="297"/>
      <c r="P1229" s="302"/>
    </row>
    <row r="1230" spans="1:16" s="285" customFormat="1" ht="11.25" x14ac:dyDescent="0.2">
      <c r="A1230" s="310" t="s">
        <v>1261</v>
      </c>
      <c r="B1230" s="296" t="s">
        <v>1262</v>
      </c>
      <c r="C1230" s="296" t="s">
        <v>312</v>
      </c>
      <c r="D1230" s="297" t="s">
        <v>4864</v>
      </c>
      <c r="E1230" s="298">
        <v>5500</v>
      </c>
      <c r="F1230" s="298" t="s">
        <v>7357</v>
      </c>
      <c r="G1230" s="297" t="s">
        <v>7358</v>
      </c>
      <c r="H1230" s="297" t="s">
        <v>4867</v>
      </c>
      <c r="I1230" s="297" t="s">
        <v>4868</v>
      </c>
      <c r="J1230" s="297" t="s">
        <v>4869</v>
      </c>
      <c r="K1230" s="299">
        <v>4</v>
      </c>
      <c r="L1230" s="298">
        <v>12</v>
      </c>
      <c r="M1230" s="300">
        <v>68789.680000000008</v>
      </c>
      <c r="N1230" s="301"/>
      <c r="O1230" s="297"/>
      <c r="P1230" s="302"/>
    </row>
    <row r="1231" spans="1:16" s="285" customFormat="1" ht="11.25" x14ac:dyDescent="0.2">
      <c r="A1231" s="310" t="s">
        <v>1261</v>
      </c>
      <c r="B1231" s="296" t="s">
        <v>1262</v>
      </c>
      <c r="C1231" s="296" t="s">
        <v>312</v>
      </c>
      <c r="D1231" s="297" t="s">
        <v>4864</v>
      </c>
      <c r="E1231" s="298">
        <v>7500</v>
      </c>
      <c r="F1231" s="298" t="s">
        <v>7359</v>
      </c>
      <c r="G1231" s="297" t="s">
        <v>7360</v>
      </c>
      <c r="H1231" s="297" t="s">
        <v>4867</v>
      </c>
      <c r="I1231" s="297" t="s">
        <v>4868</v>
      </c>
      <c r="J1231" s="297" t="s">
        <v>4869</v>
      </c>
      <c r="K1231" s="299">
        <v>4</v>
      </c>
      <c r="L1231" s="298">
        <v>12</v>
      </c>
      <c r="M1231" s="300">
        <v>92789.680000000008</v>
      </c>
      <c r="N1231" s="301"/>
      <c r="O1231" s="297"/>
      <c r="P1231" s="302"/>
    </row>
    <row r="1232" spans="1:16" s="285" customFormat="1" ht="11.25" x14ac:dyDescent="0.2">
      <c r="A1232" s="310" t="s">
        <v>1261</v>
      </c>
      <c r="B1232" s="296" t="s">
        <v>1262</v>
      </c>
      <c r="C1232" s="296" t="s">
        <v>312</v>
      </c>
      <c r="D1232" s="297" t="s">
        <v>4864</v>
      </c>
      <c r="E1232" s="298">
        <v>6500</v>
      </c>
      <c r="F1232" s="298" t="s">
        <v>2128</v>
      </c>
      <c r="G1232" s="297" t="s">
        <v>2129</v>
      </c>
      <c r="H1232" s="297" t="s">
        <v>4867</v>
      </c>
      <c r="I1232" s="297" t="s">
        <v>4868</v>
      </c>
      <c r="J1232" s="297" t="s">
        <v>4869</v>
      </c>
      <c r="K1232" s="299">
        <v>1</v>
      </c>
      <c r="L1232" s="298">
        <v>9</v>
      </c>
      <c r="M1232" s="300">
        <v>53044.729999999996</v>
      </c>
      <c r="N1232" s="301"/>
      <c r="O1232" s="297"/>
      <c r="P1232" s="302"/>
    </row>
    <row r="1233" spans="1:16" s="285" customFormat="1" ht="11.25" x14ac:dyDescent="0.2">
      <c r="A1233" s="310" t="s">
        <v>1261</v>
      </c>
      <c r="B1233" s="296" t="s">
        <v>1262</v>
      </c>
      <c r="C1233" s="296" t="s">
        <v>312</v>
      </c>
      <c r="D1233" s="297" t="s">
        <v>4864</v>
      </c>
      <c r="E1233" s="298">
        <v>5500</v>
      </c>
      <c r="F1233" s="298" t="s">
        <v>7361</v>
      </c>
      <c r="G1233" s="297" t="s">
        <v>7362</v>
      </c>
      <c r="H1233" s="297" t="s">
        <v>4874</v>
      </c>
      <c r="I1233" s="297" t="s">
        <v>4868</v>
      </c>
      <c r="J1233" s="297" t="s">
        <v>4869</v>
      </c>
      <c r="K1233" s="299">
        <v>4</v>
      </c>
      <c r="L1233" s="298">
        <v>12</v>
      </c>
      <c r="M1233" s="300">
        <v>68789.680000000008</v>
      </c>
      <c r="N1233" s="301"/>
      <c r="O1233" s="297"/>
      <c r="P1233" s="302"/>
    </row>
    <row r="1234" spans="1:16" s="285" customFormat="1" ht="11.25" x14ac:dyDescent="0.2">
      <c r="A1234" s="310" t="s">
        <v>1261</v>
      </c>
      <c r="B1234" s="296" t="s">
        <v>1262</v>
      </c>
      <c r="C1234" s="296" t="s">
        <v>312</v>
      </c>
      <c r="D1234" s="297" t="s">
        <v>4864</v>
      </c>
      <c r="E1234" s="298">
        <v>6500</v>
      </c>
      <c r="F1234" s="298" t="s">
        <v>7363</v>
      </c>
      <c r="G1234" s="297" t="s">
        <v>7364</v>
      </c>
      <c r="H1234" s="297" t="s">
        <v>4887</v>
      </c>
      <c r="I1234" s="297" t="s">
        <v>4868</v>
      </c>
      <c r="J1234" s="297" t="s">
        <v>4869</v>
      </c>
      <c r="K1234" s="299">
        <v>4</v>
      </c>
      <c r="L1234" s="298">
        <v>12</v>
      </c>
      <c r="M1234" s="300">
        <v>80789.680000000008</v>
      </c>
      <c r="N1234" s="301"/>
      <c r="O1234" s="297"/>
      <c r="P1234" s="302"/>
    </row>
    <row r="1235" spans="1:16" s="285" customFormat="1" ht="11.25" x14ac:dyDescent="0.2">
      <c r="A1235" s="310" t="s">
        <v>1261</v>
      </c>
      <c r="B1235" s="296" t="s">
        <v>1262</v>
      </c>
      <c r="C1235" s="296" t="s">
        <v>312</v>
      </c>
      <c r="D1235" s="297" t="s">
        <v>4880</v>
      </c>
      <c r="E1235" s="298">
        <v>2500</v>
      </c>
      <c r="F1235" s="298" t="s">
        <v>7365</v>
      </c>
      <c r="G1235" s="297" t="s">
        <v>7366</v>
      </c>
      <c r="H1235" s="297" t="s">
        <v>7367</v>
      </c>
      <c r="I1235" s="297" t="s">
        <v>4922</v>
      </c>
      <c r="J1235" s="297" t="s">
        <v>4884</v>
      </c>
      <c r="K1235" s="299">
        <v>4</v>
      </c>
      <c r="L1235" s="298">
        <v>12</v>
      </c>
      <c r="M1235" s="300">
        <v>32789.68</v>
      </c>
      <c r="N1235" s="301"/>
      <c r="O1235" s="297"/>
      <c r="P1235" s="302"/>
    </row>
    <row r="1236" spans="1:16" s="285" customFormat="1" ht="11.25" x14ac:dyDescent="0.2">
      <c r="A1236" s="310" t="s">
        <v>1261</v>
      </c>
      <c r="B1236" s="296" t="s">
        <v>1262</v>
      </c>
      <c r="C1236" s="296" t="s">
        <v>312</v>
      </c>
      <c r="D1236" s="297" t="s">
        <v>4864</v>
      </c>
      <c r="E1236" s="298">
        <v>6500</v>
      </c>
      <c r="F1236" s="298" t="s">
        <v>7368</v>
      </c>
      <c r="G1236" s="297" t="s">
        <v>7369</v>
      </c>
      <c r="H1236" s="297" t="s">
        <v>4867</v>
      </c>
      <c r="I1236" s="297" t="s">
        <v>4868</v>
      </c>
      <c r="J1236" s="297" t="s">
        <v>4869</v>
      </c>
      <c r="K1236" s="299">
        <v>4</v>
      </c>
      <c r="L1236" s="298">
        <v>12</v>
      </c>
      <c r="M1236" s="300">
        <v>81642.460000000006</v>
      </c>
      <c r="N1236" s="301"/>
      <c r="O1236" s="297"/>
      <c r="P1236" s="302"/>
    </row>
    <row r="1237" spans="1:16" s="285" customFormat="1" ht="11.25" x14ac:dyDescent="0.2">
      <c r="A1237" s="310" t="s">
        <v>1261</v>
      </c>
      <c r="B1237" s="296" t="s">
        <v>1262</v>
      </c>
      <c r="C1237" s="296" t="s">
        <v>312</v>
      </c>
      <c r="D1237" s="297" t="s">
        <v>4864</v>
      </c>
      <c r="E1237" s="298">
        <v>8500</v>
      </c>
      <c r="F1237" s="298" t="s">
        <v>7370</v>
      </c>
      <c r="G1237" s="297" t="s">
        <v>7371</v>
      </c>
      <c r="H1237" s="297" t="s">
        <v>4887</v>
      </c>
      <c r="I1237" s="297" t="s">
        <v>4868</v>
      </c>
      <c r="J1237" s="297" t="s">
        <v>4869</v>
      </c>
      <c r="K1237" s="299">
        <v>4</v>
      </c>
      <c r="L1237" s="298">
        <v>12</v>
      </c>
      <c r="M1237" s="300">
        <v>104789.68000000001</v>
      </c>
      <c r="N1237" s="301"/>
      <c r="O1237" s="297"/>
      <c r="P1237" s="302"/>
    </row>
    <row r="1238" spans="1:16" s="285" customFormat="1" ht="11.25" x14ac:dyDescent="0.2">
      <c r="A1238" s="310" t="s">
        <v>1261</v>
      </c>
      <c r="B1238" s="296" t="s">
        <v>1262</v>
      </c>
      <c r="C1238" s="296" t="s">
        <v>312</v>
      </c>
      <c r="D1238" s="297" t="s">
        <v>4956</v>
      </c>
      <c r="E1238" s="298">
        <v>2500</v>
      </c>
      <c r="F1238" s="298" t="s">
        <v>7372</v>
      </c>
      <c r="G1238" s="297" t="s">
        <v>7373</v>
      </c>
      <c r="H1238" s="297" t="s">
        <v>4959</v>
      </c>
      <c r="I1238" s="297" t="s">
        <v>4897</v>
      </c>
      <c r="J1238" s="297" t="s">
        <v>4960</v>
      </c>
      <c r="K1238" s="299">
        <v>4</v>
      </c>
      <c r="L1238" s="298">
        <v>12</v>
      </c>
      <c r="M1238" s="300">
        <v>32789.68</v>
      </c>
      <c r="N1238" s="301"/>
      <c r="O1238" s="297"/>
      <c r="P1238" s="302"/>
    </row>
    <row r="1239" spans="1:16" s="285" customFormat="1" ht="11.25" x14ac:dyDescent="0.2">
      <c r="A1239" s="310" t="s">
        <v>1261</v>
      </c>
      <c r="B1239" s="296" t="s">
        <v>1262</v>
      </c>
      <c r="C1239" s="296" t="s">
        <v>312</v>
      </c>
      <c r="D1239" s="297" t="s">
        <v>4864</v>
      </c>
      <c r="E1239" s="298">
        <v>2900</v>
      </c>
      <c r="F1239" s="298" t="s">
        <v>7374</v>
      </c>
      <c r="G1239" s="297" t="s">
        <v>7375</v>
      </c>
      <c r="H1239" s="297" t="s">
        <v>4877</v>
      </c>
      <c r="I1239" s="297" t="s">
        <v>4868</v>
      </c>
      <c r="J1239" s="297" t="s">
        <v>4869</v>
      </c>
      <c r="K1239" s="299">
        <v>4</v>
      </c>
      <c r="L1239" s="298">
        <v>12</v>
      </c>
      <c r="M1239" s="300">
        <v>37589.68</v>
      </c>
      <c r="N1239" s="301"/>
      <c r="O1239" s="297"/>
      <c r="P1239" s="302"/>
    </row>
    <row r="1240" spans="1:16" s="285" customFormat="1" ht="11.25" x14ac:dyDescent="0.2">
      <c r="A1240" s="310" t="s">
        <v>1261</v>
      </c>
      <c r="B1240" s="296" t="s">
        <v>1262</v>
      </c>
      <c r="C1240" s="296" t="s">
        <v>312</v>
      </c>
      <c r="D1240" s="297" t="s">
        <v>4880</v>
      </c>
      <c r="E1240" s="298">
        <v>2200</v>
      </c>
      <c r="F1240" s="298" t="s">
        <v>7376</v>
      </c>
      <c r="G1240" s="297" t="s">
        <v>7377</v>
      </c>
      <c r="H1240" s="297" t="s">
        <v>5050</v>
      </c>
      <c r="I1240" s="297" t="s">
        <v>4868</v>
      </c>
      <c r="J1240" s="297" t="s">
        <v>5069</v>
      </c>
      <c r="K1240" s="299">
        <v>4</v>
      </c>
      <c r="L1240" s="298">
        <v>12</v>
      </c>
      <c r="M1240" s="300">
        <v>29189.68</v>
      </c>
      <c r="N1240" s="301"/>
      <c r="O1240" s="297"/>
      <c r="P1240" s="302"/>
    </row>
    <row r="1241" spans="1:16" s="285" customFormat="1" ht="11.25" x14ac:dyDescent="0.2">
      <c r="A1241" s="310" t="s">
        <v>1261</v>
      </c>
      <c r="B1241" s="296" t="s">
        <v>1262</v>
      </c>
      <c r="C1241" s="296" t="s">
        <v>312</v>
      </c>
      <c r="D1241" s="297" t="s">
        <v>4864</v>
      </c>
      <c r="E1241" s="298">
        <v>7500</v>
      </c>
      <c r="F1241" s="298" t="s">
        <v>7378</v>
      </c>
      <c r="G1241" s="297" t="s">
        <v>7379</v>
      </c>
      <c r="H1241" s="297" t="s">
        <v>4867</v>
      </c>
      <c r="I1241" s="297" t="s">
        <v>4868</v>
      </c>
      <c r="J1241" s="297" t="s">
        <v>4869</v>
      </c>
      <c r="K1241" s="299">
        <v>4</v>
      </c>
      <c r="L1241" s="298">
        <v>12</v>
      </c>
      <c r="M1241" s="300">
        <v>94958.640000000014</v>
      </c>
      <c r="N1241" s="301"/>
      <c r="O1241" s="297"/>
      <c r="P1241" s="302"/>
    </row>
    <row r="1242" spans="1:16" s="285" customFormat="1" ht="11.25" x14ac:dyDescent="0.2">
      <c r="A1242" s="310" t="s">
        <v>1261</v>
      </c>
      <c r="B1242" s="296" t="s">
        <v>1262</v>
      </c>
      <c r="C1242" s="296" t="s">
        <v>312</v>
      </c>
      <c r="D1242" s="297" t="s">
        <v>4864</v>
      </c>
      <c r="E1242" s="298" t="s">
        <v>5207</v>
      </c>
      <c r="F1242" s="298" t="s">
        <v>7380</v>
      </c>
      <c r="G1242" s="297" t="s">
        <v>7381</v>
      </c>
      <c r="H1242" s="297" t="s">
        <v>4887</v>
      </c>
      <c r="I1242" s="297" t="s">
        <v>4868</v>
      </c>
      <c r="J1242" s="297" t="s">
        <v>4869</v>
      </c>
      <c r="K1242" s="299">
        <v>5</v>
      </c>
      <c r="L1242" s="298">
        <v>12</v>
      </c>
      <c r="M1242" s="300">
        <v>105307.73000000001</v>
      </c>
      <c r="N1242" s="301"/>
      <c r="O1242" s="297"/>
      <c r="P1242" s="302"/>
    </row>
    <row r="1243" spans="1:16" s="285" customFormat="1" ht="11.25" x14ac:dyDescent="0.2">
      <c r="A1243" s="310" t="s">
        <v>1261</v>
      </c>
      <c r="B1243" s="296" t="s">
        <v>1262</v>
      </c>
      <c r="C1243" s="296" t="s">
        <v>312</v>
      </c>
      <c r="D1243" s="297" t="s">
        <v>4880</v>
      </c>
      <c r="E1243" s="298">
        <v>3800</v>
      </c>
      <c r="F1243" s="298" t="s">
        <v>7382</v>
      </c>
      <c r="G1243" s="297" t="s">
        <v>7383</v>
      </c>
      <c r="H1243" s="297" t="s">
        <v>4874</v>
      </c>
      <c r="I1243" s="297" t="s">
        <v>4897</v>
      </c>
      <c r="J1243" s="297" t="s">
        <v>4884</v>
      </c>
      <c r="K1243" s="299">
        <v>4</v>
      </c>
      <c r="L1243" s="298">
        <v>11</v>
      </c>
      <c r="M1243" s="300">
        <v>45356.639999999999</v>
      </c>
      <c r="N1243" s="301"/>
      <c r="O1243" s="297"/>
      <c r="P1243" s="302"/>
    </row>
    <row r="1244" spans="1:16" s="285" customFormat="1" ht="11.25" x14ac:dyDescent="0.2">
      <c r="A1244" s="310" t="s">
        <v>1261</v>
      </c>
      <c r="B1244" s="296" t="s">
        <v>1262</v>
      </c>
      <c r="C1244" s="296" t="s">
        <v>312</v>
      </c>
      <c r="D1244" s="297" t="s">
        <v>4864</v>
      </c>
      <c r="E1244" s="298">
        <v>6500</v>
      </c>
      <c r="F1244" s="298" t="s">
        <v>2696</v>
      </c>
      <c r="G1244" s="297" t="s">
        <v>2697</v>
      </c>
      <c r="H1244" s="297" t="s">
        <v>4887</v>
      </c>
      <c r="I1244" s="297" t="s">
        <v>4868</v>
      </c>
      <c r="J1244" s="297" t="s">
        <v>4869</v>
      </c>
      <c r="K1244" s="299">
        <v>1</v>
      </c>
      <c r="L1244" s="298">
        <v>9</v>
      </c>
      <c r="M1244" s="300">
        <v>75691.950000000012</v>
      </c>
      <c r="N1244" s="301"/>
      <c r="O1244" s="297"/>
      <c r="P1244" s="302"/>
    </row>
    <row r="1245" spans="1:16" s="285" customFormat="1" ht="11.25" x14ac:dyDescent="0.2">
      <c r="A1245" s="310" t="s">
        <v>1261</v>
      </c>
      <c r="B1245" s="296" t="s">
        <v>1262</v>
      </c>
      <c r="C1245" s="296" t="s">
        <v>312</v>
      </c>
      <c r="D1245" s="297" t="s">
        <v>4864</v>
      </c>
      <c r="E1245" s="298">
        <v>12500</v>
      </c>
      <c r="F1245" s="298" t="s">
        <v>7384</v>
      </c>
      <c r="G1245" s="297" t="s">
        <v>7385</v>
      </c>
      <c r="H1245" s="297" t="s">
        <v>4867</v>
      </c>
      <c r="I1245" s="297" t="s">
        <v>4868</v>
      </c>
      <c r="J1245" s="297" t="s">
        <v>4869</v>
      </c>
      <c r="K1245" s="299">
        <v>6</v>
      </c>
      <c r="L1245" s="298">
        <v>12</v>
      </c>
      <c r="M1245" s="300">
        <v>152789.68</v>
      </c>
      <c r="N1245" s="301"/>
      <c r="O1245" s="297"/>
      <c r="P1245" s="302"/>
    </row>
    <row r="1246" spans="1:16" s="285" customFormat="1" ht="11.25" x14ac:dyDescent="0.2">
      <c r="A1246" s="310" t="s">
        <v>1261</v>
      </c>
      <c r="B1246" s="296" t="s">
        <v>1262</v>
      </c>
      <c r="C1246" s="296" t="s">
        <v>312</v>
      </c>
      <c r="D1246" s="297" t="s">
        <v>4864</v>
      </c>
      <c r="E1246" s="298">
        <v>8500</v>
      </c>
      <c r="F1246" s="298" t="s">
        <v>7386</v>
      </c>
      <c r="G1246" s="297" t="s">
        <v>7387</v>
      </c>
      <c r="H1246" s="297" t="s">
        <v>4887</v>
      </c>
      <c r="I1246" s="297" t="s">
        <v>4868</v>
      </c>
      <c r="J1246" s="297" t="s">
        <v>4869</v>
      </c>
      <c r="K1246" s="299">
        <v>4</v>
      </c>
      <c r="L1246" s="298">
        <v>12</v>
      </c>
      <c r="M1246" s="300">
        <v>104789.68000000001</v>
      </c>
      <c r="N1246" s="301"/>
      <c r="O1246" s="297"/>
      <c r="P1246" s="302"/>
    </row>
    <row r="1247" spans="1:16" s="285" customFormat="1" ht="11.25" x14ac:dyDescent="0.2">
      <c r="A1247" s="310" t="s">
        <v>1261</v>
      </c>
      <c r="B1247" s="296" t="s">
        <v>1262</v>
      </c>
      <c r="C1247" s="296" t="s">
        <v>312</v>
      </c>
      <c r="D1247" s="297" t="s">
        <v>4880</v>
      </c>
      <c r="E1247" s="298">
        <v>4500</v>
      </c>
      <c r="F1247" s="298" t="s">
        <v>7388</v>
      </c>
      <c r="G1247" s="297" t="s">
        <v>7389</v>
      </c>
      <c r="H1247" s="297" t="s">
        <v>4867</v>
      </c>
      <c r="I1247" s="297" t="s">
        <v>4868</v>
      </c>
      <c r="J1247" s="297" t="s">
        <v>5069</v>
      </c>
      <c r="K1247" s="299">
        <v>6</v>
      </c>
      <c r="L1247" s="298">
        <v>12</v>
      </c>
      <c r="M1247" s="300">
        <v>56789.68</v>
      </c>
      <c r="N1247" s="301"/>
      <c r="O1247" s="297"/>
      <c r="P1247" s="302"/>
    </row>
    <row r="1248" spans="1:16" s="285" customFormat="1" ht="11.25" x14ac:dyDescent="0.2">
      <c r="A1248" s="310" t="s">
        <v>1261</v>
      </c>
      <c r="B1248" s="296" t="s">
        <v>1262</v>
      </c>
      <c r="C1248" s="296" t="s">
        <v>312</v>
      </c>
      <c r="D1248" s="297" t="s">
        <v>4864</v>
      </c>
      <c r="E1248" s="298">
        <v>6500</v>
      </c>
      <c r="F1248" s="298" t="s">
        <v>7390</v>
      </c>
      <c r="G1248" s="297" t="s">
        <v>7391</v>
      </c>
      <c r="H1248" s="297" t="s">
        <v>4877</v>
      </c>
      <c r="I1248" s="297" t="s">
        <v>4868</v>
      </c>
      <c r="J1248" s="297" t="s">
        <v>4869</v>
      </c>
      <c r="K1248" s="299">
        <v>4</v>
      </c>
      <c r="L1248" s="298">
        <v>12</v>
      </c>
      <c r="M1248" s="300">
        <v>80789.680000000008</v>
      </c>
      <c r="N1248" s="301"/>
      <c r="O1248" s="297"/>
      <c r="P1248" s="302"/>
    </row>
    <row r="1249" spans="1:16" s="285" customFormat="1" ht="11.25" x14ac:dyDescent="0.2">
      <c r="A1249" s="310" t="s">
        <v>1261</v>
      </c>
      <c r="B1249" s="296" t="s">
        <v>1262</v>
      </c>
      <c r="C1249" s="296" t="s">
        <v>312</v>
      </c>
      <c r="D1249" s="297" t="s">
        <v>4864</v>
      </c>
      <c r="E1249" s="298">
        <v>10500</v>
      </c>
      <c r="F1249" s="298" t="s">
        <v>7392</v>
      </c>
      <c r="G1249" s="297" t="s">
        <v>7393</v>
      </c>
      <c r="H1249" s="297" t="s">
        <v>4917</v>
      </c>
      <c r="I1249" s="297" t="s">
        <v>4868</v>
      </c>
      <c r="J1249" s="297" t="s">
        <v>4869</v>
      </c>
      <c r="K1249" s="299">
        <v>2</v>
      </c>
      <c r="L1249" s="298">
        <v>7</v>
      </c>
      <c r="M1249" s="300">
        <v>71873.100000000006</v>
      </c>
      <c r="N1249" s="301"/>
      <c r="O1249" s="297"/>
      <c r="P1249" s="302"/>
    </row>
    <row r="1250" spans="1:16" s="285" customFormat="1" ht="11.25" x14ac:dyDescent="0.2">
      <c r="A1250" s="310" t="s">
        <v>1261</v>
      </c>
      <c r="B1250" s="296" t="s">
        <v>1262</v>
      </c>
      <c r="C1250" s="296" t="s">
        <v>312</v>
      </c>
      <c r="D1250" s="297" t="s">
        <v>4864</v>
      </c>
      <c r="E1250" s="298">
        <v>9000</v>
      </c>
      <c r="F1250" s="298" t="s">
        <v>7394</v>
      </c>
      <c r="G1250" s="297" t="s">
        <v>7395</v>
      </c>
      <c r="H1250" s="297" t="s">
        <v>4874</v>
      </c>
      <c r="I1250" s="297" t="s">
        <v>4868</v>
      </c>
      <c r="J1250" s="297" t="s">
        <v>4869</v>
      </c>
      <c r="K1250" s="299">
        <v>4</v>
      </c>
      <c r="L1250" s="298">
        <v>12</v>
      </c>
      <c r="M1250" s="300">
        <v>110789.68000000001</v>
      </c>
      <c r="N1250" s="301"/>
      <c r="O1250" s="297"/>
      <c r="P1250" s="302"/>
    </row>
    <row r="1251" spans="1:16" s="285" customFormat="1" ht="11.25" x14ac:dyDescent="0.2">
      <c r="A1251" s="310" t="s">
        <v>1261</v>
      </c>
      <c r="B1251" s="296" t="s">
        <v>1262</v>
      </c>
      <c r="C1251" s="296" t="s">
        <v>312</v>
      </c>
      <c r="D1251" s="297" t="s">
        <v>4864</v>
      </c>
      <c r="E1251" s="298">
        <v>6500</v>
      </c>
      <c r="F1251" s="298" t="s">
        <v>7396</v>
      </c>
      <c r="G1251" s="297" t="s">
        <v>7397</v>
      </c>
      <c r="H1251" s="297" t="s">
        <v>4877</v>
      </c>
      <c r="I1251" s="297" t="s">
        <v>4868</v>
      </c>
      <c r="J1251" s="297" t="s">
        <v>4869</v>
      </c>
      <c r="K1251" s="299">
        <v>2</v>
      </c>
      <c r="L1251" s="298">
        <v>6</v>
      </c>
      <c r="M1251" s="300">
        <v>40203.119999999995</v>
      </c>
      <c r="N1251" s="301"/>
      <c r="O1251" s="297"/>
      <c r="P1251" s="302"/>
    </row>
    <row r="1252" spans="1:16" s="285" customFormat="1" ht="11.25" x14ac:dyDescent="0.2">
      <c r="A1252" s="310" t="s">
        <v>1261</v>
      </c>
      <c r="B1252" s="296" t="s">
        <v>1262</v>
      </c>
      <c r="C1252" s="296" t="s">
        <v>312</v>
      </c>
      <c r="D1252" s="297" t="s">
        <v>4864</v>
      </c>
      <c r="E1252" s="298">
        <v>10500</v>
      </c>
      <c r="F1252" s="298" t="s">
        <v>7398</v>
      </c>
      <c r="G1252" s="297" t="s">
        <v>7399</v>
      </c>
      <c r="H1252" s="297" t="s">
        <v>4887</v>
      </c>
      <c r="I1252" s="297" t="s">
        <v>4868</v>
      </c>
      <c r="J1252" s="297" t="s">
        <v>4869</v>
      </c>
      <c r="K1252" s="299">
        <v>4</v>
      </c>
      <c r="L1252" s="298">
        <v>12</v>
      </c>
      <c r="M1252" s="300">
        <v>128789.68000000001</v>
      </c>
      <c r="N1252" s="301"/>
      <c r="O1252" s="297"/>
      <c r="P1252" s="302"/>
    </row>
    <row r="1253" spans="1:16" s="285" customFormat="1" ht="11.25" x14ac:dyDescent="0.2">
      <c r="A1253" s="310" t="s">
        <v>1261</v>
      </c>
      <c r="B1253" s="296" t="s">
        <v>1262</v>
      </c>
      <c r="C1253" s="296" t="s">
        <v>312</v>
      </c>
      <c r="D1253" s="297" t="s">
        <v>4864</v>
      </c>
      <c r="E1253" s="298">
        <v>7500</v>
      </c>
      <c r="F1253" s="298" t="s">
        <v>7400</v>
      </c>
      <c r="G1253" s="297" t="s">
        <v>7401</v>
      </c>
      <c r="H1253" s="297" t="s">
        <v>4874</v>
      </c>
      <c r="I1253" s="297" t="s">
        <v>4868</v>
      </c>
      <c r="J1253" s="297" t="s">
        <v>4869</v>
      </c>
      <c r="K1253" s="299">
        <v>2</v>
      </c>
      <c r="L1253" s="298">
        <v>7</v>
      </c>
      <c r="M1253" s="300">
        <v>52423.1</v>
      </c>
      <c r="N1253" s="301"/>
      <c r="O1253" s="297"/>
      <c r="P1253" s="302"/>
    </row>
    <row r="1254" spans="1:16" s="285" customFormat="1" ht="11.25" x14ac:dyDescent="0.2">
      <c r="A1254" s="310" t="s">
        <v>1261</v>
      </c>
      <c r="B1254" s="296" t="s">
        <v>1262</v>
      </c>
      <c r="C1254" s="296" t="s">
        <v>312</v>
      </c>
      <c r="D1254" s="297" t="s">
        <v>4864</v>
      </c>
      <c r="E1254" s="298">
        <v>6500</v>
      </c>
      <c r="F1254" s="298" t="s">
        <v>7402</v>
      </c>
      <c r="G1254" s="297" t="s">
        <v>7403</v>
      </c>
      <c r="H1254" s="297" t="s">
        <v>4867</v>
      </c>
      <c r="I1254" s="297" t="s">
        <v>4868</v>
      </c>
      <c r="J1254" s="297" t="s">
        <v>4869</v>
      </c>
      <c r="K1254" s="299">
        <v>4</v>
      </c>
      <c r="L1254" s="298">
        <v>12</v>
      </c>
      <c r="M1254" s="300">
        <v>80789.680000000008</v>
      </c>
      <c r="N1254" s="301"/>
      <c r="O1254" s="297"/>
      <c r="P1254" s="302"/>
    </row>
    <row r="1255" spans="1:16" s="285" customFormat="1" ht="11.25" x14ac:dyDescent="0.2">
      <c r="A1255" s="310" t="s">
        <v>1261</v>
      </c>
      <c r="B1255" s="296" t="s">
        <v>1262</v>
      </c>
      <c r="C1255" s="296" t="s">
        <v>312</v>
      </c>
      <c r="D1255" s="297" t="s">
        <v>4956</v>
      </c>
      <c r="E1255" s="298" t="s">
        <v>7404</v>
      </c>
      <c r="F1255" s="298" t="s">
        <v>7405</v>
      </c>
      <c r="G1255" s="297" t="s">
        <v>7406</v>
      </c>
      <c r="H1255" s="297" t="s">
        <v>7407</v>
      </c>
      <c r="I1255" s="297" t="s">
        <v>4897</v>
      </c>
      <c r="J1255" s="297" t="s">
        <v>4898</v>
      </c>
      <c r="K1255" s="299">
        <v>5</v>
      </c>
      <c r="L1255" s="298">
        <v>12</v>
      </c>
      <c r="M1255" s="300">
        <v>60319.68</v>
      </c>
      <c r="N1255" s="301"/>
      <c r="O1255" s="297"/>
      <c r="P1255" s="302"/>
    </row>
    <row r="1256" spans="1:16" s="285" customFormat="1" ht="11.25" x14ac:dyDescent="0.2">
      <c r="A1256" s="310" t="s">
        <v>1261</v>
      </c>
      <c r="B1256" s="296" t="s">
        <v>1262</v>
      </c>
      <c r="C1256" s="296" t="s">
        <v>312</v>
      </c>
      <c r="D1256" s="297" t="s">
        <v>4864</v>
      </c>
      <c r="E1256" s="298">
        <v>8500</v>
      </c>
      <c r="F1256" s="298" t="s">
        <v>7408</v>
      </c>
      <c r="G1256" s="297" t="s">
        <v>7409</v>
      </c>
      <c r="H1256" s="297" t="s">
        <v>4867</v>
      </c>
      <c r="I1256" s="297" t="s">
        <v>4868</v>
      </c>
      <c r="J1256" s="297" t="s">
        <v>4869</v>
      </c>
      <c r="K1256" s="299">
        <v>4</v>
      </c>
      <c r="L1256" s="298">
        <v>11</v>
      </c>
      <c r="M1256" s="300">
        <v>101215.53</v>
      </c>
      <c r="N1256" s="301"/>
      <c r="O1256" s="297"/>
      <c r="P1256" s="302"/>
    </row>
    <row r="1257" spans="1:16" s="285" customFormat="1" ht="11.25" x14ac:dyDescent="0.2">
      <c r="A1257" s="310" t="s">
        <v>1261</v>
      </c>
      <c r="B1257" s="296" t="s">
        <v>1262</v>
      </c>
      <c r="C1257" s="296" t="s">
        <v>312</v>
      </c>
      <c r="D1257" s="297" t="s">
        <v>4864</v>
      </c>
      <c r="E1257" s="298">
        <v>6500</v>
      </c>
      <c r="F1257" s="298" t="s">
        <v>7410</v>
      </c>
      <c r="G1257" s="297" t="s">
        <v>7411</v>
      </c>
      <c r="H1257" s="297" t="s">
        <v>4917</v>
      </c>
      <c r="I1257" s="297" t="s">
        <v>4868</v>
      </c>
      <c r="J1257" s="297" t="s">
        <v>4869</v>
      </c>
      <c r="K1257" s="299">
        <v>2</v>
      </c>
      <c r="L1257" s="298">
        <v>5</v>
      </c>
      <c r="M1257" s="300">
        <v>31387.3</v>
      </c>
      <c r="N1257" s="301"/>
      <c r="O1257" s="297"/>
      <c r="P1257" s="302"/>
    </row>
    <row r="1258" spans="1:16" s="285" customFormat="1" ht="11.25" x14ac:dyDescent="0.2">
      <c r="A1258" s="310" t="s">
        <v>1261</v>
      </c>
      <c r="B1258" s="296" t="s">
        <v>1262</v>
      </c>
      <c r="C1258" s="296" t="s">
        <v>312</v>
      </c>
      <c r="D1258" s="297" t="s">
        <v>4864</v>
      </c>
      <c r="E1258" s="298">
        <v>5500</v>
      </c>
      <c r="F1258" s="298" t="s">
        <v>7412</v>
      </c>
      <c r="G1258" s="297" t="s">
        <v>7413</v>
      </c>
      <c r="H1258" s="297" t="s">
        <v>4917</v>
      </c>
      <c r="I1258" s="297" t="s">
        <v>4868</v>
      </c>
      <c r="J1258" s="297" t="s">
        <v>4869</v>
      </c>
      <c r="K1258" s="299">
        <v>4</v>
      </c>
      <c r="L1258" s="298">
        <v>12</v>
      </c>
      <c r="M1258" s="300">
        <v>68789.680000000008</v>
      </c>
      <c r="N1258" s="301"/>
      <c r="O1258" s="297"/>
      <c r="P1258" s="302"/>
    </row>
    <row r="1259" spans="1:16" s="285" customFormat="1" ht="11.25" x14ac:dyDescent="0.2">
      <c r="A1259" s="310" t="s">
        <v>1261</v>
      </c>
      <c r="B1259" s="296" t="s">
        <v>1262</v>
      </c>
      <c r="C1259" s="296" t="s">
        <v>312</v>
      </c>
      <c r="D1259" s="297" t="s">
        <v>4864</v>
      </c>
      <c r="E1259" s="298">
        <v>6500</v>
      </c>
      <c r="F1259" s="298" t="s">
        <v>7414</v>
      </c>
      <c r="G1259" s="297" t="s">
        <v>7415</v>
      </c>
      <c r="H1259" s="297" t="s">
        <v>4917</v>
      </c>
      <c r="I1259" s="297" t="s">
        <v>4868</v>
      </c>
      <c r="J1259" s="297" t="s">
        <v>4869</v>
      </c>
      <c r="K1259" s="299">
        <v>4</v>
      </c>
      <c r="L1259" s="298">
        <v>12</v>
      </c>
      <c r="M1259" s="300">
        <v>80789.680000000008</v>
      </c>
      <c r="N1259" s="301"/>
      <c r="O1259" s="297"/>
      <c r="P1259" s="302"/>
    </row>
    <row r="1260" spans="1:16" s="285" customFormat="1" ht="11.25" x14ac:dyDescent="0.2">
      <c r="A1260" s="310" t="s">
        <v>1261</v>
      </c>
      <c r="B1260" s="296" t="s">
        <v>1262</v>
      </c>
      <c r="C1260" s="296" t="s">
        <v>312</v>
      </c>
      <c r="D1260" s="297" t="s">
        <v>4864</v>
      </c>
      <c r="E1260" s="298">
        <v>5500</v>
      </c>
      <c r="F1260" s="298" t="s">
        <v>7416</v>
      </c>
      <c r="G1260" s="297" t="s">
        <v>7417</v>
      </c>
      <c r="H1260" s="297" t="s">
        <v>4867</v>
      </c>
      <c r="I1260" s="297" t="s">
        <v>4868</v>
      </c>
      <c r="J1260" s="297" t="s">
        <v>4869</v>
      </c>
      <c r="K1260" s="299">
        <v>4</v>
      </c>
      <c r="L1260" s="298">
        <v>12</v>
      </c>
      <c r="M1260" s="300">
        <v>68789.680000000008</v>
      </c>
      <c r="N1260" s="301"/>
      <c r="O1260" s="297"/>
      <c r="P1260" s="302"/>
    </row>
    <row r="1261" spans="1:16" s="285" customFormat="1" ht="11.25" x14ac:dyDescent="0.2">
      <c r="A1261" s="310" t="s">
        <v>1261</v>
      </c>
      <c r="B1261" s="296" t="s">
        <v>1262</v>
      </c>
      <c r="C1261" s="296" t="s">
        <v>312</v>
      </c>
      <c r="D1261" s="297" t="s">
        <v>4864</v>
      </c>
      <c r="E1261" s="298">
        <v>6500</v>
      </c>
      <c r="F1261" s="298" t="s">
        <v>7418</v>
      </c>
      <c r="G1261" s="297" t="s">
        <v>7419</v>
      </c>
      <c r="H1261" s="297" t="s">
        <v>4877</v>
      </c>
      <c r="I1261" s="297" t="s">
        <v>4868</v>
      </c>
      <c r="J1261" s="297" t="s">
        <v>4869</v>
      </c>
      <c r="K1261" s="299">
        <v>2</v>
      </c>
      <c r="L1261" s="298">
        <v>5</v>
      </c>
      <c r="M1261" s="300">
        <v>31387.3</v>
      </c>
      <c r="N1261" s="301"/>
      <c r="O1261" s="297"/>
      <c r="P1261" s="302"/>
    </row>
    <row r="1262" spans="1:16" s="285" customFormat="1" ht="11.25" x14ac:dyDescent="0.2">
      <c r="A1262" s="310" t="s">
        <v>1261</v>
      </c>
      <c r="B1262" s="296" t="s">
        <v>1262</v>
      </c>
      <c r="C1262" s="296" t="s">
        <v>312</v>
      </c>
      <c r="D1262" s="297" t="s">
        <v>4864</v>
      </c>
      <c r="E1262" s="298">
        <v>6500</v>
      </c>
      <c r="F1262" s="298" t="s">
        <v>7420</v>
      </c>
      <c r="G1262" s="297" t="s">
        <v>7421</v>
      </c>
      <c r="H1262" s="297" t="s">
        <v>4867</v>
      </c>
      <c r="I1262" s="297" t="s">
        <v>4868</v>
      </c>
      <c r="J1262" s="297" t="s">
        <v>4869</v>
      </c>
      <c r="K1262" s="299">
        <v>4</v>
      </c>
      <c r="L1262" s="298">
        <v>12</v>
      </c>
      <c r="M1262" s="300">
        <v>79493.38</v>
      </c>
      <c r="N1262" s="301"/>
      <c r="O1262" s="297"/>
      <c r="P1262" s="302"/>
    </row>
    <row r="1263" spans="1:16" s="285" customFormat="1" ht="11.25" x14ac:dyDescent="0.2">
      <c r="A1263" s="310" t="s">
        <v>1261</v>
      </c>
      <c r="B1263" s="296" t="s">
        <v>1262</v>
      </c>
      <c r="C1263" s="296" t="s">
        <v>312</v>
      </c>
      <c r="D1263" s="297" t="s">
        <v>4864</v>
      </c>
      <c r="E1263" s="298">
        <v>6500</v>
      </c>
      <c r="F1263" s="298" t="s">
        <v>7422</v>
      </c>
      <c r="G1263" s="297" t="s">
        <v>7423</v>
      </c>
      <c r="H1263" s="297" t="s">
        <v>4887</v>
      </c>
      <c r="I1263" s="297" t="s">
        <v>4868</v>
      </c>
      <c r="J1263" s="297" t="s">
        <v>4869</v>
      </c>
      <c r="K1263" s="299">
        <v>4</v>
      </c>
      <c r="L1263" s="298">
        <v>12</v>
      </c>
      <c r="M1263" s="300">
        <v>80789.680000000008</v>
      </c>
      <c r="N1263" s="301"/>
      <c r="O1263" s="297"/>
      <c r="P1263" s="302"/>
    </row>
    <row r="1264" spans="1:16" s="285" customFormat="1" ht="11.25" x14ac:dyDescent="0.2">
      <c r="A1264" s="310" t="s">
        <v>1261</v>
      </c>
      <c r="B1264" s="296" t="s">
        <v>1262</v>
      </c>
      <c r="C1264" s="296" t="s">
        <v>312</v>
      </c>
      <c r="D1264" s="297" t="s">
        <v>4864</v>
      </c>
      <c r="E1264" s="298">
        <v>6500</v>
      </c>
      <c r="F1264" s="298" t="s">
        <v>7424</v>
      </c>
      <c r="G1264" s="297" t="s">
        <v>7425</v>
      </c>
      <c r="H1264" s="297" t="s">
        <v>4877</v>
      </c>
      <c r="I1264" s="297" t="s">
        <v>4868</v>
      </c>
      <c r="J1264" s="297" t="s">
        <v>4869</v>
      </c>
      <c r="K1264" s="299">
        <v>4</v>
      </c>
      <c r="L1264" s="298">
        <v>10</v>
      </c>
      <c r="M1264" s="300">
        <v>66841.38</v>
      </c>
      <c r="N1264" s="301"/>
      <c r="O1264" s="297"/>
      <c r="P1264" s="302"/>
    </row>
    <row r="1265" spans="1:16" s="285" customFormat="1" ht="11.25" x14ac:dyDescent="0.2">
      <c r="A1265" s="310" t="s">
        <v>1261</v>
      </c>
      <c r="B1265" s="296" t="s">
        <v>1262</v>
      </c>
      <c r="C1265" s="296" t="s">
        <v>312</v>
      </c>
      <c r="D1265" s="297" t="s">
        <v>4864</v>
      </c>
      <c r="E1265" s="298">
        <v>6500</v>
      </c>
      <c r="F1265" s="298" t="s">
        <v>7426</v>
      </c>
      <c r="G1265" s="297" t="s">
        <v>7427</v>
      </c>
      <c r="H1265" s="297" t="s">
        <v>4887</v>
      </c>
      <c r="I1265" s="297" t="s">
        <v>4868</v>
      </c>
      <c r="J1265" s="297" t="s">
        <v>4869</v>
      </c>
      <c r="K1265" s="299">
        <v>4</v>
      </c>
      <c r="L1265" s="298">
        <v>12</v>
      </c>
      <c r="M1265" s="300">
        <v>80789.680000000008</v>
      </c>
      <c r="N1265" s="301"/>
      <c r="O1265" s="297"/>
      <c r="P1265" s="302"/>
    </row>
    <row r="1266" spans="1:16" s="285" customFormat="1" ht="11.25" x14ac:dyDescent="0.2">
      <c r="A1266" s="310" t="s">
        <v>1261</v>
      </c>
      <c r="B1266" s="296" t="s">
        <v>1262</v>
      </c>
      <c r="C1266" s="296" t="s">
        <v>312</v>
      </c>
      <c r="D1266" s="297" t="s">
        <v>4864</v>
      </c>
      <c r="E1266" s="298">
        <v>6500</v>
      </c>
      <c r="F1266" s="298" t="s">
        <v>7428</v>
      </c>
      <c r="G1266" s="297" t="s">
        <v>7429</v>
      </c>
      <c r="H1266" s="297" t="s">
        <v>4887</v>
      </c>
      <c r="I1266" s="297" t="s">
        <v>4868</v>
      </c>
      <c r="J1266" s="297" t="s">
        <v>4869</v>
      </c>
      <c r="K1266" s="299">
        <v>4</v>
      </c>
      <c r="L1266" s="298">
        <v>11</v>
      </c>
      <c r="M1266" s="300">
        <v>76404.42</v>
      </c>
      <c r="N1266" s="301"/>
      <c r="O1266" s="297"/>
      <c r="P1266" s="302"/>
    </row>
    <row r="1267" spans="1:16" s="285" customFormat="1" ht="11.25" x14ac:dyDescent="0.2">
      <c r="A1267" s="310" t="s">
        <v>1261</v>
      </c>
      <c r="B1267" s="296" t="s">
        <v>1262</v>
      </c>
      <c r="C1267" s="296" t="s">
        <v>312</v>
      </c>
      <c r="D1267" s="297" t="s">
        <v>4864</v>
      </c>
      <c r="E1267" s="298">
        <v>6500</v>
      </c>
      <c r="F1267" s="298" t="s">
        <v>7430</v>
      </c>
      <c r="G1267" s="297" t="s">
        <v>7431</v>
      </c>
      <c r="H1267" s="297" t="s">
        <v>4877</v>
      </c>
      <c r="I1267" s="297" t="s">
        <v>4868</v>
      </c>
      <c r="J1267" s="297" t="s">
        <v>4869</v>
      </c>
      <c r="K1267" s="299">
        <v>4</v>
      </c>
      <c r="L1267" s="298">
        <v>12</v>
      </c>
      <c r="M1267" s="300">
        <v>80789.680000000008</v>
      </c>
      <c r="N1267" s="301"/>
      <c r="O1267" s="297"/>
      <c r="P1267" s="302"/>
    </row>
    <row r="1268" spans="1:16" s="285" customFormat="1" ht="11.25" x14ac:dyDescent="0.2">
      <c r="A1268" s="310" t="s">
        <v>1261</v>
      </c>
      <c r="B1268" s="296" t="s">
        <v>1262</v>
      </c>
      <c r="C1268" s="296" t="s">
        <v>312</v>
      </c>
      <c r="D1268" s="297" t="s">
        <v>4864</v>
      </c>
      <c r="E1268" s="298">
        <v>6500</v>
      </c>
      <c r="F1268" s="298" t="s">
        <v>7432</v>
      </c>
      <c r="G1268" s="297" t="s">
        <v>7433</v>
      </c>
      <c r="H1268" s="297" t="s">
        <v>4887</v>
      </c>
      <c r="I1268" s="297" t="s">
        <v>4868</v>
      </c>
      <c r="J1268" s="297" t="s">
        <v>4869</v>
      </c>
      <c r="K1268" s="299">
        <v>4</v>
      </c>
      <c r="L1268" s="298">
        <v>12</v>
      </c>
      <c r="M1268" s="300">
        <v>81116.510000000009</v>
      </c>
      <c r="N1268" s="301"/>
      <c r="O1268" s="297"/>
      <c r="P1268" s="302"/>
    </row>
    <row r="1269" spans="1:16" s="285" customFormat="1" ht="11.25" x14ac:dyDescent="0.2">
      <c r="A1269" s="310" t="s">
        <v>1261</v>
      </c>
      <c r="B1269" s="296" t="s">
        <v>1262</v>
      </c>
      <c r="C1269" s="296" t="s">
        <v>312</v>
      </c>
      <c r="D1269" s="297" t="s">
        <v>4864</v>
      </c>
      <c r="E1269" s="298">
        <v>8500</v>
      </c>
      <c r="F1269" s="298" t="s">
        <v>7434</v>
      </c>
      <c r="G1269" s="297" t="s">
        <v>7435</v>
      </c>
      <c r="H1269" s="297" t="s">
        <v>4887</v>
      </c>
      <c r="I1269" s="297" t="s">
        <v>4868</v>
      </c>
      <c r="J1269" s="297" t="s">
        <v>4869</v>
      </c>
      <c r="K1269" s="299">
        <v>4</v>
      </c>
      <c r="L1269" s="298">
        <v>11</v>
      </c>
      <c r="M1269" s="300">
        <v>101215.53</v>
      </c>
      <c r="N1269" s="301"/>
      <c r="O1269" s="297"/>
      <c r="P1269" s="302"/>
    </row>
    <row r="1270" spans="1:16" s="285" customFormat="1" ht="11.25" x14ac:dyDescent="0.2">
      <c r="A1270" s="310" t="s">
        <v>1261</v>
      </c>
      <c r="B1270" s="296" t="s">
        <v>1262</v>
      </c>
      <c r="C1270" s="296" t="s">
        <v>312</v>
      </c>
      <c r="D1270" s="297" t="s">
        <v>4864</v>
      </c>
      <c r="E1270" s="298">
        <v>8500</v>
      </c>
      <c r="F1270" s="298" t="s">
        <v>7436</v>
      </c>
      <c r="G1270" s="297" t="s">
        <v>7437</v>
      </c>
      <c r="H1270" s="297" t="s">
        <v>5029</v>
      </c>
      <c r="I1270" s="297" t="s">
        <v>4868</v>
      </c>
      <c r="J1270" s="297" t="s">
        <v>4869</v>
      </c>
      <c r="K1270" s="299">
        <v>1</v>
      </c>
      <c r="L1270" s="298">
        <v>2</v>
      </c>
      <c r="M1270" s="300">
        <v>18121.52</v>
      </c>
      <c r="N1270" s="301"/>
      <c r="O1270" s="297"/>
      <c r="P1270" s="302"/>
    </row>
    <row r="1271" spans="1:16" s="285" customFormat="1" ht="11.25" x14ac:dyDescent="0.2">
      <c r="A1271" s="310" t="s">
        <v>1261</v>
      </c>
      <c r="B1271" s="296" t="s">
        <v>1262</v>
      </c>
      <c r="C1271" s="296" t="s">
        <v>312</v>
      </c>
      <c r="D1271" s="297" t="s">
        <v>4864</v>
      </c>
      <c r="E1271" s="298">
        <v>7500</v>
      </c>
      <c r="F1271" s="298" t="s">
        <v>7438</v>
      </c>
      <c r="G1271" s="297" t="s">
        <v>7439</v>
      </c>
      <c r="H1271" s="297" t="s">
        <v>4917</v>
      </c>
      <c r="I1271" s="297" t="s">
        <v>4868</v>
      </c>
      <c r="J1271" s="297" t="s">
        <v>4869</v>
      </c>
      <c r="K1271" s="299">
        <v>1</v>
      </c>
      <c r="L1271" s="298">
        <v>2</v>
      </c>
      <c r="M1271" s="300">
        <v>16054.849999999999</v>
      </c>
      <c r="N1271" s="301"/>
      <c r="O1271" s="297"/>
      <c r="P1271" s="302"/>
    </row>
    <row r="1272" spans="1:16" s="285" customFormat="1" ht="11.25" x14ac:dyDescent="0.2">
      <c r="A1272" s="310" t="s">
        <v>1261</v>
      </c>
      <c r="B1272" s="296" t="s">
        <v>1262</v>
      </c>
      <c r="C1272" s="296" t="s">
        <v>312</v>
      </c>
      <c r="D1272" s="297" t="s">
        <v>4864</v>
      </c>
      <c r="E1272" s="298">
        <v>6500</v>
      </c>
      <c r="F1272" s="298" t="s">
        <v>7440</v>
      </c>
      <c r="G1272" s="297" t="s">
        <v>7441</v>
      </c>
      <c r="H1272" s="297" t="s">
        <v>4887</v>
      </c>
      <c r="I1272" s="297" t="s">
        <v>4868</v>
      </c>
      <c r="J1272" s="297" t="s">
        <v>4869</v>
      </c>
      <c r="K1272" s="299">
        <v>1</v>
      </c>
      <c r="L1272" s="298">
        <v>2</v>
      </c>
      <c r="M1272" s="300">
        <v>13988.179999999998</v>
      </c>
      <c r="N1272" s="301"/>
      <c r="O1272" s="297"/>
      <c r="P1272" s="302"/>
    </row>
    <row r="1273" spans="1:16" s="285" customFormat="1" ht="11.25" x14ac:dyDescent="0.2">
      <c r="A1273" s="310" t="s">
        <v>1261</v>
      </c>
      <c r="B1273" s="296" t="s">
        <v>1262</v>
      </c>
      <c r="C1273" s="296" t="s">
        <v>312</v>
      </c>
      <c r="D1273" s="297" t="s">
        <v>4864</v>
      </c>
      <c r="E1273" s="298">
        <v>6500</v>
      </c>
      <c r="F1273" s="298" t="s">
        <v>7442</v>
      </c>
      <c r="G1273" s="297" t="s">
        <v>7443</v>
      </c>
      <c r="H1273" s="297" t="s">
        <v>5696</v>
      </c>
      <c r="I1273" s="297" t="s">
        <v>4868</v>
      </c>
      <c r="J1273" s="297" t="s">
        <v>4869</v>
      </c>
      <c r="K1273" s="299">
        <v>2</v>
      </c>
      <c r="L1273" s="298">
        <v>5</v>
      </c>
      <c r="M1273" s="300">
        <v>31387.3</v>
      </c>
      <c r="N1273" s="301"/>
      <c r="O1273" s="297"/>
      <c r="P1273" s="302"/>
    </row>
    <row r="1274" spans="1:16" s="285" customFormat="1" ht="11.25" x14ac:dyDescent="0.2">
      <c r="A1274" s="310" t="s">
        <v>1261</v>
      </c>
      <c r="B1274" s="296" t="s">
        <v>1262</v>
      </c>
      <c r="C1274" s="296" t="s">
        <v>312</v>
      </c>
      <c r="D1274" s="297" t="s">
        <v>4864</v>
      </c>
      <c r="E1274" s="298">
        <v>5500</v>
      </c>
      <c r="F1274" s="298" t="s">
        <v>7444</v>
      </c>
      <c r="G1274" s="297" t="s">
        <v>7445</v>
      </c>
      <c r="H1274" s="297" t="s">
        <v>4877</v>
      </c>
      <c r="I1274" s="297" t="s">
        <v>4868</v>
      </c>
      <c r="J1274" s="297" t="s">
        <v>4869</v>
      </c>
      <c r="K1274" s="299">
        <v>4</v>
      </c>
      <c r="L1274" s="298">
        <v>12</v>
      </c>
      <c r="M1274" s="300">
        <v>68789.680000000008</v>
      </c>
      <c r="N1274" s="301"/>
      <c r="O1274" s="297"/>
      <c r="P1274" s="302"/>
    </row>
    <row r="1275" spans="1:16" s="285" customFormat="1" ht="11.25" x14ac:dyDescent="0.2">
      <c r="A1275" s="310" t="s">
        <v>1261</v>
      </c>
      <c r="B1275" s="296" t="s">
        <v>1262</v>
      </c>
      <c r="C1275" s="296" t="s">
        <v>312</v>
      </c>
      <c r="D1275" s="297" t="s">
        <v>4864</v>
      </c>
      <c r="E1275" s="298" t="s">
        <v>7446</v>
      </c>
      <c r="F1275" s="298" t="s">
        <v>7447</v>
      </c>
      <c r="G1275" s="297" t="s">
        <v>7448</v>
      </c>
      <c r="H1275" s="297" t="s">
        <v>4963</v>
      </c>
      <c r="I1275" s="297" t="s">
        <v>4868</v>
      </c>
      <c r="J1275" s="297" t="s">
        <v>4869</v>
      </c>
      <c r="K1275" s="299">
        <v>5</v>
      </c>
      <c r="L1275" s="298">
        <v>12</v>
      </c>
      <c r="M1275" s="300">
        <v>142358.46</v>
      </c>
      <c r="N1275" s="301"/>
      <c r="O1275" s="297"/>
      <c r="P1275" s="302"/>
    </row>
    <row r="1276" spans="1:16" s="285" customFormat="1" ht="11.25" x14ac:dyDescent="0.2">
      <c r="A1276" s="310" t="s">
        <v>1261</v>
      </c>
      <c r="B1276" s="296" t="s">
        <v>1262</v>
      </c>
      <c r="C1276" s="296" t="s">
        <v>312</v>
      </c>
      <c r="D1276" s="297" t="s">
        <v>4864</v>
      </c>
      <c r="E1276" s="298">
        <v>8500</v>
      </c>
      <c r="F1276" s="298" t="s">
        <v>7449</v>
      </c>
      <c r="G1276" s="297" t="s">
        <v>7450</v>
      </c>
      <c r="H1276" s="297" t="s">
        <v>4887</v>
      </c>
      <c r="I1276" s="297" t="s">
        <v>4868</v>
      </c>
      <c r="J1276" s="297" t="s">
        <v>4869</v>
      </c>
      <c r="K1276" s="299">
        <v>4</v>
      </c>
      <c r="L1276" s="298">
        <v>12</v>
      </c>
      <c r="M1276" s="300">
        <v>104789.68000000001</v>
      </c>
      <c r="N1276" s="301"/>
      <c r="O1276" s="297"/>
      <c r="P1276" s="302"/>
    </row>
    <row r="1277" spans="1:16" s="285" customFormat="1" ht="11.25" x14ac:dyDescent="0.2">
      <c r="A1277" s="310" t="s">
        <v>1261</v>
      </c>
      <c r="B1277" s="296" t="s">
        <v>1262</v>
      </c>
      <c r="C1277" s="296" t="s">
        <v>312</v>
      </c>
      <c r="D1277" s="297" t="s">
        <v>4864</v>
      </c>
      <c r="E1277" s="298">
        <v>6500</v>
      </c>
      <c r="F1277" s="298" t="s">
        <v>7451</v>
      </c>
      <c r="G1277" s="297" t="s">
        <v>7452</v>
      </c>
      <c r="H1277" s="297" t="s">
        <v>4877</v>
      </c>
      <c r="I1277" s="297" t="s">
        <v>4868</v>
      </c>
      <c r="J1277" s="297" t="s">
        <v>4869</v>
      </c>
      <c r="K1277" s="299">
        <v>4</v>
      </c>
      <c r="L1277" s="298">
        <v>12</v>
      </c>
      <c r="M1277" s="300">
        <v>80789.680000000008</v>
      </c>
      <c r="N1277" s="301"/>
      <c r="O1277" s="297"/>
      <c r="P1277" s="302"/>
    </row>
    <row r="1278" spans="1:16" s="285" customFormat="1" ht="11.25" x14ac:dyDescent="0.2">
      <c r="A1278" s="310" t="s">
        <v>1261</v>
      </c>
      <c r="B1278" s="296" t="s">
        <v>1262</v>
      </c>
      <c r="C1278" s="296" t="s">
        <v>312</v>
      </c>
      <c r="D1278" s="297" t="s">
        <v>4864</v>
      </c>
      <c r="E1278" s="298">
        <v>6500</v>
      </c>
      <c r="F1278" s="298" t="s">
        <v>7453</v>
      </c>
      <c r="G1278" s="297" t="s">
        <v>7454</v>
      </c>
      <c r="H1278" s="297" t="s">
        <v>4877</v>
      </c>
      <c r="I1278" s="297" t="s">
        <v>4868</v>
      </c>
      <c r="J1278" s="297" t="s">
        <v>4869</v>
      </c>
      <c r="K1278" s="299">
        <v>2</v>
      </c>
      <c r="L1278" s="298">
        <v>5</v>
      </c>
      <c r="M1278" s="300">
        <v>31387.3</v>
      </c>
      <c r="N1278" s="301"/>
      <c r="O1278" s="297"/>
      <c r="P1278" s="302"/>
    </row>
    <row r="1279" spans="1:16" s="285" customFormat="1" ht="11.25" x14ac:dyDescent="0.2">
      <c r="A1279" s="310" t="s">
        <v>1261</v>
      </c>
      <c r="B1279" s="296" t="s">
        <v>1262</v>
      </c>
      <c r="C1279" s="296" t="s">
        <v>312</v>
      </c>
      <c r="D1279" s="297" t="s">
        <v>4864</v>
      </c>
      <c r="E1279" s="298">
        <v>7500</v>
      </c>
      <c r="F1279" s="298" t="s">
        <v>4417</v>
      </c>
      <c r="G1279" s="297" t="s">
        <v>4418</v>
      </c>
      <c r="H1279" s="297" t="s">
        <v>4903</v>
      </c>
      <c r="I1279" s="297" t="s">
        <v>4868</v>
      </c>
      <c r="J1279" s="297" t="s">
        <v>4869</v>
      </c>
      <c r="K1279" s="299">
        <v>1</v>
      </c>
      <c r="L1279" s="298">
        <v>2</v>
      </c>
      <c r="M1279" s="300">
        <v>16054.849999999999</v>
      </c>
      <c r="N1279" s="301"/>
      <c r="O1279" s="297"/>
      <c r="P1279" s="302"/>
    </row>
    <row r="1280" spans="1:16" s="285" customFormat="1" ht="11.25" x14ac:dyDescent="0.2">
      <c r="A1280" s="310" t="s">
        <v>1261</v>
      </c>
      <c r="B1280" s="296" t="s">
        <v>1262</v>
      </c>
      <c r="C1280" s="296" t="s">
        <v>312</v>
      </c>
      <c r="D1280" s="297" t="s">
        <v>4864</v>
      </c>
      <c r="E1280" s="298">
        <v>6500</v>
      </c>
      <c r="F1280" s="298" t="s">
        <v>7455</v>
      </c>
      <c r="G1280" s="297" t="s">
        <v>7456</v>
      </c>
      <c r="H1280" s="297" t="s">
        <v>4867</v>
      </c>
      <c r="I1280" s="297" t="s">
        <v>4868</v>
      </c>
      <c r="J1280" s="297" t="s">
        <v>4869</v>
      </c>
      <c r="K1280" s="299">
        <v>1</v>
      </c>
      <c r="L1280" s="298">
        <v>2</v>
      </c>
      <c r="M1280" s="300">
        <v>13988.179999999998</v>
      </c>
      <c r="N1280" s="301"/>
      <c r="O1280" s="297"/>
      <c r="P1280" s="302"/>
    </row>
    <row r="1281" spans="1:16" s="285" customFormat="1" ht="11.25" x14ac:dyDescent="0.2">
      <c r="A1281" s="310" t="s">
        <v>1261</v>
      </c>
      <c r="B1281" s="296" t="s">
        <v>1262</v>
      </c>
      <c r="C1281" s="296" t="s">
        <v>312</v>
      </c>
      <c r="D1281" s="297" t="s">
        <v>4864</v>
      </c>
      <c r="E1281" s="298">
        <v>5500</v>
      </c>
      <c r="F1281" s="298" t="s">
        <v>7457</v>
      </c>
      <c r="G1281" s="297" t="s">
        <v>7458</v>
      </c>
      <c r="H1281" s="297" t="s">
        <v>4903</v>
      </c>
      <c r="I1281" s="297" t="s">
        <v>4868</v>
      </c>
      <c r="J1281" s="297" t="s">
        <v>4869</v>
      </c>
      <c r="K1281" s="299">
        <v>4</v>
      </c>
      <c r="L1281" s="298">
        <v>12</v>
      </c>
      <c r="M1281" s="300">
        <v>68789.680000000008</v>
      </c>
      <c r="N1281" s="301"/>
      <c r="O1281" s="297"/>
      <c r="P1281" s="302"/>
    </row>
    <row r="1282" spans="1:16" s="285" customFormat="1" ht="11.25" x14ac:dyDescent="0.2">
      <c r="A1282" s="310" t="s">
        <v>1261</v>
      </c>
      <c r="B1282" s="296" t="s">
        <v>1262</v>
      </c>
      <c r="C1282" s="296" t="s">
        <v>312</v>
      </c>
      <c r="D1282" s="297" t="s">
        <v>4880</v>
      </c>
      <c r="E1282" s="298">
        <v>2500</v>
      </c>
      <c r="F1282" s="298" t="s">
        <v>7459</v>
      </c>
      <c r="G1282" s="297" t="s">
        <v>7460</v>
      </c>
      <c r="H1282" s="297" t="s">
        <v>4896</v>
      </c>
      <c r="I1282" s="297" t="s">
        <v>4897</v>
      </c>
      <c r="J1282" s="297" t="s">
        <v>4898</v>
      </c>
      <c r="K1282" s="299">
        <v>4</v>
      </c>
      <c r="L1282" s="298">
        <v>12</v>
      </c>
      <c r="M1282" s="300">
        <v>32789.68</v>
      </c>
      <c r="N1282" s="301"/>
      <c r="O1282" s="297"/>
      <c r="P1282" s="302"/>
    </row>
    <row r="1283" spans="1:16" s="285" customFormat="1" ht="11.25" x14ac:dyDescent="0.2">
      <c r="A1283" s="310" t="s">
        <v>1261</v>
      </c>
      <c r="B1283" s="296" t="s">
        <v>1262</v>
      </c>
      <c r="C1283" s="296" t="s">
        <v>312</v>
      </c>
      <c r="D1283" s="297" t="s">
        <v>4864</v>
      </c>
      <c r="E1283" s="298">
        <v>9000</v>
      </c>
      <c r="F1283" s="298" t="s">
        <v>7461</v>
      </c>
      <c r="G1283" s="297" t="s">
        <v>7462</v>
      </c>
      <c r="H1283" s="297" t="s">
        <v>4867</v>
      </c>
      <c r="I1283" s="297" t="s">
        <v>4868</v>
      </c>
      <c r="J1283" s="297" t="s">
        <v>4869</v>
      </c>
      <c r="K1283" s="299">
        <v>4</v>
      </c>
      <c r="L1283" s="298">
        <v>12</v>
      </c>
      <c r="M1283" s="300">
        <v>110789.68000000001</v>
      </c>
      <c r="N1283" s="301"/>
      <c r="O1283" s="297"/>
      <c r="P1283" s="302"/>
    </row>
    <row r="1284" spans="1:16" s="285" customFormat="1" ht="11.25" x14ac:dyDescent="0.2">
      <c r="A1284" s="310" t="s">
        <v>1261</v>
      </c>
      <c r="B1284" s="296" t="s">
        <v>1262</v>
      </c>
      <c r="C1284" s="296" t="s">
        <v>312</v>
      </c>
      <c r="D1284" s="297" t="s">
        <v>4864</v>
      </c>
      <c r="E1284" s="298" t="s">
        <v>4888</v>
      </c>
      <c r="F1284" s="298" t="s">
        <v>7463</v>
      </c>
      <c r="G1284" s="297" t="s">
        <v>7464</v>
      </c>
      <c r="H1284" s="297" t="s">
        <v>4867</v>
      </c>
      <c r="I1284" s="297" t="s">
        <v>4868</v>
      </c>
      <c r="J1284" s="297" t="s">
        <v>4869</v>
      </c>
      <c r="K1284" s="299">
        <v>5</v>
      </c>
      <c r="L1284" s="298">
        <v>12</v>
      </c>
      <c r="M1284" s="300">
        <v>90083.85</v>
      </c>
      <c r="N1284" s="301"/>
      <c r="O1284" s="297"/>
      <c r="P1284" s="302"/>
    </row>
    <row r="1285" spans="1:16" s="285" customFormat="1" ht="11.25" x14ac:dyDescent="0.2">
      <c r="A1285" s="310" t="s">
        <v>1261</v>
      </c>
      <c r="B1285" s="296" t="s">
        <v>1262</v>
      </c>
      <c r="C1285" s="296" t="s">
        <v>312</v>
      </c>
      <c r="D1285" s="297" t="s">
        <v>4864</v>
      </c>
      <c r="E1285" s="298" t="s">
        <v>7465</v>
      </c>
      <c r="F1285" s="298" t="s">
        <v>7466</v>
      </c>
      <c r="G1285" s="297" t="s">
        <v>7467</v>
      </c>
      <c r="H1285" s="297" t="s">
        <v>4903</v>
      </c>
      <c r="I1285" s="297" t="s">
        <v>4868</v>
      </c>
      <c r="J1285" s="297" t="s">
        <v>4869</v>
      </c>
      <c r="K1285" s="299">
        <v>7</v>
      </c>
      <c r="L1285" s="298">
        <v>12</v>
      </c>
      <c r="M1285" s="300">
        <v>61263.02</v>
      </c>
      <c r="N1285" s="301"/>
      <c r="O1285" s="297"/>
      <c r="P1285" s="302"/>
    </row>
    <row r="1286" spans="1:16" s="285" customFormat="1" ht="11.25" x14ac:dyDescent="0.2">
      <c r="A1286" s="310" t="s">
        <v>1261</v>
      </c>
      <c r="B1286" s="296" t="s">
        <v>1262</v>
      </c>
      <c r="C1286" s="296" t="s">
        <v>312</v>
      </c>
      <c r="D1286" s="297" t="s">
        <v>4864</v>
      </c>
      <c r="E1286" s="298">
        <v>7500</v>
      </c>
      <c r="F1286" s="298" t="s">
        <v>7468</v>
      </c>
      <c r="G1286" s="297" t="s">
        <v>7469</v>
      </c>
      <c r="H1286" s="297" t="s">
        <v>4867</v>
      </c>
      <c r="I1286" s="297" t="s">
        <v>4868</v>
      </c>
      <c r="J1286" s="297" t="s">
        <v>4869</v>
      </c>
      <c r="K1286" s="299">
        <v>4</v>
      </c>
      <c r="L1286" s="298">
        <v>12</v>
      </c>
      <c r="M1286" s="300">
        <v>92789.680000000008</v>
      </c>
      <c r="N1286" s="301"/>
      <c r="O1286" s="297"/>
      <c r="P1286" s="302"/>
    </row>
    <row r="1287" spans="1:16" s="285" customFormat="1" ht="11.25" x14ac:dyDescent="0.2">
      <c r="A1287" s="310" t="s">
        <v>1261</v>
      </c>
      <c r="B1287" s="296" t="s">
        <v>1262</v>
      </c>
      <c r="C1287" s="296" t="s">
        <v>312</v>
      </c>
      <c r="D1287" s="297" t="s">
        <v>4864</v>
      </c>
      <c r="E1287" s="298">
        <v>6500</v>
      </c>
      <c r="F1287" s="298" t="s">
        <v>1794</v>
      </c>
      <c r="G1287" s="297" t="s">
        <v>1795</v>
      </c>
      <c r="H1287" s="297" t="s">
        <v>4877</v>
      </c>
      <c r="I1287" s="297" t="s">
        <v>4868</v>
      </c>
      <c r="J1287" s="297" t="s">
        <v>4869</v>
      </c>
      <c r="K1287" s="299">
        <v>2</v>
      </c>
      <c r="L1287" s="298">
        <v>5</v>
      </c>
      <c r="M1287" s="300">
        <v>31387.3</v>
      </c>
      <c r="N1287" s="301"/>
      <c r="O1287" s="297"/>
      <c r="P1287" s="302"/>
    </row>
    <row r="1288" spans="1:16" s="285" customFormat="1" ht="11.25" x14ac:dyDescent="0.2">
      <c r="A1288" s="310" t="s">
        <v>1261</v>
      </c>
      <c r="B1288" s="296" t="s">
        <v>1262</v>
      </c>
      <c r="C1288" s="296" t="s">
        <v>312</v>
      </c>
      <c r="D1288" s="297" t="s">
        <v>4864</v>
      </c>
      <c r="E1288" s="298">
        <v>5000</v>
      </c>
      <c r="F1288" s="298" t="s">
        <v>7470</v>
      </c>
      <c r="G1288" s="297" t="s">
        <v>7471</v>
      </c>
      <c r="H1288" s="297" t="s">
        <v>4877</v>
      </c>
      <c r="I1288" s="297" t="s">
        <v>4868</v>
      </c>
      <c r="J1288" s="297" t="s">
        <v>4869</v>
      </c>
      <c r="K1288" s="299">
        <v>4</v>
      </c>
      <c r="L1288" s="298">
        <v>12</v>
      </c>
      <c r="M1288" s="300">
        <v>57615.53</v>
      </c>
      <c r="N1288" s="301"/>
      <c r="O1288" s="297"/>
      <c r="P1288" s="302"/>
    </row>
    <row r="1289" spans="1:16" s="285" customFormat="1" ht="11.25" x14ac:dyDescent="0.2">
      <c r="A1289" s="310" t="s">
        <v>1261</v>
      </c>
      <c r="B1289" s="296" t="s">
        <v>1262</v>
      </c>
      <c r="C1289" s="296" t="s">
        <v>312</v>
      </c>
      <c r="D1289" s="297" t="s">
        <v>4864</v>
      </c>
      <c r="E1289" s="298">
        <v>6500</v>
      </c>
      <c r="F1289" s="298" t="s">
        <v>7472</v>
      </c>
      <c r="G1289" s="297" t="s">
        <v>7473</v>
      </c>
      <c r="H1289" s="297" t="s">
        <v>7474</v>
      </c>
      <c r="I1289" s="297" t="s">
        <v>4868</v>
      </c>
      <c r="J1289" s="297" t="s">
        <v>4869</v>
      </c>
      <c r="K1289" s="299">
        <v>4</v>
      </c>
      <c r="L1289" s="298">
        <v>12</v>
      </c>
      <c r="M1289" s="300">
        <v>80789.680000000008</v>
      </c>
      <c r="N1289" s="301"/>
      <c r="O1289" s="297"/>
      <c r="P1289" s="302"/>
    </row>
    <row r="1290" spans="1:16" s="285" customFormat="1" ht="11.25" x14ac:dyDescent="0.2">
      <c r="A1290" s="310" t="s">
        <v>1261</v>
      </c>
      <c r="B1290" s="296" t="s">
        <v>1262</v>
      </c>
      <c r="C1290" s="296" t="s">
        <v>312</v>
      </c>
      <c r="D1290" s="297" t="s">
        <v>4956</v>
      </c>
      <c r="E1290" s="298">
        <v>2500</v>
      </c>
      <c r="F1290" s="298" t="s">
        <v>7475</v>
      </c>
      <c r="G1290" s="297" t="s">
        <v>7476</v>
      </c>
      <c r="H1290" s="297" t="s">
        <v>4959</v>
      </c>
      <c r="I1290" s="297" t="s">
        <v>4897</v>
      </c>
      <c r="J1290" s="297" t="s">
        <v>4960</v>
      </c>
      <c r="K1290" s="299">
        <v>4</v>
      </c>
      <c r="L1290" s="298">
        <v>12</v>
      </c>
      <c r="M1290" s="300">
        <v>32789.68</v>
      </c>
      <c r="N1290" s="301"/>
      <c r="O1290" s="297"/>
      <c r="P1290" s="302"/>
    </row>
    <row r="1291" spans="1:16" s="285" customFormat="1" ht="11.25" x14ac:dyDescent="0.2">
      <c r="A1291" s="310" t="s">
        <v>1261</v>
      </c>
      <c r="B1291" s="296" t="s">
        <v>1262</v>
      </c>
      <c r="C1291" s="296" t="s">
        <v>312</v>
      </c>
      <c r="D1291" s="297" t="s">
        <v>4864</v>
      </c>
      <c r="E1291" s="298" t="s">
        <v>7477</v>
      </c>
      <c r="F1291" s="298" t="s">
        <v>7478</v>
      </c>
      <c r="G1291" s="297" t="s">
        <v>7479</v>
      </c>
      <c r="H1291" s="297" t="s">
        <v>4877</v>
      </c>
      <c r="I1291" s="297" t="s">
        <v>4868</v>
      </c>
      <c r="J1291" s="297" t="s">
        <v>4869</v>
      </c>
      <c r="K1291" s="299">
        <v>7</v>
      </c>
      <c r="L1291" s="298">
        <v>12</v>
      </c>
      <c r="M1291" s="300">
        <v>64461.64</v>
      </c>
      <c r="N1291" s="301"/>
      <c r="O1291" s="297"/>
      <c r="P1291" s="302"/>
    </row>
    <row r="1292" spans="1:16" s="285" customFormat="1" ht="11.25" x14ac:dyDescent="0.2">
      <c r="A1292" s="310" t="s">
        <v>1261</v>
      </c>
      <c r="B1292" s="296" t="s">
        <v>1262</v>
      </c>
      <c r="C1292" s="296" t="s">
        <v>312</v>
      </c>
      <c r="D1292" s="297" t="s">
        <v>4880</v>
      </c>
      <c r="E1292" s="298">
        <v>2000</v>
      </c>
      <c r="F1292" s="298" t="s">
        <v>7480</v>
      </c>
      <c r="G1292" s="297" t="s">
        <v>7481</v>
      </c>
      <c r="H1292" s="297" t="s">
        <v>5050</v>
      </c>
      <c r="I1292" s="297" t="s">
        <v>4868</v>
      </c>
      <c r="J1292" s="297" t="s">
        <v>5069</v>
      </c>
      <c r="K1292" s="299">
        <v>4</v>
      </c>
      <c r="L1292" s="298">
        <v>12</v>
      </c>
      <c r="M1292" s="300">
        <v>26789.68</v>
      </c>
      <c r="N1292" s="301"/>
      <c r="O1292" s="297"/>
      <c r="P1292" s="302"/>
    </row>
    <row r="1293" spans="1:16" s="285" customFormat="1" ht="11.25" x14ac:dyDescent="0.2">
      <c r="A1293" s="310" t="s">
        <v>1261</v>
      </c>
      <c r="B1293" s="296" t="s">
        <v>1262</v>
      </c>
      <c r="C1293" s="296" t="s">
        <v>312</v>
      </c>
      <c r="D1293" s="297" t="s">
        <v>4864</v>
      </c>
      <c r="E1293" s="298">
        <v>6500</v>
      </c>
      <c r="F1293" s="298" t="s">
        <v>7482</v>
      </c>
      <c r="G1293" s="297" t="s">
        <v>7483</v>
      </c>
      <c r="H1293" s="297" t="s">
        <v>4874</v>
      </c>
      <c r="I1293" s="297" t="s">
        <v>4868</v>
      </c>
      <c r="J1293" s="297" t="s">
        <v>4869</v>
      </c>
      <c r="K1293" s="299">
        <v>1</v>
      </c>
      <c r="L1293" s="298">
        <v>2</v>
      </c>
      <c r="M1293" s="300">
        <v>13988.179999999998</v>
      </c>
      <c r="N1293" s="301"/>
      <c r="O1293" s="297"/>
      <c r="P1293" s="302"/>
    </row>
    <row r="1294" spans="1:16" s="285" customFormat="1" ht="11.25" x14ac:dyDescent="0.2">
      <c r="A1294" s="310" t="s">
        <v>1261</v>
      </c>
      <c r="B1294" s="296" t="s">
        <v>1262</v>
      </c>
      <c r="C1294" s="296" t="s">
        <v>312</v>
      </c>
      <c r="D1294" s="297" t="s">
        <v>4864</v>
      </c>
      <c r="E1294" s="298">
        <v>11000</v>
      </c>
      <c r="F1294" s="298" t="s">
        <v>7484</v>
      </c>
      <c r="G1294" s="297" t="s">
        <v>7485</v>
      </c>
      <c r="H1294" s="297" t="s">
        <v>4867</v>
      </c>
      <c r="I1294" s="297" t="s">
        <v>4868</v>
      </c>
      <c r="J1294" s="297" t="s">
        <v>4869</v>
      </c>
      <c r="K1294" s="299">
        <v>1</v>
      </c>
      <c r="L1294" s="298">
        <v>2</v>
      </c>
      <c r="M1294" s="300">
        <v>23288.18</v>
      </c>
      <c r="N1294" s="301"/>
      <c r="O1294" s="297"/>
      <c r="P1294" s="302"/>
    </row>
    <row r="1295" spans="1:16" s="285" customFormat="1" ht="11.25" x14ac:dyDescent="0.2">
      <c r="A1295" s="310" t="s">
        <v>1261</v>
      </c>
      <c r="B1295" s="296" t="s">
        <v>1262</v>
      </c>
      <c r="C1295" s="296" t="s">
        <v>312</v>
      </c>
      <c r="D1295" s="297" t="s">
        <v>4864</v>
      </c>
      <c r="E1295" s="298">
        <v>6500</v>
      </c>
      <c r="F1295" s="298" t="s">
        <v>7486</v>
      </c>
      <c r="G1295" s="297" t="s">
        <v>7487</v>
      </c>
      <c r="H1295" s="297" t="s">
        <v>4887</v>
      </c>
      <c r="I1295" s="297" t="s">
        <v>4868</v>
      </c>
      <c r="J1295" s="297" t="s">
        <v>4869</v>
      </c>
      <c r="K1295" s="299">
        <v>4</v>
      </c>
      <c r="L1295" s="298">
        <v>12</v>
      </c>
      <c r="M1295" s="300">
        <v>80789.680000000008</v>
      </c>
      <c r="N1295" s="301"/>
      <c r="O1295" s="297"/>
      <c r="P1295" s="302"/>
    </row>
    <row r="1296" spans="1:16" s="285" customFormat="1" ht="11.25" x14ac:dyDescent="0.2">
      <c r="A1296" s="310" t="s">
        <v>1261</v>
      </c>
      <c r="B1296" s="296" t="s">
        <v>1262</v>
      </c>
      <c r="C1296" s="296" t="s">
        <v>312</v>
      </c>
      <c r="D1296" s="297" t="s">
        <v>4864</v>
      </c>
      <c r="E1296" s="298">
        <v>6500</v>
      </c>
      <c r="F1296" s="298" t="s">
        <v>7488</v>
      </c>
      <c r="G1296" s="297" t="s">
        <v>7489</v>
      </c>
      <c r="H1296" s="297" t="s">
        <v>4887</v>
      </c>
      <c r="I1296" s="297" t="s">
        <v>4868</v>
      </c>
      <c r="J1296" s="297" t="s">
        <v>4869</v>
      </c>
      <c r="K1296" s="299">
        <v>1</v>
      </c>
      <c r="L1296" s="298">
        <v>1</v>
      </c>
      <c r="M1296" s="300">
        <v>9164.3099999999977</v>
      </c>
      <c r="N1296" s="301"/>
      <c r="O1296" s="297"/>
      <c r="P1296" s="302"/>
    </row>
    <row r="1297" spans="1:16" s="285" customFormat="1" ht="11.25" x14ac:dyDescent="0.2">
      <c r="A1297" s="310" t="s">
        <v>1261</v>
      </c>
      <c r="B1297" s="296" t="s">
        <v>1262</v>
      </c>
      <c r="C1297" s="296" t="s">
        <v>312</v>
      </c>
      <c r="D1297" s="297" t="s">
        <v>4864</v>
      </c>
      <c r="E1297" s="298">
        <v>7500</v>
      </c>
      <c r="F1297" s="298" t="s">
        <v>7490</v>
      </c>
      <c r="G1297" s="297" t="s">
        <v>7491</v>
      </c>
      <c r="H1297" s="297" t="s">
        <v>4877</v>
      </c>
      <c r="I1297" s="297" t="s">
        <v>4868</v>
      </c>
      <c r="J1297" s="297" t="s">
        <v>4869</v>
      </c>
      <c r="K1297" s="299">
        <v>4</v>
      </c>
      <c r="L1297" s="298">
        <v>12</v>
      </c>
      <c r="M1297" s="300">
        <v>92789.680000000008</v>
      </c>
      <c r="N1297" s="301"/>
      <c r="O1297" s="297"/>
      <c r="P1297" s="302"/>
    </row>
    <row r="1298" spans="1:16" s="285" customFormat="1" ht="11.25" x14ac:dyDescent="0.2">
      <c r="A1298" s="310" t="s">
        <v>1261</v>
      </c>
      <c r="B1298" s="296" t="s">
        <v>1262</v>
      </c>
      <c r="C1298" s="296" t="s">
        <v>312</v>
      </c>
      <c r="D1298" s="297" t="s">
        <v>4864</v>
      </c>
      <c r="E1298" s="298">
        <v>7500</v>
      </c>
      <c r="F1298" s="298" t="s">
        <v>7492</v>
      </c>
      <c r="G1298" s="297" t="s">
        <v>7493</v>
      </c>
      <c r="H1298" s="297" t="s">
        <v>5954</v>
      </c>
      <c r="I1298" s="297" t="s">
        <v>4868</v>
      </c>
      <c r="J1298" s="297" t="s">
        <v>4869</v>
      </c>
      <c r="K1298" s="299">
        <v>1</v>
      </c>
      <c r="L1298" s="298">
        <v>2</v>
      </c>
      <c r="M1298" s="300">
        <v>16054.849999999999</v>
      </c>
      <c r="N1298" s="301"/>
      <c r="O1298" s="297"/>
      <c r="P1298" s="302"/>
    </row>
    <row r="1299" spans="1:16" s="285" customFormat="1" ht="11.25" x14ac:dyDescent="0.2">
      <c r="A1299" s="310" t="s">
        <v>1261</v>
      </c>
      <c r="B1299" s="296" t="s">
        <v>1262</v>
      </c>
      <c r="C1299" s="296" t="s">
        <v>312</v>
      </c>
      <c r="D1299" s="297" t="s">
        <v>4864</v>
      </c>
      <c r="E1299" s="298">
        <v>5500</v>
      </c>
      <c r="F1299" s="298" t="s">
        <v>7494</v>
      </c>
      <c r="G1299" s="297" t="s">
        <v>7495</v>
      </c>
      <c r="H1299" s="297" t="s">
        <v>4917</v>
      </c>
      <c r="I1299" s="297" t="s">
        <v>4868</v>
      </c>
      <c r="J1299" s="297" t="s">
        <v>4869</v>
      </c>
      <c r="K1299" s="299">
        <v>4</v>
      </c>
      <c r="L1299" s="298">
        <v>12</v>
      </c>
      <c r="M1299" s="300">
        <v>69917.02</v>
      </c>
      <c r="N1299" s="301"/>
      <c r="O1299" s="297"/>
      <c r="P1299" s="302"/>
    </row>
    <row r="1300" spans="1:16" s="285" customFormat="1" ht="11.25" x14ac:dyDescent="0.2">
      <c r="A1300" s="310" t="s">
        <v>1261</v>
      </c>
      <c r="B1300" s="296" t="s">
        <v>1262</v>
      </c>
      <c r="C1300" s="296" t="s">
        <v>312</v>
      </c>
      <c r="D1300" s="297" t="s">
        <v>4864</v>
      </c>
      <c r="E1300" s="298">
        <v>4000</v>
      </c>
      <c r="F1300" s="298" t="s">
        <v>7496</v>
      </c>
      <c r="G1300" s="297" t="s">
        <v>7497</v>
      </c>
      <c r="H1300" s="297" t="s">
        <v>7498</v>
      </c>
      <c r="I1300" s="297" t="s">
        <v>4868</v>
      </c>
      <c r="J1300" s="297" t="s">
        <v>4869</v>
      </c>
      <c r="K1300" s="299">
        <v>4</v>
      </c>
      <c r="L1300" s="298">
        <v>12</v>
      </c>
      <c r="M1300" s="300">
        <v>50789.68</v>
      </c>
      <c r="N1300" s="301"/>
      <c r="O1300" s="297"/>
      <c r="P1300" s="302"/>
    </row>
    <row r="1301" spans="1:16" s="285" customFormat="1" ht="11.25" x14ac:dyDescent="0.2">
      <c r="A1301" s="310" t="s">
        <v>1261</v>
      </c>
      <c r="B1301" s="296" t="s">
        <v>1262</v>
      </c>
      <c r="C1301" s="296" t="s">
        <v>312</v>
      </c>
      <c r="D1301" s="297" t="s">
        <v>4864</v>
      </c>
      <c r="E1301" s="298">
        <v>6000</v>
      </c>
      <c r="F1301" s="298" t="s">
        <v>7499</v>
      </c>
      <c r="G1301" s="297" t="s">
        <v>7500</v>
      </c>
      <c r="H1301" s="297" t="s">
        <v>4877</v>
      </c>
      <c r="I1301" s="297" t="s">
        <v>4868</v>
      </c>
      <c r="J1301" s="297" t="s">
        <v>4869</v>
      </c>
      <c r="K1301" s="299">
        <v>4</v>
      </c>
      <c r="L1301" s="298">
        <v>12</v>
      </c>
      <c r="M1301" s="300">
        <v>74789.680000000008</v>
      </c>
      <c r="N1301" s="301"/>
      <c r="O1301" s="297"/>
      <c r="P1301" s="302"/>
    </row>
    <row r="1302" spans="1:16" s="285" customFormat="1" ht="11.25" x14ac:dyDescent="0.2">
      <c r="A1302" s="310" t="s">
        <v>1261</v>
      </c>
      <c r="B1302" s="296" t="s">
        <v>1262</v>
      </c>
      <c r="C1302" s="296" t="s">
        <v>312</v>
      </c>
      <c r="D1302" s="297" t="s">
        <v>4864</v>
      </c>
      <c r="E1302" s="298">
        <v>6500</v>
      </c>
      <c r="F1302" s="298" t="s">
        <v>7501</v>
      </c>
      <c r="G1302" s="297" t="s">
        <v>7502</v>
      </c>
      <c r="H1302" s="297" t="s">
        <v>4887</v>
      </c>
      <c r="I1302" s="297" t="s">
        <v>4868</v>
      </c>
      <c r="J1302" s="297" t="s">
        <v>4869</v>
      </c>
      <c r="K1302" s="299">
        <v>4</v>
      </c>
      <c r="L1302" s="298">
        <v>12</v>
      </c>
      <c r="M1302" s="300">
        <v>80789.680000000008</v>
      </c>
      <c r="N1302" s="301"/>
      <c r="O1302" s="297"/>
      <c r="P1302" s="302"/>
    </row>
    <row r="1303" spans="1:16" s="285" customFormat="1" ht="11.25" x14ac:dyDescent="0.2">
      <c r="A1303" s="310" t="s">
        <v>1261</v>
      </c>
      <c r="B1303" s="296" t="s">
        <v>1262</v>
      </c>
      <c r="C1303" s="296" t="s">
        <v>312</v>
      </c>
      <c r="D1303" s="297" t="s">
        <v>4864</v>
      </c>
      <c r="E1303" s="298">
        <v>10500</v>
      </c>
      <c r="F1303" s="298" t="s">
        <v>7503</v>
      </c>
      <c r="G1303" s="297" t="s">
        <v>7504</v>
      </c>
      <c r="H1303" s="297" t="s">
        <v>4887</v>
      </c>
      <c r="I1303" s="297" t="s">
        <v>4868</v>
      </c>
      <c r="J1303" s="297" t="s">
        <v>4869</v>
      </c>
      <c r="K1303" s="299">
        <v>4</v>
      </c>
      <c r="L1303" s="298">
        <v>12</v>
      </c>
      <c r="M1303" s="300">
        <v>128789.68000000001</v>
      </c>
      <c r="N1303" s="301"/>
      <c r="O1303" s="297"/>
      <c r="P1303" s="302"/>
    </row>
    <row r="1304" spans="1:16" s="285" customFormat="1" ht="11.25" x14ac:dyDescent="0.2">
      <c r="A1304" s="310" t="s">
        <v>1261</v>
      </c>
      <c r="B1304" s="296" t="s">
        <v>1262</v>
      </c>
      <c r="C1304" s="296" t="s">
        <v>312</v>
      </c>
      <c r="D1304" s="297" t="s">
        <v>4864</v>
      </c>
      <c r="E1304" s="298" t="s">
        <v>5392</v>
      </c>
      <c r="F1304" s="298" t="s">
        <v>7505</v>
      </c>
      <c r="G1304" s="297" t="s">
        <v>7506</v>
      </c>
      <c r="H1304" s="297" t="s">
        <v>4887</v>
      </c>
      <c r="I1304" s="297" t="s">
        <v>4868</v>
      </c>
      <c r="J1304" s="297" t="s">
        <v>4869</v>
      </c>
      <c r="K1304" s="299">
        <v>5</v>
      </c>
      <c r="L1304" s="298">
        <v>12</v>
      </c>
      <c r="M1304" s="300">
        <v>88486.62000000001</v>
      </c>
      <c r="N1304" s="301"/>
      <c r="O1304" s="297"/>
      <c r="P1304" s="302"/>
    </row>
    <row r="1305" spans="1:16" s="285" customFormat="1" ht="11.25" x14ac:dyDescent="0.2">
      <c r="A1305" s="310" t="s">
        <v>1261</v>
      </c>
      <c r="B1305" s="296" t="s">
        <v>1262</v>
      </c>
      <c r="C1305" s="296" t="s">
        <v>312</v>
      </c>
      <c r="D1305" s="297" t="s">
        <v>4864</v>
      </c>
      <c r="E1305" s="298">
        <v>7500</v>
      </c>
      <c r="F1305" s="298" t="s">
        <v>7507</v>
      </c>
      <c r="G1305" s="297" t="s">
        <v>7508</v>
      </c>
      <c r="H1305" s="297" t="s">
        <v>4867</v>
      </c>
      <c r="I1305" s="297" t="s">
        <v>4868</v>
      </c>
      <c r="J1305" s="297" t="s">
        <v>4869</v>
      </c>
      <c r="K1305" s="299">
        <v>4</v>
      </c>
      <c r="L1305" s="298">
        <v>12</v>
      </c>
      <c r="M1305" s="300">
        <v>92789.680000000008</v>
      </c>
      <c r="N1305" s="301"/>
      <c r="O1305" s="297"/>
      <c r="P1305" s="302"/>
    </row>
    <row r="1306" spans="1:16" s="285" customFormat="1" ht="11.25" x14ac:dyDescent="0.2">
      <c r="A1306" s="310" t="s">
        <v>1261</v>
      </c>
      <c r="B1306" s="296" t="s">
        <v>1262</v>
      </c>
      <c r="C1306" s="296" t="s">
        <v>312</v>
      </c>
      <c r="D1306" s="297" t="s">
        <v>4864</v>
      </c>
      <c r="E1306" s="298">
        <v>6000</v>
      </c>
      <c r="F1306" s="298" t="s">
        <v>7509</v>
      </c>
      <c r="G1306" s="297" t="s">
        <v>7510</v>
      </c>
      <c r="H1306" s="297" t="s">
        <v>4877</v>
      </c>
      <c r="I1306" s="297" t="s">
        <v>4868</v>
      </c>
      <c r="J1306" s="297" t="s">
        <v>4869</v>
      </c>
      <c r="K1306" s="299">
        <v>4</v>
      </c>
      <c r="L1306" s="298">
        <v>12</v>
      </c>
      <c r="M1306" s="300">
        <v>75361.680000000008</v>
      </c>
      <c r="N1306" s="301"/>
      <c r="O1306" s="297"/>
      <c r="P1306" s="302"/>
    </row>
    <row r="1307" spans="1:16" s="285" customFormat="1" ht="11.25" x14ac:dyDescent="0.2">
      <c r="A1307" s="310" t="s">
        <v>1261</v>
      </c>
      <c r="B1307" s="296" t="s">
        <v>1262</v>
      </c>
      <c r="C1307" s="296" t="s">
        <v>312</v>
      </c>
      <c r="D1307" s="297" t="s">
        <v>4864</v>
      </c>
      <c r="E1307" s="298">
        <v>8500</v>
      </c>
      <c r="F1307" s="298" t="s">
        <v>7511</v>
      </c>
      <c r="G1307" s="297" t="s">
        <v>7512</v>
      </c>
      <c r="H1307" s="297" t="s">
        <v>5347</v>
      </c>
      <c r="I1307" s="297" t="s">
        <v>4868</v>
      </c>
      <c r="J1307" s="297" t="s">
        <v>4869</v>
      </c>
      <c r="K1307" s="299">
        <v>4</v>
      </c>
      <c r="L1307" s="298">
        <v>12</v>
      </c>
      <c r="M1307" s="300">
        <v>104789.68000000001</v>
      </c>
      <c r="N1307" s="301"/>
      <c r="O1307" s="297"/>
      <c r="P1307" s="302"/>
    </row>
    <row r="1308" spans="1:16" s="285" customFormat="1" ht="11.25" x14ac:dyDescent="0.2">
      <c r="A1308" s="310" t="s">
        <v>1261</v>
      </c>
      <c r="B1308" s="296" t="s">
        <v>1262</v>
      </c>
      <c r="C1308" s="296" t="s">
        <v>312</v>
      </c>
      <c r="D1308" s="297" t="s">
        <v>4864</v>
      </c>
      <c r="E1308" s="298">
        <v>6500</v>
      </c>
      <c r="F1308" s="298" t="s">
        <v>7513</v>
      </c>
      <c r="G1308" s="297" t="s">
        <v>7514</v>
      </c>
      <c r="H1308" s="297" t="s">
        <v>4877</v>
      </c>
      <c r="I1308" s="297" t="s">
        <v>4868</v>
      </c>
      <c r="J1308" s="297" t="s">
        <v>4869</v>
      </c>
      <c r="K1308" s="299">
        <v>1</v>
      </c>
      <c r="L1308" s="298">
        <v>4</v>
      </c>
      <c r="M1308" s="300">
        <v>18915.41</v>
      </c>
      <c r="N1308" s="301"/>
      <c r="O1308" s="297"/>
      <c r="P1308" s="302"/>
    </row>
    <row r="1309" spans="1:16" s="285" customFormat="1" ht="11.25" x14ac:dyDescent="0.2">
      <c r="A1309" s="310" t="s">
        <v>1261</v>
      </c>
      <c r="B1309" s="296" t="s">
        <v>1262</v>
      </c>
      <c r="C1309" s="296" t="s">
        <v>312</v>
      </c>
      <c r="D1309" s="297" t="s">
        <v>4864</v>
      </c>
      <c r="E1309" s="298">
        <v>8500</v>
      </c>
      <c r="F1309" s="298" t="s">
        <v>7515</v>
      </c>
      <c r="G1309" s="297" t="s">
        <v>7516</v>
      </c>
      <c r="H1309" s="297" t="s">
        <v>4914</v>
      </c>
      <c r="I1309" s="297" t="s">
        <v>4868</v>
      </c>
      <c r="J1309" s="297" t="s">
        <v>4869</v>
      </c>
      <c r="K1309" s="299">
        <v>3</v>
      </c>
      <c r="L1309" s="298">
        <v>10</v>
      </c>
      <c r="M1309" s="300">
        <v>82071.94</v>
      </c>
      <c r="N1309" s="301"/>
      <c r="O1309" s="297"/>
      <c r="P1309" s="302"/>
    </row>
    <row r="1310" spans="1:16" s="285" customFormat="1" ht="11.25" x14ac:dyDescent="0.2">
      <c r="A1310" s="310" t="s">
        <v>1261</v>
      </c>
      <c r="B1310" s="296" t="s">
        <v>1262</v>
      </c>
      <c r="C1310" s="296" t="s">
        <v>312</v>
      </c>
      <c r="D1310" s="297" t="s">
        <v>4864</v>
      </c>
      <c r="E1310" s="298">
        <v>6500</v>
      </c>
      <c r="F1310" s="298" t="s">
        <v>7517</v>
      </c>
      <c r="G1310" s="297" t="s">
        <v>7518</v>
      </c>
      <c r="H1310" s="297" t="s">
        <v>4877</v>
      </c>
      <c r="I1310" s="297" t="s">
        <v>4868</v>
      </c>
      <c r="J1310" s="297" t="s">
        <v>4869</v>
      </c>
      <c r="K1310" s="299">
        <v>4</v>
      </c>
      <c r="L1310" s="298">
        <v>12</v>
      </c>
      <c r="M1310" s="300">
        <v>80789.680000000008</v>
      </c>
      <c r="N1310" s="301"/>
      <c r="O1310" s="297"/>
      <c r="P1310" s="302"/>
    </row>
    <row r="1311" spans="1:16" s="285" customFormat="1" ht="11.25" x14ac:dyDescent="0.2">
      <c r="A1311" s="310" t="s">
        <v>1261</v>
      </c>
      <c r="B1311" s="296" t="s">
        <v>1262</v>
      </c>
      <c r="C1311" s="296" t="s">
        <v>312</v>
      </c>
      <c r="D1311" s="297" t="s">
        <v>4864</v>
      </c>
      <c r="E1311" s="298">
        <v>7000</v>
      </c>
      <c r="F1311" s="298" t="s">
        <v>7519</v>
      </c>
      <c r="G1311" s="297" t="s">
        <v>7520</v>
      </c>
      <c r="H1311" s="297" t="s">
        <v>4903</v>
      </c>
      <c r="I1311" s="297" t="s">
        <v>4868</v>
      </c>
      <c r="J1311" s="297" t="s">
        <v>4869</v>
      </c>
      <c r="K1311" s="299">
        <v>4</v>
      </c>
      <c r="L1311" s="298">
        <v>12</v>
      </c>
      <c r="M1311" s="300">
        <v>86789.680000000008</v>
      </c>
      <c r="N1311" s="301"/>
      <c r="O1311" s="297"/>
      <c r="P1311" s="302"/>
    </row>
    <row r="1312" spans="1:16" s="285" customFormat="1" ht="11.25" x14ac:dyDescent="0.2">
      <c r="A1312" s="310" t="s">
        <v>1261</v>
      </c>
      <c r="B1312" s="296" t="s">
        <v>1262</v>
      </c>
      <c r="C1312" s="296" t="s">
        <v>312</v>
      </c>
      <c r="D1312" s="297" t="s">
        <v>4864</v>
      </c>
      <c r="E1312" s="298">
        <v>7500</v>
      </c>
      <c r="F1312" s="298" t="s">
        <v>7521</v>
      </c>
      <c r="G1312" s="297" t="s">
        <v>7522</v>
      </c>
      <c r="H1312" s="297" t="s">
        <v>5728</v>
      </c>
      <c r="I1312" s="297" t="s">
        <v>4868</v>
      </c>
      <c r="J1312" s="297" t="s">
        <v>4869</v>
      </c>
      <c r="K1312" s="299">
        <v>4</v>
      </c>
      <c r="L1312" s="298">
        <v>12</v>
      </c>
      <c r="M1312" s="300">
        <v>92789.680000000008</v>
      </c>
      <c r="N1312" s="301"/>
      <c r="O1312" s="297"/>
      <c r="P1312" s="302"/>
    </row>
    <row r="1313" spans="1:16" s="285" customFormat="1" ht="11.25" x14ac:dyDescent="0.2">
      <c r="A1313" s="310" t="s">
        <v>1261</v>
      </c>
      <c r="B1313" s="296" t="s">
        <v>1262</v>
      </c>
      <c r="C1313" s="296" t="s">
        <v>312</v>
      </c>
      <c r="D1313" s="297" t="s">
        <v>4864</v>
      </c>
      <c r="E1313" s="298">
        <v>6500</v>
      </c>
      <c r="F1313" s="298" t="s">
        <v>7523</v>
      </c>
      <c r="G1313" s="297" t="s">
        <v>7524</v>
      </c>
      <c r="H1313" s="297" t="s">
        <v>4867</v>
      </c>
      <c r="I1313" s="297" t="s">
        <v>4868</v>
      </c>
      <c r="J1313" s="297" t="s">
        <v>4869</v>
      </c>
      <c r="K1313" s="299">
        <v>4</v>
      </c>
      <c r="L1313" s="298">
        <v>12</v>
      </c>
      <c r="M1313" s="300">
        <v>82010.440000000017</v>
      </c>
      <c r="N1313" s="301"/>
      <c r="O1313" s="297"/>
      <c r="P1313" s="302"/>
    </row>
    <row r="1314" spans="1:16" s="285" customFormat="1" ht="11.25" x14ac:dyDescent="0.2">
      <c r="A1314" s="310" t="s">
        <v>1261</v>
      </c>
      <c r="B1314" s="296" t="s">
        <v>1262</v>
      </c>
      <c r="C1314" s="296" t="s">
        <v>312</v>
      </c>
      <c r="D1314" s="297" t="s">
        <v>4864</v>
      </c>
      <c r="E1314" s="298">
        <v>7500</v>
      </c>
      <c r="F1314" s="298" t="s">
        <v>7525</v>
      </c>
      <c r="G1314" s="297" t="s">
        <v>7526</v>
      </c>
      <c r="H1314" s="297" t="s">
        <v>4867</v>
      </c>
      <c r="I1314" s="297" t="s">
        <v>4868</v>
      </c>
      <c r="J1314" s="297" t="s">
        <v>4869</v>
      </c>
      <c r="K1314" s="299">
        <v>4</v>
      </c>
      <c r="L1314" s="298">
        <v>12</v>
      </c>
      <c r="M1314" s="300">
        <v>92789.680000000008</v>
      </c>
      <c r="N1314" s="301"/>
      <c r="O1314" s="297"/>
      <c r="P1314" s="302"/>
    </row>
    <row r="1315" spans="1:16" s="285" customFormat="1" ht="11.25" x14ac:dyDescent="0.2">
      <c r="A1315" s="310" t="s">
        <v>1261</v>
      </c>
      <c r="B1315" s="296" t="s">
        <v>1262</v>
      </c>
      <c r="C1315" s="296" t="s">
        <v>312</v>
      </c>
      <c r="D1315" s="297" t="s">
        <v>4864</v>
      </c>
      <c r="E1315" s="298">
        <v>5500</v>
      </c>
      <c r="F1315" s="298" t="s">
        <v>7527</v>
      </c>
      <c r="G1315" s="297" t="s">
        <v>7528</v>
      </c>
      <c r="H1315" s="297" t="s">
        <v>4917</v>
      </c>
      <c r="I1315" s="297" t="s">
        <v>4868</v>
      </c>
      <c r="J1315" s="297" t="s">
        <v>4869</v>
      </c>
      <c r="K1315" s="299">
        <v>4</v>
      </c>
      <c r="L1315" s="298">
        <v>12</v>
      </c>
      <c r="M1315" s="300">
        <v>68789.680000000008</v>
      </c>
      <c r="N1315" s="301"/>
      <c r="O1315" s="297"/>
      <c r="P1315" s="302"/>
    </row>
    <row r="1316" spans="1:16" s="285" customFormat="1" ht="11.25" x14ac:dyDescent="0.2">
      <c r="A1316" s="310" t="s">
        <v>1261</v>
      </c>
      <c r="B1316" s="296" t="s">
        <v>1262</v>
      </c>
      <c r="C1316" s="296" t="s">
        <v>312</v>
      </c>
      <c r="D1316" s="297" t="s">
        <v>4864</v>
      </c>
      <c r="E1316" s="298">
        <v>10500</v>
      </c>
      <c r="F1316" s="298" t="s">
        <v>7529</v>
      </c>
      <c r="G1316" s="297" t="s">
        <v>7530</v>
      </c>
      <c r="H1316" s="297" t="s">
        <v>4887</v>
      </c>
      <c r="I1316" s="297" t="s">
        <v>4868</v>
      </c>
      <c r="J1316" s="297" t="s">
        <v>4869</v>
      </c>
      <c r="K1316" s="299">
        <v>4</v>
      </c>
      <c r="L1316" s="298">
        <v>12</v>
      </c>
      <c r="M1316" s="300">
        <v>128789.68000000001</v>
      </c>
      <c r="N1316" s="301"/>
      <c r="O1316" s="297"/>
      <c r="P1316" s="302"/>
    </row>
    <row r="1317" spans="1:16" s="285" customFormat="1" ht="11.25" x14ac:dyDescent="0.2">
      <c r="A1317" s="310" t="s">
        <v>1261</v>
      </c>
      <c r="B1317" s="296" t="s">
        <v>1262</v>
      </c>
      <c r="C1317" s="296" t="s">
        <v>312</v>
      </c>
      <c r="D1317" s="297" t="s">
        <v>4956</v>
      </c>
      <c r="E1317" s="298">
        <v>2500</v>
      </c>
      <c r="F1317" s="298" t="s">
        <v>7531</v>
      </c>
      <c r="G1317" s="297" t="s">
        <v>7532</v>
      </c>
      <c r="H1317" s="297" t="s">
        <v>4959</v>
      </c>
      <c r="I1317" s="297" t="s">
        <v>4897</v>
      </c>
      <c r="J1317" s="297" t="s">
        <v>4960</v>
      </c>
      <c r="K1317" s="299">
        <v>4</v>
      </c>
      <c r="L1317" s="298">
        <v>12</v>
      </c>
      <c r="M1317" s="300">
        <v>32789.68</v>
      </c>
      <c r="N1317" s="301"/>
      <c r="O1317" s="297"/>
      <c r="P1317" s="302"/>
    </row>
    <row r="1318" spans="1:16" s="285" customFormat="1" ht="11.25" x14ac:dyDescent="0.2">
      <c r="A1318" s="310" t="s">
        <v>1261</v>
      </c>
      <c r="B1318" s="296" t="s">
        <v>1262</v>
      </c>
      <c r="C1318" s="296" t="s">
        <v>312</v>
      </c>
      <c r="D1318" s="297" t="s">
        <v>4864</v>
      </c>
      <c r="E1318" s="298">
        <v>11000</v>
      </c>
      <c r="F1318" s="298" t="s">
        <v>7533</v>
      </c>
      <c r="G1318" s="297" t="s">
        <v>7534</v>
      </c>
      <c r="H1318" s="297" t="s">
        <v>4877</v>
      </c>
      <c r="I1318" s="297" t="s">
        <v>4868</v>
      </c>
      <c r="J1318" s="297" t="s">
        <v>4869</v>
      </c>
      <c r="K1318" s="299">
        <v>1</v>
      </c>
      <c r="L1318" s="298">
        <v>2</v>
      </c>
      <c r="M1318" s="300">
        <v>22178.18</v>
      </c>
      <c r="N1318" s="301"/>
      <c r="O1318" s="297"/>
      <c r="P1318" s="302"/>
    </row>
    <row r="1319" spans="1:16" s="285" customFormat="1" ht="11.25" x14ac:dyDescent="0.2">
      <c r="A1319" s="310" t="s">
        <v>1261</v>
      </c>
      <c r="B1319" s="296" t="s">
        <v>1262</v>
      </c>
      <c r="C1319" s="296" t="s">
        <v>312</v>
      </c>
      <c r="D1319" s="297" t="s">
        <v>4864</v>
      </c>
      <c r="E1319" s="298">
        <v>5500</v>
      </c>
      <c r="F1319" s="298" t="s">
        <v>7535</v>
      </c>
      <c r="G1319" s="297" t="s">
        <v>7536</v>
      </c>
      <c r="H1319" s="297" t="s">
        <v>4867</v>
      </c>
      <c r="I1319" s="297" t="s">
        <v>4868</v>
      </c>
      <c r="J1319" s="297" t="s">
        <v>4869</v>
      </c>
      <c r="K1319" s="299">
        <v>4</v>
      </c>
      <c r="L1319" s="298">
        <v>12</v>
      </c>
      <c r="M1319" s="300">
        <v>68789.680000000008</v>
      </c>
      <c r="N1319" s="301"/>
      <c r="O1319" s="297"/>
      <c r="P1319" s="302"/>
    </row>
    <row r="1320" spans="1:16" s="285" customFormat="1" ht="11.25" x14ac:dyDescent="0.2">
      <c r="A1320" s="310" t="s">
        <v>1261</v>
      </c>
      <c r="B1320" s="296" t="s">
        <v>1262</v>
      </c>
      <c r="C1320" s="296" t="s">
        <v>312</v>
      </c>
      <c r="D1320" s="297" t="s">
        <v>4864</v>
      </c>
      <c r="E1320" s="298">
        <v>7500</v>
      </c>
      <c r="F1320" s="298" t="s">
        <v>7537</v>
      </c>
      <c r="G1320" s="297" t="s">
        <v>7538</v>
      </c>
      <c r="H1320" s="297" t="s">
        <v>4877</v>
      </c>
      <c r="I1320" s="297" t="s">
        <v>4868</v>
      </c>
      <c r="J1320" s="297" t="s">
        <v>4869</v>
      </c>
      <c r="K1320" s="299">
        <v>1</v>
      </c>
      <c r="L1320" s="298">
        <v>2</v>
      </c>
      <c r="M1320" s="300">
        <v>16054.849999999999</v>
      </c>
      <c r="N1320" s="301"/>
      <c r="O1320" s="297"/>
      <c r="P1320" s="302"/>
    </row>
    <row r="1321" spans="1:16" s="285" customFormat="1" ht="11.25" x14ac:dyDescent="0.2">
      <c r="A1321" s="310" t="s">
        <v>1261</v>
      </c>
      <c r="B1321" s="296" t="s">
        <v>1262</v>
      </c>
      <c r="C1321" s="296" t="s">
        <v>312</v>
      </c>
      <c r="D1321" s="297" t="s">
        <v>4864</v>
      </c>
      <c r="E1321" s="298" t="s">
        <v>7539</v>
      </c>
      <c r="F1321" s="298" t="s">
        <v>7540</v>
      </c>
      <c r="G1321" s="297" t="s">
        <v>7541</v>
      </c>
      <c r="H1321" s="297" t="s">
        <v>4903</v>
      </c>
      <c r="I1321" s="297" t="s">
        <v>4868</v>
      </c>
      <c r="J1321" s="297" t="s">
        <v>4869</v>
      </c>
      <c r="K1321" s="299">
        <v>5</v>
      </c>
      <c r="L1321" s="298">
        <v>12</v>
      </c>
      <c r="M1321" s="300">
        <v>85796.35</v>
      </c>
      <c r="N1321" s="301"/>
      <c r="O1321" s="297"/>
      <c r="P1321" s="302"/>
    </row>
    <row r="1322" spans="1:16" s="285" customFormat="1" ht="11.25" x14ac:dyDescent="0.2">
      <c r="A1322" s="310" t="s">
        <v>1261</v>
      </c>
      <c r="B1322" s="296" t="s">
        <v>1262</v>
      </c>
      <c r="C1322" s="296" t="s">
        <v>312</v>
      </c>
      <c r="D1322" s="297" t="s">
        <v>4864</v>
      </c>
      <c r="E1322" s="298">
        <v>6500</v>
      </c>
      <c r="F1322" s="298" t="s">
        <v>7542</v>
      </c>
      <c r="G1322" s="297" t="s">
        <v>7543</v>
      </c>
      <c r="H1322" s="297" t="s">
        <v>4877</v>
      </c>
      <c r="I1322" s="297" t="s">
        <v>4868</v>
      </c>
      <c r="J1322" s="297" t="s">
        <v>4869</v>
      </c>
      <c r="K1322" s="299">
        <v>4</v>
      </c>
      <c r="L1322" s="298">
        <v>12</v>
      </c>
      <c r="M1322" s="300">
        <v>80789.680000000008</v>
      </c>
      <c r="N1322" s="301"/>
      <c r="O1322" s="297"/>
      <c r="P1322" s="302"/>
    </row>
    <row r="1323" spans="1:16" s="285" customFormat="1" ht="11.25" x14ac:dyDescent="0.2">
      <c r="A1323" s="310" t="s">
        <v>1261</v>
      </c>
      <c r="B1323" s="296" t="s">
        <v>1262</v>
      </c>
      <c r="C1323" s="296" t="s">
        <v>312</v>
      </c>
      <c r="D1323" s="297" t="s">
        <v>4864</v>
      </c>
      <c r="E1323" s="298">
        <v>6500</v>
      </c>
      <c r="F1323" s="298" t="s">
        <v>7544</v>
      </c>
      <c r="G1323" s="297" t="s">
        <v>7545</v>
      </c>
      <c r="H1323" s="297" t="s">
        <v>4887</v>
      </c>
      <c r="I1323" s="297" t="s">
        <v>4868</v>
      </c>
      <c r="J1323" s="297" t="s">
        <v>4869</v>
      </c>
      <c r="K1323" s="299">
        <v>4</v>
      </c>
      <c r="L1323" s="298">
        <v>12</v>
      </c>
      <c r="M1323" s="300">
        <v>80789.680000000008</v>
      </c>
      <c r="N1323" s="301"/>
      <c r="O1323" s="297"/>
      <c r="P1323" s="302"/>
    </row>
    <row r="1324" spans="1:16" s="285" customFormat="1" ht="11.25" x14ac:dyDescent="0.2">
      <c r="A1324" s="310" t="s">
        <v>1261</v>
      </c>
      <c r="B1324" s="296" t="s">
        <v>1262</v>
      </c>
      <c r="C1324" s="296" t="s">
        <v>312</v>
      </c>
      <c r="D1324" s="297" t="s">
        <v>4864</v>
      </c>
      <c r="E1324" s="298">
        <v>6500</v>
      </c>
      <c r="F1324" s="298" t="s">
        <v>7546</v>
      </c>
      <c r="G1324" s="297" t="s">
        <v>7547</v>
      </c>
      <c r="H1324" s="297" t="s">
        <v>5652</v>
      </c>
      <c r="I1324" s="297" t="s">
        <v>4868</v>
      </c>
      <c r="J1324" s="297" t="s">
        <v>4869</v>
      </c>
      <c r="K1324" s="299">
        <v>4</v>
      </c>
      <c r="L1324" s="298">
        <v>12</v>
      </c>
      <c r="M1324" s="300">
        <v>82009.430000000008</v>
      </c>
      <c r="N1324" s="301"/>
      <c r="O1324" s="297"/>
      <c r="P1324" s="302"/>
    </row>
    <row r="1325" spans="1:16" s="285" customFormat="1" ht="11.25" x14ac:dyDescent="0.2">
      <c r="A1325" s="310" t="s">
        <v>1261</v>
      </c>
      <c r="B1325" s="296" t="s">
        <v>1262</v>
      </c>
      <c r="C1325" s="296" t="s">
        <v>312</v>
      </c>
      <c r="D1325" s="297" t="s">
        <v>4864</v>
      </c>
      <c r="E1325" s="298" t="s">
        <v>7548</v>
      </c>
      <c r="F1325" s="298" t="s">
        <v>7549</v>
      </c>
      <c r="G1325" s="297" t="s">
        <v>7550</v>
      </c>
      <c r="H1325" s="297" t="s">
        <v>4877</v>
      </c>
      <c r="I1325" s="297" t="s">
        <v>4868</v>
      </c>
      <c r="J1325" s="297" t="s">
        <v>4869</v>
      </c>
      <c r="K1325" s="299">
        <v>5</v>
      </c>
      <c r="L1325" s="298">
        <v>12</v>
      </c>
      <c r="M1325" s="300">
        <v>73256.350000000006</v>
      </c>
      <c r="N1325" s="301"/>
      <c r="O1325" s="297"/>
      <c r="P1325" s="302"/>
    </row>
    <row r="1326" spans="1:16" s="285" customFormat="1" ht="11.25" x14ac:dyDescent="0.2">
      <c r="A1326" s="310" t="s">
        <v>1261</v>
      </c>
      <c r="B1326" s="296" t="s">
        <v>1262</v>
      </c>
      <c r="C1326" s="296" t="s">
        <v>312</v>
      </c>
      <c r="D1326" s="297" t="s">
        <v>4864</v>
      </c>
      <c r="E1326" s="298">
        <v>7500</v>
      </c>
      <c r="F1326" s="298" t="s">
        <v>7551</v>
      </c>
      <c r="G1326" s="297" t="s">
        <v>7552</v>
      </c>
      <c r="H1326" s="297" t="s">
        <v>4867</v>
      </c>
      <c r="I1326" s="297" t="s">
        <v>4868</v>
      </c>
      <c r="J1326" s="297" t="s">
        <v>4869</v>
      </c>
      <c r="K1326" s="299">
        <v>4</v>
      </c>
      <c r="L1326" s="298">
        <v>12</v>
      </c>
      <c r="M1326" s="300">
        <v>92789.680000000008</v>
      </c>
      <c r="N1326" s="301"/>
      <c r="O1326" s="297"/>
      <c r="P1326" s="302"/>
    </row>
    <row r="1327" spans="1:16" s="285" customFormat="1" ht="11.25" x14ac:dyDescent="0.2">
      <c r="A1327" s="310" t="s">
        <v>1261</v>
      </c>
      <c r="B1327" s="296" t="s">
        <v>1262</v>
      </c>
      <c r="C1327" s="296" t="s">
        <v>312</v>
      </c>
      <c r="D1327" s="297" t="s">
        <v>4864</v>
      </c>
      <c r="E1327" s="298">
        <v>7500</v>
      </c>
      <c r="F1327" s="298" t="s">
        <v>1355</v>
      </c>
      <c r="G1327" s="297" t="s">
        <v>1356</v>
      </c>
      <c r="H1327" s="297" t="s">
        <v>4867</v>
      </c>
      <c r="I1327" s="297" t="s">
        <v>4868</v>
      </c>
      <c r="J1327" s="297" t="s">
        <v>4869</v>
      </c>
      <c r="K1327" s="299">
        <v>1</v>
      </c>
      <c r="L1327" s="298">
        <v>2</v>
      </c>
      <c r="M1327" s="300">
        <v>16054.849999999999</v>
      </c>
      <c r="N1327" s="301"/>
      <c r="O1327" s="297"/>
      <c r="P1327" s="302"/>
    </row>
    <row r="1328" spans="1:16" s="285" customFormat="1" ht="11.25" x14ac:dyDescent="0.2">
      <c r="A1328" s="310" t="s">
        <v>1261</v>
      </c>
      <c r="B1328" s="296" t="s">
        <v>1262</v>
      </c>
      <c r="C1328" s="296" t="s">
        <v>312</v>
      </c>
      <c r="D1328" s="297" t="s">
        <v>4864</v>
      </c>
      <c r="E1328" s="298">
        <v>7500</v>
      </c>
      <c r="F1328" s="298" t="s">
        <v>7553</v>
      </c>
      <c r="G1328" s="297" t="s">
        <v>7554</v>
      </c>
      <c r="H1328" s="297" t="s">
        <v>4867</v>
      </c>
      <c r="I1328" s="297" t="s">
        <v>4868</v>
      </c>
      <c r="J1328" s="297" t="s">
        <v>4869</v>
      </c>
      <c r="K1328" s="299">
        <v>4</v>
      </c>
      <c r="L1328" s="298">
        <v>12</v>
      </c>
      <c r="M1328" s="300">
        <v>92789.680000000008</v>
      </c>
      <c r="N1328" s="301"/>
      <c r="O1328" s="297"/>
      <c r="P1328" s="302"/>
    </row>
    <row r="1329" spans="1:16" s="285" customFormat="1" ht="11.25" x14ac:dyDescent="0.2">
      <c r="A1329" s="310" t="s">
        <v>1261</v>
      </c>
      <c r="B1329" s="296" t="s">
        <v>1262</v>
      </c>
      <c r="C1329" s="296" t="s">
        <v>312</v>
      </c>
      <c r="D1329" s="297" t="s">
        <v>4956</v>
      </c>
      <c r="E1329" s="298">
        <v>3400</v>
      </c>
      <c r="F1329" s="298" t="s">
        <v>7555</v>
      </c>
      <c r="G1329" s="297" t="s">
        <v>7556</v>
      </c>
      <c r="H1329" s="297" t="s">
        <v>6859</v>
      </c>
      <c r="I1329" s="297" t="s">
        <v>4897</v>
      </c>
      <c r="J1329" s="297" t="s">
        <v>4898</v>
      </c>
      <c r="K1329" s="299">
        <v>4</v>
      </c>
      <c r="L1329" s="298">
        <v>12</v>
      </c>
      <c r="M1329" s="300">
        <v>43589.68</v>
      </c>
      <c r="N1329" s="301"/>
      <c r="O1329" s="297"/>
      <c r="P1329" s="302"/>
    </row>
    <row r="1330" spans="1:16" s="285" customFormat="1" ht="11.25" x14ac:dyDescent="0.2">
      <c r="A1330" s="310" t="s">
        <v>1261</v>
      </c>
      <c r="B1330" s="296" t="s">
        <v>1262</v>
      </c>
      <c r="C1330" s="296" t="s">
        <v>312</v>
      </c>
      <c r="D1330" s="297" t="s">
        <v>4864</v>
      </c>
      <c r="E1330" s="298">
        <v>5900</v>
      </c>
      <c r="F1330" s="298" t="s">
        <v>7557</v>
      </c>
      <c r="G1330" s="297" t="s">
        <v>7558</v>
      </c>
      <c r="H1330" s="297" t="s">
        <v>4867</v>
      </c>
      <c r="I1330" s="297" t="s">
        <v>4868</v>
      </c>
      <c r="J1330" s="297" t="s">
        <v>4869</v>
      </c>
      <c r="K1330" s="299">
        <v>4</v>
      </c>
      <c r="L1330" s="298">
        <v>12</v>
      </c>
      <c r="M1330" s="300">
        <v>73589.680000000008</v>
      </c>
      <c r="N1330" s="301"/>
      <c r="O1330" s="297"/>
      <c r="P1330" s="302"/>
    </row>
    <row r="1331" spans="1:16" s="285" customFormat="1" ht="11.25" x14ac:dyDescent="0.2">
      <c r="A1331" s="310" t="s">
        <v>1261</v>
      </c>
      <c r="B1331" s="296" t="s">
        <v>1262</v>
      </c>
      <c r="C1331" s="296" t="s">
        <v>312</v>
      </c>
      <c r="D1331" s="297" t="s">
        <v>4864</v>
      </c>
      <c r="E1331" s="298">
        <v>6500</v>
      </c>
      <c r="F1331" s="298" t="s">
        <v>7559</v>
      </c>
      <c r="G1331" s="297" t="s">
        <v>7560</v>
      </c>
      <c r="H1331" s="297" t="s">
        <v>4877</v>
      </c>
      <c r="I1331" s="297" t="s">
        <v>4868</v>
      </c>
      <c r="J1331" s="297" t="s">
        <v>4869</v>
      </c>
      <c r="K1331" s="299">
        <v>2</v>
      </c>
      <c r="L1331" s="298">
        <v>5</v>
      </c>
      <c r="M1331" s="300">
        <v>31387.3</v>
      </c>
      <c r="N1331" s="301"/>
      <c r="O1331" s="297"/>
      <c r="P1331" s="302"/>
    </row>
    <row r="1332" spans="1:16" s="285" customFormat="1" ht="11.25" x14ac:dyDescent="0.2">
      <c r="A1332" s="310" t="s">
        <v>1261</v>
      </c>
      <c r="B1332" s="296" t="s">
        <v>1262</v>
      </c>
      <c r="C1332" s="296" t="s">
        <v>312</v>
      </c>
      <c r="D1332" s="297" t="s">
        <v>4864</v>
      </c>
      <c r="E1332" s="298">
        <v>6500</v>
      </c>
      <c r="F1332" s="298" t="s">
        <v>7561</v>
      </c>
      <c r="G1332" s="297" t="s">
        <v>7562</v>
      </c>
      <c r="H1332" s="297" t="s">
        <v>4877</v>
      </c>
      <c r="I1332" s="297" t="s">
        <v>4868</v>
      </c>
      <c r="J1332" s="297" t="s">
        <v>4869</v>
      </c>
      <c r="K1332" s="299">
        <v>1</v>
      </c>
      <c r="L1332" s="298">
        <v>2</v>
      </c>
      <c r="M1332" s="300">
        <v>13988.179999999998</v>
      </c>
      <c r="N1332" s="301"/>
      <c r="O1332" s="297"/>
      <c r="P1332" s="302"/>
    </row>
    <row r="1333" spans="1:16" s="285" customFormat="1" ht="11.25" x14ac:dyDescent="0.2">
      <c r="A1333" s="310" t="s">
        <v>1261</v>
      </c>
      <c r="B1333" s="296" t="s">
        <v>1262</v>
      </c>
      <c r="C1333" s="296" t="s">
        <v>312</v>
      </c>
      <c r="D1333" s="297" t="s">
        <v>4864</v>
      </c>
      <c r="E1333" s="298">
        <v>10000</v>
      </c>
      <c r="F1333" s="298" t="s">
        <v>7563</v>
      </c>
      <c r="G1333" s="297" t="s">
        <v>7564</v>
      </c>
      <c r="H1333" s="297" t="s">
        <v>4887</v>
      </c>
      <c r="I1333" s="297" t="s">
        <v>4868</v>
      </c>
      <c r="J1333" s="297" t="s">
        <v>4869</v>
      </c>
      <c r="K1333" s="299">
        <v>4</v>
      </c>
      <c r="L1333" s="298">
        <v>10</v>
      </c>
      <c r="M1333" s="300">
        <v>108258.05</v>
      </c>
      <c r="N1333" s="301"/>
      <c r="O1333" s="297"/>
      <c r="P1333" s="302"/>
    </row>
    <row r="1334" spans="1:16" s="285" customFormat="1" ht="11.25" x14ac:dyDescent="0.2">
      <c r="A1334" s="310" t="s">
        <v>1261</v>
      </c>
      <c r="B1334" s="296" t="s">
        <v>1262</v>
      </c>
      <c r="C1334" s="296" t="s">
        <v>312</v>
      </c>
      <c r="D1334" s="297" t="s">
        <v>4864</v>
      </c>
      <c r="E1334" s="298">
        <v>6500</v>
      </c>
      <c r="F1334" s="298" t="s">
        <v>7565</v>
      </c>
      <c r="G1334" s="297" t="s">
        <v>7566</v>
      </c>
      <c r="H1334" s="297" t="s">
        <v>4877</v>
      </c>
      <c r="I1334" s="297" t="s">
        <v>4868</v>
      </c>
      <c r="J1334" s="297" t="s">
        <v>4869</v>
      </c>
      <c r="K1334" s="299">
        <v>4</v>
      </c>
      <c r="L1334" s="298">
        <v>12</v>
      </c>
      <c r="M1334" s="300">
        <v>80789.680000000008</v>
      </c>
      <c r="N1334" s="301"/>
      <c r="O1334" s="297"/>
      <c r="P1334" s="302"/>
    </row>
    <row r="1335" spans="1:16" s="285" customFormat="1" ht="11.25" x14ac:dyDescent="0.2">
      <c r="A1335" s="310" t="s">
        <v>1261</v>
      </c>
      <c r="B1335" s="296" t="s">
        <v>1262</v>
      </c>
      <c r="C1335" s="296" t="s">
        <v>312</v>
      </c>
      <c r="D1335" s="297" t="s">
        <v>4864</v>
      </c>
      <c r="E1335" s="298">
        <v>5500</v>
      </c>
      <c r="F1335" s="298" t="s">
        <v>7567</v>
      </c>
      <c r="G1335" s="297" t="s">
        <v>7568</v>
      </c>
      <c r="H1335" s="297" t="s">
        <v>4917</v>
      </c>
      <c r="I1335" s="297" t="s">
        <v>4868</v>
      </c>
      <c r="J1335" s="297" t="s">
        <v>4869</v>
      </c>
      <c r="K1335" s="299">
        <v>4</v>
      </c>
      <c r="L1335" s="298">
        <v>12</v>
      </c>
      <c r="M1335" s="300">
        <v>68789.680000000008</v>
      </c>
      <c r="N1335" s="301"/>
      <c r="O1335" s="297"/>
      <c r="P1335" s="302"/>
    </row>
    <row r="1336" spans="1:16" s="285" customFormat="1" ht="11.25" x14ac:dyDescent="0.2">
      <c r="A1336" s="310" t="s">
        <v>1261</v>
      </c>
      <c r="B1336" s="296" t="s">
        <v>1262</v>
      </c>
      <c r="C1336" s="296" t="s">
        <v>312</v>
      </c>
      <c r="D1336" s="297" t="s">
        <v>4864</v>
      </c>
      <c r="E1336" s="298">
        <v>5000</v>
      </c>
      <c r="F1336" s="298" t="s">
        <v>7569</v>
      </c>
      <c r="G1336" s="297" t="s">
        <v>7570</v>
      </c>
      <c r="H1336" s="297" t="s">
        <v>5696</v>
      </c>
      <c r="I1336" s="297" t="s">
        <v>4883</v>
      </c>
      <c r="J1336" s="297" t="s">
        <v>4884</v>
      </c>
      <c r="K1336" s="299">
        <v>1</v>
      </c>
      <c r="L1336" s="298">
        <v>2</v>
      </c>
      <c r="M1336" s="300">
        <v>10888.179999999998</v>
      </c>
      <c r="N1336" s="301"/>
      <c r="O1336" s="297"/>
      <c r="P1336" s="302"/>
    </row>
    <row r="1337" spans="1:16" s="285" customFormat="1" ht="11.25" x14ac:dyDescent="0.2">
      <c r="A1337" s="310" t="s">
        <v>1261</v>
      </c>
      <c r="B1337" s="296" t="s">
        <v>1262</v>
      </c>
      <c r="C1337" s="296" t="s">
        <v>312</v>
      </c>
      <c r="D1337" s="297" t="s">
        <v>4864</v>
      </c>
      <c r="E1337" s="298">
        <v>4800</v>
      </c>
      <c r="F1337" s="298" t="s">
        <v>7571</v>
      </c>
      <c r="G1337" s="297" t="s">
        <v>7572</v>
      </c>
      <c r="H1337" s="297" t="s">
        <v>6021</v>
      </c>
      <c r="I1337" s="297" t="s">
        <v>4868</v>
      </c>
      <c r="J1337" s="297" t="s">
        <v>4869</v>
      </c>
      <c r="K1337" s="299">
        <v>4</v>
      </c>
      <c r="L1337" s="298">
        <v>12</v>
      </c>
      <c r="M1337" s="300">
        <v>60389.68</v>
      </c>
      <c r="N1337" s="301"/>
      <c r="O1337" s="297"/>
      <c r="P1337" s="302"/>
    </row>
    <row r="1338" spans="1:16" s="285" customFormat="1" ht="11.25" x14ac:dyDescent="0.2">
      <c r="A1338" s="310" t="s">
        <v>1261</v>
      </c>
      <c r="B1338" s="296" t="s">
        <v>1262</v>
      </c>
      <c r="C1338" s="296" t="s">
        <v>312</v>
      </c>
      <c r="D1338" s="297" t="s">
        <v>4864</v>
      </c>
      <c r="E1338" s="298">
        <v>10000</v>
      </c>
      <c r="F1338" s="298" t="s">
        <v>7573</v>
      </c>
      <c r="G1338" s="297" t="s">
        <v>7574</v>
      </c>
      <c r="H1338" s="297" t="s">
        <v>4887</v>
      </c>
      <c r="I1338" s="297" t="s">
        <v>4868</v>
      </c>
      <c r="J1338" s="297" t="s">
        <v>4869</v>
      </c>
      <c r="K1338" s="299">
        <v>4</v>
      </c>
      <c r="L1338" s="298">
        <v>12</v>
      </c>
      <c r="M1338" s="300">
        <v>124737.14</v>
      </c>
      <c r="N1338" s="301"/>
      <c r="O1338" s="297"/>
      <c r="P1338" s="302"/>
    </row>
    <row r="1339" spans="1:16" s="285" customFormat="1" ht="11.25" x14ac:dyDescent="0.2">
      <c r="A1339" s="310" t="s">
        <v>1261</v>
      </c>
      <c r="B1339" s="296" t="s">
        <v>1262</v>
      </c>
      <c r="C1339" s="296" t="s">
        <v>312</v>
      </c>
      <c r="D1339" s="297" t="s">
        <v>4864</v>
      </c>
      <c r="E1339" s="298">
        <v>8500</v>
      </c>
      <c r="F1339" s="298" t="s">
        <v>7575</v>
      </c>
      <c r="G1339" s="297" t="s">
        <v>7576</v>
      </c>
      <c r="H1339" s="297" t="s">
        <v>4887</v>
      </c>
      <c r="I1339" s="297" t="s">
        <v>4868</v>
      </c>
      <c r="J1339" s="297" t="s">
        <v>4869</v>
      </c>
      <c r="K1339" s="299">
        <v>4</v>
      </c>
      <c r="L1339" s="298">
        <v>12</v>
      </c>
      <c r="M1339" s="300">
        <v>104789.68000000001</v>
      </c>
      <c r="N1339" s="301"/>
      <c r="O1339" s="297"/>
      <c r="P1339" s="302"/>
    </row>
    <row r="1340" spans="1:16" s="285" customFormat="1" ht="11.25" x14ac:dyDescent="0.2">
      <c r="A1340" s="310" t="s">
        <v>1261</v>
      </c>
      <c r="B1340" s="296" t="s">
        <v>1262</v>
      </c>
      <c r="C1340" s="296" t="s">
        <v>312</v>
      </c>
      <c r="D1340" s="297" t="s">
        <v>4864</v>
      </c>
      <c r="E1340" s="298">
        <v>7500</v>
      </c>
      <c r="F1340" s="298" t="s">
        <v>7577</v>
      </c>
      <c r="G1340" s="297" t="s">
        <v>7578</v>
      </c>
      <c r="H1340" s="297" t="s">
        <v>4917</v>
      </c>
      <c r="I1340" s="297" t="s">
        <v>4868</v>
      </c>
      <c r="J1340" s="297" t="s">
        <v>4869</v>
      </c>
      <c r="K1340" s="299">
        <v>3</v>
      </c>
      <c r="L1340" s="298">
        <v>10</v>
      </c>
      <c r="M1340" s="300">
        <v>79247.430000000008</v>
      </c>
      <c r="N1340" s="301"/>
      <c r="O1340" s="297"/>
      <c r="P1340" s="302"/>
    </row>
    <row r="1341" spans="1:16" s="285" customFormat="1" ht="11.25" x14ac:dyDescent="0.2">
      <c r="A1341" s="310" t="s">
        <v>1261</v>
      </c>
      <c r="B1341" s="296" t="s">
        <v>1262</v>
      </c>
      <c r="C1341" s="296" t="s">
        <v>312</v>
      </c>
      <c r="D1341" s="297" t="s">
        <v>4864</v>
      </c>
      <c r="E1341" s="298">
        <v>11000</v>
      </c>
      <c r="F1341" s="298" t="s">
        <v>7579</v>
      </c>
      <c r="G1341" s="297" t="s">
        <v>7580</v>
      </c>
      <c r="H1341" s="297" t="s">
        <v>4877</v>
      </c>
      <c r="I1341" s="297" t="s">
        <v>4868</v>
      </c>
      <c r="J1341" s="297" t="s">
        <v>4869</v>
      </c>
      <c r="K1341" s="299">
        <v>4</v>
      </c>
      <c r="L1341" s="298">
        <v>12</v>
      </c>
      <c r="M1341" s="300">
        <v>134789.68</v>
      </c>
      <c r="N1341" s="301"/>
      <c r="O1341" s="297"/>
      <c r="P1341" s="302"/>
    </row>
    <row r="1342" spans="1:16" s="285" customFormat="1" ht="11.25" x14ac:dyDescent="0.2">
      <c r="A1342" s="310" t="s">
        <v>1261</v>
      </c>
      <c r="B1342" s="296" t="s">
        <v>1262</v>
      </c>
      <c r="C1342" s="296" t="s">
        <v>312</v>
      </c>
      <c r="D1342" s="297" t="s">
        <v>4864</v>
      </c>
      <c r="E1342" s="298">
        <v>8500</v>
      </c>
      <c r="F1342" s="298" t="s">
        <v>7581</v>
      </c>
      <c r="G1342" s="297" t="s">
        <v>7582</v>
      </c>
      <c r="H1342" s="297" t="s">
        <v>4887</v>
      </c>
      <c r="I1342" s="297" t="s">
        <v>4868</v>
      </c>
      <c r="J1342" s="297" t="s">
        <v>4869</v>
      </c>
      <c r="K1342" s="299">
        <v>4</v>
      </c>
      <c r="L1342" s="298">
        <v>12</v>
      </c>
      <c r="M1342" s="300">
        <v>104789.68000000001</v>
      </c>
      <c r="N1342" s="301"/>
      <c r="O1342" s="297"/>
      <c r="P1342" s="302"/>
    </row>
    <row r="1343" spans="1:16" s="285" customFormat="1" ht="11.25" x14ac:dyDescent="0.2">
      <c r="A1343" s="310" t="s">
        <v>1261</v>
      </c>
      <c r="B1343" s="296" t="s">
        <v>1262</v>
      </c>
      <c r="C1343" s="296" t="s">
        <v>312</v>
      </c>
      <c r="D1343" s="297" t="s">
        <v>4864</v>
      </c>
      <c r="E1343" s="298">
        <v>10000</v>
      </c>
      <c r="F1343" s="298" t="s">
        <v>7583</v>
      </c>
      <c r="G1343" s="297" t="s">
        <v>7584</v>
      </c>
      <c r="H1343" s="297" t="s">
        <v>4874</v>
      </c>
      <c r="I1343" s="297" t="s">
        <v>4868</v>
      </c>
      <c r="J1343" s="297" t="s">
        <v>4869</v>
      </c>
      <c r="K1343" s="299">
        <v>4</v>
      </c>
      <c r="L1343" s="298">
        <v>12</v>
      </c>
      <c r="M1343" s="300">
        <v>122789.68000000001</v>
      </c>
      <c r="N1343" s="301"/>
      <c r="O1343" s="297"/>
      <c r="P1343" s="302"/>
    </row>
    <row r="1344" spans="1:16" s="285" customFormat="1" ht="11.25" x14ac:dyDescent="0.2">
      <c r="A1344" s="310" t="s">
        <v>1261</v>
      </c>
      <c r="B1344" s="296" t="s">
        <v>1262</v>
      </c>
      <c r="C1344" s="296" t="s">
        <v>312</v>
      </c>
      <c r="D1344" s="297" t="s">
        <v>4864</v>
      </c>
      <c r="E1344" s="298">
        <v>8500</v>
      </c>
      <c r="F1344" s="298" t="s">
        <v>7585</v>
      </c>
      <c r="G1344" s="297" t="s">
        <v>7586</v>
      </c>
      <c r="H1344" s="297" t="s">
        <v>4887</v>
      </c>
      <c r="I1344" s="297" t="s">
        <v>4868</v>
      </c>
      <c r="J1344" s="297" t="s">
        <v>4869</v>
      </c>
      <c r="K1344" s="299">
        <v>4</v>
      </c>
      <c r="L1344" s="298">
        <v>12</v>
      </c>
      <c r="M1344" s="300">
        <v>104789.68000000001</v>
      </c>
      <c r="N1344" s="301"/>
      <c r="O1344" s="297"/>
      <c r="P1344" s="302"/>
    </row>
    <row r="1345" spans="1:16" s="285" customFormat="1" ht="11.25" x14ac:dyDescent="0.2">
      <c r="A1345" s="310" t="s">
        <v>1261</v>
      </c>
      <c r="B1345" s="296" t="s">
        <v>1262</v>
      </c>
      <c r="C1345" s="296" t="s">
        <v>312</v>
      </c>
      <c r="D1345" s="297" t="s">
        <v>4864</v>
      </c>
      <c r="E1345" s="298">
        <v>7500</v>
      </c>
      <c r="F1345" s="298" t="s">
        <v>7587</v>
      </c>
      <c r="G1345" s="297" t="s">
        <v>7588</v>
      </c>
      <c r="H1345" s="297" t="s">
        <v>4874</v>
      </c>
      <c r="I1345" s="297" t="s">
        <v>4868</v>
      </c>
      <c r="J1345" s="297" t="s">
        <v>4869</v>
      </c>
      <c r="K1345" s="299">
        <v>4</v>
      </c>
      <c r="L1345" s="298">
        <v>12</v>
      </c>
      <c r="M1345" s="300">
        <v>92789.680000000008</v>
      </c>
      <c r="N1345" s="301"/>
      <c r="O1345" s="297"/>
      <c r="P1345" s="302"/>
    </row>
    <row r="1346" spans="1:16" s="285" customFormat="1" ht="11.25" x14ac:dyDescent="0.2">
      <c r="A1346" s="310" t="s">
        <v>1261</v>
      </c>
      <c r="B1346" s="296" t="s">
        <v>1262</v>
      </c>
      <c r="C1346" s="296" t="s">
        <v>312</v>
      </c>
      <c r="D1346" s="297" t="s">
        <v>4864</v>
      </c>
      <c r="E1346" s="298">
        <v>5500</v>
      </c>
      <c r="F1346" s="298" t="s">
        <v>7589</v>
      </c>
      <c r="G1346" s="297" t="s">
        <v>7590</v>
      </c>
      <c r="H1346" s="297" t="s">
        <v>4877</v>
      </c>
      <c r="I1346" s="297" t="s">
        <v>4883</v>
      </c>
      <c r="J1346" s="297" t="s">
        <v>4884</v>
      </c>
      <c r="K1346" s="299">
        <v>4</v>
      </c>
      <c r="L1346" s="298">
        <v>12</v>
      </c>
      <c r="M1346" s="300">
        <v>68789.680000000008</v>
      </c>
      <c r="N1346" s="301"/>
      <c r="O1346" s="297"/>
      <c r="P1346" s="302"/>
    </row>
    <row r="1347" spans="1:16" s="285" customFormat="1" ht="11.25" x14ac:dyDescent="0.2">
      <c r="A1347" s="310" t="s">
        <v>1261</v>
      </c>
      <c r="B1347" s="296" t="s">
        <v>1262</v>
      </c>
      <c r="C1347" s="296" t="s">
        <v>312</v>
      </c>
      <c r="D1347" s="297" t="s">
        <v>4864</v>
      </c>
      <c r="E1347" s="298">
        <v>8500</v>
      </c>
      <c r="F1347" s="298" t="s">
        <v>7591</v>
      </c>
      <c r="G1347" s="297" t="s">
        <v>7592</v>
      </c>
      <c r="H1347" s="297" t="s">
        <v>4877</v>
      </c>
      <c r="I1347" s="297" t="s">
        <v>4868</v>
      </c>
      <c r="J1347" s="297" t="s">
        <v>4869</v>
      </c>
      <c r="K1347" s="299">
        <v>4</v>
      </c>
      <c r="L1347" s="298">
        <v>12</v>
      </c>
      <c r="M1347" s="300">
        <v>104789.68000000001</v>
      </c>
      <c r="N1347" s="301"/>
      <c r="O1347" s="297"/>
      <c r="P1347" s="302"/>
    </row>
    <row r="1348" spans="1:16" s="285" customFormat="1" ht="11.25" x14ac:dyDescent="0.2">
      <c r="A1348" s="310" t="s">
        <v>1261</v>
      </c>
      <c r="B1348" s="296" t="s">
        <v>1262</v>
      </c>
      <c r="C1348" s="296" t="s">
        <v>312</v>
      </c>
      <c r="D1348" s="297" t="s">
        <v>4864</v>
      </c>
      <c r="E1348" s="298">
        <v>6500</v>
      </c>
      <c r="F1348" s="298" t="s">
        <v>7593</v>
      </c>
      <c r="G1348" s="297" t="s">
        <v>7594</v>
      </c>
      <c r="H1348" s="297" t="s">
        <v>4867</v>
      </c>
      <c r="I1348" s="297" t="s">
        <v>4868</v>
      </c>
      <c r="J1348" s="297" t="s">
        <v>4869</v>
      </c>
      <c r="K1348" s="299">
        <v>6</v>
      </c>
      <c r="L1348" s="298">
        <v>12</v>
      </c>
      <c r="M1348" s="300">
        <v>80789.680000000008</v>
      </c>
      <c r="N1348" s="301"/>
      <c r="O1348" s="297"/>
      <c r="P1348" s="302"/>
    </row>
    <row r="1349" spans="1:16" s="285" customFormat="1" ht="11.25" x14ac:dyDescent="0.2">
      <c r="A1349" s="310" t="s">
        <v>1261</v>
      </c>
      <c r="B1349" s="296" t="s">
        <v>1262</v>
      </c>
      <c r="C1349" s="296" t="s">
        <v>312</v>
      </c>
      <c r="D1349" s="297" t="s">
        <v>4880</v>
      </c>
      <c r="E1349" s="298">
        <v>1450</v>
      </c>
      <c r="F1349" s="298" t="s">
        <v>7595</v>
      </c>
      <c r="G1349" s="297" t="s">
        <v>7596</v>
      </c>
      <c r="H1349" s="297" t="s">
        <v>5050</v>
      </c>
      <c r="I1349" s="297" t="s">
        <v>4868</v>
      </c>
      <c r="J1349" s="297" t="s">
        <v>5069</v>
      </c>
      <c r="K1349" s="299">
        <v>4</v>
      </c>
      <c r="L1349" s="298">
        <v>12</v>
      </c>
      <c r="M1349" s="300">
        <v>19865.88</v>
      </c>
      <c r="N1349" s="301"/>
      <c r="O1349" s="297"/>
      <c r="P1349" s="302"/>
    </row>
    <row r="1350" spans="1:16" s="285" customFormat="1" ht="11.25" x14ac:dyDescent="0.2">
      <c r="A1350" s="310" t="s">
        <v>1261</v>
      </c>
      <c r="B1350" s="296" t="s">
        <v>1262</v>
      </c>
      <c r="C1350" s="296" t="s">
        <v>312</v>
      </c>
      <c r="D1350" s="297" t="s">
        <v>4864</v>
      </c>
      <c r="E1350" s="298">
        <v>7500</v>
      </c>
      <c r="F1350" s="298" t="s">
        <v>7597</v>
      </c>
      <c r="G1350" s="297" t="s">
        <v>7598</v>
      </c>
      <c r="H1350" s="297" t="s">
        <v>4867</v>
      </c>
      <c r="I1350" s="297" t="s">
        <v>4868</v>
      </c>
      <c r="J1350" s="297" t="s">
        <v>4869</v>
      </c>
      <c r="K1350" s="299">
        <v>4</v>
      </c>
      <c r="L1350" s="298">
        <v>12</v>
      </c>
      <c r="M1350" s="300">
        <v>93179.430000000008</v>
      </c>
      <c r="N1350" s="301"/>
      <c r="O1350" s="297"/>
      <c r="P1350" s="302"/>
    </row>
    <row r="1351" spans="1:16" s="285" customFormat="1" ht="11.25" x14ac:dyDescent="0.2">
      <c r="A1351" s="310" t="s">
        <v>1261</v>
      </c>
      <c r="B1351" s="296" t="s">
        <v>1262</v>
      </c>
      <c r="C1351" s="296" t="s">
        <v>312</v>
      </c>
      <c r="D1351" s="297" t="s">
        <v>4864</v>
      </c>
      <c r="E1351" s="298">
        <v>7500</v>
      </c>
      <c r="F1351" s="298" t="s">
        <v>7599</v>
      </c>
      <c r="G1351" s="297" t="s">
        <v>7600</v>
      </c>
      <c r="H1351" s="297" t="s">
        <v>4874</v>
      </c>
      <c r="I1351" s="297" t="s">
        <v>4868</v>
      </c>
      <c r="J1351" s="297" t="s">
        <v>4869</v>
      </c>
      <c r="K1351" s="299">
        <v>4</v>
      </c>
      <c r="L1351" s="298">
        <v>11</v>
      </c>
      <c r="M1351" s="300">
        <v>89615.53</v>
      </c>
      <c r="N1351" s="301"/>
      <c r="O1351" s="297"/>
      <c r="P1351" s="302"/>
    </row>
    <row r="1352" spans="1:16" s="285" customFormat="1" ht="11.25" x14ac:dyDescent="0.2">
      <c r="A1352" s="310" t="s">
        <v>1261</v>
      </c>
      <c r="B1352" s="296" t="s">
        <v>1262</v>
      </c>
      <c r="C1352" s="296" t="s">
        <v>312</v>
      </c>
      <c r="D1352" s="297" t="s">
        <v>4880</v>
      </c>
      <c r="E1352" s="298">
        <v>2500</v>
      </c>
      <c r="F1352" s="298" t="s">
        <v>7601</v>
      </c>
      <c r="G1352" s="297" t="s">
        <v>7602</v>
      </c>
      <c r="H1352" s="297" t="s">
        <v>5347</v>
      </c>
      <c r="I1352" s="297" t="s">
        <v>4922</v>
      </c>
      <c r="J1352" s="297" t="s">
        <v>4884</v>
      </c>
      <c r="K1352" s="299">
        <v>4</v>
      </c>
      <c r="L1352" s="298">
        <v>12</v>
      </c>
      <c r="M1352" s="300">
        <v>32789.68</v>
      </c>
      <c r="N1352" s="301"/>
      <c r="O1352" s="297"/>
      <c r="P1352" s="302"/>
    </row>
    <row r="1353" spans="1:16" s="285" customFormat="1" ht="11.25" x14ac:dyDescent="0.2">
      <c r="A1353" s="310" t="s">
        <v>1261</v>
      </c>
      <c r="B1353" s="296" t="s">
        <v>1262</v>
      </c>
      <c r="C1353" s="296" t="s">
        <v>312</v>
      </c>
      <c r="D1353" s="297" t="s">
        <v>4864</v>
      </c>
      <c r="E1353" s="298">
        <v>8500</v>
      </c>
      <c r="F1353" s="298" t="s">
        <v>7603</v>
      </c>
      <c r="G1353" s="297" t="s">
        <v>7604</v>
      </c>
      <c r="H1353" s="297" t="s">
        <v>5347</v>
      </c>
      <c r="I1353" s="297" t="s">
        <v>4868</v>
      </c>
      <c r="J1353" s="297" t="s">
        <v>4869</v>
      </c>
      <c r="K1353" s="299">
        <v>4</v>
      </c>
      <c r="L1353" s="298">
        <v>12</v>
      </c>
      <c r="M1353" s="300">
        <v>104789.68000000001</v>
      </c>
      <c r="N1353" s="301"/>
      <c r="O1353" s="297"/>
      <c r="P1353" s="302"/>
    </row>
    <row r="1354" spans="1:16" s="285" customFormat="1" ht="11.25" x14ac:dyDescent="0.2">
      <c r="A1354" s="310" t="s">
        <v>1261</v>
      </c>
      <c r="B1354" s="296" t="s">
        <v>1262</v>
      </c>
      <c r="C1354" s="296" t="s">
        <v>312</v>
      </c>
      <c r="D1354" s="297" t="s">
        <v>4864</v>
      </c>
      <c r="E1354" s="298">
        <v>6500</v>
      </c>
      <c r="F1354" s="298" t="s">
        <v>7605</v>
      </c>
      <c r="G1354" s="297" t="s">
        <v>7606</v>
      </c>
      <c r="H1354" s="297" t="s">
        <v>4877</v>
      </c>
      <c r="I1354" s="297" t="s">
        <v>4868</v>
      </c>
      <c r="J1354" s="297" t="s">
        <v>4869</v>
      </c>
      <c r="K1354" s="299">
        <v>2</v>
      </c>
      <c r="L1354" s="298">
        <v>5</v>
      </c>
      <c r="M1354" s="300">
        <v>31387.3</v>
      </c>
      <c r="N1354" s="301"/>
      <c r="O1354" s="297"/>
      <c r="P1354" s="302"/>
    </row>
    <row r="1355" spans="1:16" s="285" customFormat="1" ht="11.25" x14ac:dyDescent="0.2">
      <c r="A1355" s="310" t="s">
        <v>1261</v>
      </c>
      <c r="B1355" s="296" t="s">
        <v>1262</v>
      </c>
      <c r="C1355" s="296" t="s">
        <v>312</v>
      </c>
      <c r="D1355" s="297" t="s">
        <v>4864</v>
      </c>
      <c r="E1355" s="298" t="s">
        <v>4888</v>
      </c>
      <c r="F1355" s="298" t="s">
        <v>7607</v>
      </c>
      <c r="G1355" s="297" t="s">
        <v>7608</v>
      </c>
      <c r="H1355" s="297" t="s">
        <v>4867</v>
      </c>
      <c r="I1355" s="297" t="s">
        <v>4868</v>
      </c>
      <c r="J1355" s="297" t="s">
        <v>4869</v>
      </c>
      <c r="K1355" s="299">
        <v>5</v>
      </c>
      <c r="L1355" s="298">
        <v>12</v>
      </c>
      <c r="M1355" s="300">
        <v>86039.41</v>
      </c>
      <c r="N1355" s="301"/>
      <c r="O1355" s="297"/>
      <c r="P1355" s="302"/>
    </row>
    <row r="1356" spans="1:16" s="285" customFormat="1" ht="11.25" x14ac:dyDescent="0.2">
      <c r="A1356" s="310" t="s">
        <v>1261</v>
      </c>
      <c r="B1356" s="296" t="s">
        <v>1262</v>
      </c>
      <c r="C1356" s="296" t="s">
        <v>312</v>
      </c>
      <c r="D1356" s="297" t="s">
        <v>4880</v>
      </c>
      <c r="E1356" s="298">
        <v>2500</v>
      </c>
      <c r="F1356" s="298" t="s">
        <v>7609</v>
      </c>
      <c r="G1356" s="297" t="s">
        <v>7610</v>
      </c>
      <c r="H1356" s="297" t="s">
        <v>4867</v>
      </c>
      <c r="I1356" s="297" t="s">
        <v>4897</v>
      </c>
      <c r="J1356" s="297" t="s">
        <v>4884</v>
      </c>
      <c r="K1356" s="299">
        <v>4</v>
      </c>
      <c r="L1356" s="298">
        <v>12</v>
      </c>
      <c r="M1356" s="300">
        <v>32789.68</v>
      </c>
      <c r="N1356" s="301"/>
      <c r="O1356" s="297"/>
      <c r="P1356" s="302"/>
    </row>
    <row r="1357" spans="1:16" s="285" customFormat="1" ht="11.25" x14ac:dyDescent="0.2">
      <c r="A1357" s="310" t="s">
        <v>1261</v>
      </c>
      <c r="B1357" s="296" t="s">
        <v>1262</v>
      </c>
      <c r="C1357" s="296" t="s">
        <v>312</v>
      </c>
      <c r="D1357" s="297" t="s">
        <v>4864</v>
      </c>
      <c r="E1357" s="298">
        <v>4000</v>
      </c>
      <c r="F1357" s="298" t="s">
        <v>7611</v>
      </c>
      <c r="G1357" s="297" t="s">
        <v>7612</v>
      </c>
      <c r="H1357" s="297" t="s">
        <v>5954</v>
      </c>
      <c r="I1357" s="297" t="s">
        <v>4868</v>
      </c>
      <c r="J1357" s="297" t="s">
        <v>4869</v>
      </c>
      <c r="K1357" s="299">
        <v>4</v>
      </c>
      <c r="L1357" s="298">
        <v>12</v>
      </c>
      <c r="M1357" s="300">
        <v>50789.68</v>
      </c>
      <c r="N1357" s="301"/>
      <c r="O1357" s="297"/>
      <c r="P1357" s="302"/>
    </row>
    <row r="1358" spans="1:16" s="285" customFormat="1" ht="11.25" x14ac:dyDescent="0.2">
      <c r="A1358" s="310" t="s">
        <v>1261</v>
      </c>
      <c r="B1358" s="296" t="s">
        <v>1262</v>
      </c>
      <c r="C1358" s="296" t="s">
        <v>312</v>
      </c>
      <c r="D1358" s="297" t="s">
        <v>4956</v>
      </c>
      <c r="E1358" s="298">
        <v>2500</v>
      </c>
      <c r="F1358" s="298" t="s">
        <v>7613</v>
      </c>
      <c r="G1358" s="297" t="s">
        <v>7614</v>
      </c>
      <c r="H1358" s="297" t="s">
        <v>7615</v>
      </c>
      <c r="I1358" s="297" t="s">
        <v>4868</v>
      </c>
      <c r="J1358" s="297" t="s">
        <v>5069</v>
      </c>
      <c r="K1358" s="299">
        <v>4</v>
      </c>
      <c r="L1358" s="298">
        <v>12</v>
      </c>
      <c r="M1358" s="300">
        <v>32789.68</v>
      </c>
      <c r="N1358" s="301"/>
      <c r="O1358" s="297"/>
      <c r="P1358" s="302"/>
    </row>
    <row r="1359" spans="1:16" s="285" customFormat="1" ht="11.25" x14ac:dyDescent="0.2">
      <c r="A1359" s="310" t="s">
        <v>1261</v>
      </c>
      <c r="B1359" s="296" t="s">
        <v>1262</v>
      </c>
      <c r="C1359" s="296" t="s">
        <v>312</v>
      </c>
      <c r="D1359" s="297" t="s">
        <v>4864</v>
      </c>
      <c r="E1359" s="298">
        <v>6500</v>
      </c>
      <c r="F1359" s="298" t="s">
        <v>7616</v>
      </c>
      <c r="G1359" s="297" t="s">
        <v>7617</v>
      </c>
      <c r="H1359" s="297" t="s">
        <v>5569</v>
      </c>
      <c r="I1359" s="297" t="s">
        <v>4868</v>
      </c>
      <c r="J1359" s="297" t="s">
        <v>4869</v>
      </c>
      <c r="K1359" s="299">
        <v>4</v>
      </c>
      <c r="L1359" s="298">
        <v>12</v>
      </c>
      <c r="M1359" s="300">
        <v>80789.680000000008</v>
      </c>
      <c r="N1359" s="301"/>
      <c r="O1359" s="297"/>
      <c r="P1359" s="302"/>
    </row>
    <row r="1360" spans="1:16" s="285" customFormat="1" ht="11.25" x14ac:dyDescent="0.2">
      <c r="A1360" s="310" t="s">
        <v>1261</v>
      </c>
      <c r="B1360" s="296" t="s">
        <v>1262</v>
      </c>
      <c r="C1360" s="296" t="s">
        <v>312</v>
      </c>
      <c r="D1360" s="297" t="s">
        <v>4864</v>
      </c>
      <c r="E1360" s="298" t="s">
        <v>7105</v>
      </c>
      <c r="F1360" s="298" t="s">
        <v>7618</v>
      </c>
      <c r="G1360" s="297" t="s">
        <v>7619</v>
      </c>
      <c r="H1360" s="297" t="s">
        <v>4963</v>
      </c>
      <c r="I1360" s="297" t="s">
        <v>4868</v>
      </c>
      <c r="J1360" s="297" t="s">
        <v>4869</v>
      </c>
      <c r="K1360" s="299">
        <v>5</v>
      </c>
      <c r="L1360" s="298">
        <v>12</v>
      </c>
      <c r="M1360" s="300">
        <v>151050.78</v>
      </c>
      <c r="N1360" s="301"/>
      <c r="O1360" s="297"/>
      <c r="P1360" s="302"/>
    </row>
    <row r="1361" spans="1:16" s="285" customFormat="1" ht="11.25" x14ac:dyDescent="0.2">
      <c r="A1361" s="310" t="s">
        <v>1261</v>
      </c>
      <c r="B1361" s="296" t="s">
        <v>1262</v>
      </c>
      <c r="C1361" s="296" t="s">
        <v>312</v>
      </c>
      <c r="D1361" s="297" t="s">
        <v>4864</v>
      </c>
      <c r="E1361" s="298">
        <v>7500</v>
      </c>
      <c r="F1361" s="298" t="s">
        <v>7620</v>
      </c>
      <c r="G1361" s="297" t="s">
        <v>7621</v>
      </c>
      <c r="H1361" s="297" t="s">
        <v>4867</v>
      </c>
      <c r="I1361" s="297" t="s">
        <v>4868</v>
      </c>
      <c r="J1361" s="297" t="s">
        <v>4869</v>
      </c>
      <c r="K1361" s="299">
        <v>2</v>
      </c>
      <c r="L1361" s="298">
        <v>7</v>
      </c>
      <c r="M1361" s="300">
        <v>54756.43</v>
      </c>
      <c r="N1361" s="301"/>
      <c r="O1361" s="297"/>
      <c r="P1361" s="302"/>
    </row>
    <row r="1362" spans="1:16" s="285" customFormat="1" ht="11.25" x14ac:dyDescent="0.2">
      <c r="A1362" s="310" t="s">
        <v>1261</v>
      </c>
      <c r="B1362" s="296" t="s">
        <v>1262</v>
      </c>
      <c r="C1362" s="296" t="s">
        <v>312</v>
      </c>
      <c r="D1362" s="297" t="s">
        <v>4864</v>
      </c>
      <c r="E1362" s="298" t="s">
        <v>4888</v>
      </c>
      <c r="F1362" s="298" t="s">
        <v>7622</v>
      </c>
      <c r="G1362" s="297" t="s">
        <v>7623</v>
      </c>
      <c r="H1362" s="297" t="s">
        <v>4867</v>
      </c>
      <c r="I1362" s="297" t="s">
        <v>4868</v>
      </c>
      <c r="J1362" s="297" t="s">
        <v>4869</v>
      </c>
      <c r="K1362" s="299">
        <v>5</v>
      </c>
      <c r="L1362" s="298">
        <v>12</v>
      </c>
      <c r="M1362" s="300">
        <v>90715.790000000008</v>
      </c>
      <c r="N1362" s="301"/>
      <c r="O1362" s="297"/>
      <c r="P1362" s="302"/>
    </row>
    <row r="1363" spans="1:16" s="285" customFormat="1" ht="11.25" x14ac:dyDescent="0.2">
      <c r="A1363" s="310" t="s">
        <v>1261</v>
      </c>
      <c r="B1363" s="296" t="s">
        <v>1262</v>
      </c>
      <c r="C1363" s="296" t="s">
        <v>312</v>
      </c>
      <c r="D1363" s="297" t="s">
        <v>4864</v>
      </c>
      <c r="E1363" s="298">
        <v>6500</v>
      </c>
      <c r="F1363" s="298" t="s">
        <v>7624</v>
      </c>
      <c r="G1363" s="297" t="s">
        <v>7625</v>
      </c>
      <c r="H1363" s="297" t="s">
        <v>4877</v>
      </c>
      <c r="I1363" s="297" t="s">
        <v>4868</v>
      </c>
      <c r="J1363" s="297" t="s">
        <v>4869</v>
      </c>
      <c r="K1363" s="299">
        <v>2</v>
      </c>
      <c r="L1363" s="298">
        <v>5</v>
      </c>
      <c r="M1363" s="300">
        <v>31387.3</v>
      </c>
      <c r="N1363" s="301"/>
      <c r="O1363" s="297"/>
      <c r="P1363" s="302"/>
    </row>
    <row r="1364" spans="1:16" s="285" customFormat="1" ht="11.25" x14ac:dyDescent="0.2">
      <c r="A1364" s="310" t="s">
        <v>1261</v>
      </c>
      <c r="B1364" s="296" t="s">
        <v>1262</v>
      </c>
      <c r="C1364" s="296" t="s">
        <v>312</v>
      </c>
      <c r="D1364" s="297" t="s">
        <v>4864</v>
      </c>
      <c r="E1364" s="298">
        <v>5500</v>
      </c>
      <c r="F1364" s="298" t="s">
        <v>7626</v>
      </c>
      <c r="G1364" s="297" t="s">
        <v>7627</v>
      </c>
      <c r="H1364" s="297" t="s">
        <v>4887</v>
      </c>
      <c r="I1364" s="297" t="s">
        <v>4868</v>
      </c>
      <c r="J1364" s="297" t="s">
        <v>4869</v>
      </c>
      <c r="K1364" s="299">
        <v>4</v>
      </c>
      <c r="L1364" s="298">
        <v>12</v>
      </c>
      <c r="M1364" s="300">
        <v>68789.680000000008</v>
      </c>
      <c r="N1364" s="301"/>
      <c r="O1364" s="297"/>
      <c r="P1364" s="302"/>
    </row>
    <row r="1365" spans="1:16" s="285" customFormat="1" ht="11.25" x14ac:dyDescent="0.2">
      <c r="A1365" s="310" t="s">
        <v>1261</v>
      </c>
      <c r="B1365" s="296" t="s">
        <v>1262</v>
      </c>
      <c r="C1365" s="296" t="s">
        <v>312</v>
      </c>
      <c r="D1365" s="297" t="s">
        <v>4864</v>
      </c>
      <c r="E1365" s="298">
        <v>7500</v>
      </c>
      <c r="F1365" s="298" t="s">
        <v>7628</v>
      </c>
      <c r="G1365" s="297" t="s">
        <v>7629</v>
      </c>
      <c r="H1365" s="297" t="s">
        <v>4867</v>
      </c>
      <c r="I1365" s="297" t="s">
        <v>4868</v>
      </c>
      <c r="J1365" s="297" t="s">
        <v>4869</v>
      </c>
      <c r="K1365" s="299">
        <v>1</v>
      </c>
      <c r="L1365" s="298">
        <v>2</v>
      </c>
      <c r="M1365" s="300">
        <v>16054.849999999999</v>
      </c>
      <c r="N1365" s="301"/>
      <c r="O1365" s="297"/>
      <c r="P1365" s="302"/>
    </row>
    <row r="1366" spans="1:16" s="285" customFormat="1" ht="11.25" x14ac:dyDescent="0.2">
      <c r="A1366" s="310" t="s">
        <v>1261</v>
      </c>
      <c r="B1366" s="296" t="s">
        <v>1262</v>
      </c>
      <c r="C1366" s="296" t="s">
        <v>312</v>
      </c>
      <c r="D1366" s="297" t="s">
        <v>4864</v>
      </c>
      <c r="E1366" s="298">
        <v>7500</v>
      </c>
      <c r="F1366" s="298" t="s">
        <v>7630</v>
      </c>
      <c r="G1366" s="297" t="s">
        <v>7631</v>
      </c>
      <c r="H1366" s="297" t="s">
        <v>4867</v>
      </c>
      <c r="I1366" s="297" t="s">
        <v>4868</v>
      </c>
      <c r="J1366" s="297" t="s">
        <v>4869</v>
      </c>
      <c r="K1366" s="299">
        <v>4</v>
      </c>
      <c r="L1366" s="298">
        <v>12</v>
      </c>
      <c r="M1366" s="300">
        <v>92789.680000000008</v>
      </c>
      <c r="N1366" s="301"/>
      <c r="O1366" s="297"/>
      <c r="P1366" s="302"/>
    </row>
    <row r="1367" spans="1:16" s="285" customFormat="1" ht="11.25" x14ac:dyDescent="0.2">
      <c r="A1367" s="310" t="s">
        <v>1261</v>
      </c>
      <c r="B1367" s="296" t="s">
        <v>1262</v>
      </c>
      <c r="C1367" s="296" t="s">
        <v>312</v>
      </c>
      <c r="D1367" s="297" t="s">
        <v>4864</v>
      </c>
      <c r="E1367" s="298">
        <v>5500</v>
      </c>
      <c r="F1367" s="298" t="s">
        <v>7632</v>
      </c>
      <c r="G1367" s="297" t="s">
        <v>7633</v>
      </c>
      <c r="H1367" s="297" t="s">
        <v>4877</v>
      </c>
      <c r="I1367" s="297" t="s">
        <v>4868</v>
      </c>
      <c r="J1367" s="297" t="s">
        <v>4869</v>
      </c>
      <c r="K1367" s="299">
        <v>4</v>
      </c>
      <c r="L1367" s="298">
        <v>12</v>
      </c>
      <c r="M1367" s="300">
        <v>63932.56</v>
      </c>
      <c r="N1367" s="301"/>
      <c r="O1367" s="297"/>
      <c r="P1367" s="302"/>
    </row>
    <row r="1368" spans="1:16" s="285" customFormat="1" ht="11.25" x14ac:dyDescent="0.2">
      <c r="A1368" s="310" t="s">
        <v>1261</v>
      </c>
      <c r="B1368" s="296" t="s">
        <v>1262</v>
      </c>
      <c r="C1368" s="296" t="s">
        <v>312</v>
      </c>
      <c r="D1368" s="297" t="s">
        <v>4864</v>
      </c>
      <c r="E1368" s="298">
        <v>6500</v>
      </c>
      <c r="F1368" s="298" t="s">
        <v>7634</v>
      </c>
      <c r="G1368" s="297" t="s">
        <v>7635</v>
      </c>
      <c r="H1368" s="297" t="s">
        <v>4877</v>
      </c>
      <c r="I1368" s="297" t="s">
        <v>4868</v>
      </c>
      <c r="J1368" s="297" t="s">
        <v>4869</v>
      </c>
      <c r="K1368" s="299">
        <v>4</v>
      </c>
      <c r="L1368" s="298">
        <v>12</v>
      </c>
      <c r="M1368" s="300">
        <v>80789.680000000008</v>
      </c>
      <c r="N1368" s="301"/>
      <c r="O1368" s="297"/>
      <c r="P1368" s="302"/>
    </row>
    <row r="1369" spans="1:16" s="285" customFormat="1" ht="11.25" x14ac:dyDescent="0.2">
      <c r="A1369" s="310" t="s">
        <v>1261</v>
      </c>
      <c r="B1369" s="296" t="s">
        <v>1262</v>
      </c>
      <c r="C1369" s="296" t="s">
        <v>312</v>
      </c>
      <c r="D1369" s="297" t="s">
        <v>4864</v>
      </c>
      <c r="E1369" s="298">
        <v>10500</v>
      </c>
      <c r="F1369" s="298" t="s">
        <v>7636</v>
      </c>
      <c r="G1369" s="297" t="s">
        <v>7637</v>
      </c>
      <c r="H1369" s="297" t="s">
        <v>4877</v>
      </c>
      <c r="I1369" s="297" t="s">
        <v>4868</v>
      </c>
      <c r="J1369" s="297" t="s">
        <v>4869</v>
      </c>
      <c r="K1369" s="299">
        <v>5</v>
      </c>
      <c r="L1369" s="298">
        <v>11</v>
      </c>
      <c r="M1369" s="300">
        <v>124415.53</v>
      </c>
      <c r="N1369" s="301"/>
      <c r="O1369" s="297"/>
      <c r="P1369" s="302"/>
    </row>
    <row r="1370" spans="1:16" s="285" customFormat="1" ht="11.25" x14ac:dyDescent="0.2">
      <c r="A1370" s="310" t="s">
        <v>1261</v>
      </c>
      <c r="B1370" s="296" t="s">
        <v>1262</v>
      </c>
      <c r="C1370" s="296" t="s">
        <v>312</v>
      </c>
      <c r="D1370" s="297" t="s">
        <v>4880</v>
      </c>
      <c r="E1370" s="298">
        <v>3000</v>
      </c>
      <c r="F1370" s="298" t="s">
        <v>7638</v>
      </c>
      <c r="G1370" s="297" t="s">
        <v>7639</v>
      </c>
      <c r="H1370" s="297" t="s">
        <v>4874</v>
      </c>
      <c r="I1370" s="297" t="s">
        <v>4897</v>
      </c>
      <c r="J1370" s="297" t="s">
        <v>4898</v>
      </c>
      <c r="K1370" s="299">
        <v>4</v>
      </c>
      <c r="L1370" s="298">
        <v>12</v>
      </c>
      <c r="M1370" s="300">
        <v>38789.68</v>
      </c>
      <c r="N1370" s="301"/>
      <c r="O1370" s="297"/>
      <c r="P1370" s="302"/>
    </row>
    <row r="1371" spans="1:16" s="285" customFormat="1" ht="11.25" x14ac:dyDescent="0.2">
      <c r="A1371" s="310" t="s">
        <v>1261</v>
      </c>
      <c r="B1371" s="296" t="s">
        <v>1262</v>
      </c>
      <c r="C1371" s="296" t="s">
        <v>312</v>
      </c>
      <c r="D1371" s="297" t="s">
        <v>4956</v>
      </c>
      <c r="E1371" s="298" t="s">
        <v>7640</v>
      </c>
      <c r="F1371" s="298" t="s">
        <v>7641</v>
      </c>
      <c r="G1371" s="297" t="s">
        <v>7642</v>
      </c>
      <c r="H1371" s="297" t="s">
        <v>4896</v>
      </c>
      <c r="I1371" s="297" t="s">
        <v>4897</v>
      </c>
      <c r="J1371" s="297" t="s">
        <v>4898</v>
      </c>
      <c r="K1371" s="299">
        <v>5</v>
      </c>
      <c r="L1371" s="298">
        <v>12</v>
      </c>
      <c r="M1371" s="300">
        <v>60193.57</v>
      </c>
      <c r="N1371" s="301"/>
      <c r="O1371" s="297"/>
      <c r="P1371" s="302"/>
    </row>
    <row r="1372" spans="1:16" s="285" customFormat="1" ht="11.25" x14ac:dyDescent="0.2">
      <c r="A1372" s="310" t="s">
        <v>1261</v>
      </c>
      <c r="B1372" s="296" t="s">
        <v>1262</v>
      </c>
      <c r="C1372" s="296" t="s">
        <v>312</v>
      </c>
      <c r="D1372" s="297" t="s">
        <v>4880</v>
      </c>
      <c r="E1372" s="298">
        <v>4000</v>
      </c>
      <c r="F1372" s="298" t="s">
        <v>7643</v>
      </c>
      <c r="G1372" s="297" t="s">
        <v>7644</v>
      </c>
      <c r="H1372" s="297" t="s">
        <v>4917</v>
      </c>
      <c r="I1372" s="297" t="s">
        <v>4883</v>
      </c>
      <c r="J1372" s="297" t="s">
        <v>4884</v>
      </c>
      <c r="K1372" s="299">
        <v>2</v>
      </c>
      <c r="L1372" s="298">
        <v>7</v>
      </c>
      <c r="M1372" s="300">
        <v>31374.49</v>
      </c>
      <c r="N1372" s="301"/>
      <c r="O1372" s="297"/>
      <c r="P1372" s="302"/>
    </row>
    <row r="1373" spans="1:16" s="285" customFormat="1" ht="11.25" x14ac:dyDescent="0.2">
      <c r="A1373" s="310" t="s">
        <v>1261</v>
      </c>
      <c r="B1373" s="296" t="s">
        <v>1262</v>
      </c>
      <c r="C1373" s="296" t="s">
        <v>312</v>
      </c>
      <c r="D1373" s="297" t="s">
        <v>4864</v>
      </c>
      <c r="E1373" s="298">
        <v>8500</v>
      </c>
      <c r="F1373" s="298" t="s">
        <v>7645</v>
      </c>
      <c r="G1373" s="297" t="s">
        <v>7646</v>
      </c>
      <c r="H1373" s="297" t="s">
        <v>4887</v>
      </c>
      <c r="I1373" s="297" t="s">
        <v>4868</v>
      </c>
      <c r="J1373" s="297" t="s">
        <v>4869</v>
      </c>
      <c r="K1373" s="299">
        <v>1</v>
      </c>
      <c r="L1373" s="298">
        <v>2</v>
      </c>
      <c r="M1373" s="300">
        <v>18121.52</v>
      </c>
      <c r="N1373" s="301"/>
      <c r="O1373" s="297"/>
      <c r="P1373" s="302"/>
    </row>
    <row r="1374" spans="1:16" s="285" customFormat="1" ht="11.25" x14ac:dyDescent="0.2">
      <c r="A1374" s="310" t="s">
        <v>1261</v>
      </c>
      <c r="B1374" s="296" t="s">
        <v>1262</v>
      </c>
      <c r="C1374" s="296" t="s">
        <v>312</v>
      </c>
      <c r="D1374" s="297" t="s">
        <v>4864</v>
      </c>
      <c r="E1374" s="298">
        <v>7500</v>
      </c>
      <c r="F1374" s="298" t="s">
        <v>4219</v>
      </c>
      <c r="G1374" s="297" t="s">
        <v>4220</v>
      </c>
      <c r="H1374" s="297" t="s">
        <v>4867</v>
      </c>
      <c r="I1374" s="297" t="s">
        <v>4868</v>
      </c>
      <c r="J1374" s="297" t="s">
        <v>4869</v>
      </c>
      <c r="K1374" s="299">
        <v>1</v>
      </c>
      <c r="L1374" s="298">
        <v>2</v>
      </c>
      <c r="M1374" s="300">
        <v>16054.849999999999</v>
      </c>
      <c r="N1374" s="301"/>
      <c r="O1374" s="297"/>
      <c r="P1374" s="302"/>
    </row>
    <row r="1375" spans="1:16" s="285" customFormat="1" ht="11.25" x14ac:dyDescent="0.2">
      <c r="A1375" s="310" t="s">
        <v>1261</v>
      </c>
      <c r="B1375" s="296" t="s">
        <v>1262</v>
      </c>
      <c r="C1375" s="296" t="s">
        <v>312</v>
      </c>
      <c r="D1375" s="297" t="s">
        <v>4880</v>
      </c>
      <c r="E1375" s="298">
        <v>3400</v>
      </c>
      <c r="F1375" s="298" t="s">
        <v>7647</v>
      </c>
      <c r="G1375" s="297" t="s">
        <v>7648</v>
      </c>
      <c r="H1375" s="297" t="s">
        <v>5050</v>
      </c>
      <c r="I1375" s="297" t="s">
        <v>4897</v>
      </c>
      <c r="J1375" s="297" t="s">
        <v>4898</v>
      </c>
      <c r="K1375" s="299">
        <v>4</v>
      </c>
      <c r="L1375" s="298">
        <v>12</v>
      </c>
      <c r="M1375" s="300">
        <v>43589.68</v>
      </c>
      <c r="N1375" s="301"/>
      <c r="O1375" s="297"/>
      <c r="P1375" s="302"/>
    </row>
    <row r="1376" spans="1:16" s="285" customFormat="1" ht="11.25" x14ac:dyDescent="0.2">
      <c r="A1376" s="310" t="s">
        <v>1261</v>
      </c>
      <c r="B1376" s="296" t="s">
        <v>1262</v>
      </c>
      <c r="C1376" s="296" t="s">
        <v>312</v>
      </c>
      <c r="D1376" s="297" t="s">
        <v>4864</v>
      </c>
      <c r="E1376" s="298" t="s">
        <v>5139</v>
      </c>
      <c r="F1376" s="298" t="s">
        <v>7649</v>
      </c>
      <c r="G1376" s="297" t="s">
        <v>7650</v>
      </c>
      <c r="H1376" s="297" t="s">
        <v>4867</v>
      </c>
      <c r="I1376" s="297" t="s">
        <v>4868</v>
      </c>
      <c r="J1376" s="297" t="s">
        <v>4869</v>
      </c>
      <c r="K1376" s="299">
        <v>5</v>
      </c>
      <c r="L1376" s="298">
        <v>12</v>
      </c>
      <c r="M1376" s="300">
        <v>78989.400000000009</v>
      </c>
      <c r="N1376" s="301"/>
      <c r="O1376" s="297"/>
      <c r="P1376" s="302"/>
    </row>
    <row r="1377" spans="1:16" s="285" customFormat="1" ht="11.25" x14ac:dyDescent="0.2">
      <c r="A1377" s="310" t="s">
        <v>1261</v>
      </c>
      <c r="B1377" s="296" t="s">
        <v>1262</v>
      </c>
      <c r="C1377" s="296" t="s">
        <v>312</v>
      </c>
      <c r="D1377" s="297" t="s">
        <v>4864</v>
      </c>
      <c r="E1377" s="298">
        <v>8500</v>
      </c>
      <c r="F1377" s="298" t="s">
        <v>7651</v>
      </c>
      <c r="G1377" s="297" t="s">
        <v>7652</v>
      </c>
      <c r="H1377" s="297" t="s">
        <v>4887</v>
      </c>
      <c r="I1377" s="297" t="s">
        <v>4868</v>
      </c>
      <c r="J1377" s="297" t="s">
        <v>4869</v>
      </c>
      <c r="K1377" s="299">
        <v>4</v>
      </c>
      <c r="L1377" s="298">
        <v>12</v>
      </c>
      <c r="M1377" s="300">
        <v>104789.68000000001</v>
      </c>
      <c r="N1377" s="301"/>
      <c r="O1377" s="297"/>
      <c r="P1377" s="302"/>
    </row>
    <row r="1378" spans="1:16" s="285" customFormat="1" ht="11.25" x14ac:dyDescent="0.2">
      <c r="A1378" s="310" t="s">
        <v>1261</v>
      </c>
      <c r="B1378" s="296" t="s">
        <v>1262</v>
      </c>
      <c r="C1378" s="296" t="s">
        <v>312</v>
      </c>
      <c r="D1378" s="297" t="s">
        <v>4864</v>
      </c>
      <c r="E1378" s="298">
        <v>6500</v>
      </c>
      <c r="F1378" s="298" t="s">
        <v>7653</v>
      </c>
      <c r="G1378" s="297" t="s">
        <v>7654</v>
      </c>
      <c r="H1378" s="297" t="s">
        <v>5154</v>
      </c>
      <c r="I1378" s="297" t="s">
        <v>4868</v>
      </c>
      <c r="J1378" s="297" t="s">
        <v>4869</v>
      </c>
      <c r="K1378" s="299">
        <v>2</v>
      </c>
      <c r="L1378" s="298">
        <v>5</v>
      </c>
      <c r="M1378" s="300">
        <v>31387.3</v>
      </c>
      <c r="N1378" s="301"/>
      <c r="O1378" s="297"/>
      <c r="P1378" s="302"/>
    </row>
    <row r="1379" spans="1:16" s="285" customFormat="1" ht="11.25" x14ac:dyDescent="0.2">
      <c r="A1379" s="310" t="s">
        <v>1261</v>
      </c>
      <c r="B1379" s="296" t="s">
        <v>1262</v>
      </c>
      <c r="C1379" s="296" t="s">
        <v>312</v>
      </c>
      <c r="D1379" s="297" t="s">
        <v>4864</v>
      </c>
      <c r="E1379" s="298">
        <v>6500</v>
      </c>
      <c r="F1379" s="298" t="s">
        <v>7655</v>
      </c>
      <c r="G1379" s="297" t="s">
        <v>7656</v>
      </c>
      <c r="H1379" s="297" t="s">
        <v>4877</v>
      </c>
      <c r="I1379" s="297" t="s">
        <v>4868</v>
      </c>
      <c r="J1379" s="297" t="s">
        <v>4869</v>
      </c>
      <c r="K1379" s="299">
        <v>2</v>
      </c>
      <c r="L1379" s="298">
        <v>5</v>
      </c>
      <c r="M1379" s="300">
        <v>31387.3</v>
      </c>
      <c r="N1379" s="301"/>
      <c r="O1379" s="297"/>
      <c r="P1379" s="302"/>
    </row>
    <row r="1380" spans="1:16" s="285" customFormat="1" ht="11.25" x14ac:dyDescent="0.2">
      <c r="A1380" s="310" t="s">
        <v>1261</v>
      </c>
      <c r="B1380" s="296" t="s">
        <v>1262</v>
      </c>
      <c r="C1380" s="296" t="s">
        <v>312</v>
      </c>
      <c r="D1380" s="297" t="s">
        <v>4864</v>
      </c>
      <c r="E1380" s="298">
        <v>5500</v>
      </c>
      <c r="F1380" s="298" t="s">
        <v>7657</v>
      </c>
      <c r="G1380" s="297" t="s">
        <v>7658</v>
      </c>
      <c r="H1380" s="297" t="s">
        <v>4867</v>
      </c>
      <c r="I1380" s="297" t="s">
        <v>4868</v>
      </c>
      <c r="J1380" s="297" t="s">
        <v>4869</v>
      </c>
      <c r="K1380" s="299">
        <v>4</v>
      </c>
      <c r="L1380" s="298">
        <v>12</v>
      </c>
      <c r="M1380" s="300">
        <v>68789.680000000008</v>
      </c>
      <c r="N1380" s="301"/>
      <c r="O1380" s="297"/>
      <c r="P1380" s="302"/>
    </row>
    <row r="1381" spans="1:16" s="285" customFormat="1" ht="11.25" x14ac:dyDescent="0.2">
      <c r="A1381" s="310" t="s">
        <v>1261</v>
      </c>
      <c r="B1381" s="296" t="s">
        <v>1262</v>
      </c>
      <c r="C1381" s="296" t="s">
        <v>312</v>
      </c>
      <c r="D1381" s="297" t="s">
        <v>4864</v>
      </c>
      <c r="E1381" s="298">
        <v>7000</v>
      </c>
      <c r="F1381" s="298" t="s">
        <v>7659</v>
      </c>
      <c r="G1381" s="297" t="s">
        <v>7660</v>
      </c>
      <c r="H1381" s="297" t="s">
        <v>4903</v>
      </c>
      <c r="I1381" s="297" t="s">
        <v>4868</v>
      </c>
      <c r="J1381" s="297" t="s">
        <v>4869</v>
      </c>
      <c r="K1381" s="299">
        <v>4</v>
      </c>
      <c r="L1381" s="298">
        <v>12</v>
      </c>
      <c r="M1381" s="300">
        <v>86789.680000000008</v>
      </c>
      <c r="N1381" s="301"/>
      <c r="O1381" s="297"/>
      <c r="P1381" s="302"/>
    </row>
    <row r="1382" spans="1:16" s="285" customFormat="1" ht="11.25" x14ac:dyDescent="0.2">
      <c r="A1382" s="310" t="s">
        <v>1261</v>
      </c>
      <c r="B1382" s="296" t="s">
        <v>1262</v>
      </c>
      <c r="C1382" s="296" t="s">
        <v>312</v>
      </c>
      <c r="D1382" s="297" t="s">
        <v>4864</v>
      </c>
      <c r="E1382" s="298">
        <v>6500</v>
      </c>
      <c r="F1382" s="298" t="s">
        <v>7661</v>
      </c>
      <c r="G1382" s="297" t="s">
        <v>7662</v>
      </c>
      <c r="H1382" s="297" t="s">
        <v>4903</v>
      </c>
      <c r="I1382" s="297" t="s">
        <v>4868</v>
      </c>
      <c r="J1382" s="297" t="s">
        <v>4869</v>
      </c>
      <c r="K1382" s="299">
        <v>4</v>
      </c>
      <c r="L1382" s="298">
        <v>12</v>
      </c>
      <c r="M1382" s="300">
        <v>80789.680000000008</v>
      </c>
      <c r="N1382" s="301"/>
      <c r="O1382" s="297"/>
      <c r="P1382" s="302"/>
    </row>
    <row r="1383" spans="1:16" s="285" customFormat="1" ht="11.25" x14ac:dyDescent="0.2">
      <c r="A1383" s="310" t="s">
        <v>1261</v>
      </c>
      <c r="B1383" s="296" t="s">
        <v>1262</v>
      </c>
      <c r="C1383" s="296" t="s">
        <v>312</v>
      </c>
      <c r="D1383" s="297" t="s">
        <v>4864</v>
      </c>
      <c r="E1383" s="298">
        <v>9000</v>
      </c>
      <c r="F1383" s="298" t="s">
        <v>7663</v>
      </c>
      <c r="G1383" s="297" t="s">
        <v>7664</v>
      </c>
      <c r="H1383" s="297" t="s">
        <v>4917</v>
      </c>
      <c r="I1383" s="297" t="s">
        <v>4868</v>
      </c>
      <c r="J1383" s="297" t="s">
        <v>4869</v>
      </c>
      <c r="K1383" s="299">
        <v>4</v>
      </c>
      <c r="L1383" s="298">
        <v>10</v>
      </c>
      <c r="M1383" s="300">
        <v>97916.38</v>
      </c>
      <c r="N1383" s="301"/>
      <c r="O1383" s="297"/>
      <c r="P1383" s="302"/>
    </row>
    <row r="1384" spans="1:16" s="285" customFormat="1" ht="11.25" x14ac:dyDescent="0.2">
      <c r="A1384" s="310" t="s">
        <v>1261</v>
      </c>
      <c r="B1384" s="296" t="s">
        <v>1262</v>
      </c>
      <c r="C1384" s="296" t="s">
        <v>312</v>
      </c>
      <c r="D1384" s="297" t="s">
        <v>4864</v>
      </c>
      <c r="E1384" s="298">
        <v>6500</v>
      </c>
      <c r="F1384" s="298" t="s">
        <v>7665</v>
      </c>
      <c r="G1384" s="297" t="s">
        <v>7666</v>
      </c>
      <c r="H1384" s="297" t="s">
        <v>4877</v>
      </c>
      <c r="I1384" s="297" t="s">
        <v>4868</v>
      </c>
      <c r="J1384" s="297" t="s">
        <v>4869</v>
      </c>
      <c r="K1384" s="299">
        <v>2</v>
      </c>
      <c r="L1384" s="298">
        <v>5</v>
      </c>
      <c r="M1384" s="300">
        <v>31387.3</v>
      </c>
      <c r="N1384" s="301"/>
      <c r="O1384" s="297"/>
      <c r="P1384" s="302"/>
    </row>
    <row r="1385" spans="1:16" s="285" customFormat="1" ht="11.25" x14ac:dyDescent="0.2">
      <c r="A1385" s="310" t="s">
        <v>1261</v>
      </c>
      <c r="B1385" s="296" t="s">
        <v>1262</v>
      </c>
      <c r="C1385" s="296" t="s">
        <v>312</v>
      </c>
      <c r="D1385" s="297" t="s">
        <v>4864</v>
      </c>
      <c r="E1385" s="298">
        <v>6500</v>
      </c>
      <c r="F1385" s="298" t="s">
        <v>7667</v>
      </c>
      <c r="G1385" s="297" t="s">
        <v>7668</v>
      </c>
      <c r="H1385" s="297" t="s">
        <v>4887</v>
      </c>
      <c r="I1385" s="297" t="s">
        <v>4868</v>
      </c>
      <c r="J1385" s="297" t="s">
        <v>4869</v>
      </c>
      <c r="K1385" s="299">
        <v>4</v>
      </c>
      <c r="L1385" s="298">
        <v>12</v>
      </c>
      <c r="M1385" s="300">
        <v>80789.680000000008</v>
      </c>
      <c r="N1385" s="301"/>
      <c r="O1385" s="297"/>
      <c r="P1385" s="302"/>
    </row>
    <row r="1386" spans="1:16" s="285" customFormat="1" ht="11.25" x14ac:dyDescent="0.2">
      <c r="A1386" s="310" t="s">
        <v>1261</v>
      </c>
      <c r="B1386" s="296" t="s">
        <v>1262</v>
      </c>
      <c r="C1386" s="296" t="s">
        <v>312</v>
      </c>
      <c r="D1386" s="297" t="s">
        <v>4880</v>
      </c>
      <c r="E1386" s="298">
        <v>3800</v>
      </c>
      <c r="F1386" s="298" t="s">
        <v>7669</v>
      </c>
      <c r="G1386" s="297" t="s">
        <v>7670</v>
      </c>
      <c r="H1386" s="297" t="s">
        <v>5050</v>
      </c>
      <c r="I1386" s="297" t="s">
        <v>4868</v>
      </c>
      <c r="J1386" s="297" t="s">
        <v>5069</v>
      </c>
      <c r="K1386" s="299">
        <v>3</v>
      </c>
      <c r="L1386" s="298">
        <v>9</v>
      </c>
      <c r="M1386" s="300">
        <v>38062.789999999994</v>
      </c>
      <c r="N1386" s="301"/>
      <c r="O1386" s="297"/>
      <c r="P1386" s="302"/>
    </row>
    <row r="1387" spans="1:16" s="285" customFormat="1" ht="11.25" x14ac:dyDescent="0.2">
      <c r="A1387" s="310" t="s">
        <v>1261</v>
      </c>
      <c r="B1387" s="296" t="s">
        <v>1262</v>
      </c>
      <c r="C1387" s="296" t="s">
        <v>312</v>
      </c>
      <c r="D1387" s="297" t="s">
        <v>4864</v>
      </c>
      <c r="E1387" s="298">
        <v>6500</v>
      </c>
      <c r="F1387" s="298" t="s">
        <v>7671</v>
      </c>
      <c r="G1387" s="297" t="s">
        <v>7672</v>
      </c>
      <c r="H1387" s="297" t="s">
        <v>4877</v>
      </c>
      <c r="I1387" s="297" t="s">
        <v>4868</v>
      </c>
      <c r="J1387" s="297" t="s">
        <v>4869</v>
      </c>
      <c r="K1387" s="299">
        <v>4</v>
      </c>
      <c r="L1387" s="298">
        <v>12</v>
      </c>
      <c r="M1387" s="300">
        <v>80789.680000000008</v>
      </c>
      <c r="N1387" s="301"/>
      <c r="O1387" s="297"/>
      <c r="P1387" s="302"/>
    </row>
    <row r="1388" spans="1:16" s="285" customFormat="1" ht="11.25" x14ac:dyDescent="0.2">
      <c r="A1388" s="310" t="s">
        <v>1261</v>
      </c>
      <c r="B1388" s="296" t="s">
        <v>1262</v>
      </c>
      <c r="C1388" s="296" t="s">
        <v>312</v>
      </c>
      <c r="D1388" s="297" t="s">
        <v>4864</v>
      </c>
      <c r="E1388" s="298">
        <v>3500</v>
      </c>
      <c r="F1388" s="298" t="s">
        <v>7673</v>
      </c>
      <c r="G1388" s="297" t="s">
        <v>7674</v>
      </c>
      <c r="H1388" s="297" t="s">
        <v>4867</v>
      </c>
      <c r="I1388" s="297" t="s">
        <v>4868</v>
      </c>
      <c r="J1388" s="297" t="s">
        <v>4869</v>
      </c>
      <c r="K1388" s="299">
        <v>4</v>
      </c>
      <c r="L1388" s="298">
        <v>12</v>
      </c>
      <c r="M1388" s="300">
        <v>46991.53</v>
      </c>
      <c r="N1388" s="301"/>
      <c r="O1388" s="297"/>
      <c r="P1388" s="302"/>
    </row>
    <row r="1389" spans="1:16" s="285" customFormat="1" ht="11.25" x14ac:dyDescent="0.2">
      <c r="A1389" s="310" t="s">
        <v>1261</v>
      </c>
      <c r="B1389" s="296" t="s">
        <v>1262</v>
      </c>
      <c r="C1389" s="296" t="s">
        <v>312</v>
      </c>
      <c r="D1389" s="297" t="s">
        <v>4864</v>
      </c>
      <c r="E1389" s="298">
        <v>8500</v>
      </c>
      <c r="F1389" s="298" t="s">
        <v>7675</v>
      </c>
      <c r="G1389" s="297" t="s">
        <v>7676</v>
      </c>
      <c r="H1389" s="297" t="s">
        <v>5154</v>
      </c>
      <c r="I1389" s="297" t="s">
        <v>4868</v>
      </c>
      <c r="J1389" s="297" t="s">
        <v>4869</v>
      </c>
      <c r="K1389" s="299">
        <v>4</v>
      </c>
      <c r="L1389" s="298">
        <v>12</v>
      </c>
      <c r="M1389" s="300">
        <v>104672.89</v>
      </c>
      <c r="N1389" s="301"/>
      <c r="O1389" s="297"/>
      <c r="P1389" s="302"/>
    </row>
    <row r="1390" spans="1:16" s="285" customFormat="1" ht="11.25" x14ac:dyDescent="0.2">
      <c r="A1390" s="310" t="s">
        <v>1261</v>
      </c>
      <c r="B1390" s="296" t="s">
        <v>1262</v>
      </c>
      <c r="C1390" s="296" t="s">
        <v>312</v>
      </c>
      <c r="D1390" s="297" t="s">
        <v>4864</v>
      </c>
      <c r="E1390" s="298">
        <v>8500</v>
      </c>
      <c r="F1390" s="298" t="s">
        <v>7677</v>
      </c>
      <c r="G1390" s="297" t="s">
        <v>7678</v>
      </c>
      <c r="H1390" s="297" t="s">
        <v>5347</v>
      </c>
      <c r="I1390" s="297" t="s">
        <v>4868</v>
      </c>
      <c r="J1390" s="297" t="s">
        <v>4869</v>
      </c>
      <c r="K1390" s="299">
        <v>4</v>
      </c>
      <c r="L1390" s="298">
        <v>12</v>
      </c>
      <c r="M1390" s="300">
        <v>104789.68000000001</v>
      </c>
      <c r="N1390" s="301"/>
      <c r="O1390" s="297"/>
      <c r="P1390" s="302"/>
    </row>
    <row r="1391" spans="1:16" s="285" customFormat="1" ht="11.25" x14ac:dyDescent="0.2">
      <c r="A1391" s="310" t="s">
        <v>1261</v>
      </c>
      <c r="B1391" s="296" t="s">
        <v>1262</v>
      </c>
      <c r="C1391" s="296" t="s">
        <v>312</v>
      </c>
      <c r="D1391" s="297" t="s">
        <v>4864</v>
      </c>
      <c r="E1391" s="298">
        <v>10500</v>
      </c>
      <c r="F1391" s="298" t="s">
        <v>7679</v>
      </c>
      <c r="G1391" s="297" t="s">
        <v>7680</v>
      </c>
      <c r="H1391" s="297" t="s">
        <v>4877</v>
      </c>
      <c r="I1391" s="297" t="s">
        <v>4868</v>
      </c>
      <c r="J1391" s="297" t="s">
        <v>4869</v>
      </c>
      <c r="K1391" s="299">
        <v>4</v>
      </c>
      <c r="L1391" s="298">
        <v>12</v>
      </c>
      <c r="M1391" s="300">
        <v>128789.68000000001</v>
      </c>
      <c r="N1391" s="301"/>
      <c r="O1391" s="297"/>
      <c r="P1391" s="302"/>
    </row>
    <row r="1392" spans="1:16" s="285" customFormat="1" ht="11.25" x14ac:dyDescent="0.2">
      <c r="A1392" s="310" t="s">
        <v>1261</v>
      </c>
      <c r="B1392" s="296" t="s">
        <v>1262</v>
      </c>
      <c r="C1392" s="296" t="s">
        <v>312</v>
      </c>
      <c r="D1392" s="297" t="s">
        <v>4864</v>
      </c>
      <c r="E1392" s="298">
        <v>6500</v>
      </c>
      <c r="F1392" s="298" t="s">
        <v>7681</v>
      </c>
      <c r="G1392" s="297" t="s">
        <v>7682</v>
      </c>
      <c r="H1392" s="297" t="s">
        <v>4887</v>
      </c>
      <c r="I1392" s="297" t="s">
        <v>4868</v>
      </c>
      <c r="J1392" s="297" t="s">
        <v>4869</v>
      </c>
      <c r="K1392" s="299">
        <v>4</v>
      </c>
      <c r="L1392" s="298">
        <v>12</v>
      </c>
      <c r="M1392" s="300">
        <v>80789.680000000008</v>
      </c>
      <c r="N1392" s="301"/>
      <c r="O1392" s="297"/>
      <c r="P1392" s="302"/>
    </row>
    <row r="1393" spans="1:16" s="285" customFormat="1" ht="11.25" x14ac:dyDescent="0.2">
      <c r="A1393" s="310" t="s">
        <v>1261</v>
      </c>
      <c r="B1393" s="296" t="s">
        <v>1262</v>
      </c>
      <c r="C1393" s="296" t="s">
        <v>312</v>
      </c>
      <c r="D1393" s="297" t="s">
        <v>4864</v>
      </c>
      <c r="E1393" s="298" t="s">
        <v>6703</v>
      </c>
      <c r="F1393" s="298" t="s">
        <v>7683</v>
      </c>
      <c r="G1393" s="297" t="s">
        <v>7684</v>
      </c>
      <c r="H1393" s="297" t="s">
        <v>4887</v>
      </c>
      <c r="I1393" s="297" t="s">
        <v>4868</v>
      </c>
      <c r="J1393" s="297" t="s">
        <v>4869</v>
      </c>
      <c r="K1393" s="299">
        <v>5</v>
      </c>
      <c r="L1393" s="298">
        <v>12</v>
      </c>
      <c r="M1393" s="300">
        <v>121560.51000000001</v>
      </c>
      <c r="N1393" s="301"/>
      <c r="O1393" s="297"/>
      <c r="P1393" s="302"/>
    </row>
    <row r="1394" spans="1:16" s="285" customFormat="1" ht="11.25" x14ac:dyDescent="0.2">
      <c r="A1394" s="310" t="s">
        <v>1261</v>
      </c>
      <c r="B1394" s="296" t="s">
        <v>1262</v>
      </c>
      <c r="C1394" s="296" t="s">
        <v>312</v>
      </c>
      <c r="D1394" s="297" t="s">
        <v>4864</v>
      </c>
      <c r="E1394" s="298">
        <v>7500</v>
      </c>
      <c r="F1394" s="298" t="s">
        <v>7685</v>
      </c>
      <c r="G1394" s="297" t="s">
        <v>7686</v>
      </c>
      <c r="H1394" s="297" t="s">
        <v>4867</v>
      </c>
      <c r="I1394" s="297" t="s">
        <v>4868</v>
      </c>
      <c r="J1394" s="297" t="s">
        <v>4869</v>
      </c>
      <c r="K1394" s="299">
        <v>4</v>
      </c>
      <c r="L1394" s="298">
        <v>12</v>
      </c>
      <c r="M1394" s="300">
        <v>92789.680000000008</v>
      </c>
      <c r="N1394" s="301"/>
      <c r="O1394" s="297"/>
      <c r="P1394" s="302"/>
    </row>
    <row r="1395" spans="1:16" s="285" customFormat="1" ht="11.25" x14ac:dyDescent="0.2">
      <c r="A1395" s="310" t="s">
        <v>1261</v>
      </c>
      <c r="B1395" s="296" t="s">
        <v>1262</v>
      </c>
      <c r="C1395" s="296" t="s">
        <v>312</v>
      </c>
      <c r="D1395" s="297" t="s">
        <v>4864</v>
      </c>
      <c r="E1395" s="298">
        <v>6500</v>
      </c>
      <c r="F1395" s="298" t="s">
        <v>7687</v>
      </c>
      <c r="G1395" s="297" t="s">
        <v>7688</v>
      </c>
      <c r="H1395" s="297" t="s">
        <v>4887</v>
      </c>
      <c r="I1395" s="297" t="s">
        <v>4868</v>
      </c>
      <c r="J1395" s="297" t="s">
        <v>4869</v>
      </c>
      <c r="K1395" s="299">
        <v>4</v>
      </c>
      <c r="L1395" s="298">
        <v>12</v>
      </c>
      <c r="M1395" s="300">
        <v>80789.680000000008</v>
      </c>
      <c r="N1395" s="301"/>
      <c r="O1395" s="297"/>
      <c r="P1395" s="302"/>
    </row>
    <row r="1396" spans="1:16" s="285" customFormat="1" ht="11.25" x14ac:dyDescent="0.2">
      <c r="A1396" s="310" t="s">
        <v>1261</v>
      </c>
      <c r="B1396" s="296" t="s">
        <v>1262</v>
      </c>
      <c r="C1396" s="296" t="s">
        <v>312</v>
      </c>
      <c r="D1396" s="297" t="s">
        <v>4864</v>
      </c>
      <c r="E1396" s="298">
        <v>8500</v>
      </c>
      <c r="F1396" s="298" t="s">
        <v>7689</v>
      </c>
      <c r="G1396" s="297" t="s">
        <v>7690</v>
      </c>
      <c r="H1396" s="297" t="s">
        <v>4877</v>
      </c>
      <c r="I1396" s="297" t="s">
        <v>4868</v>
      </c>
      <c r="J1396" s="297" t="s">
        <v>4869</v>
      </c>
      <c r="K1396" s="299">
        <v>4</v>
      </c>
      <c r="L1396" s="298">
        <v>12</v>
      </c>
      <c r="M1396" s="300">
        <v>104789.68000000001</v>
      </c>
      <c r="N1396" s="301"/>
      <c r="O1396" s="297"/>
      <c r="P1396" s="302"/>
    </row>
    <row r="1397" spans="1:16" s="285" customFormat="1" ht="11.25" x14ac:dyDescent="0.2">
      <c r="A1397" s="310" t="s">
        <v>1261</v>
      </c>
      <c r="B1397" s="296" t="s">
        <v>1262</v>
      </c>
      <c r="C1397" s="296" t="s">
        <v>312</v>
      </c>
      <c r="D1397" s="297" t="s">
        <v>4864</v>
      </c>
      <c r="E1397" s="298">
        <v>6500</v>
      </c>
      <c r="F1397" s="298" t="s">
        <v>7691</v>
      </c>
      <c r="G1397" s="297" t="s">
        <v>7692</v>
      </c>
      <c r="H1397" s="297" t="s">
        <v>4917</v>
      </c>
      <c r="I1397" s="297" t="s">
        <v>4868</v>
      </c>
      <c r="J1397" s="297" t="s">
        <v>4869</v>
      </c>
      <c r="K1397" s="299">
        <v>4</v>
      </c>
      <c r="L1397" s="298">
        <v>12</v>
      </c>
      <c r="M1397" s="300">
        <v>80789.680000000008</v>
      </c>
      <c r="N1397" s="301"/>
      <c r="O1397" s="297"/>
      <c r="P1397" s="302"/>
    </row>
    <row r="1398" spans="1:16" s="285" customFormat="1" ht="11.25" x14ac:dyDescent="0.2">
      <c r="A1398" s="310" t="s">
        <v>1261</v>
      </c>
      <c r="B1398" s="296" t="s">
        <v>1262</v>
      </c>
      <c r="C1398" s="296" t="s">
        <v>312</v>
      </c>
      <c r="D1398" s="297" t="s">
        <v>4864</v>
      </c>
      <c r="E1398" s="298">
        <v>8500</v>
      </c>
      <c r="F1398" s="298" t="s">
        <v>7693</v>
      </c>
      <c r="G1398" s="297" t="s">
        <v>7694</v>
      </c>
      <c r="H1398" s="297" t="s">
        <v>4877</v>
      </c>
      <c r="I1398" s="297" t="s">
        <v>4868</v>
      </c>
      <c r="J1398" s="297" t="s">
        <v>4869</v>
      </c>
      <c r="K1398" s="299">
        <v>4</v>
      </c>
      <c r="L1398" s="298">
        <v>12</v>
      </c>
      <c r="M1398" s="300">
        <v>107871.62000000001</v>
      </c>
      <c r="N1398" s="301"/>
      <c r="O1398" s="297"/>
      <c r="P1398" s="302"/>
    </row>
    <row r="1399" spans="1:16" s="285" customFormat="1" ht="11.25" x14ac:dyDescent="0.2">
      <c r="A1399" s="310" t="s">
        <v>1261</v>
      </c>
      <c r="B1399" s="296" t="s">
        <v>1262</v>
      </c>
      <c r="C1399" s="296" t="s">
        <v>312</v>
      </c>
      <c r="D1399" s="297" t="s">
        <v>4864</v>
      </c>
      <c r="E1399" s="298">
        <v>5500</v>
      </c>
      <c r="F1399" s="298" t="s">
        <v>7695</v>
      </c>
      <c r="G1399" s="297" t="s">
        <v>7696</v>
      </c>
      <c r="H1399" s="297" t="s">
        <v>4874</v>
      </c>
      <c r="I1399" s="297" t="s">
        <v>4868</v>
      </c>
      <c r="J1399" s="297" t="s">
        <v>4869</v>
      </c>
      <c r="K1399" s="299">
        <v>4</v>
      </c>
      <c r="L1399" s="298">
        <v>12</v>
      </c>
      <c r="M1399" s="300">
        <v>68789.680000000008</v>
      </c>
      <c r="N1399" s="301"/>
      <c r="O1399" s="297"/>
      <c r="P1399" s="302"/>
    </row>
    <row r="1400" spans="1:16" s="285" customFormat="1" ht="11.25" x14ac:dyDescent="0.2">
      <c r="A1400" s="310" t="s">
        <v>1261</v>
      </c>
      <c r="B1400" s="296" t="s">
        <v>1262</v>
      </c>
      <c r="C1400" s="296" t="s">
        <v>312</v>
      </c>
      <c r="D1400" s="297" t="s">
        <v>4864</v>
      </c>
      <c r="E1400" s="298">
        <v>6500</v>
      </c>
      <c r="F1400" s="298" t="s">
        <v>7697</v>
      </c>
      <c r="G1400" s="297" t="s">
        <v>7698</v>
      </c>
      <c r="H1400" s="297" t="s">
        <v>4877</v>
      </c>
      <c r="I1400" s="297" t="s">
        <v>4868</v>
      </c>
      <c r="J1400" s="297" t="s">
        <v>4869</v>
      </c>
      <c r="K1400" s="299">
        <v>4</v>
      </c>
      <c r="L1400" s="298">
        <v>12</v>
      </c>
      <c r="M1400" s="300">
        <v>80789.680000000008</v>
      </c>
      <c r="N1400" s="301"/>
      <c r="O1400" s="297"/>
      <c r="P1400" s="302"/>
    </row>
    <row r="1401" spans="1:16" s="285" customFormat="1" ht="11.25" x14ac:dyDescent="0.2">
      <c r="A1401" s="310" t="s">
        <v>1261</v>
      </c>
      <c r="B1401" s="296" t="s">
        <v>1262</v>
      </c>
      <c r="C1401" s="296" t="s">
        <v>312</v>
      </c>
      <c r="D1401" s="297" t="s">
        <v>4864</v>
      </c>
      <c r="E1401" s="298">
        <v>9500</v>
      </c>
      <c r="F1401" s="298" t="s">
        <v>7699</v>
      </c>
      <c r="G1401" s="297" t="s">
        <v>7700</v>
      </c>
      <c r="H1401" s="297" t="s">
        <v>6976</v>
      </c>
      <c r="I1401" s="297" t="s">
        <v>4868</v>
      </c>
      <c r="J1401" s="297" t="s">
        <v>4869</v>
      </c>
      <c r="K1401" s="299">
        <v>1</v>
      </c>
      <c r="L1401" s="298">
        <v>2</v>
      </c>
      <c r="M1401" s="300">
        <v>20188.18</v>
      </c>
      <c r="N1401" s="301"/>
      <c r="O1401" s="297"/>
      <c r="P1401" s="302"/>
    </row>
    <row r="1402" spans="1:16" s="285" customFormat="1" ht="11.25" x14ac:dyDescent="0.2">
      <c r="A1402" s="310" t="s">
        <v>1261</v>
      </c>
      <c r="B1402" s="296" t="s">
        <v>1262</v>
      </c>
      <c r="C1402" s="296" t="s">
        <v>312</v>
      </c>
      <c r="D1402" s="297" t="s">
        <v>4864</v>
      </c>
      <c r="E1402" s="298" t="s">
        <v>7701</v>
      </c>
      <c r="F1402" s="298" t="s">
        <v>7702</v>
      </c>
      <c r="G1402" s="297" t="s">
        <v>7703</v>
      </c>
      <c r="H1402" s="297" t="s">
        <v>4903</v>
      </c>
      <c r="I1402" s="297" t="s">
        <v>4868</v>
      </c>
      <c r="J1402" s="297" t="s">
        <v>4869</v>
      </c>
      <c r="K1402" s="299">
        <v>5</v>
      </c>
      <c r="L1402" s="298">
        <v>12</v>
      </c>
      <c r="M1402" s="300">
        <v>54684.13</v>
      </c>
      <c r="N1402" s="301"/>
      <c r="O1402" s="297"/>
      <c r="P1402" s="302"/>
    </row>
    <row r="1403" spans="1:16" s="285" customFormat="1" ht="11.25" x14ac:dyDescent="0.2">
      <c r="A1403" s="310" t="s">
        <v>1261</v>
      </c>
      <c r="B1403" s="296" t="s">
        <v>1262</v>
      </c>
      <c r="C1403" s="296" t="s">
        <v>312</v>
      </c>
      <c r="D1403" s="297" t="s">
        <v>4880</v>
      </c>
      <c r="E1403" s="298">
        <v>3000</v>
      </c>
      <c r="F1403" s="298" t="s">
        <v>2615</v>
      </c>
      <c r="G1403" s="297" t="s">
        <v>2616</v>
      </c>
      <c r="H1403" s="297" t="s">
        <v>4896</v>
      </c>
      <c r="I1403" s="297" t="s">
        <v>4868</v>
      </c>
      <c r="J1403" s="297" t="s">
        <v>5069</v>
      </c>
      <c r="K1403" s="299">
        <v>1</v>
      </c>
      <c r="L1403" s="298">
        <v>2</v>
      </c>
      <c r="M1403" s="300">
        <v>6754.85</v>
      </c>
      <c r="N1403" s="301"/>
      <c r="O1403" s="297"/>
      <c r="P1403" s="302"/>
    </row>
    <row r="1404" spans="1:16" s="285" customFormat="1" ht="11.25" x14ac:dyDescent="0.2">
      <c r="A1404" s="310" t="s">
        <v>1261</v>
      </c>
      <c r="B1404" s="296" t="s">
        <v>1262</v>
      </c>
      <c r="C1404" s="296" t="s">
        <v>312</v>
      </c>
      <c r="D1404" s="297" t="s">
        <v>4864</v>
      </c>
      <c r="E1404" s="298" t="s">
        <v>5139</v>
      </c>
      <c r="F1404" s="298" t="s">
        <v>7704</v>
      </c>
      <c r="G1404" s="297" t="s">
        <v>7705</v>
      </c>
      <c r="H1404" s="297" t="s">
        <v>4874</v>
      </c>
      <c r="I1404" s="297" t="s">
        <v>4868</v>
      </c>
      <c r="J1404" s="297" t="s">
        <v>4869</v>
      </c>
      <c r="K1404" s="299">
        <v>5</v>
      </c>
      <c r="L1404" s="298">
        <v>12</v>
      </c>
      <c r="M1404" s="300">
        <v>77792.460000000006</v>
      </c>
      <c r="N1404" s="301"/>
      <c r="O1404" s="297"/>
      <c r="P1404" s="302"/>
    </row>
    <row r="1405" spans="1:16" s="285" customFormat="1" ht="11.25" x14ac:dyDescent="0.2">
      <c r="A1405" s="310" t="s">
        <v>1261</v>
      </c>
      <c r="B1405" s="296" t="s">
        <v>1262</v>
      </c>
      <c r="C1405" s="296" t="s">
        <v>312</v>
      </c>
      <c r="D1405" s="297" t="s">
        <v>4864</v>
      </c>
      <c r="E1405" s="298">
        <v>12000</v>
      </c>
      <c r="F1405" s="298" t="s">
        <v>7706</v>
      </c>
      <c r="G1405" s="297" t="s">
        <v>7707</v>
      </c>
      <c r="H1405" s="297" t="s">
        <v>5664</v>
      </c>
      <c r="I1405" s="297" t="s">
        <v>4868</v>
      </c>
      <c r="J1405" s="297" t="s">
        <v>4869</v>
      </c>
      <c r="K1405" s="299">
        <v>4</v>
      </c>
      <c r="L1405" s="298">
        <v>12</v>
      </c>
      <c r="M1405" s="300">
        <v>146789.68</v>
      </c>
      <c r="N1405" s="301"/>
      <c r="O1405" s="297"/>
      <c r="P1405" s="302"/>
    </row>
    <row r="1406" spans="1:16" s="285" customFormat="1" ht="11.25" x14ac:dyDescent="0.2">
      <c r="A1406" s="310" t="s">
        <v>1261</v>
      </c>
      <c r="B1406" s="296" t="s">
        <v>1262</v>
      </c>
      <c r="C1406" s="296" t="s">
        <v>312</v>
      </c>
      <c r="D1406" s="297" t="s">
        <v>4864</v>
      </c>
      <c r="E1406" s="298">
        <v>8500</v>
      </c>
      <c r="F1406" s="298" t="s">
        <v>7708</v>
      </c>
      <c r="G1406" s="297" t="s">
        <v>7709</v>
      </c>
      <c r="H1406" s="297" t="s">
        <v>4887</v>
      </c>
      <c r="I1406" s="297" t="s">
        <v>4868</v>
      </c>
      <c r="J1406" s="297" t="s">
        <v>4869</v>
      </c>
      <c r="K1406" s="299">
        <v>4</v>
      </c>
      <c r="L1406" s="298">
        <v>12</v>
      </c>
      <c r="M1406" s="300">
        <v>104789.68000000001</v>
      </c>
      <c r="N1406" s="301"/>
      <c r="O1406" s="297"/>
      <c r="P1406" s="302"/>
    </row>
    <row r="1407" spans="1:16" s="285" customFormat="1" ht="11.25" x14ac:dyDescent="0.2">
      <c r="A1407" s="310" t="s">
        <v>1261</v>
      </c>
      <c r="B1407" s="296" t="s">
        <v>1262</v>
      </c>
      <c r="C1407" s="296" t="s">
        <v>312</v>
      </c>
      <c r="D1407" s="297" t="s">
        <v>4864</v>
      </c>
      <c r="E1407" s="298">
        <v>5500</v>
      </c>
      <c r="F1407" s="298" t="s">
        <v>7710</v>
      </c>
      <c r="G1407" s="297" t="s">
        <v>7711</v>
      </c>
      <c r="H1407" s="297" t="s">
        <v>4867</v>
      </c>
      <c r="I1407" s="297" t="s">
        <v>4868</v>
      </c>
      <c r="J1407" s="297" t="s">
        <v>4869</v>
      </c>
      <c r="K1407" s="299">
        <v>3</v>
      </c>
      <c r="L1407" s="298">
        <v>10</v>
      </c>
      <c r="M1407" s="300">
        <v>57253.88</v>
      </c>
      <c r="N1407" s="301"/>
      <c r="O1407" s="297"/>
      <c r="P1407" s="302"/>
    </row>
    <row r="1408" spans="1:16" s="285" customFormat="1" ht="11.25" x14ac:dyDescent="0.2">
      <c r="A1408" s="310" t="s">
        <v>1261</v>
      </c>
      <c r="B1408" s="296" t="s">
        <v>1262</v>
      </c>
      <c r="C1408" s="296" t="s">
        <v>312</v>
      </c>
      <c r="D1408" s="297" t="s">
        <v>4864</v>
      </c>
      <c r="E1408" s="298">
        <v>6500</v>
      </c>
      <c r="F1408" s="298" t="s">
        <v>7712</v>
      </c>
      <c r="G1408" s="297" t="s">
        <v>7713</v>
      </c>
      <c r="H1408" s="297" t="s">
        <v>4867</v>
      </c>
      <c r="I1408" s="297" t="s">
        <v>4868</v>
      </c>
      <c r="J1408" s="297" t="s">
        <v>4869</v>
      </c>
      <c r="K1408" s="299">
        <v>4</v>
      </c>
      <c r="L1408" s="298">
        <v>12</v>
      </c>
      <c r="M1408" s="300">
        <v>80789.680000000008</v>
      </c>
      <c r="N1408" s="301"/>
      <c r="O1408" s="297"/>
      <c r="P1408" s="302"/>
    </row>
    <row r="1409" spans="1:16" s="285" customFormat="1" ht="11.25" x14ac:dyDescent="0.2">
      <c r="A1409" s="310" t="s">
        <v>1261</v>
      </c>
      <c r="B1409" s="296" t="s">
        <v>1262</v>
      </c>
      <c r="C1409" s="296" t="s">
        <v>312</v>
      </c>
      <c r="D1409" s="297" t="s">
        <v>4864</v>
      </c>
      <c r="E1409" s="298">
        <v>6500</v>
      </c>
      <c r="F1409" s="298" t="s">
        <v>7714</v>
      </c>
      <c r="G1409" s="297" t="s">
        <v>7715</v>
      </c>
      <c r="H1409" s="297" t="s">
        <v>4877</v>
      </c>
      <c r="I1409" s="297" t="s">
        <v>4868</v>
      </c>
      <c r="J1409" s="297" t="s">
        <v>4869</v>
      </c>
      <c r="K1409" s="299">
        <v>4</v>
      </c>
      <c r="L1409" s="298">
        <v>12</v>
      </c>
      <c r="M1409" s="300">
        <v>80789.680000000008</v>
      </c>
      <c r="N1409" s="301"/>
      <c r="O1409" s="297"/>
      <c r="P1409" s="302"/>
    </row>
    <row r="1410" spans="1:16" s="285" customFormat="1" ht="11.25" x14ac:dyDescent="0.2">
      <c r="A1410" s="310" t="s">
        <v>1261</v>
      </c>
      <c r="B1410" s="296" t="s">
        <v>1262</v>
      </c>
      <c r="C1410" s="296" t="s">
        <v>312</v>
      </c>
      <c r="D1410" s="297" t="s">
        <v>4864</v>
      </c>
      <c r="E1410" s="298">
        <v>11000</v>
      </c>
      <c r="F1410" s="298" t="s">
        <v>7716</v>
      </c>
      <c r="G1410" s="297" t="s">
        <v>7717</v>
      </c>
      <c r="H1410" s="297" t="s">
        <v>4887</v>
      </c>
      <c r="I1410" s="297" t="s">
        <v>4868</v>
      </c>
      <c r="J1410" s="297" t="s">
        <v>4869</v>
      </c>
      <c r="K1410" s="299">
        <v>1</v>
      </c>
      <c r="L1410" s="298">
        <v>2</v>
      </c>
      <c r="M1410" s="300">
        <v>23288.18</v>
      </c>
      <c r="N1410" s="301"/>
      <c r="O1410" s="297"/>
      <c r="P1410" s="302"/>
    </row>
    <row r="1411" spans="1:16" s="285" customFormat="1" ht="11.25" x14ac:dyDescent="0.2">
      <c r="A1411" s="310" t="s">
        <v>1261</v>
      </c>
      <c r="B1411" s="296" t="s">
        <v>1262</v>
      </c>
      <c r="C1411" s="296" t="s">
        <v>312</v>
      </c>
      <c r="D1411" s="297" t="s">
        <v>4864</v>
      </c>
      <c r="E1411" s="298">
        <v>7500</v>
      </c>
      <c r="F1411" s="298" t="s">
        <v>7718</v>
      </c>
      <c r="G1411" s="297" t="s">
        <v>7719</v>
      </c>
      <c r="H1411" s="297" t="s">
        <v>4917</v>
      </c>
      <c r="I1411" s="297" t="s">
        <v>4868</v>
      </c>
      <c r="J1411" s="297" t="s">
        <v>4869</v>
      </c>
      <c r="K1411" s="299">
        <v>4</v>
      </c>
      <c r="L1411" s="298">
        <v>12</v>
      </c>
      <c r="M1411" s="300">
        <v>92789.680000000008</v>
      </c>
      <c r="N1411" s="301"/>
      <c r="O1411" s="297"/>
      <c r="P1411" s="302"/>
    </row>
    <row r="1412" spans="1:16" s="285" customFormat="1" ht="11.25" x14ac:dyDescent="0.2">
      <c r="A1412" s="310" t="s">
        <v>1261</v>
      </c>
      <c r="B1412" s="296" t="s">
        <v>1262</v>
      </c>
      <c r="C1412" s="296" t="s">
        <v>312</v>
      </c>
      <c r="D1412" s="297" t="s">
        <v>4864</v>
      </c>
      <c r="E1412" s="298">
        <v>8500</v>
      </c>
      <c r="F1412" s="298" t="s">
        <v>7720</v>
      </c>
      <c r="G1412" s="297" t="s">
        <v>7721</v>
      </c>
      <c r="H1412" s="297" t="s">
        <v>4867</v>
      </c>
      <c r="I1412" s="297" t="s">
        <v>4868</v>
      </c>
      <c r="J1412" s="297" t="s">
        <v>4869</v>
      </c>
      <c r="K1412" s="299">
        <v>4</v>
      </c>
      <c r="L1412" s="298">
        <v>12</v>
      </c>
      <c r="M1412" s="300">
        <v>104789.68000000001</v>
      </c>
      <c r="N1412" s="301"/>
      <c r="O1412" s="297"/>
      <c r="P1412" s="302"/>
    </row>
    <row r="1413" spans="1:16" s="285" customFormat="1" ht="11.25" x14ac:dyDescent="0.2">
      <c r="A1413" s="310" t="s">
        <v>1261</v>
      </c>
      <c r="B1413" s="296" t="s">
        <v>1262</v>
      </c>
      <c r="C1413" s="296" t="s">
        <v>312</v>
      </c>
      <c r="D1413" s="297" t="s">
        <v>4864</v>
      </c>
      <c r="E1413" s="298" t="s">
        <v>7022</v>
      </c>
      <c r="F1413" s="298" t="s">
        <v>7722</v>
      </c>
      <c r="G1413" s="297" t="s">
        <v>7723</v>
      </c>
      <c r="H1413" s="297" t="s">
        <v>4887</v>
      </c>
      <c r="I1413" s="297" t="s">
        <v>4868</v>
      </c>
      <c r="J1413" s="297" t="s">
        <v>4869</v>
      </c>
      <c r="K1413" s="299">
        <v>5</v>
      </c>
      <c r="L1413" s="298">
        <v>12</v>
      </c>
      <c r="M1413" s="300">
        <v>98924.12000000001</v>
      </c>
      <c r="N1413" s="301"/>
      <c r="O1413" s="297"/>
      <c r="P1413" s="302"/>
    </row>
    <row r="1414" spans="1:16" s="285" customFormat="1" ht="11.25" x14ac:dyDescent="0.2">
      <c r="A1414" s="310" t="s">
        <v>1261</v>
      </c>
      <c r="B1414" s="296" t="s">
        <v>1262</v>
      </c>
      <c r="C1414" s="296" t="s">
        <v>312</v>
      </c>
      <c r="D1414" s="297" t="s">
        <v>4864</v>
      </c>
      <c r="E1414" s="298">
        <v>5500</v>
      </c>
      <c r="F1414" s="298" t="s">
        <v>7724</v>
      </c>
      <c r="G1414" s="297" t="s">
        <v>7725</v>
      </c>
      <c r="H1414" s="297" t="s">
        <v>4874</v>
      </c>
      <c r="I1414" s="297" t="s">
        <v>4868</v>
      </c>
      <c r="J1414" s="297" t="s">
        <v>4869</v>
      </c>
      <c r="K1414" s="299">
        <v>4</v>
      </c>
      <c r="L1414" s="298">
        <v>12</v>
      </c>
      <c r="M1414" s="300">
        <v>68789.680000000008</v>
      </c>
      <c r="N1414" s="301"/>
      <c r="O1414" s="297"/>
      <c r="P1414" s="302"/>
    </row>
    <row r="1415" spans="1:16" s="285" customFormat="1" ht="11.25" x14ac:dyDescent="0.2">
      <c r="A1415" s="310" t="s">
        <v>1261</v>
      </c>
      <c r="B1415" s="296" t="s">
        <v>1262</v>
      </c>
      <c r="C1415" s="296" t="s">
        <v>312</v>
      </c>
      <c r="D1415" s="297" t="s">
        <v>4864</v>
      </c>
      <c r="E1415" s="298">
        <v>8500</v>
      </c>
      <c r="F1415" s="298" t="s">
        <v>7726</v>
      </c>
      <c r="G1415" s="297" t="s">
        <v>7727</v>
      </c>
      <c r="H1415" s="297" t="s">
        <v>4887</v>
      </c>
      <c r="I1415" s="297" t="s">
        <v>4868</v>
      </c>
      <c r="J1415" s="297" t="s">
        <v>4869</v>
      </c>
      <c r="K1415" s="299">
        <v>4</v>
      </c>
      <c r="L1415" s="298">
        <v>12</v>
      </c>
      <c r="M1415" s="300">
        <v>104789.68000000001</v>
      </c>
      <c r="N1415" s="301"/>
      <c r="O1415" s="297"/>
      <c r="P1415" s="302"/>
    </row>
    <row r="1416" spans="1:16" s="285" customFormat="1" ht="11.25" x14ac:dyDescent="0.2">
      <c r="A1416" s="310" t="s">
        <v>1261</v>
      </c>
      <c r="B1416" s="296" t="s">
        <v>1262</v>
      </c>
      <c r="C1416" s="296" t="s">
        <v>312</v>
      </c>
      <c r="D1416" s="297" t="s">
        <v>4864</v>
      </c>
      <c r="E1416" s="298">
        <v>6500</v>
      </c>
      <c r="F1416" s="298" t="s">
        <v>7728</v>
      </c>
      <c r="G1416" s="297" t="s">
        <v>7729</v>
      </c>
      <c r="H1416" s="297" t="s">
        <v>4887</v>
      </c>
      <c r="I1416" s="297" t="s">
        <v>4868</v>
      </c>
      <c r="J1416" s="297" t="s">
        <v>4869</v>
      </c>
      <c r="K1416" s="299">
        <v>4</v>
      </c>
      <c r="L1416" s="298">
        <v>12</v>
      </c>
      <c r="M1416" s="300">
        <v>80789.680000000008</v>
      </c>
      <c r="N1416" s="301"/>
      <c r="O1416" s="297"/>
      <c r="P1416" s="302"/>
    </row>
    <row r="1417" spans="1:16" s="285" customFormat="1" ht="11.25" x14ac:dyDescent="0.2">
      <c r="A1417" s="310" t="s">
        <v>1261</v>
      </c>
      <c r="B1417" s="296" t="s">
        <v>1262</v>
      </c>
      <c r="C1417" s="296" t="s">
        <v>312</v>
      </c>
      <c r="D1417" s="297" t="s">
        <v>4864</v>
      </c>
      <c r="E1417" s="298">
        <v>6500</v>
      </c>
      <c r="F1417" s="298" t="s">
        <v>7730</v>
      </c>
      <c r="G1417" s="297" t="s">
        <v>7731</v>
      </c>
      <c r="H1417" s="297" t="s">
        <v>4867</v>
      </c>
      <c r="I1417" s="297" t="s">
        <v>4868</v>
      </c>
      <c r="J1417" s="297" t="s">
        <v>4869</v>
      </c>
      <c r="K1417" s="299">
        <v>4</v>
      </c>
      <c r="L1417" s="298">
        <v>12</v>
      </c>
      <c r="M1417" s="300">
        <v>80789.680000000008</v>
      </c>
      <c r="N1417" s="301"/>
      <c r="O1417" s="297"/>
      <c r="P1417" s="302"/>
    </row>
    <row r="1418" spans="1:16" s="285" customFormat="1" ht="11.25" x14ac:dyDescent="0.2">
      <c r="A1418" s="310" t="s">
        <v>1261</v>
      </c>
      <c r="B1418" s="296" t="s">
        <v>1262</v>
      </c>
      <c r="C1418" s="296" t="s">
        <v>312</v>
      </c>
      <c r="D1418" s="297" t="s">
        <v>4864</v>
      </c>
      <c r="E1418" s="298">
        <v>6500</v>
      </c>
      <c r="F1418" s="298" t="s">
        <v>7732</v>
      </c>
      <c r="G1418" s="297" t="s">
        <v>7733</v>
      </c>
      <c r="H1418" s="297" t="s">
        <v>4877</v>
      </c>
      <c r="I1418" s="297" t="s">
        <v>4868</v>
      </c>
      <c r="J1418" s="297" t="s">
        <v>4869</v>
      </c>
      <c r="K1418" s="299">
        <v>4</v>
      </c>
      <c r="L1418" s="298">
        <v>12</v>
      </c>
      <c r="M1418" s="300">
        <v>80789.680000000008</v>
      </c>
      <c r="N1418" s="301"/>
      <c r="O1418" s="297"/>
      <c r="P1418" s="302"/>
    </row>
    <row r="1419" spans="1:16" s="285" customFormat="1" ht="11.25" x14ac:dyDescent="0.2">
      <c r="A1419" s="310" t="s">
        <v>1261</v>
      </c>
      <c r="B1419" s="296" t="s">
        <v>1262</v>
      </c>
      <c r="C1419" s="296" t="s">
        <v>312</v>
      </c>
      <c r="D1419" s="297" t="s">
        <v>4864</v>
      </c>
      <c r="E1419" s="298">
        <v>6500</v>
      </c>
      <c r="F1419" s="298" t="s">
        <v>7734</v>
      </c>
      <c r="G1419" s="297" t="s">
        <v>7735</v>
      </c>
      <c r="H1419" s="297" t="s">
        <v>4867</v>
      </c>
      <c r="I1419" s="297" t="s">
        <v>4868</v>
      </c>
      <c r="J1419" s="297" t="s">
        <v>4869</v>
      </c>
      <c r="K1419" s="299">
        <v>2</v>
      </c>
      <c r="L1419" s="298">
        <v>5</v>
      </c>
      <c r="M1419" s="300">
        <v>31387.3</v>
      </c>
      <c r="N1419" s="301"/>
      <c r="O1419" s="297"/>
      <c r="P1419" s="302"/>
    </row>
    <row r="1420" spans="1:16" s="285" customFormat="1" ht="11.25" x14ac:dyDescent="0.2">
      <c r="A1420" s="310" t="s">
        <v>1261</v>
      </c>
      <c r="B1420" s="296" t="s">
        <v>1262</v>
      </c>
      <c r="C1420" s="296" t="s">
        <v>312</v>
      </c>
      <c r="D1420" s="297" t="s">
        <v>4864</v>
      </c>
      <c r="E1420" s="298">
        <v>5500</v>
      </c>
      <c r="F1420" s="298" t="s">
        <v>7736</v>
      </c>
      <c r="G1420" s="297" t="s">
        <v>7737</v>
      </c>
      <c r="H1420" s="297" t="s">
        <v>4867</v>
      </c>
      <c r="I1420" s="297" t="s">
        <v>4868</v>
      </c>
      <c r="J1420" s="297" t="s">
        <v>4869</v>
      </c>
      <c r="K1420" s="299">
        <v>4</v>
      </c>
      <c r="L1420" s="298">
        <v>12</v>
      </c>
      <c r="M1420" s="300">
        <v>68789.680000000008</v>
      </c>
      <c r="N1420" s="301"/>
      <c r="O1420" s="297"/>
      <c r="P1420" s="302"/>
    </row>
    <row r="1421" spans="1:16" s="285" customFormat="1" ht="11.25" x14ac:dyDescent="0.2">
      <c r="A1421" s="310" t="s">
        <v>1261</v>
      </c>
      <c r="B1421" s="296" t="s">
        <v>1262</v>
      </c>
      <c r="C1421" s="296" t="s">
        <v>312</v>
      </c>
      <c r="D1421" s="297" t="s">
        <v>4864</v>
      </c>
      <c r="E1421" s="298">
        <v>6500</v>
      </c>
      <c r="F1421" s="298" t="s">
        <v>7738</v>
      </c>
      <c r="G1421" s="297" t="s">
        <v>7739</v>
      </c>
      <c r="H1421" s="297" t="s">
        <v>4903</v>
      </c>
      <c r="I1421" s="297" t="s">
        <v>4868</v>
      </c>
      <c r="J1421" s="297" t="s">
        <v>4869</v>
      </c>
      <c r="K1421" s="299">
        <v>4</v>
      </c>
      <c r="L1421" s="298">
        <v>12</v>
      </c>
      <c r="M1421" s="300">
        <v>76228.310000000012</v>
      </c>
      <c r="N1421" s="301"/>
      <c r="O1421" s="297"/>
      <c r="P1421" s="302"/>
    </row>
    <row r="1422" spans="1:16" s="285" customFormat="1" ht="11.25" x14ac:dyDescent="0.2">
      <c r="A1422" s="310" t="s">
        <v>1261</v>
      </c>
      <c r="B1422" s="296" t="s">
        <v>1262</v>
      </c>
      <c r="C1422" s="296" t="s">
        <v>312</v>
      </c>
      <c r="D1422" s="297" t="s">
        <v>4864</v>
      </c>
      <c r="E1422" s="298">
        <v>8500</v>
      </c>
      <c r="F1422" s="298" t="s">
        <v>7740</v>
      </c>
      <c r="G1422" s="297" t="s">
        <v>7741</v>
      </c>
      <c r="H1422" s="297" t="s">
        <v>5029</v>
      </c>
      <c r="I1422" s="297" t="s">
        <v>4868</v>
      </c>
      <c r="J1422" s="297" t="s">
        <v>4869</v>
      </c>
      <c r="K1422" s="299">
        <v>4</v>
      </c>
      <c r="L1422" s="298">
        <v>12</v>
      </c>
      <c r="M1422" s="300">
        <v>104789.68000000001</v>
      </c>
      <c r="N1422" s="301"/>
      <c r="O1422" s="297"/>
      <c r="P1422" s="302"/>
    </row>
    <row r="1423" spans="1:16" s="285" customFormat="1" ht="11.25" x14ac:dyDescent="0.2">
      <c r="A1423" s="310" t="s">
        <v>1261</v>
      </c>
      <c r="B1423" s="296" t="s">
        <v>1262</v>
      </c>
      <c r="C1423" s="296" t="s">
        <v>312</v>
      </c>
      <c r="D1423" s="297" t="s">
        <v>4864</v>
      </c>
      <c r="E1423" s="298" t="s">
        <v>5207</v>
      </c>
      <c r="F1423" s="298" t="s">
        <v>7742</v>
      </c>
      <c r="G1423" s="297" t="s">
        <v>7743</v>
      </c>
      <c r="H1423" s="297" t="s">
        <v>4887</v>
      </c>
      <c r="I1423" s="297" t="s">
        <v>4868</v>
      </c>
      <c r="J1423" s="297" t="s">
        <v>4869</v>
      </c>
      <c r="K1423" s="299">
        <v>5</v>
      </c>
      <c r="L1423" s="298">
        <v>12</v>
      </c>
      <c r="M1423" s="300">
        <v>111645.23000000001</v>
      </c>
      <c r="N1423" s="301"/>
      <c r="O1423" s="297"/>
      <c r="P1423" s="302"/>
    </row>
    <row r="1424" spans="1:16" s="285" customFormat="1" ht="11.25" x14ac:dyDescent="0.2">
      <c r="A1424" s="310" t="s">
        <v>1261</v>
      </c>
      <c r="B1424" s="296" t="s">
        <v>1262</v>
      </c>
      <c r="C1424" s="296" t="s">
        <v>312</v>
      </c>
      <c r="D1424" s="297" t="s">
        <v>4864</v>
      </c>
      <c r="E1424" s="298">
        <v>6500</v>
      </c>
      <c r="F1424" s="298" t="s">
        <v>7744</v>
      </c>
      <c r="G1424" s="297" t="s">
        <v>7745</v>
      </c>
      <c r="H1424" s="297" t="s">
        <v>7746</v>
      </c>
      <c r="I1424" s="297" t="s">
        <v>4868</v>
      </c>
      <c r="J1424" s="297" t="s">
        <v>4869</v>
      </c>
      <c r="K1424" s="299">
        <v>3</v>
      </c>
      <c r="L1424" s="298">
        <v>9</v>
      </c>
      <c r="M1424" s="300">
        <v>65042.229999999996</v>
      </c>
      <c r="N1424" s="301"/>
      <c r="O1424" s="297"/>
      <c r="P1424" s="302"/>
    </row>
    <row r="1425" spans="1:16" s="285" customFormat="1" ht="11.25" x14ac:dyDescent="0.2">
      <c r="A1425" s="310" t="s">
        <v>1261</v>
      </c>
      <c r="B1425" s="296" t="s">
        <v>1262</v>
      </c>
      <c r="C1425" s="296" t="s">
        <v>312</v>
      </c>
      <c r="D1425" s="297" t="s">
        <v>4864</v>
      </c>
      <c r="E1425" s="298">
        <v>5000</v>
      </c>
      <c r="F1425" s="298" t="s">
        <v>7747</v>
      </c>
      <c r="G1425" s="297" t="s">
        <v>7748</v>
      </c>
      <c r="H1425" s="297" t="s">
        <v>4867</v>
      </c>
      <c r="I1425" s="297" t="s">
        <v>4868</v>
      </c>
      <c r="J1425" s="297" t="s">
        <v>4869</v>
      </c>
      <c r="K1425" s="299">
        <v>1</v>
      </c>
      <c r="L1425" s="298">
        <v>2</v>
      </c>
      <c r="M1425" s="300">
        <v>11842.619999999997</v>
      </c>
      <c r="N1425" s="301"/>
      <c r="O1425" s="297"/>
      <c r="P1425" s="302"/>
    </row>
    <row r="1426" spans="1:16" s="285" customFormat="1" ht="11.25" x14ac:dyDescent="0.2">
      <c r="A1426" s="310" t="s">
        <v>1261</v>
      </c>
      <c r="B1426" s="296" t="s">
        <v>1262</v>
      </c>
      <c r="C1426" s="296" t="s">
        <v>312</v>
      </c>
      <c r="D1426" s="297" t="s">
        <v>4864</v>
      </c>
      <c r="E1426" s="298" t="s">
        <v>5207</v>
      </c>
      <c r="F1426" s="298" t="s">
        <v>7749</v>
      </c>
      <c r="G1426" s="297" t="s">
        <v>7750</v>
      </c>
      <c r="H1426" s="297" t="s">
        <v>4877</v>
      </c>
      <c r="I1426" s="297" t="s">
        <v>4868</v>
      </c>
      <c r="J1426" s="297" t="s">
        <v>4869</v>
      </c>
      <c r="K1426" s="299">
        <v>5</v>
      </c>
      <c r="L1426" s="298">
        <v>12</v>
      </c>
      <c r="M1426" s="300">
        <v>92817.62000000001</v>
      </c>
      <c r="N1426" s="301"/>
      <c r="O1426" s="297"/>
      <c r="P1426" s="302"/>
    </row>
    <row r="1427" spans="1:16" s="285" customFormat="1" ht="11.25" x14ac:dyDescent="0.2">
      <c r="A1427" s="310" t="s">
        <v>1261</v>
      </c>
      <c r="B1427" s="296" t="s">
        <v>1262</v>
      </c>
      <c r="C1427" s="296" t="s">
        <v>312</v>
      </c>
      <c r="D1427" s="297" t="s">
        <v>4956</v>
      </c>
      <c r="E1427" s="298">
        <v>2500</v>
      </c>
      <c r="F1427" s="298" t="s">
        <v>7751</v>
      </c>
      <c r="G1427" s="297" t="s">
        <v>7752</v>
      </c>
      <c r="H1427" s="297" t="s">
        <v>7753</v>
      </c>
      <c r="I1427" s="297" t="s">
        <v>4897</v>
      </c>
      <c r="J1427" s="297" t="s">
        <v>4898</v>
      </c>
      <c r="K1427" s="299">
        <v>4</v>
      </c>
      <c r="L1427" s="298">
        <v>12</v>
      </c>
      <c r="M1427" s="300">
        <v>32789.68</v>
      </c>
      <c r="N1427" s="301"/>
      <c r="O1427" s="297"/>
      <c r="P1427" s="302"/>
    </row>
    <row r="1428" spans="1:16" s="285" customFormat="1" ht="11.25" x14ac:dyDescent="0.2">
      <c r="A1428" s="310" t="s">
        <v>1261</v>
      </c>
      <c r="B1428" s="296" t="s">
        <v>1262</v>
      </c>
      <c r="C1428" s="296" t="s">
        <v>312</v>
      </c>
      <c r="D1428" s="297" t="s">
        <v>4864</v>
      </c>
      <c r="E1428" s="298">
        <v>7500</v>
      </c>
      <c r="F1428" s="298" t="s">
        <v>7754</v>
      </c>
      <c r="G1428" s="297" t="s">
        <v>7755</v>
      </c>
      <c r="H1428" s="297" t="s">
        <v>4867</v>
      </c>
      <c r="I1428" s="297" t="s">
        <v>4868</v>
      </c>
      <c r="J1428" s="297" t="s">
        <v>4869</v>
      </c>
      <c r="K1428" s="299">
        <v>4</v>
      </c>
      <c r="L1428" s="298">
        <v>11</v>
      </c>
      <c r="M1428" s="300">
        <v>89615.53</v>
      </c>
      <c r="N1428" s="301"/>
      <c r="O1428" s="297"/>
      <c r="P1428" s="302"/>
    </row>
    <row r="1429" spans="1:16" s="285" customFormat="1" ht="11.25" x14ac:dyDescent="0.2">
      <c r="A1429" s="310" t="s">
        <v>1261</v>
      </c>
      <c r="B1429" s="296" t="s">
        <v>1262</v>
      </c>
      <c r="C1429" s="296" t="s">
        <v>312</v>
      </c>
      <c r="D1429" s="297" t="s">
        <v>4864</v>
      </c>
      <c r="E1429" s="298">
        <v>10000</v>
      </c>
      <c r="F1429" s="298" t="s">
        <v>7756</v>
      </c>
      <c r="G1429" s="297" t="s">
        <v>7757</v>
      </c>
      <c r="H1429" s="297" t="s">
        <v>4877</v>
      </c>
      <c r="I1429" s="297" t="s">
        <v>4868</v>
      </c>
      <c r="J1429" s="297" t="s">
        <v>4869</v>
      </c>
      <c r="K1429" s="299">
        <v>4</v>
      </c>
      <c r="L1429" s="298">
        <v>12</v>
      </c>
      <c r="M1429" s="300">
        <v>122789.68000000001</v>
      </c>
      <c r="N1429" s="301"/>
      <c r="O1429" s="297"/>
      <c r="P1429" s="302"/>
    </row>
    <row r="1430" spans="1:16" s="285" customFormat="1" ht="11.25" x14ac:dyDescent="0.2">
      <c r="A1430" s="310" t="s">
        <v>1261</v>
      </c>
      <c r="B1430" s="296" t="s">
        <v>1262</v>
      </c>
      <c r="C1430" s="296" t="s">
        <v>312</v>
      </c>
      <c r="D1430" s="297" t="s">
        <v>4864</v>
      </c>
      <c r="E1430" s="298">
        <v>6500</v>
      </c>
      <c r="F1430" s="298" t="s">
        <v>7758</v>
      </c>
      <c r="G1430" s="297" t="s">
        <v>7759</v>
      </c>
      <c r="H1430" s="297" t="s">
        <v>4887</v>
      </c>
      <c r="I1430" s="297" t="s">
        <v>4868</v>
      </c>
      <c r="J1430" s="297" t="s">
        <v>4869</v>
      </c>
      <c r="K1430" s="299">
        <v>4</v>
      </c>
      <c r="L1430" s="298">
        <v>12</v>
      </c>
      <c r="M1430" s="300">
        <v>80789.680000000008</v>
      </c>
      <c r="N1430" s="301"/>
      <c r="O1430" s="297"/>
      <c r="P1430" s="302"/>
    </row>
    <row r="1431" spans="1:16" s="285" customFormat="1" ht="11.25" x14ac:dyDescent="0.2">
      <c r="A1431" s="310" t="s">
        <v>1261</v>
      </c>
      <c r="B1431" s="296" t="s">
        <v>1262</v>
      </c>
      <c r="C1431" s="296" t="s">
        <v>312</v>
      </c>
      <c r="D1431" s="297" t="s">
        <v>4864</v>
      </c>
      <c r="E1431" s="298">
        <v>10500</v>
      </c>
      <c r="F1431" s="298" t="s">
        <v>7760</v>
      </c>
      <c r="G1431" s="297" t="s">
        <v>7761</v>
      </c>
      <c r="H1431" s="297" t="s">
        <v>4903</v>
      </c>
      <c r="I1431" s="297" t="s">
        <v>4868</v>
      </c>
      <c r="J1431" s="297" t="s">
        <v>4869</v>
      </c>
      <c r="K1431" s="299">
        <v>4</v>
      </c>
      <c r="L1431" s="298">
        <v>12</v>
      </c>
      <c r="M1431" s="300">
        <v>128789.68000000001</v>
      </c>
      <c r="N1431" s="301"/>
      <c r="O1431" s="297"/>
      <c r="P1431" s="302"/>
    </row>
    <row r="1432" spans="1:16" s="285" customFormat="1" ht="11.25" x14ac:dyDescent="0.2">
      <c r="A1432" s="310" t="s">
        <v>1261</v>
      </c>
      <c r="B1432" s="296" t="s">
        <v>1262</v>
      </c>
      <c r="C1432" s="296" t="s">
        <v>312</v>
      </c>
      <c r="D1432" s="297" t="s">
        <v>4864</v>
      </c>
      <c r="E1432" s="298">
        <v>7500</v>
      </c>
      <c r="F1432" s="298" t="s">
        <v>7762</v>
      </c>
      <c r="G1432" s="297" t="s">
        <v>7763</v>
      </c>
      <c r="H1432" s="297" t="s">
        <v>4874</v>
      </c>
      <c r="I1432" s="297" t="s">
        <v>4868</v>
      </c>
      <c r="J1432" s="297" t="s">
        <v>4869</v>
      </c>
      <c r="K1432" s="299">
        <v>4</v>
      </c>
      <c r="L1432" s="298">
        <v>12</v>
      </c>
      <c r="M1432" s="300">
        <v>92789.680000000008</v>
      </c>
      <c r="N1432" s="301"/>
      <c r="O1432" s="297"/>
      <c r="P1432" s="302"/>
    </row>
    <row r="1433" spans="1:16" s="285" customFormat="1" ht="11.25" x14ac:dyDescent="0.2">
      <c r="A1433" s="310" t="s">
        <v>1261</v>
      </c>
      <c r="B1433" s="296" t="s">
        <v>1262</v>
      </c>
      <c r="C1433" s="296" t="s">
        <v>312</v>
      </c>
      <c r="D1433" s="297" t="s">
        <v>4864</v>
      </c>
      <c r="E1433" s="298">
        <v>6500</v>
      </c>
      <c r="F1433" s="298" t="s">
        <v>7764</v>
      </c>
      <c r="G1433" s="297" t="s">
        <v>7765</v>
      </c>
      <c r="H1433" s="297" t="s">
        <v>4877</v>
      </c>
      <c r="I1433" s="297" t="s">
        <v>4868</v>
      </c>
      <c r="J1433" s="297" t="s">
        <v>4869</v>
      </c>
      <c r="K1433" s="299">
        <v>4</v>
      </c>
      <c r="L1433" s="298">
        <v>12</v>
      </c>
      <c r="M1433" s="300">
        <v>75270.67</v>
      </c>
      <c r="N1433" s="301"/>
      <c r="O1433" s="297"/>
      <c r="P1433" s="302"/>
    </row>
    <row r="1434" spans="1:16" s="285" customFormat="1" ht="11.25" x14ac:dyDescent="0.2">
      <c r="A1434" s="310" t="s">
        <v>1261</v>
      </c>
      <c r="B1434" s="296" t="s">
        <v>1262</v>
      </c>
      <c r="C1434" s="296" t="s">
        <v>312</v>
      </c>
      <c r="D1434" s="297" t="s">
        <v>4864</v>
      </c>
      <c r="E1434" s="298">
        <v>6500</v>
      </c>
      <c r="F1434" s="298" t="s">
        <v>7766</v>
      </c>
      <c r="G1434" s="297" t="s">
        <v>7767</v>
      </c>
      <c r="H1434" s="297" t="s">
        <v>4887</v>
      </c>
      <c r="I1434" s="297" t="s">
        <v>4868</v>
      </c>
      <c r="J1434" s="297" t="s">
        <v>4869</v>
      </c>
      <c r="K1434" s="299">
        <v>4</v>
      </c>
      <c r="L1434" s="298">
        <v>12</v>
      </c>
      <c r="M1434" s="300">
        <v>80789.680000000008</v>
      </c>
      <c r="N1434" s="301"/>
      <c r="O1434" s="297"/>
      <c r="P1434" s="302"/>
    </row>
    <row r="1435" spans="1:16" s="285" customFormat="1" ht="11.25" x14ac:dyDescent="0.2">
      <c r="A1435" s="310" t="s">
        <v>1261</v>
      </c>
      <c r="B1435" s="296" t="s">
        <v>1262</v>
      </c>
      <c r="C1435" s="296" t="s">
        <v>312</v>
      </c>
      <c r="D1435" s="297" t="s">
        <v>4880</v>
      </c>
      <c r="E1435" s="298">
        <v>3500</v>
      </c>
      <c r="F1435" s="298" t="s">
        <v>7768</v>
      </c>
      <c r="G1435" s="297" t="s">
        <v>7769</v>
      </c>
      <c r="H1435" s="297" t="s">
        <v>7770</v>
      </c>
      <c r="I1435" s="297" t="s">
        <v>4883</v>
      </c>
      <c r="J1435" s="297" t="s">
        <v>4884</v>
      </c>
      <c r="K1435" s="299">
        <v>4</v>
      </c>
      <c r="L1435" s="298">
        <v>12</v>
      </c>
      <c r="M1435" s="300">
        <v>44789.68</v>
      </c>
      <c r="N1435" s="301"/>
      <c r="O1435" s="297"/>
      <c r="P1435" s="302"/>
    </row>
    <row r="1436" spans="1:16" s="285" customFormat="1" ht="11.25" x14ac:dyDescent="0.2">
      <c r="A1436" s="310" t="s">
        <v>1261</v>
      </c>
      <c r="B1436" s="296" t="s">
        <v>1262</v>
      </c>
      <c r="C1436" s="296" t="s">
        <v>312</v>
      </c>
      <c r="D1436" s="297" t="s">
        <v>4864</v>
      </c>
      <c r="E1436" s="298">
        <v>6500</v>
      </c>
      <c r="F1436" s="298" t="s">
        <v>7771</v>
      </c>
      <c r="G1436" s="297" t="s">
        <v>7772</v>
      </c>
      <c r="H1436" s="297" t="s">
        <v>4874</v>
      </c>
      <c r="I1436" s="297" t="s">
        <v>4868</v>
      </c>
      <c r="J1436" s="297" t="s">
        <v>4869</v>
      </c>
      <c r="K1436" s="299">
        <v>1</v>
      </c>
      <c r="L1436" s="298">
        <v>2</v>
      </c>
      <c r="M1436" s="300">
        <v>13988.179999999998</v>
      </c>
      <c r="N1436" s="301"/>
      <c r="O1436" s="297"/>
      <c r="P1436" s="302"/>
    </row>
    <row r="1437" spans="1:16" s="285" customFormat="1" ht="11.25" x14ac:dyDescent="0.2">
      <c r="A1437" s="310" t="s">
        <v>1261</v>
      </c>
      <c r="B1437" s="296" t="s">
        <v>1262</v>
      </c>
      <c r="C1437" s="296" t="s">
        <v>312</v>
      </c>
      <c r="D1437" s="297" t="s">
        <v>4880</v>
      </c>
      <c r="E1437" s="298">
        <v>7500</v>
      </c>
      <c r="F1437" s="298" t="s">
        <v>7773</v>
      </c>
      <c r="G1437" s="297" t="s">
        <v>7774</v>
      </c>
      <c r="H1437" s="297" t="s">
        <v>4877</v>
      </c>
      <c r="I1437" s="297" t="s">
        <v>4897</v>
      </c>
      <c r="J1437" s="297" t="s">
        <v>4884</v>
      </c>
      <c r="K1437" s="299">
        <v>1</v>
      </c>
      <c r="L1437" s="298">
        <v>2</v>
      </c>
      <c r="M1437" s="300">
        <v>16054.849999999999</v>
      </c>
      <c r="N1437" s="301"/>
      <c r="O1437" s="297"/>
      <c r="P1437" s="302"/>
    </row>
    <row r="1438" spans="1:16" s="285" customFormat="1" ht="11.25" x14ac:dyDescent="0.2">
      <c r="A1438" s="310" t="s">
        <v>1261</v>
      </c>
      <c r="B1438" s="296" t="s">
        <v>1262</v>
      </c>
      <c r="C1438" s="296" t="s">
        <v>312</v>
      </c>
      <c r="D1438" s="297" t="s">
        <v>4864</v>
      </c>
      <c r="E1438" s="298">
        <v>7500</v>
      </c>
      <c r="F1438" s="298" t="s">
        <v>7775</v>
      </c>
      <c r="G1438" s="297" t="s">
        <v>7776</v>
      </c>
      <c r="H1438" s="297" t="s">
        <v>4877</v>
      </c>
      <c r="I1438" s="297" t="s">
        <v>4868</v>
      </c>
      <c r="J1438" s="297" t="s">
        <v>4869</v>
      </c>
      <c r="K1438" s="299">
        <v>4</v>
      </c>
      <c r="L1438" s="298">
        <v>12</v>
      </c>
      <c r="M1438" s="300">
        <v>92789.680000000008</v>
      </c>
      <c r="N1438" s="301"/>
      <c r="O1438" s="297"/>
      <c r="P1438" s="302"/>
    </row>
    <row r="1439" spans="1:16" s="285" customFormat="1" ht="11.25" x14ac:dyDescent="0.2">
      <c r="A1439" s="310" t="s">
        <v>1261</v>
      </c>
      <c r="B1439" s="296" t="s">
        <v>1262</v>
      </c>
      <c r="C1439" s="296" t="s">
        <v>312</v>
      </c>
      <c r="D1439" s="297" t="s">
        <v>4864</v>
      </c>
      <c r="E1439" s="298">
        <v>7500</v>
      </c>
      <c r="F1439" s="298" t="s">
        <v>3324</v>
      </c>
      <c r="G1439" s="297" t="s">
        <v>3325</v>
      </c>
      <c r="H1439" s="297" t="s">
        <v>4917</v>
      </c>
      <c r="I1439" s="297" t="s">
        <v>4868</v>
      </c>
      <c r="J1439" s="297" t="s">
        <v>4869</v>
      </c>
      <c r="K1439" s="299">
        <v>1</v>
      </c>
      <c r="L1439" s="298">
        <v>2</v>
      </c>
      <c r="M1439" s="300">
        <v>16054.849999999999</v>
      </c>
      <c r="N1439" s="301"/>
      <c r="O1439" s="297"/>
      <c r="P1439" s="302"/>
    </row>
    <row r="1440" spans="1:16" s="285" customFormat="1" ht="11.25" x14ac:dyDescent="0.2">
      <c r="A1440" s="310" t="s">
        <v>1261</v>
      </c>
      <c r="B1440" s="296" t="s">
        <v>1262</v>
      </c>
      <c r="C1440" s="296" t="s">
        <v>312</v>
      </c>
      <c r="D1440" s="297" t="s">
        <v>4864</v>
      </c>
      <c r="E1440" s="298">
        <v>6000</v>
      </c>
      <c r="F1440" s="298" t="s">
        <v>7777</v>
      </c>
      <c r="G1440" s="297" t="s">
        <v>7778</v>
      </c>
      <c r="H1440" s="297" t="s">
        <v>4887</v>
      </c>
      <c r="I1440" s="297" t="s">
        <v>4868</v>
      </c>
      <c r="J1440" s="297" t="s">
        <v>4869</v>
      </c>
      <c r="K1440" s="299">
        <v>4</v>
      </c>
      <c r="L1440" s="298">
        <v>12</v>
      </c>
      <c r="M1440" s="300">
        <v>74789.680000000008</v>
      </c>
      <c r="N1440" s="301"/>
      <c r="O1440" s="297"/>
      <c r="P1440" s="302"/>
    </row>
    <row r="1441" spans="1:16" s="285" customFormat="1" ht="11.25" x14ac:dyDescent="0.2">
      <c r="A1441" s="310" t="s">
        <v>1261</v>
      </c>
      <c r="B1441" s="296" t="s">
        <v>1262</v>
      </c>
      <c r="C1441" s="296" t="s">
        <v>312</v>
      </c>
      <c r="D1441" s="297" t="s">
        <v>4864</v>
      </c>
      <c r="E1441" s="298">
        <v>8500</v>
      </c>
      <c r="F1441" s="298" t="s">
        <v>7779</v>
      </c>
      <c r="G1441" s="297" t="s">
        <v>7780</v>
      </c>
      <c r="H1441" s="297" t="s">
        <v>4877</v>
      </c>
      <c r="I1441" s="297" t="s">
        <v>4868</v>
      </c>
      <c r="J1441" s="297" t="s">
        <v>4869</v>
      </c>
      <c r="K1441" s="299">
        <v>3</v>
      </c>
      <c r="L1441" s="298">
        <v>10</v>
      </c>
      <c r="M1441" s="300">
        <v>85991.38</v>
      </c>
      <c r="N1441" s="301"/>
      <c r="O1441" s="297"/>
      <c r="P1441" s="302"/>
    </row>
    <row r="1442" spans="1:16" s="285" customFormat="1" ht="11.25" x14ac:dyDescent="0.2">
      <c r="A1442" s="310" t="s">
        <v>1261</v>
      </c>
      <c r="B1442" s="296" t="s">
        <v>1262</v>
      </c>
      <c r="C1442" s="296" t="s">
        <v>312</v>
      </c>
      <c r="D1442" s="297" t="s">
        <v>4864</v>
      </c>
      <c r="E1442" s="298">
        <v>5500</v>
      </c>
      <c r="F1442" s="298" t="s">
        <v>7781</v>
      </c>
      <c r="G1442" s="297" t="s">
        <v>7782</v>
      </c>
      <c r="H1442" s="297" t="s">
        <v>4867</v>
      </c>
      <c r="I1442" s="297" t="s">
        <v>4868</v>
      </c>
      <c r="J1442" s="297" t="s">
        <v>4869</v>
      </c>
      <c r="K1442" s="299">
        <v>4</v>
      </c>
      <c r="L1442" s="298">
        <v>12</v>
      </c>
      <c r="M1442" s="300">
        <v>68789.680000000008</v>
      </c>
      <c r="N1442" s="301"/>
      <c r="O1442" s="297"/>
      <c r="P1442" s="302"/>
    </row>
    <row r="1443" spans="1:16" s="285" customFormat="1" ht="11.25" x14ac:dyDescent="0.2">
      <c r="A1443" s="310" t="s">
        <v>1261</v>
      </c>
      <c r="B1443" s="296" t="s">
        <v>1262</v>
      </c>
      <c r="C1443" s="296" t="s">
        <v>312</v>
      </c>
      <c r="D1443" s="297" t="s">
        <v>4864</v>
      </c>
      <c r="E1443" s="298">
        <v>14500</v>
      </c>
      <c r="F1443" s="298" t="s">
        <v>7783</v>
      </c>
      <c r="G1443" s="297" t="s">
        <v>7784</v>
      </c>
      <c r="H1443" s="297" t="s">
        <v>4963</v>
      </c>
      <c r="I1443" s="297" t="s">
        <v>4868</v>
      </c>
      <c r="J1443" s="297" t="s">
        <v>4869</v>
      </c>
      <c r="K1443" s="299">
        <v>4</v>
      </c>
      <c r="L1443" s="298">
        <v>12</v>
      </c>
      <c r="M1443" s="300">
        <v>176789.68</v>
      </c>
      <c r="N1443" s="301"/>
      <c r="O1443" s="297"/>
      <c r="P1443" s="302"/>
    </row>
    <row r="1444" spans="1:16" s="285" customFormat="1" ht="11.25" x14ac:dyDescent="0.2">
      <c r="A1444" s="310" t="s">
        <v>1261</v>
      </c>
      <c r="B1444" s="296" t="s">
        <v>1262</v>
      </c>
      <c r="C1444" s="296" t="s">
        <v>312</v>
      </c>
      <c r="D1444" s="297" t="s">
        <v>4864</v>
      </c>
      <c r="E1444" s="298">
        <v>8500</v>
      </c>
      <c r="F1444" s="298" t="s">
        <v>7785</v>
      </c>
      <c r="G1444" s="297" t="s">
        <v>7786</v>
      </c>
      <c r="H1444" s="297" t="s">
        <v>4874</v>
      </c>
      <c r="I1444" s="297" t="s">
        <v>4868</v>
      </c>
      <c r="J1444" s="297" t="s">
        <v>4869</v>
      </c>
      <c r="K1444" s="299">
        <v>1</v>
      </c>
      <c r="L1444" s="298">
        <v>2</v>
      </c>
      <c r="M1444" s="300">
        <v>18121.52</v>
      </c>
      <c r="N1444" s="301"/>
      <c r="O1444" s="297"/>
      <c r="P1444" s="302"/>
    </row>
    <row r="1445" spans="1:16" s="285" customFormat="1" ht="11.25" x14ac:dyDescent="0.2">
      <c r="A1445" s="310" t="s">
        <v>1261</v>
      </c>
      <c r="B1445" s="296" t="s">
        <v>1262</v>
      </c>
      <c r="C1445" s="296" t="s">
        <v>312</v>
      </c>
      <c r="D1445" s="297" t="s">
        <v>4864</v>
      </c>
      <c r="E1445" s="298">
        <v>7500</v>
      </c>
      <c r="F1445" s="298" t="s">
        <v>7787</v>
      </c>
      <c r="G1445" s="297" t="s">
        <v>7788</v>
      </c>
      <c r="H1445" s="297" t="s">
        <v>4867</v>
      </c>
      <c r="I1445" s="297" t="s">
        <v>4868</v>
      </c>
      <c r="J1445" s="297" t="s">
        <v>4869</v>
      </c>
      <c r="K1445" s="299">
        <v>4</v>
      </c>
      <c r="L1445" s="298">
        <v>12</v>
      </c>
      <c r="M1445" s="300">
        <v>92789.680000000008</v>
      </c>
      <c r="N1445" s="301"/>
      <c r="O1445" s="297"/>
      <c r="P1445" s="302"/>
    </row>
    <row r="1446" spans="1:16" s="285" customFormat="1" ht="11.25" x14ac:dyDescent="0.2">
      <c r="A1446" s="310" t="s">
        <v>1261</v>
      </c>
      <c r="B1446" s="296" t="s">
        <v>1262</v>
      </c>
      <c r="C1446" s="296" t="s">
        <v>312</v>
      </c>
      <c r="D1446" s="297" t="s">
        <v>4864</v>
      </c>
      <c r="E1446" s="298">
        <v>7500</v>
      </c>
      <c r="F1446" s="298" t="s">
        <v>7789</v>
      </c>
      <c r="G1446" s="297" t="s">
        <v>7790</v>
      </c>
      <c r="H1446" s="297" t="s">
        <v>4867</v>
      </c>
      <c r="I1446" s="297" t="s">
        <v>4868</v>
      </c>
      <c r="J1446" s="297" t="s">
        <v>4869</v>
      </c>
      <c r="K1446" s="299">
        <v>1</v>
      </c>
      <c r="L1446" s="298">
        <v>2</v>
      </c>
      <c r="M1446" s="300">
        <v>16054.849999999999</v>
      </c>
      <c r="N1446" s="301"/>
      <c r="O1446" s="297"/>
      <c r="P1446" s="302"/>
    </row>
    <row r="1447" spans="1:16" s="285" customFormat="1" ht="11.25" x14ac:dyDescent="0.2">
      <c r="A1447" s="310" t="s">
        <v>1261</v>
      </c>
      <c r="B1447" s="296" t="s">
        <v>1262</v>
      </c>
      <c r="C1447" s="296" t="s">
        <v>312</v>
      </c>
      <c r="D1447" s="297" t="s">
        <v>4864</v>
      </c>
      <c r="E1447" s="298">
        <v>6500</v>
      </c>
      <c r="F1447" s="298" t="s">
        <v>7791</v>
      </c>
      <c r="G1447" s="297" t="s">
        <v>7792</v>
      </c>
      <c r="H1447" s="297" t="s">
        <v>4877</v>
      </c>
      <c r="I1447" s="297" t="s">
        <v>4868</v>
      </c>
      <c r="J1447" s="297" t="s">
        <v>4869</v>
      </c>
      <c r="K1447" s="299">
        <v>2</v>
      </c>
      <c r="L1447" s="298">
        <v>5</v>
      </c>
      <c r="M1447" s="300">
        <v>31387.3</v>
      </c>
      <c r="N1447" s="301"/>
      <c r="O1447" s="297"/>
      <c r="P1447" s="302"/>
    </row>
    <row r="1448" spans="1:16" s="285" customFormat="1" ht="11.25" x14ac:dyDescent="0.2">
      <c r="A1448" s="310" t="s">
        <v>1261</v>
      </c>
      <c r="B1448" s="296" t="s">
        <v>1262</v>
      </c>
      <c r="C1448" s="296" t="s">
        <v>312</v>
      </c>
      <c r="D1448" s="297" t="s">
        <v>4864</v>
      </c>
      <c r="E1448" s="298">
        <v>6500</v>
      </c>
      <c r="F1448" s="298" t="s">
        <v>7793</v>
      </c>
      <c r="G1448" s="297" t="s">
        <v>7794</v>
      </c>
      <c r="H1448" s="297" t="s">
        <v>5196</v>
      </c>
      <c r="I1448" s="297" t="s">
        <v>4868</v>
      </c>
      <c r="J1448" s="297" t="s">
        <v>4869</v>
      </c>
      <c r="K1448" s="299">
        <v>4</v>
      </c>
      <c r="L1448" s="298">
        <v>12</v>
      </c>
      <c r="M1448" s="300">
        <v>80789.680000000008</v>
      </c>
      <c r="N1448" s="301"/>
      <c r="O1448" s="297"/>
      <c r="P1448" s="302"/>
    </row>
    <row r="1449" spans="1:16" s="285" customFormat="1" ht="11.25" x14ac:dyDescent="0.2">
      <c r="A1449" s="310" t="s">
        <v>1261</v>
      </c>
      <c r="B1449" s="296" t="s">
        <v>1262</v>
      </c>
      <c r="C1449" s="296" t="s">
        <v>312</v>
      </c>
      <c r="D1449" s="297" t="s">
        <v>4864</v>
      </c>
      <c r="E1449" s="298">
        <v>8500</v>
      </c>
      <c r="F1449" s="298" t="s">
        <v>7795</v>
      </c>
      <c r="G1449" s="297" t="s">
        <v>7796</v>
      </c>
      <c r="H1449" s="297" t="s">
        <v>6123</v>
      </c>
      <c r="I1449" s="297" t="s">
        <v>4868</v>
      </c>
      <c r="J1449" s="297" t="s">
        <v>4869</v>
      </c>
      <c r="K1449" s="299">
        <v>4</v>
      </c>
      <c r="L1449" s="298">
        <v>12</v>
      </c>
      <c r="M1449" s="300">
        <v>104789.68000000001</v>
      </c>
      <c r="N1449" s="301"/>
      <c r="O1449" s="297"/>
      <c r="P1449" s="302"/>
    </row>
    <row r="1450" spans="1:16" s="285" customFormat="1" ht="11.25" x14ac:dyDescent="0.2">
      <c r="A1450" s="310" t="s">
        <v>1261</v>
      </c>
      <c r="B1450" s="296" t="s">
        <v>1262</v>
      </c>
      <c r="C1450" s="296" t="s">
        <v>312</v>
      </c>
      <c r="D1450" s="297" t="s">
        <v>4864</v>
      </c>
      <c r="E1450" s="298">
        <v>8500</v>
      </c>
      <c r="F1450" s="298" t="s">
        <v>7797</v>
      </c>
      <c r="G1450" s="297" t="s">
        <v>7798</v>
      </c>
      <c r="H1450" s="297" t="s">
        <v>4867</v>
      </c>
      <c r="I1450" s="297" t="s">
        <v>4868</v>
      </c>
      <c r="J1450" s="297" t="s">
        <v>4869</v>
      </c>
      <c r="K1450" s="299">
        <v>4</v>
      </c>
      <c r="L1450" s="298">
        <v>11</v>
      </c>
      <c r="M1450" s="300">
        <v>101215.53</v>
      </c>
      <c r="N1450" s="301"/>
      <c r="O1450" s="297"/>
      <c r="P1450" s="302"/>
    </row>
    <row r="1451" spans="1:16" s="285" customFormat="1" ht="11.25" x14ac:dyDescent="0.2">
      <c r="A1451" s="310" t="s">
        <v>1261</v>
      </c>
      <c r="B1451" s="296" t="s">
        <v>1262</v>
      </c>
      <c r="C1451" s="296" t="s">
        <v>312</v>
      </c>
      <c r="D1451" s="297" t="s">
        <v>4864</v>
      </c>
      <c r="E1451" s="298">
        <v>8500</v>
      </c>
      <c r="F1451" s="298" t="s">
        <v>7799</v>
      </c>
      <c r="G1451" s="297" t="s">
        <v>7800</v>
      </c>
      <c r="H1451" s="297" t="s">
        <v>4874</v>
      </c>
      <c r="I1451" s="297" t="s">
        <v>4868</v>
      </c>
      <c r="J1451" s="297" t="s">
        <v>4869</v>
      </c>
      <c r="K1451" s="299">
        <v>1</v>
      </c>
      <c r="L1451" s="298">
        <v>2</v>
      </c>
      <c r="M1451" s="300">
        <v>18121.52</v>
      </c>
      <c r="N1451" s="301"/>
      <c r="O1451" s="297"/>
      <c r="P1451" s="302"/>
    </row>
    <row r="1452" spans="1:16" s="285" customFormat="1" ht="11.25" x14ac:dyDescent="0.2">
      <c r="A1452" s="310" t="s">
        <v>1261</v>
      </c>
      <c r="B1452" s="296" t="s">
        <v>1262</v>
      </c>
      <c r="C1452" s="296" t="s">
        <v>312</v>
      </c>
      <c r="D1452" s="297" t="s">
        <v>4864</v>
      </c>
      <c r="E1452" s="298">
        <v>5500</v>
      </c>
      <c r="F1452" s="298" t="s">
        <v>7801</v>
      </c>
      <c r="G1452" s="297" t="s">
        <v>7802</v>
      </c>
      <c r="H1452" s="297" t="s">
        <v>4874</v>
      </c>
      <c r="I1452" s="297" t="s">
        <v>4868</v>
      </c>
      <c r="J1452" s="297" t="s">
        <v>4869</v>
      </c>
      <c r="K1452" s="299">
        <v>4</v>
      </c>
      <c r="L1452" s="298">
        <v>12</v>
      </c>
      <c r="M1452" s="300">
        <v>68789.680000000008</v>
      </c>
      <c r="N1452" s="301"/>
      <c r="O1452" s="297"/>
      <c r="P1452" s="302"/>
    </row>
    <row r="1453" spans="1:16" s="285" customFormat="1" ht="11.25" x14ac:dyDescent="0.2">
      <c r="A1453" s="310" t="s">
        <v>1261</v>
      </c>
      <c r="B1453" s="296" t="s">
        <v>1262</v>
      </c>
      <c r="C1453" s="296" t="s">
        <v>312</v>
      </c>
      <c r="D1453" s="297" t="s">
        <v>4864</v>
      </c>
      <c r="E1453" s="298">
        <v>8500</v>
      </c>
      <c r="F1453" s="298" t="s">
        <v>7803</v>
      </c>
      <c r="G1453" s="297" t="s">
        <v>7804</v>
      </c>
      <c r="H1453" s="297" t="s">
        <v>4887</v>
      </c>
      <c r="I1453" s="297" t="s">
        <v>4868</v>
      </c>
      <c r="J1453" s="297" t="s">
        <v>4869</v>
      </c>
      <c r="K1453" s="299">
        <v>4</v>
      </c>
      <c r="L1453" s="298">
        <v>12</v>
      </c>
      <c r="M1453" s="300">
        <v>104789.68000000001</v>
      </c>
      <c r="N1453" s="301"/>
      <c r="O1453" s="297"/>
      <c r="P1453" s="302"/>
    </row>
    <row r="1454" spans="1:16" s="285" customFormat="1" ht="11.25" x14ac:dyDescent="0.2">
      <c r="A1454" s="310" t="s">
        <v>1261</v>
      </c>
      <c r="B1454" s="296" t="s">
        <v>1262</v>
      </c>
      <c r="C1454" s="296" t="s">
        <v>312</v>
      </c>
      <c r="D1454" s="297" t="s">
        <v>4864</v>
      </c>
      <c r="E1454" s="298">
        <v>3200</v>
      </c>
      <c r="F1454" s="298" t="s">
        <v>7805</v>
      </c>
      <c r="G1454" s="297" t="s">
        <v>7806</v>
      </c>
      <c r="H1454" s="297" t="s">
        <v>4903</v>
      </c>
      <c r="I1454" s="297" t="s">
        <v>4868</v>
      </c>
      <c r="J1454" s="297" t="s">
        <v>4869</v>
      </c>
      <c r="K1454" s="299">
        <v>4</v>
      </c>
      <c r="L1454" s="298">
        <v>12</v>
      </c>
      <c r="M1454" s="300">
        <v>41189.68</v>
      </c>
      <c r="N1454" s="301"/>
      <c r="O1454" s="297"/>
      <c r="P1454" s="302"/>
    </row>
    <row r="1455" spans="1:16" s="285" customFormat="1" ht="11.25" x14ac:dyDescent="0.2">
      <c r="A1455" s="310" t="s">
        <v>1261</v>
      </c>
      <c r="B1455" s="296" t="s">
        <v>1262</v>
      </c>
      <c r="C1455" s="296" t="s">
        <v>312</v>
      </c>
      <c r="D1455" s="297" t="s">
        <v>4864</v>
      </c>
      <c r="E1455" s="298">
        <v>6500</v>
      </c>
      <c r="F1455" s="298" t="s">
        <v>7807</v>
      </c>
      <c r="G1455" s="297" t="s">
        <v>7808</v>
      </c>
      <c r="H1455" s="297" t="s">
        <v>4877</v>
      </c>
      <c r="I1455" s="297" t="s">
        <v>4868</v>
      </c>
      <c r="J1455" s="297" t="s">
        <v>4869</v>
      </c>
      <c r="K1455" s="299">
        <v>2</v>
      </c>
      <c r="L1455" s="298">
        <v>7</v>
      </c>
      <c r="M1455" s="300">
        <v>51531.43</v>
      </c>
      <c r="N1455" s="301"/>
      <c r="O1455" s="297"/>
      <c r="P1455" s="302"/>
    </row>
    <row r="1456" spans="1:16" s="285" customFormat="1" ht="11.25" x14ac:dyDescent="0.2">
      <c r="A1456" s="310" t="s">
        <v>1261</v>
      </c>
      <c r="B1456" s="296" t="s">
        <v>1262</v>
      </c>
      <c r="C1456" s="296" t="s">
        <v>312</v>
      </c>
      <c r="D1456" s="297" t="s">
        <v>4864</v>
      </c>
      <c r="E1456" s="298">
        <v>6500</v>
      </c>
      <c r="F1456" s="298" t="s">
        <v>3899</v>
      </c>
      <c r="G1456" s="297" t="s">
        <v>3900</v>
      </c>
      <c r="H1456" s="297" t="s">
        <v>5196</v>
      </c>
      <c r="I1456" s="297" t="s">
        <v>4868</v>
      </c>
      <c r="J1456" s="297" t="s">
        <v>4869</v>
      </c>
      <c r="K1456" s="299">
        <v>1</v>
      </c>
      <c r="L1456" s="298">
        <v>2</v>
      </c>
      <c r="M1456" s="300">
        <v>13988.179999999998</v>
      </c>
      <c r="N1456" s="301"/>
      <c r="O1456" s="297"/>
      <c r="P1456" s="302"/>
    </row>
    <row r="1457" spans="1:16" s="285" customFormat="1" ht="11.25" x14ac:dyDescent="0.2">
      <c r="A1457" s="310" t="s">
        <v>1261</v>
      </c>
      <c r="B1457" s="296" t="s">
        <v>1262</v>
      </c>
      <c r="C1457" s="296" t="s">
        <v>312</v>
      </c>
      <c r="D1457" s="297" t="s">
        <v>4864</v>
      </c>
      <c r="E1457" s="298">
        <v>8500</v>
      </c>
      <c r="F1457" s="298" t="s">
        <v>7809</v>
      </c>
      <c r="G1457" s="297" t="s">
        <v>7810</v>
      </c>
      <c r="H1457" s="297" t="s">
        <v>4887</v>
      </c>
      <c r="I1457" s="297" t="s">
        <v>4868</v>
      </c>
      <c r="J1457" s="297" t="s">
        <v>4869</v>
      </c>
      <c r="K1457" s="299">
        <v>4</v>
      </c>
      <c r="L1457" s="298">
        <v>11</v>
      </c>
      <c r="M1457" s="300">
        <v>101215.53</v>
      </c>
      <c r="N1457" s="301"/>
      <c r="O1457" s="297"/>
      <c r="P1457" s="302"/>
    </row>
    <row r="1458" spans="1:16" s="285" customFormat="1" ht="11.25" x14ac:dyDescent="0.2">
      <c r="A1458" s="310" t="s">
        <v>1261</v>
      </c>
      <c r="B1458" s="296" t="s">
        <v>1262</v>
      </c>
      <c r="C1458" s="296" t="s">
        <v>312</v>
      </c>
      <c r="D1458" s="297" t="s">
        <v>4864</v>
      </c>
      <c r="E1458" s="298">
        <v>6500</v>
      </c>
      <c r="F1458" s="298" t="s">
        <v>7811</v>
      </c>
      <c r="G1458" s="297" t="s">
        <v>7812</v>
      </c>
      <c r="H1458" s="297" t="s">
        <v>5029</v>
      </c>
      <c r="I1458" s="297" t="s">
        <v>4868</v>
      </c>
      <c r="J1458" s="297" t="s">
        <v>4869</v>
      </c>
      <c r="K1458" s="299">
        <v>4</v>
      </c>
      <c r="L1458" s="298">
        <v>12</v>
      </c>
      <c r="M1458" s="300">
        <v>77114.710000000006</v>
      </c>
      <c r="N1458" s="301"/>
      <c r="O1458" s="297"/>
      <c r="P1458" s="302"/>
    </row>
    <row r="1459" spans="1:16" s="285" customFormat="1" ht="11.25" x14ac:dyDescent="0.2">
      <c r="A1459" s="310" t="s">
        <v>1261</v>
      </c>
      <c r="B1459" s="296" t="s">
        <v>1262</v>
      </c>
      <c r="C1459" s="296" t="s">
        <v>312</v>
      </c>
      <c r="D1459" s="297" t="s">
        <v>4864</v>
      </c>
      <c r="E1459" s="298">
        <v>5500</v>
      </c>
      <c r="F1459" s="298" t="s">
        <v>7813</v>
      </c>
      <c r="G1459" s="297" t="s">
        <v>7814</v>
      </c>
      <c r="H1459" s="297" t="s">
        <v>4867</v>
      </c>
      <c r="I1459" s="297" t="s">
        <v>4868</v>
      </c>
      <c r="J1459" s="297" t="s">
        <v>4869</v>
      </c>
      <c r="K1459" s="299">
        <v>4</v>
      </c>
      <c r="L1459" s="298">
        <v>12</v>
      </c>
      <c r="M1459" s="300">
        <v>68789.680000000008</v>
      </c>
      <c r="N1459" s="301"/>
      <c r="O1459" s="297"/>
      <c r="P1459" s="302"/>
    </row>
    <row r="1460" spans="1:16" s="285" customFormat="1" ht="11.25" x14ac:dyDescent="0.2">
      <c r="A1460" s="310" t="s">
        <v>1261</v>
      </c>
      <c r="B1460" s="296" t="s">
        <v>1262</v>
      </c>
      <c r="C1460" s="296" t="s">
        <v>312</v>
      </c>
      <c r="D1460" s="297" t="s">
        <v>4864</v>
      </c>
      <c r="E1460" s="298">
        <v>7500</v>
      </c>
      <c r="F1460" s="298" t="s">
        <v>7815</v>
      </c>
      <c r="G1460" s="297" t="s">
        <v>7816</v>
      </c>
      <c r="H1460" s="297" t="s">
        <v>4867</v>
      </c>
      <c r="I1460" s="297" t="s">
        <v>4868</v>
      </c>
      <c r="J1460" s="297" t="s">
        <v>4869</v>
      </c>
      <c r="K1460" s="299">
        <v>4</v>
      </c>
      <c r="L1460" s="298">
        <v>12</v>
      </c>
      <c r="M1460" s="300">
        <v>92789.680000000008</v>
      </c>
      <c r="N1460" s="301"/>
      <c r="O1460" s="297"/>
      <c r="P1460" s="302"/>
    </row>
    <row r="1461" spans="1:16" s="285" customFormat="1" ht="11.25" x14ac:dyDescent="0.2">
      <c r="A1461" s="310" t="s">
        <v>1261</v>
      </c>
      <c r="B1461" s="296" t="s">
        <v>1262</v>
      </c>
      <c r="C1461" s="296" t="s">
        <v>312</v>
      </c>
      <c r="D1461" s="297" t="s">
        <v>4864</v>
      </c>
      <c r="E1461" s="298">
        <v>6500</v>
      </c>
      <c r="F1461" s="298" t="s">
        <v>7817</v>
      </c>
      <c r="G1461" s="297" t="s">
        <v>7818</v>
      </c>
      <c r="H1461" s="297" t="s">
        <v>4903</v>
      </c>
      <c r="I1461" s="297" t="s">
        <v>4868</v>
      </c>
      <c r="J1461" s="297" t="s">
        <v>4869</v>
      </c>
      <c r="K1461" s="299">
        <v>4</v>
      </c>
      <c r="L1461" s="298">
        <v>12</v>
      </c>
      <c r="M1461" s="300">
        <v>80789.680000000008</v>
      </c>
      <c r="N1461" s="301"/>
      <c r="O1461" s="297"/>
      <c r="P1461" s="302"/>
    </row>
    <row r="1462" spans="1:16" s="285" customFormat="1" ht="11.25" x14ac:dyDescent="0.2">
      <c r="A1462" s="310" t="s">
        <v>1261</v>
      </c>
      <c r="B1462" s="296" t="s">
        <v>1262</v>
      </c>
      <c r="C1462" s="296" t="s">
        <v>312</v>
      </c>
      <c r="D1462" s="297" t="s">
        <v>4864</v>
      </c>
      <c r="E1462" s="298">
        <v>6500</v>
      </c>
      <c r="F1462" s="298" t="s">
        <v>7819</v>
      </c>
      <c r="G1462" s="297" t="s">
        <v>7820</v>
      </c>
      <c r="H1462" s="297" t="s">
        <v>4877</v>
      </c>
      <c r="I1462" s="297" t="s">
        <v>4868</v>
      </c>
      <c r="J1462" s="297" t="s">
        <v>4869</v>
      </c>
      <c r="K1462" s="299">
        <v>2</v>
      </c>
      <c r="L1462" s="298">
        <v>5</v>
      </c>
      <c r="M1462" s="300">
        <v>31387.3</v>
      </c>
      <c r="N1462" s="301"/>
      <c r="O1462" s="297"/>
      <c r="P1462" s="302"/>
    </row>
    <row r="1463" spans="1:16" s="285" customFormat="1" ht="11.25" x14ac:dyDescent="0.2">
      <c r="A1463" s="310" t="s">
        <v>1261</v>
      </c>
      <c r="B1463" s="296" t="s">
        <v>1262</v>
      </c>
      <c r="C1463" s="296" t="s">
        <v>312</v>
      </c>
      <c r="D1463" s="297" t="s">
        <v>4864</v>
      </c>
      <c r="E1463" s="298">
        <v>8500</v>
      </c>
      <c r="F1463" s="298" t="s">
        <v>7821</v>
      </c>
      <c r="G1463" s="297" t="s">
        <v>7822</v>
      </c>
      <c r="H1463" s="297" t="s">
        <v>4877</v>
      </c>
      <c r="I1463" s="297" t="s">
        <v>4868</v>
      </c>
      <c r="J1463" s="297" t="s">
        <v>4869</v>
      </c>
      <c r="K1463" s="299">
        <v>4</v>
      </c>
      <c r="L1463" s="298">
        <v>12</v>
      </c>
      <c r="M1463" s="300">
        <v>104789.68000000001</v>
      </c>
      <c r="N1463" s="301"/>
      <c r="O1463" s="297"/>
      <c r="P1463" s="302"/>
    </row>
    <row r="1464" spans="1:16" s="285" customFormat="1" ht="11.25" x14ac:dyDescent="0.2">
      <c r="A1464" s="310" t="s">
        <v>1261</v>
      </c>
      <c r="B1464" s="296" t="s">
        <v>1262</v>
      </c>
      <c r="C1464" s="296" t="s">
        <v>312</v>
      </c>
      <c r="D1464" s="297" t="s">
        <v>4864</v>
      </c>
      <c r="E1464" s="298">
        <v>9500</v>
      </c>
      <c r="F1464" s="298" t="s">
        <v>1590</v>
      </c>
      <c r="G1464" s="297" t="s">
        <v>1591</v>
      </c>
      <c r="H1464" s="297" t="s">
        <v>4874</v>
      </c>
      <c r="I1464" s="297" t="s">
        <v>4868</v>
      </c>
      <c r="J1464" s="297" t="s">
        <v>4869</v>
      </c>
      <c r="K1464" s="299">
        <v>1</v>
      </c>
      <c r="L1464" s="298">
        <v>2</v>
      </c>
      <c r="M1464" s="300">
        <v>20188.18</v>
      </c>
      <c r="N1464" s="301"/>
      <c r="O1464" s="297"/>
      <c r="P1464" s="302"/>
    </row>
    <row r="1465" spans="1:16" s="285" customFormat="1" ht="11.25" x14ac:dyDescent="0.2">
      <c r="A1465" s="310" t="s">
        <v>1261</v>
      </c>
      <c r="B1465" s="296" t="s">
        <v>1262</v>
      </c>
      <c r="C1465" s="296" t="s">
        <v>312</v>
      </c>
      <c r="D1465" s="297" t="s">
        <v>4864</v>
      </c>
      <c r="E1465" s="298">
        <v>5500</v>
      </c>
      <c r="F1465" s="298" t="s">
        <v>7823</v>
      </c>
      <c r="G1465" s="297" t="s">
        <v>7824</v>
      </c>
      <c r="H1465" s="297" t="s">
        <v>5154</v>
      </c>
      <c r="I1465" s="297" t="s">
        <v>4868</v>
      </c>
      <c r="J1465" s="297" t="s">
        <v>4869</v>
      </c>
      <c r="K1465" s="299">
        <v>4</v>
      </c>
      <c r="L1465" s="298">
        <v>12</v>
      </c>
      <c r="M1465" s="300">
        <v>68789.680000000008</v>
      </c>
      <c r="N1465" s="301"/>
      <c r="O1465" s="297"/>
      <c r="P1465" s="302"/>
    </row>
    <row r="1466" spans="1:16" s="285" customFormat="1" ht="11.25" x14ac:dyDescent="0.2">
      <c r="A1466" s="310" t="s">
        <v>1261</v>
      </c>
      <c r="B1466" s="296" t="s">
        <v>1262</v>
      </c>
      <c r="C1466" s="296" t="s">
        <v>312</v>
      </c>
      <c r="D1466" s="297" t="s">
        <v>4864</v>
      </c>
      <c r="E1466" s="298">
        <v>3000</v>
      </c>
      <c r="F1466" s="298" t="s">
        <v>7825</v>
      </c>
      <c r="G1466" s="297" t="s">
        <v>7826</v>
      </c>
      <c r="H1466" s="297" t="s">
        <v>7827</v>
      </c>
      <c r="I1466" s="297" t="s">
        <v>4868</v>
      </c>
      <c r="J1466" s="297" t="s">
        <v>4869</v>
      </c>
      <c r="K1466" s="299">
        <v>4</v>
      </c>
      <c r="L1466" s="298">
        <v>12</v>
      </c>
      <c r="M1466" s="300">
        <v>38789.68</v>
      </c>
      <c r="N1466" s="301"/>
      <c r="O1466" s="297"/>
      <c r="P1466" s="302"/>
    </row>
    <row r="1467" spans="1:16" s="285" customFormat="1" ht="11.25" x14ac:dyDescent="0.2">
      <c r="A1467" s="310" t="s">
        <v>1261</v>
      </c>
      <c r="B1467" s="296" t="s">
        <v>1262</v>
      </c>
      <c r="C1467" s="296" t="s">
        <v>312</v>
      </c>
      <c r="D1467" s="297" t="s">
        <v>4864</v>
      </c>
      <c r="E1467" s="298">
        <v>10500</v>
      </c>
      <c r="F1467" s="298" t="s">
        <v>7828</v>
      </c>
      <c r="G1467" s="297" t="s">
        <v>7829</v>
      </c>
      <c r="H1467" s="297" t="s">
        <v>4917</v>
      </c>
      <c r="I1467" s="297" t="s">
        <v>4868</v>
      </c>
      <c r="J1467" s="297" t="s">
        <v>4869</v>
      </c>
      <c r="K1467" s="299">
        <v>4</v>
      </c>
      <c r="L1467" s="298">
        <v>12</v>
      </c>
      <c r="M1467" s="300">
        <v>129712.43000000001</v>
      </c>
      <c r="N1467" s="301"/>
      <c r="O1467" s="297"/>
      <c r="P1467" s="302"/>
    </row>
    <row r="1468" spans="1:16" s="285" customFormat="1" ht="11.25" x14ac:dyDescent="0.2">
      <c r="A1468" s="310" t="s">
        <v>1261</v>
      </c>
      <c r="B1468" s="296" t="s">
        <v>1262</v>
      </c>
      <c r="C1468" s="296" t="s">
        <v>312</v>
      </c>
      <c r="D1468" s="297" t="s">
        <v>4864</v>
      </c>
      <c r="E1468" s="298">
        <v>10000</v>
      </c>
      <c r="F1468" s="298" t="s">
        <v>7830</v>
      </c>
      <c r="G1468" s="297" t="s">
        <v>7831</v>
      </c>
      <c r="H1468" s="297" t="s">
        <v>4887</v>
      </c>
      <c r="I1468" s="297" t="s">
        <v>4868</v>
      </c>
      <c r="J1468" s="297" t="s">
        <v>4869</v>
      </c>
      <c r="K1468" s="299">
        <v>4</v>
      </c>
      <c r="L1468" s="298">
        <v>12</v>
      </c>
      <c r="M1468" s="300">
        <v>122789.68000000001</v>
      </c>
      <c r="N1468" s="301"/>
      <c r="O1468" s="297"/>
      <c r="P1468" s="302"/>
    </row>
    <row r="1469" spans="1:16" s="285" customFormat="1" ht="11.25" x14ac:dyDescent="0.2">
      <c r="A1469" s="310" t="s">
        <v>1261</v>
      </c>
      <c r="B1469" s="296" t="s">
        <v>1262</v>
      </c>
      <c r="C1469" s="296" t="s">
        <v>312</v>
      </c>
      <c r="D1469" s="297" t="s">
        <v>4864</v>
      </c>
      <c r="E1469" s="298">
        <v>9500</v>
      </c>
      <c r="F1469" s="298" t="s">
        <v>7832</v>
      </c>
      <c r="G1469" s="297" t="s">
        <v>7833</v>
      </c>
      <c r="H1469" s="297" t="s">
        <v>4867</v>
      </c>
      <c r="I1469" s="297" t="s">
        <v>4868</v>
      </c>
      <c r="J1469" s="297" t="s">
        <v>4869</v>
      </c>
      <c r="K1469" s="299">
        <v>1</v>
      </c>
      <c r="L1469" s="298">
        <v>2</v>
      </c>
      <c r="M1469" s="300">
        <v>20188.18</v>
      </c>
      <c r="N1469" s="301"/>
      <c r="O1469" s="297"/>
      <c r="P1469" s="302"/>
    </row>
    <row r="1470" spans="1:16" s="285" customFormat="1" ht="11.25" x14ac:dyDescent="0.2">
      <c r="A1470" s="310" t="s">
        <v>1261</v>
      </c>
      <c r="B1470" s="296" t="s">
        <v>1262</v>
      </c>
      <c r="C1470" s="296" t="s">
        <v>312</v>
      </c>
      <c r="D1470" s="297" t="s">
        <v>4864</v>
      </c>
      <c r="E1470" s="298">
        <v>12500</v>
      </c>
      <c r="F1470" s="298" t="s">
        <v>7834</v>
      </c>
      <c r="G1470" s="297" t="s">
        <v>7835</v>
      </c>
      <c r="H1470" s="297" t="s">
        <v>5664</v>
      </c>
      <c r="I1470" s="297" t="s">
        <v>4868</v>
      </c>
      <c r="J1470" s="297" t="s">
        <v>4869</v>
      </c>
      <c r="K1470" s="299">
        <v>4</v>
      </c>
      <c r="L1470" s="298">
        <v>12</v>
      </c>
      <c r="M1470" s="300">
        <v>152789.68</v>
      </c>
      <c r="N1470" s="301"/>
      <c r="O1470" s="297"/>
      <c r="P1470" s="302"/>
    </row>
    <row r="1471" spans="1:16" s="285" customFormat="1" ht="11.25" x14ac:dyDescent="0.2">
      <c r="A1471" s="310" t="s">
        <v>1261</v>
      </c>
      <c r="B1471" s="296" t="s">
        <v>1262</v>
      </c>
      <c r="C1471" s="296" t="s">
        <v>312</v>
      </c>
      <c r="D1471" s="297" t="s">
        <v>4864</v>
      </c>
      <c r="E1471" s="298">
        <v>8500</v>
      </c>
      <c r="F1471" s="298" t="s">
        <v>7836</v>
      </c>
      <c r="G1471" s="297" t="s">
        <v>7837</v>
      </c>
      <c r="H1471" s="297" t="s">
        <v>4877</v>
      </c>
      <c r="I1471" s="297" t="s">
        <v>4868</v>
      </c>
      <c r="J1471" s="297" t="s">
        <v>4869</v>
      </c>
      <c r="K1471" s="299">
        <v>4</v>
      </c>
      <c r="L1471" s="298">
        <v>11</v>
      </c>
      <c r="M1471" s="300">
        <v>101215.53</v>
      </c>
      <c r="N1471" s="301"/>
      <c r="O1471" s="297"/>
      <c r="P1471" s="302"/>
    </row>
    <row r="1472" spans="1:16" s="285" customFormat="1" ht="11.25" x14ac:dyDescent="0.2">
      <c r="A1472" s="310" t="s">
        <v>1261</v>
      </c>
      <c r="B1472" s="296" t="s">
        <v>1262</v>
      </c>
      <c r="C1472" s="296" t="s">
        <v>312</v>
      </c>
      <c r="D1472" s="297" t="s">
        <v>4956</v>
      </c>
      <c r="E1472" s="298">
        <v>2500</v>
      </c>
      <c r="F1472" s="298" t="s">
        <v>7838</v>
      </c>
      <c r="G1472" s="297" t="s">
        <v>7839</v>
      </c>
      <c r="H1472" s="297" t="s">
        <v>6527</v>
      </c>
      <c r="I1472" s="297" t="s">
        <v>4868</v>
      </c>
      <c r="J1472" s="297" t="s">
        <v>5069</v>
      </c>
      <c r="K1472" s="299">
        <v>4</v>
      </c>
      <c r="L1472" s="298">
        <v>12</v>
      </c>
      <c r="M1472" s="300">
        <v>32789.68</v>
      </c>
      <c r="N1472" s="301"/>
      <c r="O1472" s="297"/>
      <c r="P1472" s="302"/>
    </row>
    <row r="1473" spans="1:16" s="285" customFormat="1" ht="11.25" x14ac:dyDescent="0.2">
      <c r="A1473" s="310" t="s">
        <v>1261</v>
      </c>
      <c r="B1473" s="296" t="s">
        <v>1262</v>
      </c>
      <c r="C1473" s="296" t="s">
        <v>312</v>
      </c>
      <c r="D1473" s="297" t="s">
        <v>4864</v>
      </c>
      <c r="E1473" s="298">
        <v>6500</v>
      </c>
      <c r="F1473" s="298" t="s">
        <v>7840</v>
      </c>
      <c r="G1473" s="297" t="s">
        <v>7841</v>
      </c>
      <c r="H1473" s="297" t="s">
        <v>4867</v>
      </c>
      <c r="I1473" s="297" t="s">
        <v>4868</v>
      </c>
      <c r="J1473" s="297" t="s">
        <v>4869</v>
      </c>
      <c r="K1473" s="299">
        <v>2</v>
      </c>
      <c r="L1473" s="298">
        <v>5</v>
      </c>
      <c r="M1473" s="300">
        <v>31387.3</v>
      </c>
      <c r="N1473" s="301"/>
      <c r="O1473" s="297"/>
      <c r="P1473" s="302"/>
    </row>
    <row r="1474" spans="1:16" s="285" customFormat="1" ht="11.25" x14ac:dyDescent="0.2">
      <c r="A1474" s="310" t="s">
        <v>1261</v>
      </c>
      <c r="B1474" s="296" t="s">
        <v>1262</v>
      </c>
      <c r="C1474" s="296" t="s">
        <v>312</v>
      </c>
      <c r="D1474" s="297" t="s">
        <v>4864</v>
      </c>
      <c r="E1474" s="298">
        <v>6500</v>
      </c>
      <c r="F1474" s="298" t="s">
        <v>7842</v>
      </c>
      <c r="G1474" s="297" t="s">
        <v>7843</v>
      </c>
      <c r="H1474" s="297" t="s">
        <v>4877</v>
      </c>
      <c r="I1474" s="297" t="s">
        <v>4868</v>
      </c>
      <c r="J1474" s="297" t="s">
        <v>4869</v>
      </c>
      <c r="K1474" s="299">
        <v>4</v>
      </c>
      <c r="L1474" s="298">
        <v>12</v>
      </c>
      <c r="M1474" s="300">
        <v>80789.680000000008</v>
      </c>
      <c r="N1474" s="301"/>
      <c r="O1474" s="297"/>
      <c r="P1474" s="302"/>
    </row>
    <row r="1475" spans="1:16" s="285" customFormat="1" ht="11.25" x14ac:dyDescent="0.2">
      <c r="A1475" s="310" t="s">
        <v>1261</v>
      </c>
      <c r="B1475" s="296" t="s">
        <v>1262</v>
      </c>
      <c r="C1475" s="296" t="s">
        <v>312</v>
      </c>
      <c r="D1475" s="297" t="s">
        <v>4864</v>
      </c>
      <c r="E1475" s="298">
        <v>7500</v>
      </c>
      <c r="F1475" s="298" t="s">
        <v>7844</v>
      </c>
      <c r="G1475" s="297" t="s">
        <v>7845</v>
      </c>
      <c r="H1475" s="297" t="s">
        <v>4867</v>
      </c>
      <c r="I1475" s="297" t="s">
        <v>4868</v>
      </c>
      <c r="J1475" s="297" t="s">
        <v>4869</v>
      </c>
      <c r="K1475" s="299">
        <v>4</v>
      </c>
      <c r="L1475" s="298">
        <v>12</v>
      </c>
      <c r="M1475" s="300">
        <v>92789.680000000008</v>
      </c>
      <c r="N1475" s="301"/>
      <c r="O1475" s="297"/>
      <c r="P1475" s="302"/>
    </row>
    <row r="1476" spans="1:16" s="285" customFormat="1" ht="11.25" x14ac:dyDescent="0.2">
      <c r="A1476" s="310" t="s">
        <v>1261</v>
      </c>
      <c r="B1476" s="296" t="s">
        <v>1262</v>
      </c>
      <c r="C1476" s="296" t="s">
        <v>312</v>
      </c>
      <c r="D1476" s="297" t="s">
        <v>4864</v>
      </c>
      <c r="E1476" s="298">
        <v>7500</v>
      </c>
      <c r="F1476" s="298" t="s">
        <v>7846</v>
      </c>
      <c r="G1476" s="297" t="s">
        <v>7847</v>
      </c>
      <c r="H1476" s="297" t="s">
        <v>4867</v>
      </c>
      <c r="I1476" s="297" t="s">
        <v>4868</v>
      </c>
      <c r="J1476" s="297" t="s">
        <v>4869</v>
      </c>
      <c r="K1476" s="299">
        <v>4</v>
      </c>
      <c r="L1476" s="298">
        <v>12</v>
      </c>
      <c r="M1476" s="300">
        <v>92789.680000000008</v>
      </c>
      <c r="N1476" s="301"/>
      <c r="O1476" s="297"/>
      <c r="P1476" s="302"/>
    </row>
    <row r="1477" spans="1:16" s="285" customFormat="1" ht="11.25" x14ac:dyDescent="0.2">
      <c r="A1477" s="310" t="s">
        <v>1261</v>
      </c>
      <c r="B1477" s="296" t="s">
        <v>1262</v>
      </c>
      <c r="C1477" s="296" t="s">
        <v>312</v>
      </c>
      <c r="D1477" s="297" t="s">
        <v>4864</v>
      </c>
      <c r="E1477" s="298">
        <v>5500</v>
      </c>
      <c r="F1477" s="298" t="s">
        <v>7848</v>
      </c>
      <c r="G1477" s="297" t="s">
        <v>7849</v>
      </c>
      <c r="H1477" s="297" t="s">
        <v>4914</v>
      </c>
      <c r="I1477" s="297" t="s">
        <v>4883</v>
      </c>
      <c r="J1477" s="297" t="s">
        <v>4884</v>
      </c>
      <c r="K1477" s="299">
        <v>4</v>
      </c>
      <c r="L1477" s="298">
        <v>12</v>
      </c>
      <c r="M1477" s="300">
        <v>68789.680000000008</v>
      </c>
      <c r="N1477" s="301"/>
      <c r="O1477" s="297"/>
      <c r="P1477" s="302"/>
    </row>
    <row r="1478" spans="1:16" s="285" customFormat="1" ht="11.25" x14ac:dyDescent="0.2">
      <c r="A1478" s="310" t="s">
        <v>1261</v>
      </c>
      <c r="B1478" s="296" t="s">
        <v>1262</v>
      </c>
      <c r="C1478" s="296" t="s">
        <v>312</v>
      </c>
      <c r="D1478" s="297" t="s">
        <v>4864</v>
      </c>
      <c r="E1478" s="298" t="s">
        <v>7850</v>
      </c>
      <c r="F1478" s="298" t="s">
        <v>7851</v>
      </c>
      <c r="G1478" s="297" t="s">
        <v>7852</v>
      </c>
      <c r="H1478" s="297" t="s">
        <v>4903</v>
      </c>
      <c r="I1478" s="297" t="s">
        <v>4868</v>
      </c>
      <c r="J1478" s="297" t="s">
        <v>4869</v>
      </c>
      <c r="K1478" s="299">
        <v>5</v>
      </c>
      <c r="L1478" s="298">
        <v>12</v>
      </c>
      <c r="M1478" s="300">
        <v>134087.79999999999</v>
      </c>
      <c r="N1478" s="301"/>
      <c r="O1478" s="297"/>
      <c r="P1478" s="302"/>
    </row>
    <row r="1479" spans="1:16" s="285" customFormat="1" ht="11.25" x14ac:dyDescent="0.2">
      <c r="A1479" s="310" t="s">
        <v>1261</v>
      </c>
      <c r="B1479" s="296" t="s">
        <v>1262</v>
      </c>
      <c r="C1479" s="296" t="s">
        <v>312</v>
      </c>
      <c r="D1479" s="297" t="s">
        <v>4864</v>
      </c>
      <c r="E1479" s="298">
        <v>10000</v>
      </c>
      <c r="F1479" s="298" t="s">
        <v>7853</v>
      </c>
      <c r="G1479" s="297" t="s">
        <v>7854</v>
      </c>
      <c r="H1479" s="297" t="s">
        <v>4887</v>
      </c>
      <c r="I1479" s="297" t="s">
        <v>4868</v>
      </c>
      <c r="J1479" s="297" t="s">
        <v>4869</v>
      </c>
      <c r="K1479" s="299">
        <v>4</v>
      </c>
      <c r="L1479" s="298">
        <v>10</v>
      </c>
      <c r="M1479" s="300">
        <v>102591.38</v>
      </c>
      <c r="N1479" s="301"/>
      <c r="O1479" s="297"/>
      <c r="P1479" s="302"/>
    </row>
    <row r="1480" spans="1:16" s="285" customFormat="1" ht="11.25" x14ac:dyDescent="0.2">
      <c r="A1480" s="310" t="s">
        <v>1261</v>
      </c>
      <c r="B1480" s="296" t="s">
        <v>1262</v>
      </c>
      <c r="C1480" s="296" t="s">
        <v>312</v>
      </c>
      <c r="D1480" s="297" t="s">
        <v>4864</v>
      </c>
      <c r="E1480" s="298">
        <v>7500</v>
      </c>
      <c r="F1480" s="298" t="s">
        <v>7855</v>
      </c>
      <c r="G1480" s="297" t="s">
        <v>7856</v>
      </c>
      <c r="H1480" s="297" t="s">
        <v>4877</v>
      </c>
      <c r="I1480" s="297" t="s">
        <v>4868</v>
      </c>
      <c r="J1480" s="297" t="s">
        <v>4869</v>
      </c>
      <c r="K1480" s="299">
        <v>4</v>
      </c>
      <c r="L1480" s="298">
        <v>11</v>
      </c>
      <c r="M1480" s="300">
        <v>89615.53</v>
      </c>
      <c r="N1480" s="301"/>
      <c r="O1480" s="297"/>
      <c r="P1480" s="302"/>
    </row>
    <row r="1481" spans="1:16" s="285" customFormat="1" ht="11.25" x14ac:dyDescent="0.2">
      <c r="A1481" s="310" t="s">
        <v>1261</v>
      </c>
      <c r="B1481" s="296" t="s">
        <v>1262</v>
      </c>
      <c r="C1481" s="296" t="s">
        <v>312</v>
      </c>
      <c r="D1481" s="297" t="s">
        <v>4880</v>
      </c>
      <c r="E1481" s="298">
        <v>6500</v>
      </c>
      <c r="F1481" s="298" t="s">
        <v>7857</v>
      </c>
      <c r="G1481" s="297" t="s">
        <v>7858</v>
      </c>
      <c r="H1481" s="297" t="s">
        <v>4867</v>
      </c>
      <c r="I1481" s="297" t="s">
        <v>4897</v>
      </c>
      <c r="J1481" s="297" t="s">
        <v>4884</v>
      </c>
      <c r="K1481" s="299">
        <v>2</v>
      </c>
      <c r="L1481" s="298">
        <v>5</v>
      </c>
      <c r="M1481" s="300">
        <v>31387.3</v>
      </c>
      <c r="N1481" s="301"/>
      <c r="O1481" s="297"/>
      <c r="P1481" s="302"/>
    </row>
    <row r="1482" spans="1:16" s="285" customFormat="1" ht="11.25" x14ac:dyDescent="0.2">
      <c r="A1482" s="310" t="s">
        <v>1261</v>
      </c>
      <c r="B1482" s="296" t="s">
        <v>1262</v>
      </c>
      <c r="C1482" s="296" t="s">
        <v>312</v>
      </c>
      <c r="D1482" s="297" t="s">
        <v>4864</v>
      </c>
      <c r="E1482" s="298">
        <v>6500</v>
      </c>
      <c r="F1482" s="298" t="s">
        <v>7859</v>
      </c>
      <c r="G1482" s="297" t="s">
        <v>7860</v>
      </c>
      <c r="H1482" s="297" t="s">
        <v>4877</v>
      </c>
      <c r="I1482" s="297" t="s">
        <v>4868</v>
      </c>
      <c r="J1482" s="297" t="s">
        <v>4869</v>
      </c>
      <c r="K1482" s="299">
        <v>2</v>
      </c>
      <c r="L1482" s="298">
        <v>5</v>
      </c>
      <c r="M1482" s="300">
        <v>31387.3</v>
      </c>
      <c r="N1482" s="301"/>
      <c r="O1482" s="297"/>
      <c r="P1482" s="302"/>
    </row>
    <row r="1483" spans="1:16" s="285" customFormat="1" ht="11.25" x14ac:dyDescent="0.2">
      <c r="A1483" s="310" t="s">
        <v>1261</v>
      </c>
      <c r="B1483" s="296" t="s">
        <v>1262</v>
      </c>
      <c r="C1483" s="296" t="s">
        <v>312</v>
      </c>
      <c r="D1483" s="297" t="s">
        <v>4864</v>
      </c>
      <c r="E1483" s="298">
        <v>8500</v>
      </c>
      <c r="F1483" s="298" t="s">
        <v>7861</v>
      </c>
      <c r="G1483" s="297" t="s">
        <v>7862</v>
      </c>
      <c r="H1483" s="297" t="s">
        <v>4887</v>
      </c>
      <c r="I1483" s="297" t="s">
        <v>4868</v>
      </c>
      <c r="J1483" s="297" t="s">
        <v>4869</v>
      </c>
      <c r="K1483" s="299">
        <v>4</v>
      </c>
      <c r="L1483" s="298">
        <v>12</v>
      </c>
      <c r="M1483" s="300">
        <v>104789.68000000001</v>
      </c>
      <c r="N1483" s="301"/>
      <c r="O1483" s="297"/>
      <c r="P1483" s="302"/>
    </row>
    <row r="1484" spans="1:16" s="285" customFormat="1" ht="11.25" x14ac:dyDescent="0.2">
      <c r="A1484" s="310" t="s">
        <v>1261</v>
      </c>
      <c r="B1484" s="296" t="s">
        <v>1262</v>
      </c>
      <c r="C1484" s="296" t="s">
        <v>312</v>
      </c>
      <c r="D1484" s="297" t="s">
        <v>4864</v>
      </c>
      <c r="E1484" s="298">
        <v>10000</v>
      </c>
      <c r="F1484" s="298" t="s">
        <v>7863</v>
      </c>
      <c r="G1484" s="297" t="s">
        <v>7864</v>
      </c>
      <c r="H1484" s="297" t="s">
        <v>4887</v>
      </c>
      <c r="I1484" s="297" t="s">
        <v>4868</v>
      </c>
      <c r="J1484" s="297" t="s">
        <v>4869</v>
      </c>
      <c r="K1484" s="299">
        <v>4</v>
      </c>
      <c r="L1484" s="298">
        <v>12</v>
      </c>
      <c r="M1484" s="300">
        <v>122789.68000000001</v>
      </c>
      <c r="N1484" s="301"/>
      <c r="O1484" s="297"/>
      <c r="P1484" s="302"/>
    </row>
    <row r="1485" spans="1:16" s="285" customFormat="1" ht="11.25" x14ac:dyDescent="0.2">
      <c r="A1485" s="310" t="s">
        <v>1261</v>
      </c>
      <c r="B1485" s="296" t="s">
        <v>1262</v>
      </c>
      <c r="C1485" s="296" t="s">
        <v>312</v>
      </c>
      <c r="D1485" s="297" t="s">
        <v>4864</v>
      </c>
      <c r="E1485" s="298">
        <v>8500</v>
      </c>
      <c r="F1485" s="298" t="s">
        <v>7865</v>
      </c>
      <c r="G1485" s="297" t="s">
        <v>7866</v>
      </c>
      <c r="H1485" s="297" t="s">
        <v>4887</v>
      </c>
      <c r="I1485" s="297" t="s">
        <v>4868</v>
      </c>
      <c r="J1485" s="297" t="s">
        <v>4869</v>
      </c>
      <c r="K1485" s="299">
        <v>4</v>
      </c>
      <c r="L1485" s="298">
        <v>12</v>
      </c>
      <c r="M1485" s="300">
        <v>104789.68000000001</v>
      </c>
      <c r="N1485" s="301"/>
      <c r="O1485" s="297"/>
      <c r="P1485" s="302"/>
    </row>
    <row r="1486" spans="1:16" s="285" customFormat="1" ht="11.25" x14ac:dyDescent="0.2">
      <c r="A1486" s="310" t="s">
        <v>1261</v>
      </c>
      <c r="B1486" s="296" t="s">
        <v>1262</v>
      </c>
      <c r="C1486" s="296" t="s">
        <v>312</v>
      </c>
      <c r="D1486" s="297" t="s">
        <v>4864</v>
      </c>
      <c r="E1486" s="298">
        <v>6500</v>
      </c>
      <c r="F1486" s="298" t="s">
        <v>7867</v>
      </c>
      <c r="G1486" s="297" t="s">
        <v>7868</v>
      </c>
      <c r="H1486" s="297" t="s">
        <v>4867</v>
      </c>
      <c r="I1486" s="297" t="s">
        <v>4868</v>
      </c>
      <c r="J1486" s="297" t="s">
        <v>4869</v>
      </c>
      <c r="K1486" s="299">
        <v>4</v>
      </c>
      <c r="L1486" s="298">
        <v>11</v>
      </c>
      <c r="M1486" s="300">
        <v>78015.53</v>
      </c>
      <c r="N1486" s="301"/>
      <c r="O1486" s="297"/>
      <c r="P1486" s="302"/>
    </row>
    <row r="1487" spans="1:16" s="285" customFormat="1" ht="11.25" x14ac:dyDescent="0.2">
      <c r="A1487" s="310" t="s">
        <v>1261</v>
      </c>
      <c r="B1487" s="296" t="s">
        <v>1262</v>
      </c>
      <c r="C1487" s="296" t="s">
        <v>312</v>
      </c>
      <c r="D1487" s="297" t="s">
        <v>4864</v>
      </c>
      <c r="E1487" s="298">
        <v>6500</v>
      </c>
      <c r="F1487" s="298" t="s">
        <v>7869</v>
      </c>
      <c r="G1487" s="297" t="s">
        <v>7870</v>
      </c>
      <c r="H1487" s="297" t="s">
        <v>4887</v>
      </c>
      <c r="I1487" s="297" t="s">
        <v>4868</v>
      </c>
      <c r="J1487" s="297" t="s">
        <v>4869</v>
      </c>
      <c r="K1487" s="299">
        <v>4</v>
      </c>
      <c r="L1487" s="298">
        <v>12</v>
      </c>
      <c r="M1487" s="300">
        <v>80789.680000000008</v>
      </c>
      <c r="N1487" s="301"/>
      <c r="O1487" s="297"/>
      <c r="P1487" s="302"/>
    </row>
    <row r="1488" spans="1:16" s="285" customFormat="1" ht="11.25" x14ac:dyDescent="0.2">
      <c r="A1488" s="310" t="s">
        <v>1261</v>
      </c>
      <c r="B1488" s="296" t="s">
        <v>1262</v>
      </c>
      <c r="C1488" s="296" t="s">
        <v>312</v>
      </c>
      <c r="D1488" s="297" t="s">
        <v>4864</v>
      </c>
      <c r="E1488" s="298">
        <v>6500</v>
      </c>
      <c r="F1488" s="298" t="s">
        <v>7871</v>
      </c>
      <c r="G1488" s="297" t="s">
        <v>7872</v>
      </c>
      <c r="H1488" s="297" t="s">
        <v>4867</v>
      </c>
      <c r="I1488" s="297" t="s">
        <v>4868</v>
      </c>
      <c r="J1488" s="297" t="s">
        <v>4869</v>
      </c>
      <c r="K1488" s="299">
        <v>1</v>
      </c>
      <c r="L1488" s="298">
        <v>2</v>
      </c>
      <c r="M1488" s="300">
        <v>13988.179999999998</v>
      </c>
      <c r="N1488" s="301"/>
      <c r="O1488" s="297"/>
      <c r="P1488" s="302"/>
    </row>
    <row r="1489" spans="1:16" s="285" customFormat="1" ht="11.25" x14ac:dyDescent="0.2">
      <c r="A1489" s="310" t="s">
        <v>1261</v>
      </c>
      <c r="B1489" s="296" t="s">
        <v>1262</v>
      </c>
      <c r="C1489" s="296" t="s">
        <v>312</v>
      </c>
      <c r="D1489" s="297" t="s">
        <v>4864</v>
      </c>
      <c r="E1489" s="298" t="s">
        <v>5653</v>
      </c>
      <c r="F1489" s="298" t="s">
        <v>7873</v>
      </c>
      <c r="G1489" s="297" t="s">
        <v>7874</v>
      </c>
      <c r="H1489" s="297" t="s">
        <v>4867</v>
      </c>
      <c r="I1489" s="297" t="s">
        <v>4868</v>
      </c>
      <c r="J1489" s="297" t="s">
        <v>4869</v>
      </c>
      <c r="K1489" s="299">
        <v>5</v>
      </c>
      <c r="L1489" s="298">
        <v>12</v>
      </c>
      <c r="M1489" s="300">
        <v>101833.67</v>
      </c>
      <c r="N1489" s="301"/>
      <c r="O1489" s="297"/>
      <c r="P1489" s="302"/>
    </row>
    <row r="1490" spans="1:16" s="285" customFormat="1" ht="11.25" x14ac:dyDescent="0.2">
      <c r="A1490" s="310" t="s">
        <v>1261</v>
      </c>
      <c r="B1490" s="296" t="s">
        <v>1262</v>
      </c>
      <c r="C1490" s="296" t="s">
        <v>312</v>
      </c>
      <c r="D1490" s="297" t="s">
        <v>4864</v>
      </c>
      <c r="E1490" s="298">
        <v>11000</v>
      </c>
      <c r="F1490" s="298" t="s">
        <v>7875</v>
      </c>
      <c r="G1490" s="297" t="s">
        <v>7876</v>
      </c>
      <c r="H1490" s="297" t="s">
        <v>4887</v>
      </c>
      <c r="I1490" s="297" t="s">
        <v>4868</v>
      </c>
      <c r="J1490" s="297" t="s">
        <v>4869</v>
      </c>
      <c r="K1490" s="299">
        <v>1</v>
      </c>
      <c r="L1490" s="298">
        <v>2</v>
      </c>
      <c r="M1490" s="300">
        <v>23288.18</v>
      </c>
      <c r="N1490" s="301"/>
      <c r="O1490" s="297"/>
      <c r="P1490" s="302"/>
    </row>
    <row r="1491" spans="1:16" s="285" customFormat="1" ht="11.25" x14ac:dyDescent="0.2">
      <c r="A1491" s="310" t="s">
        <v>1261</v>
      </c>
      <c r="B1491" s="296" t="s">
        <v>1262</v>
      </c>
      <c r="C1491" s="296" t="s">
        <v>312</v>
      </c>
      <c r="D1491" s="297" t="s">
        <v>4864</v>
      </c>
      <c r="E1491" s="298">
        <v>8500</v>
      </c>
      <c r="F1491" s="298" t="s">
        <v>7877</v>
      </c>
      <c r="G1491" s="297" t="s">
        <v>7878</v>
      </c>
      <c r="H1491" s="297" t="s">
        <v>5647</v>
      </c>
      <c r="I1491" s="297" t="s">
        <v>4868</v>
      </c>
      <c r="J1491" s="297" t="s">
        <v>4869</v>
      </c>
      <c r="K1491" s="299">
        <v>4</v>
      </c>
      <c r="L1491" s="298">
        <v>12</v>
      </c>
      <c r="M1491" s="300">
        <v>104789.68000000001</v>
      </c>
      <c r="N1491" s="301"/>
      <c r="O1491" s="297"/>
      <c r="P1491" s="302"/>
    </row>
    <row r="1492" spans="1:16" s="285" customFormat="1" ht="11.25" x14ac:dyDescent="0.2">
      <c r="A1492" s="310" t="s">
        <v>1261</v>
      </c>
      <c r="B1492" s="296" t="s">
        <v>1262</v>
      </c>
      <c r="C1492" s="296" t="s">
        <v>312</v>
      </c>
      <c r="D1492" s="297" t="s">
        <v>4864</v>
      </c>
      <c r="E1492" s="298" t="s">
        <v>6811</v>
      </c>
      <c r="F1492" s="298" t="s">
        <v>7879</v>
      </c>
      <c r="G1492" s="297" t="s">
        <v>7880</v>
      </c>
      <c r="H1492" s="297" t="s">
        <v>4877</v>
      </c>
      <c r="I1492" s="297" t="s">
        <v>4868</v>
      </c>
      <c r="J1492" s="297" t="s">
        <v>4869</v>
      </c>
      <c r="K1492" s="299">
        <v>5</v>
      </c>
      <c r="L1492" s="298">
        <v>12</v>
      </c>
      <c r="M1492" s="300">
        <v>66589.680000000008</v>
      </c>
      <c r="N1492" s="301"/>
      <c r="O1492" s="297"/>
      <c r="P1492" s="302"/>
    </row>
    <row r="1493" spans="1:16" s="285" customFormat="1" ht="11.25" x14ac:dyDescent="0.2">
      <c r="A1493" s="310" t="s">
        <v>1261</v>
      </c>
      <c r="B1493" s="296" t="s">
        <v>1262</v>
      </c>
      <c r="C1493" s="296" t="s">
        <v>312</v>
      </c>
      <c r="D1493" s="297" t="s">
        <v>4864</v>
      </c>
      <c r="E1493" s="298">
        <v>12000</v>
      </c>
      <c r="F1493" s="298" t="s">
        <v>7881</v>
      </c>
      <c r="G1493" s="297" t="s">
        <v>7882</v>
      </c>
      <c r="H1493" s="297" t="s">
        <v>4887</v>
      </c>
      <c r="I1493" s="297" t="s">
        <v>4868</v>
      </c>
      <c r="J1493" s="297" t="s">
        <v>4869</v>
      </c>
      <c r="K1493" s="299">
        <v>4</v>
      </c>
      <c r="L1493" s="298">
        <v>12</v>
      </c>
      <c r="M1493" s="300">
        <v>146789.68</v>
      </c>
      <c r="N1493" s="301"/>
      <c r="O1493" s="297"/>
      <c r="P1493" s="302"/>
    </row>
    <row r="1494" spans="1:16" s="285" customFormat="1" ht="11.25" x14ac:dyDescent="0.2">
      <c r="A1494" s="310" t="s">
        <v>1261</v>
      </c>
      <c r="B1494" s="296" t="s">
        <v>1262</v>
      </c>
      <c r="C1494" s="296" t="s">
        <v>312</v>
      </c>
      <c r="D1494" s="297" t="s">
        <v>4864</v>
      </c>
      <c r="E1494" s="298" t="s">
        <v>5207</v>
      </c>
      <c r="F1494" s="298" t="s">
        <v>7883</v>
      </c>
      <c r="G1494" s="297" t="s">
        <v>7884</v>
      </c>
      <c r="H1494" s="297" t="s">
        <v>4877</v>
      </c>
      <c r="I1494" s="297" t="s">
        <v>4868</v>
      </c>
      <c r="J1494" s="297" t="s">
        <v>4869</v>
      </c>
      <c r="K1494" s="299">
        <v>5</v>
      </c>
      <c r="L1494" s="298">
        <v>12</v>
      </c>
      <c r="M1494" s="300">
        <v>93883.85</v>
      </c>
      <c r="N1494" s="301"/>
      <c r="O1494" s="297"/>
      <c r="P1494" s="302"/>
    </row>
    <row r="1495" spans="1:16" s="285" customFormat="1" ht="11.25" x14ac:dyDescent="0.2">
      <c r="A1495" s="310" t="s">
        <v>1261</v>
      </c>
      <c r="B1495" s="296" t="s">
        <v>1262</v>
      </c>
      <c r="C1495" s="296" t="s">
        <v>312</v>
      </c>
      <c r="D1495" s="297" t="s">
        <v>4864</v>
      </c>
      <c r="E1495" s="298">
        <v>4200</v>
      </c>
      <c r="F1495" s="298" t="s">
        <v>7885</v>
      </c>
      <c r="G1495" s="297" t="s">
        <v>7886</v>
      </c>
      <c r="H1495" s="297" t="s">
        <v>4914</v>
      </c>
      <c r="I1495" s="297" t="s">
        <v>4868</v>
      </c>
      <c r="J1495" s="297" t="s">
        <v>4869</v>
      </c>
      <c r="K1495" s="299">
        <v>4</v>
      </c>
      <c r="L1495" s="298">
        <v>12</v>
      </c>
      <c r="M1495" s="300">
        <v>54068.01</v>
      </c>
      <c r="N1495" s="301"/>
      <c r="O1495" s="297"/>
      <c r="P1495" s="302"/>
    </row>
    <row r="1496" spans="1:16" s="285" customFormat="1" ht="11.25" x14ac:dyDescent="0.2">
      <c r="A1496" s="310" t="s">
        <v>1261</v>
      </c>
      <c r="B1496" s="296" t="s">
        <v>1262</v>
      </c>
      <c r="C1496" s="296" t="s">
        <v>312</v>
      </c>
      <c r="D1496" s="297" t="s">
        <v>4864</v>
      </c>
      <c r="E1496" s="298">
        <v>6500</v>
      </c>
      <c r="F1496" s="298" t="s">
        <v>7887</v>
      </c>
      <c r="G1496" s="297" t="s">
        <v>7888</v>
      </c>
      <c r="H1496" s="297" t="s">
        <v>4867</v>
      </c>
      <c r="I1496" s="297" t="s">
        <v>4868</v>
      </c>
      <c r="J1496" s="297" t="s">
        <v>4869</v>
      </c>
      <c r="K1496" s="299">
        <v>4</v>
      </c>
      <c r="L1496" s="298">
        <v>12</v>
      </c>
      <c r="M1496" s="300">
        <v>80789.680000000008</v>
      </c>
      <c r="N1496" s="301"/>
      <c r="O1496" s="297"/>
      <c r="P1496" s="302"/>
    </row>
    <row r="1497" spans="1:16" s="285" customFormat="1" ht="11.25" x14ac:dyDescent="0.2">
      <c r="A1497" s="310" t="s">
        <v>1261</v>
      </c>
      <c r="B1497" s="296" t="s">
        <v>1262</v>
      </c>
      <c r="C1497" s="296" t="s">
        <v>312</v>
      </c>
      <c r="D1497" s="297" t="s">
        <v>4864</v>
      </c>
      <c r="E1497" s="298">
        <v>9500</v>
      </c>
      <c r="F1497" s="298" t="s">
        <v>7889</v>
      </c>
      <c r="G1497" s="297" t="s">
        <v>7890</v>
      </c>
      <c r="H1497" s="297" t="s">
        <v>4887</v>
      </c>
      <c r="I1497" s="297" t="s">
        <v>4868</v>
      </c>
      <c r="J1497" s="297" t="s">
        <v>4869</v>
      </c>
      <c r="K1497" s="299">
        <v>1</v>
      </c>
      <c r="L1497" s="298">
        <v>2</v>
      </c>
      <c r="M1497" s="300">
        <v>20188.18</v>
      </c>
      <c r="N1497" s="301"/>
      <c r="O1497" s="297"/>
      <c r="P1497" s="302"/>
    </row>
    <row r="1498" spans="1:16" s="285" customFormat="1" ht="11.25" x14ac:dyDescent="0.2">
      <c r="A1498" s="310" t="s">
        <v>1261</v>
      </c>
      <c r="B1498" s="296" t="s">
        <v>1262</v>
      </c>
      <c r="C1498" s="296" t="s">
        <v>312</v>
      </c>
      <c r="D1498" s="297" t="s">
        <v>4864</v>
      </c>
      <c r="E1498" s="298">
        <v>6500</v>
      </c>
      <c r="F1498" s="298" t="s">
        <v>7891</v>
      </c>
      <c r="G1498" s="297" t="s">
        <v>7892</v>
      </c>
      <c r="H1498" s="297" t="s">
        <v>4877</v>
      </c>
      <c r="I1498" s="297" t="s">
        <v>4868</v>
      </c>
      <c r="J1498" s="297" t="s">
        <v>4869</v>
      </c>
      <c r="K1498" s="299">
        <v>2</v>
      </c>
      <c r="L1498" s="298">
        <v>5</v>
      </c>
      <c r="M1498" s="300">
        <v>31387.3</v>
      </c>
      <c r="N1498" s="301"/>
      <c r="O1498" s="297"/>
      <c r="P1498" s="302"/>
    </row>
    <row r="1499" spans="1:16" s="285" customFormat="1" ht="11.25" x14ac:dyDescent="0.2">
      <c r="A1499" s="310" t="s">
        <v>1261</v>
      </c>
      <c r="B1499" s="296" t="s">
        <v>1262</v>
      </c>
      <c r="C1499" s="296" t="s">
        <v>312</v>
      </c>
      <c r="D1499" s="297" t="s">
        <v>4864</v>
      </c>
      <c r="E1499" s="298">
        <v>7000</v>
      </c>
      <c r="F1499" s="298" t="s">
        <v>7893</v>
      </c>
      <c r="G1499" s="297" t="s">
        <v>7894</v>
      </c>
      <c r="H1499" s="297" t="s">
        <v>4903</v>
      </c>
      <c r="I1499" s="297" t="s">
        <v>4868</v>
      </c>
      <c r="J1499" s="297" t="s">
        <v>4869</v>
      </c>
      <c r="K1499" s="299">
        <v>4</v>
      </c>
      <c r="L1499" s="298">
        <v>12</v>
      </c>
      <c r="M1499" s="300">
        <v>86789.680000000008</v>
      </c>
      <c r="N1499" s="301"/>
      <c r="O1499" s="297"/>
      <c r="P1499" s="302"/>
    </row>
    <row r="1500" spans="1:16" s="285" customFormat="1" ht="11.25" x14ac:dyDescent="0.2">
      <c r="A1500" s="310" t="s">
        <v>1261</v>
      </c>
      <c r="B1500" s="296" t="s">
        <v>1262</v>
      </c>
      <c r="C1500" s="296" t="s">
        <v>312</v>
      </c>
      <c r="D1500" s="297" t="s">
        <v>4864</v>
      </c>
      <c r="E1500" s="298">
        <v>6500</v>
      </c>
      <c r="F1500" s="298" t="s">
        <v>4143</v>
      </c>
      <c r="G1500" s="297" t="s">
        <v>4144</v>
      </c>
      <c r="H1500" s="297" t="s">
        <v>4917</v>
      </c>
      <c r="I1500" s="297" t="s">
        <v>4868</v>
      </c>
      <c r="J1500" s="297" t="s">
        <v>4869</v>
      </c>
      <c r="K1500" s="299">
        <v>1</v>
      </c>
      <c r="L1500" s="298">
        <v>2</v>
      </c>
      <c r="M1500" s="300">
        <v>13988.179999999998</v>
      </c>
      <c r="N1500" s="301"/>
      <c r="O1500" s="297"/>
      <c r="P1500" s="302"/>
    </row>
    <row r="1501" spans="1:16" s="285" customFormat="1" ht="11.25" x14ac:dyDescent="0.2">
      <c r="A1501" s="310" t="s">
        <v>1261</v>
      </c>
      <c r="B1501" s="296" t="s">
        <v>1262</v>
      </c>
      <c r="C1501" s="296" t="s">
        <v>312</v>
      </c>
      <c r="D1501" s="297" t="s">
        <v>4864</v>
      </c>
      <c r="E1501" s="298">
        <v>7500</v>
      </c>
      <c r="F1501" s="298" t="s">
        <v>7895</v>
      </c>
      <c r="G1501" s="297" t="s">
        <v>7896</v>
      </c>
      <c r="H1501" s="297" t="s">
        <v>4867</v>
      </c>
      <c r="I1501" s="297" t="s">
        <v>4868</v>
      </c>
      <c r="J1501" s="297" t="s">
        <v>4869</v>
      </c>
      <c r="K1501" s="299">
        <v>4</v>
      </c>
      <c r="L1501" s="298">
        <v>12</v>
      </c>
      <c r="M1501" s="300">
        <v>92789.680000000008</v>
      </c>
      <c r="N1501" s="301"/>
      <c r="O1501" s="297"/>
      <c r="P1501" s="302"/>
    </row>
    <row r="1502" spans="1:16" s="285" customFormat="1" ht="11.25" x14ac:dyDescent="0.2">
      <c r="A1502" s="310" t="s">
        <v>1261</v>
      </c>
      <c r="B1502" s="296" t="s">
        <v>1262</v>
      </c>
      <c r="C1502" s="296" t="s">
        <v>312</v>
      </c>
      <c r="D1502" s="297" t="s">
        <v>4864</v>
      </c>
      <c r="E1502" s="298" t="s">
        <v>5207</v>
      </c>
      <c r="F1502" s="298" t="s">
        <v>7897</v>
      </c>
      <c r="G1502" s="297" t="s">
        <v>7898</v>
      </c>
      <c r="H1502" s="297" t="s">
        <v>4877</v>
      </c>
      <c r="I1502" s="297" t="s">
        <v>4868</v>
      </c>
      <c r="J1502" s="297" t="s">
        <v>4869</v>
      </c>
      <c r="K1502" s="299">
        <v>5</v>
      </c>
      <c r="L1502" s="298">
        <v>12</v>
      </c>
      <c r="M1502" s="300">
        <v>112331.35</v>
      </c>
      <c r="N1502" s="301"/>
      <c r="O1502" s="297"/>
      <c r="P1502" s="302"/>
    </row>
    <row r="1503" spans="1:16" s="285" customFormat="1" ht="11.25" x14ac:dyDescent="0.2">
      <c r="A1503" s="310" t="s">
        <v>1261</v>
      </c>
      <c r="B1503" s="296" t="s">
        <v>1262</v>
      </c>
      <c r="C1503" s="296" t="s">
        <v>312</v>
      </c>
      <c r="D1503" s="297" t="s">
        <v>4864</v>
      </c>
      <c r="E1503" s="298">
        <v>7500</v>
      </c>
      <c r="F1503" s="298" t="s">
        <v>7899</v>
      </c>
      <c r="G1503" s="297" t="s">
        <v>7900</v>
      </c>
      <c r="H1503" s="297" t="s">
        <v>4867</v>
      </c>
      <c r="I1503" s="297" t="s">
        <v>4868</v>
      </c>
      <c r="J1503" s="297" t="s">
        <v>4869</v>
      </c>
      <c r="K1503" s="299">
        <v>4</v>
      </c>
      <c r="L1503" s="298">
        <v>12</v>
      </c>
      <c r="M1503" s="300">
        <v>94661.680000000008</v>
      </c>
      <c r="N1503" s="301"/>
      <c r="O1503" s="297"/>
      <c r="P1503" s="302"/>
    </row>
    <row r="1504" spans="1:16" s="285" customFormat="1" ht="11.25" x14ac:dyDescent="0.2">
      <c r="A1504" s="310" t="s">
        <v>1261</v>
      </c>
      <c r="B1504" s="296" t="s">
        <v>1262</v>
      </c>
      <c r="C1504" s="296" t="s">
        <v>312</v>
      </c>
      <c r="D1504" s="297" t="s">
        <v>4864</v>
      </c>
      <c r="E1504" s="298">
        <v>6500</v>
      </c>
      <c r="F1504" s="298" t="s">
        <v>7901</v>
      </c>
      <c r="G1504" s="297" t="s">
        <v>7902</v>
      </c>
      <c r="H1504" s="297" t="s">
        <v>4877</v>
      </c>
      <c r="I1504" s="297" t="s">
        <v>4868</v>
      </c>
      <c r="J1504" s="297" t="s">
        <v>4869</v>
      </c>
      <c r="K1504" s="299">
        <v>4</v>
      </c>
      <c r="L1504" s="298">
        <v>12</v>
      </c>
      <c r="M1504" s="300">
        <v>80789.680000000008</v>
      </c>
      <c r="N1504" s="301"/>
      <c r="O1504" s="297"/>
      <c r="P1504" s="302"/>
    </row>
    <row r="1505" spans="1:16" s="285" customFormat="1" ht="11.25" x14ac:dyDescent="0.2">
      <c r="A1505" s="310" t="s">
        <v>1261</v>
      </c>
      <c r="B1505" s="296" t="s">
        <v>1262</v>
      </c>
      <c r="C1505" s="296" t="s">
        <v>312</v>
      </c>
      <c r="D1505" s="297" t="s">
        <v>4864</v>
      </c>
      <c r="E1505" s="298">
        <v>6500</v>
      </c>
      <c r="F1505" s="298" t="s">
        <v>7903</v>
      </c>
      <c r="G1505" s="297" t="s">
        <v>7904</v>
      </c>
      <c r="H1505" s="297" t="s">
        <v>4867</v>
      </c>
      <c r="I1505" s="297" t="s">
        <v>4868</v>
      </c>
      <c r="J1505" s="297" t="s">
        <v>4869</v>
      </c>
      <c r="K1505" s="299">
        <v>1</v>
      </c>
      <c r="L1505" s="298">
        <v>2</v>
      </c>
      <c r="M1505" s="300">
        <v>13382.909999999998</v>
      </c>
      <c r="N1505" s="301"/>
      <c r="O1505" s="297"/>
      <c r="P1505" s="302"/>
    </row>
    <row r="1506" spans="1:16" s="285" customFormat="1" ht="11.25" x14ac:dyDescent="0.2">
      <c r="A1506" s="310" t="s">
        <v>1261</v>
      </c>
      <c r="B1506" s="296" t="s">
        <v>1262</v>
      </c>
      <c r="C1506" s="296" t="s">
        <v>312</v>
      </c>
      <c r="D1506" s="297" t="s">
        <v>4864</v>
      </c>
      <c r="E1506" s="298" t="s">
        <v>5139</v>
      </c>
      <c r="F1506" s="298" t="s">
        <v>7905</v>
      </c>
      <c r="G1506" s="297" t="s">
        <v>7906</v>
      </c>
      <c r="H1506" s="297" t="s">
        <v>4867</v>
      </c>
      <c r="I1506" s="297" t="s">
        <v>4868</v>
      </c>
      <c r="J1506" s="297" t="s">
        <v>4869</v>
      </c>
      <c r="K1506" s="299">
        <v>5</v>
      </c>
      <c r="L1506" s="298">
        <v>12</v>
      </c>
      <c r="M1506" s="300">
        <v>77369.960000000006</v>
      </c>
      <c r="N1506" s="301"/>
      <c r="O1506" s="297"/>
      <c r="P1506" s="302"/>
    </row>
    <row r="1507" spans="1:16" s="285" customFormat="1" ht="11.25" x14ac:dyDescent="0.2">
      <c r="A1507" s="310" t="s">
        <v>1261</v>
      </c>
      <c r="B1507" s="296" t="s">
        <v>1262</v>
      </c>
      <c r="C1507" s="296" t="s">
        <v>312</v>
      </c>
      <c r="D1507" s="297" t="s">
        <v>4864</v>
      </c>
      <c r="E1507" s="298">
        <v>12000</v>
      </c>
      <c r="F1507" s="298" t="s">
        <v>7907</v>
      </c>
      <c r="G1507" s="297" t="s">
        <v>7908</v>
      </c>
      <c r="H1507" s="297" t="s">
        <v>4877</v>
      </c>
      <c r="I1507" s="297" t="s">
        <v>4868</v>
      </c>
      <c r="J1507" s="297" t="s">
        <v>4869</v>
      </c>
      <c r="K1507" s="299">
        <v>4</v>
      </c>
      <c r="L1507" s="298">
        <v>12</v>
      </c>
      <c r="M1507" s="300">
        <v>146789.68</v>
      </c>
      <c r="N1507" s="301"/>
      <c r="O1507" s="297"/>
      <c r="P1507" s="302"/>
    </row>
    <row r="1508" spans="1:16" s="285" customFormat="1" ht="11.25" x14ac:dyDescent="0.2">
      <c r="A1508" s="310" t="s">
        <v>1261</v>
      </c>
      <c r="B1508" s="296" t="s">
        <v>1262</v>
      </c>
      <c r="C1508" s="296" t="s">
        <v>312</v>
      </c>
      <c r="D1508" s="297" t="s">
        <v>4864</v>
      </c>
      <c r="E1508" s="298">
        <v>2500</v>
      </c>
      <c r="F1508" s="298" t="s">
        <v>7909</v>
      </c>
      <c r="G1508" s="297" t="s">
        <v>7910</v>
      </c>
      <c r="H1508" s="297" t="s">
        <v>4867</v>
      </c>
      <c r="I1508" s="297" t="s">
        <v>4883</v>
      </c>
      <c r="J1508" s="297" t="s">
        <v>4884</v>
      </c>
      <c r="K1508" s="299">
        <v>4</v>
      </c>
      <c r="L1508" s="298">
        <v>12</v>
      </c>
      <c r="M1508" s="300">
        <v>32789.68</v>
      </c>
      <c r="N1508" s="301"/>
      <c r="O1508" s="297"/>
      <c r="P1508" s="302"/>
    </row>
    <row r="1509" spans="1:16" s="285" customFormat="1" ht="11.25" x14ac:dyDescent="0.2">
      <c r="A1509" s="310" t="s">
        <v>1261</v>
      </c>
      <c r="B1509" s="296" t="s">
        <v>1262</v>
      </c>
      <c r="C1509" s="296" t="s">
        <v>312</v>
      </c>
      <c r="D1509" s="297" t="s">
        <v>4864</v>
      </c>
      <c r="E1509" s="298">
        <v>4800</v>
      </c>
      <c r="F1509" s="298" t="s">
        <v>7911</v>
      </c>
      <c r="G1509" s="297" t="s">
        <v>7912</v>
      </c>
      <c r="H1509" s="297" t="s">
        <v>5029</v>
      </c>
      <c r="I1509" s="297" t="s">
        <v>4868</v>
      </c>
      <c r="J1509" s="297" t="s">
        <v>4869</v>
      </c>
      <c r="K1509" s="299">
        <v>4</v>
      </c>
      <c r="L1509" s="298">
        <v>12</v>
      </c>
      <c r="M1509" s="300">
        <v>60389.68</v>
      </c>
      <c r="N1509" s="301"/>
      <c r="O1509" s="297"/>
      <c r="P1509" s="302"/>
    </row>
    <row r="1510" spans="1:16" s="285" customFormat="1" ht="11.25" x14ac:dyDescent="0.2">
      <c r="A1510" s="310" t="s">
        <v>1261</v>
      </c>
      <c r="B1510" s="296" t="s">
        <v>1262</v>
      </c>
      <c r="C1510" s="296" t="s">
        <v>312</v>
      </c>
      <c r="D1510" s="297" t="s">
        <v>4864</v>
      </c>
      <c r="E1510" s="298">
        <v>6500</v>
      </c>
      <c r="F1510" s="298" t="s">
        <v>7913</v>
      </c>
      <c r="G1510" s="297" t="s">
        <v>7914</v>
      </c>
      <c r="H1510" s="297" t="s">
        <v>4877</v>
      </c>
      <c r="I1510" s="297" t="s">
        <v>4868</v>
      </c>
      <c r="J1510" s="297" t="s">
        <v>4869</v>
      </c>
      <c r="K1510" s="299">
        <v>4</v>
      </c>
      <c r="L1510" s="298">
        <v>12</v>
      </c>
      <c r="M1510" s="300">
        <v>80789.680000000008</v>
      </c>
      <c r="N1510" s="301"/>
      <c r="O1510" s="297"/>
      <c r="P1510" s="302"/>
    </row>
    <row r="1511" spans="1:16" s="285" customFormat="1" ht="11.25" x14ac:dyDescent="0.2">
      <c r="A1511" s="310" t="s">
        <v>1261</v>
      </c>
      <c r="B1511" s="296" t="s">
        <v>1262</v>
      </c>
      <c r="C1511" s="296" t="s">
        <v>312</v>
      </c>
      <c r="D1511" s="297" t="s">
        <v>4864</v>
      </c>
      <c r="E1511" s="298">
        <v>6500</v>
      </c>
      <c r="F1511" s="298" t="s">
        <v>3643</v>
      </c>
      <c r="G1511" s="297" t="s">
        <v>3644</v>
      </c>
      <c r="H1511" s="297" t="s">
        <v>4867</v>
      </c>
      <c r="I1511" s="297" t="s">
        <v>4868</v>
      </c>
      <c r="J1511" s="297" t="s">
        <v>4869</v>
      </c>
      <c r="K1511" s="299">
        <v>2</v>
      </c>
      <c r="L1511" s="298">
        <v>5</v>
      </c>
      <c r="M1511" s="300">
        <v>31387.3</v>
      </c>
      <c r="N1511" s="301"/>
      <c r="O1511" s="297"/>
      <c r="P1511" s="302"/>
    </row>
    <row r="1512" spans="1:16" s="285" customFormat="1" ht="11.25" x14ac:dyDescent="0.2">
      <c r="A1512" s="310" t="s">
        <v>1261</v>
      </c>
      <c r="B1512" s="296" t="s">
        <v>1262</v>
      </c>
      <c r="C1512" s="296" t="s">
        <v>312</v>
      </c>
      <c r="D1512" s="297" t="s">
        <v>4864</v>
      </c>
      <c r="E1512" s="298">
        <v>6500</v>
      </c>
      <c r="F1512" s="298" t="s">
        <v>7915</v>
      </c>
      <c r="G1512" s="297" t="s">
        <v>7916</v>
      </c>
      <c r="H1512" s="297" t="s">
        <v>4867</v>
      </c>
      <c r="I1512" s="297" t="s">
        <v>4868</v>
      </c>
      <c r="J1512" s="297" t="s">
        <v>4869</v>
      </c>
      <c r="K1512" s="299">
        <v>4</v>
      </c>
      <c r="L1512" s="298">
        <v>12</v>
      </c>
      <c r="M1512" s="300">
        <v>80789.680000000008</v>
      </c>
      <c r="N1512" s="301"/>
      <c r="O1512" s="297"/>
      <c r="P1512" s="302"/>
    </row>
    <row r="1513" spans="1:16" s="285" customFormat="1" ht="11.25" x14ac:dyDescent="0.2">
      <c r="A1513" s="310" t="s">
        <v>1261</v>
      </c>
      <c r="B1513" s="296" t="s">
        <v>1262</v>
      </c>
      <c r="C1513" s="296" t="s">
        <v>312</v>
      </c>
      <c r="D1513" s="297" t="s">
        <v>4864</v>
      </c>
      <c r="E1513" s="298">
        <v>2800</v>
      </c>
      <c r="F1513" s="298" t="s">
        <v>7917</v>
      </c>
      <c r="G1513" s="297" t="s">
        <v>7918</v>
      </c>
      <c r="H1513" s="297" t="s">
        <v>4867</v>
      </c>
      <c r="I1513" s="297" t="s">
        <v>4868</v>
      </c>
      <c r="J1513" s="297" t="s">
        <v>4869</v>
      </c>
      <c r="K1513" s="299">
        <v>4</v>
      </c>
      <c r="L1513" s="298">
        <v>12</v>
      </c>
      <c r="M1513" s="300">
        <v>36389.68</v>
      </c>
      <c r="N1513" s="301"/>
      <c r="O1513" s="297"/>
      <c r="P1513" s="302"/>
    </row>
    <row r="1514" spans="1:16" s="285" customFormat="1" ht="11.25" x14ac:dyDescent="0.2">
      <c r="A1514" s="310" t="s">
        <v>1261</v>
      </c>
      <c r="B1514" s="296" t="s">
        <v>1262</v>
      </c>
      <c r="C1514" s="296" t="s">
        <v>312</v>
      </c>
      <c r="D1514" s="297" t="s">
        <v>4864</v>
      </c>
      <c r="E1514" s="298">
        <v>7500</v>
      </c>
      <c r="F1514" s="298" t="s">
        <v>7919</v>
      </c>
      <c r="G1514" s="297" t="s">
        <v>7920</v>
      </c>
      <c r="H1514" s="297" t="s">
        <v>4917</v>
      </c>
      <c r="I1514" s="297" t="s">
        <v>4868</v>
      </c>
      <c r="J1514" s="297" t="s">
        <v>4869</v>
      </c>
      <c r="K1514" s="299">
        <v>4</v>
      </c>
      <c r="L1514" s="298">
        <v>12</v>
      </c>
      <c r="M1514" s="300">
        <v>92789.680000000008</v>
      </c>
      <c r="N1514" s="301"/>
      <c r="O1514" s="297"/>
      <c r="P1514" s="302"/>
    </row>
    <row r="1515" spans="1:16" s="285" customFormat="1" ht="11.25" x14ac:dyDescent="0.2">
      <c r="A1515" s="310" t="s">
        <v>1261</v>
      </c>
      <c r="B1515" s="296" t="s">
        <v>1262</v>
      </c>
      <c r="C1515" s="296" t="s">
        <v>312</v>
      </c>
      <c r="D1515" s="297" t="s">
        <v>4864</v>
      </c>
      <c r="E1515" s="298">
        <v>8500</v>
      </c>
      <c r="F1515" s="298" t="s">
        <v>7921</v>
      </c>
      <c r="G1515" s="297" t="s">
        <v>7922</v>
      </c>
      <c r="H1515" s="297" t="s">
        <v>4867</v>
      </c>
      <c r="I1515" s="297" t="s">
        <v>4868</v>
      </c>
      <c r="J1515" s="297" t="s">
        <v>4869</v>
      </c>
      <c r="K1515" s="299">
        <v>1</v>
      </c>
      <c r="L1515" s="298">
        <v>2</v>
      </c>
      <c r="M1515" s="300">
        <v>17261.52</v>
      </c>
      <c r="N1515" s="301"/>
      <c r="O1515" s="297"/>
      <c r="P1515" s="302"/>
    </row>
    <row r="1516" spans="1:16" s="285" customFormat="1" ht="11.25" x14ac:dyDescent="0.2">
      <c r="A1516" s="310" t="s">
        <v>1261</v>
      </c>
      <c r="B1516" s="296" t="s">
        <v>1262</v>
      </c>
      <c r="C1516" s="296" t="s">
        <v>312</v>
      </c>
      <c r="D1516" s="297" t="s">
        <v>4864</v>
      </c>
      <c r="E1516" s="298">
        <v>10000</v>
      </c>
      <c r="F1516" s="298" t="s">
        <v>7923</v>
      </c>
      <c r="G1516" s="297" t="s">
        <v>7924</v>
      </c>
      <c r="H1516" s="297" t="s">
        <v>4877</v>
      </c>
      <c r="I1516" s="297" t="s">
        <v>4868</v>
      </c>
      <c r="J1516" s="297" t="s">
        <v>4869</v>
      </c>
      <c r="K1516" s="299">
        <v>4</v>
      </c>
      <c r="L1516" s="298">
        <v>12</v>
      </c>
      <c r="M1516" s="300">
        <v>122789.68000000001</v>
      </c>
      <c r="N1516" s="301"/>
      <c r="O1516" s="297"/>
      <c r="P1516" s="302"/>
    </row>
    <row r="1517" spans="1:16" s="285" customFormat="1" ht="11.25" x14ac:dyDescent="0.2">
      <c r="A1517" s="310" t="s">
        <v>1261</v>
      </c>
      <c r="B1517" s="296" t="s">
        <v>1262</v>
      </c>
      <c r="C1517" s="296" t="s">
        <v>312</v>
      </c>
      <c r="D1517" s="297" t="s">
        <v>4864</v>
      </c>
      <c r="E1517" s="298">
        <v>8500</v>
      </c>
      <c r="F1517" s="298" t="s">
        <v>7925</v>
      </c>
      <c r="G1517" s="297" t="s">
        <v>7926</v>
      </c>
      <c r="H1517" s="297" t="s">
        <v>4877</v>
      </c>
      <c r="I1517" s="297" t="s">
        <v>4868</v>
      </c>
      <c r="J1517" s="297" t="s">
        <v>4869</v>
      </c>
      <c r="K1517" s="299">
        <v>2</v>
      </c>
      <c r="L1517" s="298">
        <v>6</v>
      </c>
      <c r="M1517" s="300">
        <v>52387.839999999997</v>
      </c>
      <c r="N1517" s="301"/>
      <c r="O1517" s="297"/>
      <c r="P1517" s="302"/>
    </row>
    <row r="1518" spans="1:16" s="285" customFormat="1" ht="11.25" x14ac:dyDescent="0.2">
      <c r="A1518" s="310" t="s">
        <v>1261</v>
      </c>
      <c r="B1518" s="296" t="s">
        <v>1262</v>
      </c>
      <c r="C1518" s="296" t="s">
        <v>312</v>
      </c>
      <c r="D1518" s="297" t="s">
        <v>4864</v>
      </c>
      <c r="E1518" s="298">
        <v>6000</v>
      </c>
      <c r="F1518" s="298" t="s">
        <v>7927</v>
      </c>
      <c r="G1518" s="297" t="s">
        <v>7928</v>
      </c>
      <c r="H1518" s="297" t="s">
        <v>4877</v>
      </c>
      <c r="I1518" s="297" t="s">
        <v>4868</v>
      </c>
      <c r="J1518" s="297" t="s">
        <v>4869</v>
      </c>
      <c r="K1518" s="299">
        <v>4</v>
      </c>
      <c r="L1518" s="298">
        <v>12</v>
      </c>
      <c r="M1518" s="300">
        <v>74789.680000000008</v>
      </c>
      <c r="N1518" s="301"/>
      <c r="O1518" s="297"/>
      <c r="P1518" s="302"/>
    </row>
    <row r="1519" spans="1:16" s="285" customFormat="1" ht="11.25" x14ac:dyDescent="0.2">
      <c r="A1519" s="310" t="s">
        <v>1261</v>
      </c>
      <c r="B1519" s="296" t="s">
        <v>1262</v>
      </c>
      <c r="C1519" s="296" t="s">
        <v>312</v>
      </c>
      <c r="D1519" s="297" t="s">
        <v>4864</v>
      </c>
      <c r="E1519" s="298">
        <v>7500</v>
      </c>
      <c r="F1519" s="298" t="s">
        <v>3947</v>
      </c>
      <c r="G1519" s="297" t="s">
        <v>3948</v>
      </c>
      <c r="H1519" s="297" t="s">
        <v>4867</v>
      </c>
      <c r="I1519" s="297" t="s">
        <v>4868</v>
      </c>
      <c r="J1519" s="297" t="s">
        <v>4869</v>
      </c>
      <c r="K1519" s="299">
        <v>1</v>
      </c>
      <c r="L1519" s="298">
        <v>2</v>
      </c>
      <c r="M1519" s="300">
        <v>16054.849999999999</v>
      </c>
      <c r="N1519" s="301"/>
      <c r="O1519" s="297"/>
      <c r="P1519" s="302"/>
    </row>
    <row r="1520" spans="1:16" s="285" customFormat="1" ht="11.25" x14ac:dyDescent="0.2">
      <c r="A1520" s="310" t="s">
        <v>1261</v>
      </c>
      <c r="B1520" s="296" t="s">
        <v>1262</v>
      </c>
      <c r="C1520" s="296" t="s">
        <v>312</v>
      </c>
      <c r="D1520" s="297" t="s">
        <v>4864</v>
      </c>
      <c r="E1520" s="298">
        <v>6500</v>
      </c>
      <c r="F1520" s="298" t="s">
        <v>7929</v>
      </c>
      <c r="G1520" s="297" t="s">
        <v>7930</v>
      </c>
      <c r="H1520" s="297" t="s">
        <v>4887</v>
      </c>
      <c r="I1520" s="297" t="s">
        <v>4868</v>
      </c>
      <c r="J1520" s="297" t="s">
        <v>4869</v>
      </c>
      <c r="K1520" s="299">
        <v>4</v>
      </c>
      <c r="L1520" s="298">
        <v>12</v>
      </c>
      <c r="M1520" s="300">
        <v>80789.680000000008</v>
      </c>
      <c r="N1520" s="301"/>
      <c r="O1520" s="297"/>
      <c r="P1520" s="302"/>
    </row>
    <row r="1521" spans="1:16" s="285" customFormat="1" ht="11.25" x14ac:dyDescent="0.2">
      <c r="A1521" s="310" t="s">
        <v>1261</v>
      </c>
      <c r="B1521" s="296" t="s">
        <v>1262</v>
      </c>
      <c r="C1521" s="296" t="s">
        <v>312</v>
      </c>
      <c r="D1521" s="297" t="s">
        <v>4864</v>
      </c>
      <c r="E1521" s="298">
        <v>6500</v>
      </c>
      <c r="F1521" s="298" t="s">
        <v>7931</v>
      </c>
      <c r="G1521" s="297" t="s">
        <v>7932</v>
      </c>
      <c r="H1521" s="297" t="s">
        <v>4874</v>
      </c>
      <c r="I1521" s="297" t="s">
        <v>4868</v>
      </c>
      <c r="J1521" s="297" t="s">
        <v>4869</v>
      </c>
      <c r="K1521" s="299">
        <v>1</v>
      </c>
      <c r="L1521" s="298">
        <v>2</v>
      </c>
      <c r="M1521" s="300">
        <v>13988.179999999998</v>
      </c>
      <c r="N1521" s="301"/>
      <c r="O1521" s="297"/>
      <c r="P1521" s="302"/>
    </row>
    <row r="1522" spans="1:16" s="285" customFormat="1" ht="11.25" x14ac:dyDescent="0.2">
      <c r="A1522" s="310" t="s">
        <v>1261</v>
      </c>
      <c r="B1522" s="296" t="s">
        <v>1262</v>
      </c>
      <c r="C1522" s="296" t="s">
        <v>312</v>
      </c>
      <c r="D1522" s="297" t="s">
        <v>4864</v>
      </c>
      <c r="E1522" s="298">
        <v>7500</v>
      </c>
      <c r="F1522" s="298" t="s">
        <v>7933</v>
      </c>
      <c r="G1522" s="297" t="s">
        <v>7934</v>
      </c>
      <c r="H1522" s="297" t="s">
        <v>4867</v>
      </c>
      <c r="I1522" s="297" t="s">
        <v>4868</v>
      </c>
      <c r="J1522" s="297" t="s">
        <v>4869</v>
      </c>
      <c r="K1522" s="299">
        <v>4</v>
      </c>
      <c r="L1522" s="298">
        <v>12</v>
      </c>
      <c r="M1522" s="300">
        <v>92789.680000000008</v>
      </c>
      <c r="N1522" s="301"/>
      <c r="O1522" s="297"/>
      <c r="P1522" s="302"/>
    </row>
    <row r="1523" spans="1:16" s="285" customFormat="1" ht="11.25" x14ac:dyDescent="0.2">
      <c r="A1523" s="310" t="s">
        <v>1261</v>
      </c>
      <c r="B1523" s="296" t="s">
        <v>1262</v>
      </c>
      <c r="C1523" s="296" t="s">
        <v>312</v>
      </c>
      <c r="D1523" s="297" t="s">
        <v>4864</v>
      </c>
      <c r="E1523" s="298">
        <v>7500</v>
      </c>
      <c r="F1523" s="298" t="s">
        <v>7935</v>
      </c>
      <c r="G1523" s="297" t="s">
        <v>7936</v>
      </c>
      <c r="H1523" s="297" t="s">
        <v>4887</v>
      </c>
      <c r="I1523" s="297" t="s">
        <v>4868</v>
      </c>
      <c r="J1523" s="297" t="s">
        <v>4869</v>
      </c>
      <c r="K1523" s="299">
        <v>4</v>
      </c>
      <c r="L1523" s="298">
        <v>12</v>
      </c>
      <c r="M1523" s="300">
        <v>92789.680000000008</v>
      </c>
      <c r="N1523" s="301"/>
      <c r="O1523" s="297"/>
      <c r="P1523" s="302"/>
    </row>
    <row r="1524" spans="1:16" s="285" customFormat="1" ht="11.25" x14ac:dyDescent="0.2">
      <c r="A1524" s="310" t="s">
        <v>1261</v>
      </c>
      <c r="B1524" s="296" t="s">
        <v>1262</v>
      </c>
      <c r="C1524" s="296" t="s">
        <v>312</v>
      </c>
      <c r="D1524" s="297" t="s">
        <v>4864</v>
      </c>
      <c r="E1524" s="298">
        <v>7500</v>
      </c>
      <c r="F1524" s="298" t="s">
        <v>7937</v>
      </c>
      <c r="G1524" s="297" t="s">
        <v>7938</v>
      </c>
      <c r="H1524" s="297" t="s">
        <v>4867</v>
      </c>
      <c r="I1524" s="297" t="s">
        <v>4868</v>
      </c>
      <c r="J1524" s="297" t="s">
        <v>4869</v>
      </c>
      <c r="K1524" s="299">
        <v>4</v>
      </c>
      <c r="L1524" s="298">
        <v>12</v>
      </c>
      <c r="M1524" s="300">
        <v>89478.05</v>
      </c>
      <c r="N1524" s="301"/>
      <c r="O1524" s="297"/>
      <c r="P1524" s="302"/>
    </row>
    <row r="1525" spans="1:16" s="285" customFormat="1" ht="11.25" x14ac:dyDescent="0.2">
      <c r="A1525" s="310" t="s">
        <v>1261</v>
      </c>
      <c r="B1525" s="296" t="s">
        <v>1262</v>
      </c>
      <c r="C1525" s="296" t="s">
        <v>312</v>
      </c>
      <c r="D1525" s="297" t="s">
        <v>4864</v>
      </c>
      <c r="E1525" s="298">
        <v>14500</v>
      </c>
      <c r="F1525" s="298" t="s">
        <v>7939</v>
      </c>
      <c r="G1525" s="297" t="s">
        <v>7940</v>
      </c>
      <c r="H1525" s="297" t="s">
        <v>4917</v>
      </c>
      <c r="I1525" s="297" t="s">
        <v>4868</v>
      </c>
      <c r="J1525" s="297" t="s">
        <v>4869</v>
      </c>
      <c r="K1525" s="299">
        <v>1</v>
      </c>
      <c r="L1525" s="298">
        <v>4</v>
      </c>
      <c r="M1525" s="300">
        <v>54710.369999999995</v>
      </c>
      <c r="N1525" s="301"/>
      <c r="O1525" s="297"/>
      <c r="P1525" s="302"/>
    </row>
    <row r="1526" spans="1:16" s="285" customFormat="1" ht="11.25" x14ac:dyDescent="0.2">
      <c r="A1526" s="310" t="s">
        <v>1261</v>
      </c>
      <c r="B1526" s="296" t="s">
        <v>1262</v>
      </c>
      <c r="C1526" s="296" t="s">
        <v>312</v>
      </c>
      <c r="D1526" s="297" t="s">
        <v>4864</v>
      </c>
      <c r="E1526" s="298">
        <v>5500</v>
      </c>
      <c r="F1526" s="298" t="s">
        <v>7941</v>
      </c>
      <c r="G1526" s="297" t="s">
        <v>7942</v>
      </c>
      <c r="H1526" s="297" t="s">
        <v>4877</v>
      </c>
      <c r="I1526" s="297" t="s">
        <v>4868</v>
      </c>
      <c r="J1526" s="297" t="s">
        <v>4869</v>
      </c>
      <c r="K1526" s="299">
        <v>4</v>
      </c>
      <c r="L1526" s="298">
        <v>12</v>
      </c>
      <c r="M1526" s="300">
        <v>71636.73000000001</v>
      </c>
      <c r="N1526" s="301"/>
      <c r="O1526" s="297"/>
      <c r="P1526" s="302"/>
    </row>
    <row r="1527" spans="1:16" s="285" customFormat="1" ht="11.25" x14ac:dyDescent="0.2">
      <c r="A1527" s="310" t="s">
        <v>1261</v>
      </c>
      <c r="B1527" s="296" t="s">
        <v>1262</v>
      </c>
      <c r="C1527" s="296" t="s">
        <v>312</v>
      </c>
      <c r="D1527" s="297" t="s">
        <v>4956</v>
      </c>
      <c r="E1527" s="298">
        <v>2500</v>
      </c>
      <c r="F1527" s="298" t="s">
        <v>7943</v>
      </c>
      <c r="G1527" s="297" t="s">
        <v>7944</v>
      </c>
      <c r="H1527" s="297" t="s">
        <v>4959</v>
      </c>
      <c r="I1527" s="297" t="s">
        <v>4897</v>
      </c>
      <c r="J1527" s="297" t="s">
        <v>4960</v>
      </c>
      <c r="K1527" s="299">
        <v>4</v>
      </c>
      <c r="L1527" s="298">
        <v>12</v>
      </c>
      <c r="M1527" s="300">
        <v>32789.68</v>
      </c>
      <c r="N1527" s="301"/>
      <c r="O1527" s="297"/>
      <c r="P1527" s="302"/>
    </row>
    <row r="1528" spans="1:16" s="285" customFormat="1" ht="11.25" x14ac:dyDescent="0.2">
      <c r="A1528" s="310" t="s">
        <v>1261</v>
      </c>
      <c r="B1528" s="296" t="s">
        <v>1262</v>
      </c>
      <c r="C1528" s="296" t="s">
        <v>312</v>
      </c>
      <c r="D1528" s="297" t="s">
        <v>4864</v>
      </c>
      <c r="E1528" s="298">
        <v>6500</v>
      </c>
      <c r="F1528" s="298" t="s">
        <v>7945</v>
      </c>
      <c r="G1528" s="297" t="s">
        <v>7946</v>
      </c>
      <c r="H1528" s="297" t="s">
        <v>4917</v>
      </c>
      <c r="I1528" s="297" t="s">
        <v>4868</v>
      </c>
      <c r="J1528" s="297" t="s">
        <v>4869</v>
      </c>
      <c r="K1528" s="299">
        <v>4</v>
      </c>
      <c r="L1528" s="298">
        <v>12</v>
      </c>
      <c r="M1528" s="300">
        <v>80789.680000000008</v>
      </c>
      <c r="N1528" s="301"/>
      <c r="O1528" s="297"/>
      <c r="P1528" s="302"/>
    </row>
    <row r="1529" spans="1:16" s="285" customFormat="1" ht="11.25" x14ac:dyDescent="0.2">
      <c r="A1529" s="310" t="s">
        <v>1261</v>
      </c>
      <c r="B1529" s="296" t="s">
        <v>1262</v>
      </c>
      <c r="C1529" s="296" t="s">
        <v>312</v>
      </c>
      <c r="D1529" s="297" t="s">
        <v>4864</v>
      </c>
      <c r="E1529" s="298">
        <v>5500</v>
      </c>
      <c r="F1529" s="298" t="s">
        <v>7947</v>
      </c>
      <c r="G1529" s="297" t="s">
        <v>7948</v>
      </c>
      <c r="H1529" s="297" t="s">
        <v>4867</v>
      </c>
      <c r="I1529" s="297" t="s">
        <v>4868</v>
      </c>
      <c r="J1529" s="297" t="s">
        <v>4869</v>
      </c>
      <c r="K1529" s="299">
        <v>4</v>
      </c>
      <c r="L1529" s="298">
        <v>12</v>
      </c>
      <c r="M1529" s="300">
        <v>68789.680000000008</v>
      </c>
      <c r="N1529" s="301"/>
      <c r="O1529" s="297"/>
      <c r="P1529" s="302"/>
    </row>
    <row r="1530" spans="1:16" s="285" customFormat="1" ht="11.25" x14ac:dyDescent="0.2">
      <c r="A1530" s="310" t="s">
        <v>1261</v>
      </c>
      <c r="B1530" s="296" t="s">
        <v>1262</v>
      </c>
      <c r="C1530" s="296" t="s">
        <v>312</v>
      </c>
      <c r="D1530" s="297" t="s">
        <v>4864</v>
      </c>
      <c r="E1530" s="298">
        <v>6500</v>
      </c>
      <c r="F1530" s="298" t="s">
        <v>7949</v>
      </c>
      <c r="G1530" s="297" t="s">
        <v>7950</v>
      </c>
      <c r="H1530" s="297" t="s">
        <v>4887</v>
      </c>
      <c r="I1530" s="297" t="s">
        <v>4868</v>
      </c>
      <c r="J1530" s="297" t="s">
        <v>4869</v>
      </c>
      <c r="K1530" s="299">
        <v>4</v>
      </c>
      <c r="L1530" s="298">
        <v>12</v>
      </c>
      <c r="M1530" s="300">
        <v>80789.680000000008</v>
      </c>
      <c r="N1530" s="301"/>
      <c r="O1530" s="297"/>
      <c r="P1530" s="302"/>
    </row>
    <row r="1531" spans="1:16" s="285" customFormat="1" ht="11.25" x14ac:dyDescent="0.2">
      <c r="A1531" s="310" t="s">
        <v>1261</v>
      </c>
      <c r="B1531" s="296" t="s">
        <v>1262</v>
      </c>
      <c r="C1531" s="296" t="s">
        <v>312</v>
      </c>
      <c r="D1531" s="297" t="s">
        <v>4956</v>
      </c>
      <c r="E1531" s="298">
        <v>3500</v>
      </c>
      <c r="F1531" s="298" t="s">
        <v>7951</v>
      </c>
      <c r="G1531" s="297" t="s">
        <v>7952</v>
      </c>
      <c r="H1531" s="297" t="s">
        <v>4999</v>
      </c>
      <c r="I1531" s="297" t="s">
        <v>4868</v>
      </c>
      <c r="J1531" s="297" t="s">
        <v>5069</v>
      </c>
      <c r="K1531" s="299">
        <v>4</v>
      </c>
      <c r="L1531" s="298">
        <v>12</v>
      </c>
      <c r="M1531" s="300">
        <v>44789.68</v>
      </c>
      <c r="N1531" s="301"/>
      <c r="O1531" s="297"/>
      <c r="P1531" s="302"/>
    </row>
    <row r="1532" spans="1:16" s="285" customFormat="1" ht="11.25" x14ac:dyDescent="0.2">
      <c r="A1532" s="310" t="s">
        <v>1261</v>
      </c>
      <c r="B1532" s="296" t="s">
        <v>1262</v>
      </c>
      <c r="C1532" s="296" t="s">
        <v>312</v>
      </c>
      <c r="D1532" s="297" t="s">
        <v>4864</v>
      </c>
      <c r="E1532" s="298" t="s">
        <v>6703</v>
      </c>
      <c r="F1532" s="298" t="s">
        <v>7953</v>
      </c>
      <c r="G1532" s="297" t="s">
        <v>7954</v>
      </c>
      <c r="H1532" s="297" t="s">
        <v>4887</v>
      </c>
      <c r="I1532" s="297" t="s">
        <v>4868</v>
      </c>
      <c r="J1532" s="297" t="s">
        <v>4869</v>
      </c>
      <c r="K1532" s="299">
        <v>5</v>
      </c>
      <c r="L1532" s="298">
        <v>12</v>
      </c>
      <c r="M1532" s="300">
        <v>124134.12000000001</v>
      </c>
      <c r="N1532" s="301"/>
      <c r="O1532" s="297"/>
      <c r="P1532" s="302"/>
    </row>
    <row r="1533" spans="1:16" s="285" customFormat="1" ht="11.25" x14ac:dyDescent="0.2">
      <c r="A1533" s="310" t="s">
        <v>1261</v>
      </c>
      <c r="B1533" s="296" t="s">
        <v>1262</v>
      </c>
      <c r="C1533" s="296" t="s">
        <v>312</v>
      </c>
      <c r="D1533" s="297" t="s">
        <v>4864</v>
      </c>
      <c r="E1533" s="298">
        <v>10000</v>
      </c>
      <c r="F1533" s="298" t="s">
        <v>7955</v>
      </c>
      <c r="G1533" s="297" t="s">
        <v>7956</v>
      </c>
      <c r="H1533" s="297" t="s">
        <v>4887</v>
      </c>
      <c r="I1533" s="297" t="s">
        <v>4868</v>
      </c>
      <c r="J1533" s="297" t="s">
        <v>4869</v>
      </c>
      <c r="K1533" s="299">
        <v>4</v>
      </c>
      <c r="L1533" s="298">
        <v>12</v>
      </c>
      <c r="M1533" s="300">
        <v>122789.68000000001</v>
      </c>
      <c r="N1533" s="301"/>
      <c r="O1533" s="297"/>
      <c r="P1533" s="302"/>
    </row>
    <row r="1534" spans="1:16" s="285" customFormat="1" ht="11.25" x14ac:dyDescent="0.2">
      <c r="A1534" s="310" t="s">
        <v>1261</v>
      </c>
      <c r="B1534" s="296" t="s">
        <v>1262</v>
      </c>
      <c r="C1534" s="296" t="s">
        <v>312</v>
      </c>
      <c r="D1534" s="297" t="s">
        <v>4864</v>
      </c>
      <c r="E1534" s="298">
        <v>5500</v>
      </c>
      <c r="F1534" s="298" t="s">
        <v>7957</v>
      </c>
      <c r="G1534" s="297" t="s">
        <v>7958</v>
      </c>
      <c r="H1534" s="297" t="s">
        <v>4877</v>
      </c>
      <c r="I1534" s="297" t="s">
        <v>4868</v>
      </c>
      <c r="J1534" s="297" t="s">
        <v>4869</v>
      </c>
      <c r="K1534" s="299">
        <v>4</v>
      </c>
      <c r="L1534" s="298">
        <v>12</v>
      </c>
      <c r="M1534" s="300">
        <v>68789.680000000008</v>
      </c>
      <c r="N1534" s="301"/>
      <c r="O1534" s="297"/>
      <c r="P1534" s="302"/>
    </row>
    <row r="1535" spans="1:16" s="285" customFormat="1" ht="11.25" x14ac:dyDescent="0.2">
      <c r="A1535" s="310" t="s">
        <v>1261</v>
      </c>
      <c r="B1535" s="296" t="s">
        <v>1262</v>
      </c>
      <c r="C1535" s="296" t="s">
        <v>312</v>
      </c>
      <c r="D1535" s="297" t="s">
        <v>4864</v>
      </c>
      <c r="E1535" s="298">
        <v>6500</v>
      </c>
      <c r="F1535" s="298" t="s">
        <v>7959</v>
      </c>
      <c r="G1535" s="297" t="s">
        <v>7960</v>
      </c>
      <c r="H1535" s="297" t="s">
        <v>4867</v>
      </c>
      <c r="I1535" s="297" t="s">
        <v>4868</v>
      </c>
      <c r="J1535" s="297" t="s">
        <v>4869</v>
      </c>
      <c r="K1535" s="299">
        <v>1</v>
      </c>
      <c r="L1535" s="298">
        <v>2</v>
      </c>
      <c r="M1535" s="300">
        <v>13988.179999999998</v>
      </c>
      <c r="N1535" s="301"/>
      <c r="O1535" s="297"/>
      <c r="P1535" s="302"/>
    </row>
    <row r="1536" spans="1:16" s="285" customFormat="1" ht="11.25" x14ac:dyDescent="0.2">
      <c r="A1536" s="310" t="s">
        <v>1261</v>
      </c>
      <c r="B1536" s="296" t="s">
        <v>1262</v>
      </c>
      <c r="C1536" s="296" t="s">
        <v>312</v>
      </c>
      <c r="D1536" s="297" t="s">
        <v>4864</v>
      </c>
      <c r="E1536" s="298">
        <v>5500</v>
      </c>
      <c r="F1536" s="298" t="s">
        <v>7961</v>
      </c>
      <c r="G1536" s="297" t="s">
        <v>7962</v>
      </c>
      <c r="H1536" s="297" t="s">
        <v>4903</v>
      </c>
      <c r="I1536" s="297" t="s">
        <v>4868</v>
      </c>
      <c r="J1536" s="297" t="s">
        <v>4869</v>
      </c>
      <c r="K1536" s="299">
        <v>1</v>
      </c>
      <c r="L1536" s="298">
        <v>3</v>
      </c>
      <c r="M1536" s="300">
        <v>13843.16</v>
      </c>
      <c r="N1536" s="301"/>
      <c r="O1536" s="297"/>
      <c r="P1536" s="302"/>
    </row>
    <row r="1537" spans="1:16" s="285" customFormat="1" ht="11.25" x14ac:dyDescent="0.2">
      <c r="A1537" s="310" t="s">
        <v>1261</v>
      </c>
      <c r="B1537" s="296" t="s">
        <v>1262</v>
      </c>
      <c r="C1537" s="296" t="s">
        <v>312</v>
      </c>
      <c r="D1537" s="297" t="s">
        <v>4864</v>
      </c>
      <c r="E1537" s="298">
        <v>8500</v>
      </c>
      <c r="F1537" s="298" t="s">
        <v>7963</v>
      </c>
      <c r="G1537" s="297" t="s">
        <v>7964</v>
      </c>
      <c r="H1537" s="297" t="s">
        <v>4963</v>
      </c>
      <c r="I1537" s="297" t="s">
        <v>4868</v>
      </c>
      <c r="J1537" s="297" t="s">
        <v>4869</v>
      </c>
      <c r="K1537" s="299">
        <v>4</v>
      </c>
      <c r="L1537" s="298">
        <v>12</v>
      </c>
      <c r="M1537" s="300">
        <v>104789.68000000001</v>
      </c>
      <c r="N1537" s="301"/>
      <c r="O1537" s="297"/>
      <c r="P1537" s="302"/>
    </row>
    <row r="1538" spans="1:16" s="285" customFormat="1" ht="11.25" x14ac:dyDescent="0.2">
      <c r="A1538" s="310" t="s">
        <v>1261</v>
      </c>
      <c r="B1538" s="296" t="s">
        <v>1262</v>
      </c>
      <c r="C1538" s="296" t="s">
        <v>312</v>
      </c>
      <c r="D1538" s="297" t="s">
        <v>4864</v>
      </c>
      <c r="E1538" s="298" t="s">
        <v>5139</v>
      </c>
      <c r="F1538" s="298" t="s">
        <v>7965</v>
      </c>
      <c r="G1538" s="297" t="s">
        <v>7966</v>
      </c>
      <c r="H1538" s="297" t="s">
        <v>4867</v>
      </c>
      <c r="I1538" s="297" t="s">
        <v>4868</v>
      </c>
      <c r="J1538" s="297" t="s">
        <v>4869</v>
      </c>
      <c r="K1538" s="299">
        <v>5</v>
      </c>
      <c r="L1538" s="298">
        <v>12</v>
      </c>
      <c r="M1538" s="300">
        <v>76056.070000000007</v>
      </c>
      <c r="N1538" s="301"/>
      <c r="O1538" s="297"/>
      <c r="P1538" s="302"/>
    </row>
    <row r="1539" spans="1:16" s="285" customFormat="1" ht="11.25" x14ac:dyDescent="0.2">
      <c r="A1539" s="310" t="s">
        <v>1261</v>
      </c>
      <c r="B1539" s="296" t="s">
        <v>1262</v>
      </c>
      <c r="C1539" s="296" t="s">
        <v>312</v>
      </c>
      <c r="D1539" s="297" t="s">
        <v>4880</v>
      </c>
      <c r="E1539" s="298">
        <v>4200</v>
      </c>
      <c r="F1539" s="298" t="s">
        <v>7967</v>
      </c>
      <c r="G1539" s="297" t="s">
        <v>7968</v>
      </c>
      <c r="H1539" s="297" t="s">
        <v>4914</v>
      </c>
      <c r="I1539" s="297" t="s">
        <v>4897</v>
      </c>
      <c r="J1539" s="297" t="s">
        <v>4884</v>
      </c>
      <c r="K1539" s="299">
        <v>4</v>
      </c>
      <c r="L1539" s="298">
        <v>12</v>
      </c>
      <c r="M1539" s="300">
        <v>55328.01</v>
      </c>
      <c r="N1539" s="301"/>
      <c r="O1539" s="297"/>
      <c r="P1539" s="302"/>
    </row>
    <row r="1540" spans="1:16" s="285" customFormat="1" ht="11.25" x14ac:dyDescent="0.2">
      <c r="A1540" s="310" t="s">
        <v>1261</v>
      </c>
      <c r="B1540" s="296" t="s">
        <v>1262</v>
      </c>
      <c r="C1540" s="296" t="s">
        <v>312</v>
      </c>
      <c r="D1540" s="297" t="s">
        <v>4864</v>
      </c>
      <c r="E1540" s="298">
        <v>12000</v>
      </c>
      <c r="F1540" s="298" t="s">
        <v>7969</v>
      </c>
      <c r="G1540" s="297" t="s">
        <v>7970</v>
      </c>
      <c r="H1540" s="297" t="s">
        <v>4867</v>
      </c>
      <c r="I1540" s="297" t="s">
        <v>4868</v>
      </c>
      <c r="J1540" s="297" t="s">
        <v>4869</v>
      </c>
      <c r="K1540" s="299">
        <v>1</v>
      </c>
      <c r="L1540" s="298">
        <v>2</v>
      </c>
      <c r="M1540" s="300">
        <v>25354.85</v>
      </c>
      <c r="N1540" s="301"/>
      <c r="O1540" s="297"/>
      <c r="P1540" s="302"/>
    </row>
    <row r="1541" spans="1:16" s="285" customFormat="1" ht="11.25" x14ac:dyDescent="0.2">
      <c r="A1541" s="310" t="s">
        <v>1261</v>
      </c>
      <c r="B1541" s="296" t="s">
        <v>1262</v>
      </c>
      <c r="C1541" s="296" t="s">
        <v>312</v>
      </c>
      <c r="D1541" s="297" t="s">
        <v>4956</v>
      </c>
      <c r="E1541" s="298">
        <v>4500</v>
      </c>
      <c r="F1541" s="298" t="s">
        <v>7971</v>
      </c>
      <c r="G1541" s="297" t="s">
        <v>7972</v>
      </c>
      <c r="H1541" s="297" t="s">
        <v>4896</v>
      </c>
      <c r="I1541" s="297" t="s">
        <v>4868</v>
      </c>
      <c r="J1541" s="297" t="s">
        <v>5069</v>
      </c>
      <c r="K1541" s="299">
        <v>4</v>
      </c>
      <c r="L1541" s="298">
        <v>12</v>
      </c>
      <c r="M1541" s="300">
        <v>56789.68</v>
      </c>
      <c r="N1541" s="301"/>
      <c r="O1541" s="297"/>
      <c r="P1541" s="302"/>
    </row>
    <row r="1542" spans="1:16" s="285" customFormat="1" ht="11.25" x14ac:dyDescent="0.2">
      <c r="A1542" s="310" t="s">
        <v>1261</v>
      </c>
      <c r="B1542" s="296" t="s">
        <v>1262</v>
      </c>
      <c r="C1542" s="296" t="s">
        <v>312</v>
      </c>
      <c r="D1542" s="297" t="s">
        <v>4864</v>
      </c>
      <c r="E1542" s="298">
        <v>5500</v>
      </c>
      <c r="F1542" s="298" t="s">
        <v>7973</v>
      </c>
      <c r="G1542" s="297" t="s">
        <v>7974</v>
      </c>
      <c r="H1542" s="297" t="s">
        <v>4867</v>
      </c>
      <c r="I1542" s="297" t="s">
        <v>4868</v>
      </c>
      <c r="J1542" s="297" t="s">
        <v>4869</v>
      </c>
      <c r="K1542" s="299">
        <v>4</v>
      </c>
      <c r="L1542" s="298">
        <v>12</v>
      </c>
      <c r="M1542" s="300">
        <v>68812.600000000006</v>
      </c>
      <c r="N1542" s="301"/>
      <c r="O1542" s="297"/>
      <c r="P1542" s="302"/>
    </row>
    <row r="1543" spans="1:16" s="285" customFormat="1" ht="11.25" x14ac:dyDescent="0.2">
      <c r="A1543" s="310" t="s">
        <v>1261</v>
      </c>
      <c r="B1543" s="296" t="s">
        <v>1262</v>
      </c>
      <c r="C1543" s="296" t="s">
        <v>312</v>
      </c>
      <c r="D1543" s="297" t="s">
        <v>4864</v>
      </c>
      <c r="E1543" s="298">
        <v>6500</v>
      </c>
      <c r="F1543" s="298" t="s">
        <v>7975</v>
      </c>
      <c r="G1543" s="297" t="s">
        <v>7976</v>
      </c>
      <c r="H1543" s="297" t="s">
        <v>4867</v>
      </c>
      <c r="I1543" s="297" t="s">
        <v>4868</v>
      </c>
      <c r="J1543" s="297" t="s">
        <v>4869</v>
      </c>
      <c r="K1543" s="299">
        <v>1</v>
      </c>
      <c r="L1543" s="298">
        <v>2</v>
      </c>
      <c r="M1543" s="300">
        <v>13988.179999999998</v>
      </c>
      <c r="N1543" s="301"/>
      <c r="O1543" s="297"/>
      <c r="P1543" s="302"/>
    </row>
    <row r="1544" spans="1:16" s="285" customFormat="1" ht="11.25" x14ac:dyDescent="0.2">
      <c r="A1544" s="310" t="s">
        <v>1261</v>
      </c>
      <c r="B1544" s="296" t="s">
        <v>1262</v>
      </c>
      <c r="C1544" s="296" t="s">
        <v>312</v>
      </c>
      <c r="D1544" s="297" t="s">
        <v>4864</v>
      </c>
      <c r="E1544" s="298">
        <v>6500</v>
      </c>
      <c r="F1544" s="298" t="s">
        <v>7977</v>
      </c>
      <c r="G1544" s="297" t="s">
        <v>7978</v>
      </c>
      <c r="H1544" s="297" t="s">
        <v>4887</v>
      </c>
      <c r="I1544" s="297" t="s">
        <v>4868</v>
      </c>
      <c r="J1544" s="297" t="s">
        <v>4869</v>
      </c>
      <c r="K1544" s="299">
        <v>4</v>
      </c>
      <c r="L1544" s="298">
        <v>12</v>
      </c>
      <c r="M1544" s="300">
        <v>80789.680000000008</v>
      </c>
      <c r="N1544" s="301"/>
      <c r="O1544" s="297"/>
      <c r="P1544" s="302"/>
    </row>
    <row r="1545" spans="1:16" s="285" customFormat="1" ht="11.25" x14ac:dyDescent="0.2">
      <c r="A1545" s="310" t="s">
        <v>1261</v>
      </c>
      <c r="B1545" s="296" t="s">
        <v>1262</v>
      </c>
      <c r="C1545" s="296" t="s">
        <v>312</v>
      </c>
      <c r="D1545" s="297" t="s">
        <v>4864</v>
      </c>
      <c r="E1545" s="298">
        <v>9500</v>
      </c>
      <c r="F1545" s="298" t="s">
        <v>7979</v>
      </c>
      <c r="G1545" s="297" t="s">
        <v>7980</v>
      </c>
      <c r="H1545" s="297" t="s">
        <v>5053</v>
      </c>
      <c r="I1545" s="297" t="s">
        <v>4868</v>
      </c>
      <c r="J1545" s="297" t="s">
        <v>4869</v>
      </c>
      <c r="K1545" s="299">
        <v>4</v>
      </c>
      <c r="L1545" s="298">
        <v>12</v>
      </c>
      <c r="M1545" s="300">
        <v>116789.68000000001</v>
      </c>
      <c r="N1545" s="301"/>
      <c r="O1545" s="297"/>
      <c r="P1545" s="302"/>
    </row>
    <row r="1546" spans="1:16" s="285" customFormat="1" ht="11.25" x14ac:dyDescent="0.2">
      <c r="A1546" s="310" t="s">
        <v>1261</v>
      </c>
      <c r="B1546" s="296" t="s">
        <v>1262</v>
      </c>
      <c r="C1546" s="296" t="s">
        <v>312</v>
      </c>
      <c r="D1546" s="297" t="s">
        <v>4864</v>
      </c>
      <c r="E1546" s="298">
        <v>5500</v>
      </c>
      <c r="F1546" s="298" t="s">
        <v>7981</v>
      </c>
      <c r="G1546" s="297" t="s">
        <v>7982</v>
      </c>
      <c r="H1546" s="297" t="s">
        <v>6275</v>
      </c>
      <c r="I1546" s="297" t="s">
        <v>4868</v>
      </c>
      <c r="J1546" s="297" t="s">
        <v>4869</v>
      </c>
      <c r="K1546" s="299">
        <v>4</v>
      </c>
      <c r="L1546" s="298">
        <v>11</v>
      </c>
      <c r="M1546" s="300">
        <v>66415.53</v>
      </c>
      <c r="N1546" s="301"/>
      <c r="O1546" s="297"/>
      <c r="P1546" s="302"/>
    </row>
    <row r="1547" spans="1:16" s="285" customFormat="1" ht="11.25" x14ac:dyDescent="0.2">
      <c r="A1547" s="310" t="s">
        <v>1261</v>
      </c>
      <c r="B1547" s="296" t="s">
        <v>1262</v>
      </c>
      <c r="C1547" s="296" t="s">
        <v>312</v>
      </c>
      <c r="D1547" s="297" t="s">
        <v>4864</v>
      </c>
      <c r="E1547" s="298">
        <v>5500</v>
      </c>
      <c r="F1547" s="298" t="s">
        <v>7983</v>
      </c>
      <c r="G1547" s="297" t="s">
        <v>7984</v>
      </c>
      <c r="H1547" s="297" t="s">
        <v>4874</v>
      </c>
      <c r="I1547" s="297" t="s">
        <v>4868</v>
      </c>
      <c r="J1547" s="297" t="s">
        <v>4869</v>
      </c>
      <c r="K1547" s="299">
        <v>4</v>
      </c>
      <c r="L1547" s="298">
        <v>12</v>
      </c>
      <c r="M1547" s="300">
        <v>68789.680000000008</v>
      </c>
      <c r="N1547" s="301"/>
      <c r="O1547" s="297"/>
      <c r="P1547" s="302"/>
    </row>
    <row r="1548" spans="1:16" s="285" customFormat="1" ht="11.25" x14ac:dyDescent="0.2">
      <c r="A1548" s="310" t="s">
        <v>1261</v>
      </c>
      <c r="B1548" s="296" t="s">
        <v>1262</v>
      </c>
      <c r="C1548" s="296" t="s">
        <v>312</v>
      </c>
      <c r="D1548" s="297" t="s">
        <v>4864</v>
      </c>
      <c r="E1548" s="298">
        <v>12500</v>
      </c>
      <c r="F1548" s="298" t="s">
        <v>7985</v>
      </c>
      <c r="G1548" s="297" t="s">
        <v>7986</v>
      </c>
      <c r="H1548" s="297" t="s">
        <v>4917</v>
      </c>
      <c r="I1548" s="297" t="s">
        <v>4868</v>
      </c>
      <c r="J1548" s="297" t="s">
        <v>4869</v>
      </c>
      <c r="K1548" s="299">
        <v>3</v>
      </c>
      <c r="L1548" s="298">
        <v>10</v>
      </c>
      <c r="M1548" s="300">
        <v>132917.77000000002</v>
      </c>
      <c r="N1548" s="301"/>
      <c r="O1548" s="297"/>
      <c r="P1548" s="302"/>
    </row>
    <row r="1549" spans="1:16" s="285" customFormat="1" ht="11.25" x14ac:dyDescent="0.2">
      <c r="A1549" s="310" t="s">
        <v>1261</v>
      </c>
      <c r="B1549" s="296" t="s">
        <v>1262</v>
      </c>
      <c r="C1549" s="296" t="s">
        <v>312</v>
      </c>
      <c r="D1549" s="297" t="s">
        <v>4864</v>
      </c>
      <c r="E1549" s="298">
        <v>8500</v>
      </c>
      <c r="F1549" s="298" t="s">
        <v>7987</v>
      </c>
      <c r="G1549" s="297" t="s">
        <v>7988</v>
      </c>
      <c r="H1549" s="297" t="s">
        <v>4877</v>
      </c>
      <c r="I1549" s="297" t="s">
        <v>4868</v>
      </c>
      <c r="J1549" s="297" t="s">
        <v>4869</v>
      </c>
      <c r="K1549" s="299">
        <v>1</v>
      </c>
      <c r="L1549" s="298">
        <v>2</v>
      </c>
      <c r="M1549" s="300">
        <v>18121.52</v>
      </c>
      <c r="N1549" s="301"/>
      <c r="O1549" s="297"/>
      <c r="P1549" s="302"/>
    </row>
    <row r="1550" spans="1:16" s="285" customFormat="1" ht="11.25" x14ac:dyDescent="0.2">
      <c r="A1550" s="310" t="s">
        <v>1261</v>
      </c>
      <c r="B1550" s="296" t="s">
        <v>1262</v>
      </c>
      <c r="C1550" s="296" t="s">
        <v>312</v>
      </c>
      <c r="D1550" s="297" t="s">
        <v>4864</v>
      </c>
      <c r="E1550" s="298">
        <v>6500</v>
      </c>
      <c r="F1550" s="298" t="s">
        <v>7989</v>
      </c>
      <c r="G1550" s="297" t="s">
        <v>7990</v>
      </c>
      <c r="H1550" s="297" t="s">
        <v>4877</v>
      </c>
      <c r="I1550" s="297" t="s">
        <v>4868</v>
      </c>
      <c r="J1550" s="297" t="s">
        <v>4869</v>
      </c>
      <c r="K1550" s="299">
        <v>4</v>
      </c>
      <c r="L1550" s="298">
        <v>12</v>
      </c>
      <c r="M1550" s="300">
        <v>80789.680000000008</v>
      </c>
      <c r="N1550" s="301"/>
      <c r="O1550" s="297"/>
      <c r="P1550" s="302"/>
    </row>
    <row r="1551" spans="1:16" s="285" customFormat="1" ht="11.25" x14ac:dyDescent="0.2">
      <c r="A1551" s="310" t="s">
        <v>1261</v>
      </c>
      <c r="B1551" s="296" t="s">
        <v>1262</v>
      </c>
      <c r="C1551" s="296" t="s">
        <v>312</v>
      </c>
      <c r="D1551" s="297" t="s">
        <v>4864</v>
      </c>
      <c r="E1551" s="298">
        <v>8500</v>
      </c>
      <c r="F1551" s="298" t="s">
        <v>7991</v>
      </c>
      <c r="G1551" s="297" t="s">
        <v>7992</v>
      </c>
      <c r="H1551" s="297" t="s">
        <v>4867</v>
      </c>
      <c r="I1551" s="297" t="s">
        <v>4868</v>
      </c>
      <c r="J1551" s="297" t="s">
        <v>4869</v>
      </c>
      <c r="K1551" s="299">
        <v>4</v>
      </c>
      <c r="L1551" s="298">
        <v>12</v>
      </c>
      <c r="M1551" s="300">
        <v>104789.68000000001</v>
      </c>
      <c r="N1551" s="301"/>
      <c r="O1551" s="297"/>
      <c r="P1551" s="302"/>
    </row>
    <row r="1552" spans="1:16" s="285" customFormat="1" ht="11.25" x14ac:dyDescent="0.2">
      <c r="A1552" s="310" t="s">
        <v>1261</v>
      </c>
      <c r="B1552" s="296" t="s">
        <v>1262</v>
      </c>
      <c r="C1552" s="296" t="s">
        <v>312</v>
      </c>
      <c r="D1552" s="297" t="s">
        <v>4864</v>
      </c>
      <c r="E1552" s="298">
        <v>7500</v>
      </c>
      <c r="F1552" s="298" t="s">
        <v>7993</v>
      </c>
      <c r="G1552" s="297" t="s">
        <v>7994</v>
      </c>
      <c r="H1552" s="297" t="s">
        <v>4867</v>
      </c>
      <c r="I1552" s="297" t="s">
        <v>4868</v>
      </c>
      <c r="J1552" s="297" t="s">
        <v>4869</v>
      </c>
      <c r="K1552" s="299">
        <v>2</v>
      </c>
      <c r="L1552" s="298">
        <v>7</v>
      </c>
      <c r="M1552" s="300">
        <v>55220.85</v>
      </c>
      <c r="N1552" s="301"/>
      <c r="O1552" s="297"/>
      <c r="P1552" s="302"/>
    </row>
    <row r="1553" spans="1:16" s="285" customFormat="1" ht="11.25" x14ac:dyDescent="0.2">
      <c r="A1553" s="310" t="s">
        <v>1261</v>
      </c>
      <c r="B1553" s="296" t="s">
        <v>1262</v>
      </c>
      <c r="C1553" s="296" t="s">
        <v>312</v>
      </c>
      <c r="D1553" s="297" t="s">
        <v>4864</v>
      </c>
      <c r="E1553" s="298">
        <v>10500</v>
      </c>
      <c r="F1553" s="298" t="s">
        <v>7995</v>
      </c>
      <c r="G1553" s="297" t="s">
        <v>7996</v>
      </c>
      <c r="H1553" s="297" t="s">
        <v>5094</v>
      </c>
      <c r="I1553" s="297" t="s">
        <v>4868</v>
      </c>
      <c r="J1553" s="297" t="s">
        <v>4869</v>
      </c>
      <c r="K1553" s="299">
        <v>4</v>
      </c>
      <c r="L1553" s="298">
        <v>12</v>
      </c>
      <c r="M1553" s="300">
        <v>128789.68000000001</v>
      </c>
      <c r="N1553" s="301"/>
      <c r="O1553" s="297"/>
      <c r="P1553" s="302"/>
    </row>
    <row r="1554" spans="1:16" s="285" customFormat="1" ht="11.25" x14ac:dyDescent="0.2">
      <c r="A1554" s="310" t="s">
        <v>1261</v>
      </c>
      <c r="B1554" s="296" t="s">
        <v>1262</v>
      </c>
      <c r="C1554" s="296" t="s">
        <v>312</v>
      </c>
      <c r="D1554" s="297" t="s">
        <v>4864</v>
      </c>
      <c r="E1554" s="298">
        <v>8500</v>
      </c>
      <c r="F1554" s="298" t="s">
        <v>7997</v>
      </c>
      <c r="G1554" s="297" t="s">
        <v>7998</v>
      </c>
      <c r="H1554" s="297" t="s">
        <v>4887</v>
      </c>
      <c r="I1554" s="297" t="s">
        <v>4868</v>
      </c>
      <c r="J1554" s="297" t="s">
        <v>4869</v>
      </c>
      <c r="K1554" s="299">
        <v>4</v>
      </c>
      <c r="L1554" s="298">
        <v>12</v>
      </c>
      <c r="M1554" s="300">
        <v>104789.68000000001</v>
      </c>
      <c r="N1554" s="301"/>
      <c r="O1554" s="297"/>
      <c r="P1554" s="302"/>
    </row>
    <row r="1555" spans="1:16" s="285" customFormat="1" ht="11.25" x14ac:dyDescent="0.2">
      <c r="A1555" s="310" t="s">
        <v>1261</v>
      </c>
      <c r="B1555" s="296" t="s">
        <v>1262</v>
      </c>
      <c r="C1555" s="296" t="s">
        <v>312</v>
      </c>
      <c r="D1555" s="297" t="s">
        <v>4864</v>
      </c>
      <c r="E1555" s="298" t="s">
        <v>7999</v>
      </c>
      <c r="F1555" s="298" t="s">
        <v>8000</v>
      </c>
      <c r="G1555" s="297" t="s">
        <v>8001</v>
      </c>
      <c r="H1555" s="297" t="s">
        <v>4877</v>
      </c>
      <c r="I1555" s="297" t="s">
        <v>4868</v>
      </c>
      <c r="J1555" s="297" t="s">
        <v>4869</v>
      </c>
      <c r="K1555" s="299">
        <v>5</v>
      </c>
      <c r="L1555" s="298">
        <v>12</v>
      </c>
      <c r="M1555" s="300">
        <v>84925.52</v>
      </c>
      <c r="N1555" s="301"/>
      <c r="O1555" s="297"/>
      <c r="P1555" s="302"/>
    </row>
    <row r="1556" spans="1:16" s="285" customFormat="1" ht="11.25" x14ac:dyDescent="0.2">
      <c r="A1556" s="310" t="s">
        <v>1261</v>
      </c>
      <c r="B1556" s="296" t="s">
        <v>1262</v>
      </c>
      <c r="C1556" s="296" t="s">
        <v>312</v>
      </c>
      <c r="D1556" s="297" t="s">
        <v>4864</v>
      </c>
      <c r="E1556" s="298">
        <v>8500</v>
      </c>
      <c r="F1556" s="298" t="s">
        <v>8002</v>
      </c>
      <c r="G1556" s="297" t="s">
        <v>8003</v>
      </c>
      <c r="H1556" s="297" t="s">
        <v>4867</v>
      </c>
      <c r="I1556" s="297" t="s">
        <v>4868</v>
      </c>
      <c r="J1556" s="297" t="s">
        <v>4869</v>
      </c>
      <c r="K1556" s="299">
        <v>4</v>
      </c>
      <c r="L1556" s="298">
        <v>12</v>
      </c>
      <c r="M1556" s="300">
        <v>104789.68000000001</v>
      </c>
      <c r="N1556" s="301"/>
      <c r="O1556" s="297"/>
      <c r="P1556" s="302"/>
    </row>
    <row r="1557" spans="1:16" s="285" customFormat="1" ht="11.25" x14ac:dyDescent="0.2">
      <c r="A1557" s="310" t="s">
        <v>1261</v>
      </c>
      <c r="B1557" s="296" t="s">
        <v>1262</v>
      </c>
      <c r="C1557" s="296" t="s">
        <v>312</v>
      </c>
      <c r="D1557" s="297" t="s">
        <v>4880</v>
      </c>
      <c r="E1557" s="298">
        <v>6500</v>
      </c>
      <c r="F1557" s="298" t="s">
        <v>8004</v>
      </c>
      <c r="G1557" s="297" t="s">
        <v>8005</v>
      </c>
      <c r="H1557" s="297" t="s">
        <v>4877</v>
      </c>
      <c r="I1557" s="297" t="s">
        <v>4897</v>
      </c>
      <c r="J1557" s="297" t="s">
        <v>4884</v>
      </c>
      <c r="K1557" s="299">
        <v>1</v>
      </c>
      <c r="L1557" s="298">
        <v>2</v>
      </c>
      <c r="M1557" s="300">
        <v>13988.179999999998</v>
      </c>
      <c r="N1557" s="301"/>
      <c r="O1557" s="297"/>
      <c r="P1557" s="302"/>
    </row>
    <row r="1558" spans="1:16" s="285" customFormat="1" ht="11.25" x14ac:dyDescent="0.2">
      <c r="A1558" s="310" t="s">
        <v>1261</v>
      </c>
      <c r="B1558" s="296" t="s">
        <v>1262</v>
      </c>
      <c r="C1558" s="296" t="s">
        <v>312</v>
      </c>
      <c r="D1558" s="297" t="s">
        <v>4864</v>
      </c>
      <c r="E1558" s="298">
        <v>6500</v>
      </c>
      <c r="F1558" s="298" t="s">
        <v>8006</v>
      </c>
      <c r="G1558" s="297" t="s">
        <v>8007</v>
      </c>
      <c r="H1558" s="297" t="s">
        <v>4867</v>
      </c>
      <c r="I1558" s="297" t="s">
        <v>4868</v>
      </c>
      <c r="J1558" s="297" t="s">
        <v>4869</v>
      </c>
      <c r="K1558" s="299">
        <v>2</v>
      </c>
      <c r="L1558" s="298">
        <v>5</v>
      </c>
      <c r="M1558" s="300">
        <v>31387.3</v>
      </c>
      <c r="N1558" s="301"/>
      <c r="O1558" s="297"/>
      <c r="P1558" s="302"/>
    </row>
    <row r="1559" spans="1:16" s="285" customFormat="1" ht="11.25" x14ac:dyDescent="0.2">
      <c r="A1559" s="310" t="s">
        <v>1261</v>
      </c>
      <c r="B1559" s="296" t="s">
        <v>1262</v>
      </c>
      <c r="C1559" s="296" t="s">
        <v>312</v>
      </c>
      <c r="D1559" s="297" t="s">
        <v>4880</v>
      </c>
      <c r="E1559" s="298">
        <v>3500</v>
      </c>
      <c r="F1559" s="298" t="s">
        <v>8008</v>
      </c>
      <c r="G1559" s="297" t="s">
        <v>8009</v>
      </c>
      <c r="H1559" s="297" t="s">
        <v>4896</v>
      </c>
      <c r="I1559" s="297" t="s">
        <v>4897</v>
      </c>
      <c r="J1559" s="297" t="s">
        <v>4898</v>
      </c>
      <c r="K1559" s="299">
        <v>4</v>
      </c>
      <c r="L1559" s="298">
        <v>12</v>
      </c>
      <c r="M1559" s="300">
        <v>44789.68</v>
      </c>
      <c r="N1559" s="301"/>
      <c r="O1559" s="297"/>
      <c r="P1559" s="302"/>
    </row>
    <row r="1560" spans="1:16" s="285" customFormat="1" ht="11.25" x14ac:dyDescent="0.2">
      <c r="A1560" s="310" t="s">
        <v>1261</v>
      </c>
      <c r="B1560" s="296" t="s">
        <v>1262</v>
      </c>
      <c r="C1560" s="296" t="s">
        <v>312</v>
      </c>
      <c r="D1560" s="297" t="s">
        <v>4864</v>
      </c>
      <c r="E1560" s="298">
        <v>6500</v>
      </c>
      <c r="F1560" s="298" t="s">
        <v>8010</v>
      </c>
      <c r="G1560" s="297" t="s">
        <v>8011</v>
      </c>
      <c r="H1560" s="297" t="s">
        <v>4887</v>
      </c>
      <c r="I1560" s="297" t="s">
        <v>4868</v>
      </c>
      <c r="J1560" s="297" t="s">
        <v>4869</v>
      </c>
      <c r="K1560" s="299">
        <v>4</v>
      </c>
      <c r="L1560" s="298">
        <v>12</v>
      </c>
      <c r="M1560" s="300">
        <v>80789.680000000008</v>
      </c>
      <c r="N1560" s="301"/>
      <c r="O1560" s="297"/>
      <c r="P1560" s="302"/>
    </row>
    <row r="1561" spans="1:16" s="285" customFormat="1" ht="11.25" x14ac:dyDescent="0.2">
      <c r="A1561" s="310" t="s">
        <v>1261</v>
      </c>
      <c r="B1561" s="296" t="s">
        <v>1262</v>
      </c>
      <c r="C1561" s="296" t="s">
        <v>312</v>
      </c>
      <c r="D1561" s="297" t="s">
        <v>4864</v>
      </c>
      <c r="E1561" s="298">
        <v>5500</v>
      </c>
      <c r="F1561" s="298" t="s">
        <v>8012</v>
      </c>
      <c r="G1561" s="297" t="s">
        <v>8013</v>
      </c>
      <c r="H1561" s="297" t="s">
        <v>7827</v>
      </c>
      <c r="I1561" s="297" t="s">
        <v>4868</v>
      </c>
      <c r="J1561" s="297" t="s">
        <v>4869</v>
      </c>
      <c r="K1561" s="299">
        <v>2</v>
      </c>
      <c r="L1561" s="298">
        <v>7</v>
      </c>
      <c r="M1561" s="300">
        <v>40811.99</v>
      </c>
      <c r="N1561" s="301"/>
      <c r="O1561" s="297"/>
      <c r="P1561" s="302"/>
    </row>
    <row r="1562" spans="1:16" s="285" customFormat="1" ht="11.25" x14ac:dyDescent="0.2">
      <c r="A1562" s="310" t="s">
        <v>1261</v>
      </c>
      <c r="B1562" s="296" t="s">
        <v>1262</v>
      </c>
      <c r="C1562" s="296" t="s">
        <v>312</v>
      </c>
      <c r="D1562" s="297" t="s">
        <v>4864</v>
      </c>
      <c r="E1562" s="298">
        <v>5500</v>
      </c>
      <c r="F1562" s="298" t="s">
        <v>8014</v>
      </c>
      <c r="G1562" s="297" t="s">
        <v>8015</v>
      </c>
      <c r="H1562" s="297" t="s">
        <v>4874</v>
      </c>
      <c r="I1562" s="297" t="s">
        <v>4868</v>
      </c>
      <c r="J1562" s="297" t="s">
        <v>4869</v>
      </c>
      <c r="K1562" s="299">
        <v>4</v>
      </c>
      <c r="L1562" s="298">
        <v>12</v>
      </c>
      <c r="M1562" s="300">
        <v>68789.680000000008</v>
      </c>
      <c r="N1562" s="301"/>
      <c r="O1562" s="297"/>
      <c r="P1562" s="302"/>
    </row>
    <row r="1563" spans="1:16" s="285" customFormat="1" ht="11.25" x14ac:dyDescent="0.2">
      <c r="A1563" s="310" t="s">
        <v>1261</v>
      </c>
      <c r="B1563" s="296" t="s">
        <v>1262</v>
      </c>
      <c r="C1563" s="296" t="s">
        <v>312</v>
      </c>
      <c r="D1563" s="297" t="s">
        <v>4864</v>
      </c>
      <c r="E1563" s="298">
        <v>6000</v>
      </c>
      <c r="F1563" s="298" t="s">
        <v>8016</v>
      </c>
      <c r="G1563" s="297" t="s">
        <v>8017</v>
      </c>
      <c r="H1563" s="297" t="s">
        <v>4914</v>
      </c>
      <c r="I1563" s="297" t="s">
        <v>4868</v>
      </c>
      <c r="J1563" s="297" t="s">
        <v>4869</v>
      </c>
      <c r="K1563" s="299">
        <v>4</v>
      </c>
      <c r="L1563" s="298">
        <v>12</v>
      </c>
      <c r="M1563" s="300">
        <v>74789.680000000008</v>
      </c>
      <c r="N1563" s="301"/>
      <c r="O1563" s="297"/>
      <c r="P1563" s="302"/>
    </row>
    <row r="1564" spans="1:16" s="285" customFormat="1" ht="11.25" x14ac:dyDescent="0.2">
      <c r="A1564" s="310" t="s">
        <v>1261</v>
      </c>
      <c r="B1564" s="296" t="s">
        <v>1262</v>
      </c>
      <c r="C1564" s="296" t="s">
        <v>312</v>
      </c>
      <c r="D1564" s="297" t="s">
        <v>4864</v>
      </c>
      <c r="E1564" s="298">
        <v>6500</v>
      </c>
      <c r="F1564" s="298" t="s">
        <v>2340</v>
      </c>
      <c r="G1564" s="297" t="s">
        <v>2341</v>
      </c>
      <c r="H1564" s="297" t="s">
        <v>4867</v>
      </c>
      <c r="I1564" s="297" t="s">
        <v>4868</v>
      </c>
      <c r="J1564" s="297" t="s">
        <v>4869</v>
      </c>
      <c r="K1564" s="299">
        <v>1</v>
      </c>
      <c r="L1564" s="298">
        <v>2</v>
      </c>
      <c r="M1564" s="300">
        <v>13988.179999999998</v>
      </c>
      <c r="N1564" s="301"/>
      <c r="O1564" s="297"/>
      <c r="P1564" s="302"/>
    </row>
    <row r="1565" spans="1:16" s="285" customFormat="1" ht="11.25" x14ac:dyDescent="0.2">
      <c r="A1565" s="310" t="s">
        <v>1261</v>
      </c>
      <c r="B1565" s="296" t="s">
        <v>1262</v>
      </c>
      <c r="C1565" s="296" t="s">
        <v>312</v>
      </c>
      <c r="D1565" s="297" t="s">
        <v>4864</v>
      </c>
      <c r="E1565" s="298">
        <v>6500</v>
      </c>
      <c r="F1565" s="298" t="s">
        <v>8018</v>
      </c>
      <c r="G1565" s="297" t="s">
        <v>8019</v>
      </c>
      <c r="H1565" s="297" t="s">
        <v>4887</v>
      </c>
      <c r="I1565" s="297" t="s">
        <v>4868</v>
      </c>
      <c r="J1565" s="297" t="s">
        <v>4869</v>
      </c>
      <c r="K1565" s="299">
        <v>4</v>
      </c>
      <c r="L1565" s="298">
        <v>10</v>
      </c>
      <c r="M1565" s="300">
        <v>65306.659999999996</v>
      </c>
      <c r="N1565" s="301"/>
      <c r="O1565" s="297"/>
      <c r="P1565" s="302"/>
    </row>
    <row r="1566" spans="1:16" s="285" customFormat="1" ht="11.25" x14ac:dyDescent="0.2">
      <c r="A1566" s="310" t="s">
        <v>1261</v>
      </c>
      <c r="B1566" s="296" t="s">
        <v>1262</v>
      </c>
      <c r="C1566" s="296" t="s">
        <v>312</v>
      </c>
      <c r="D1566" s="297" t="s">
        <v>4864</v>
      </c>
      <c r="E1566" s="298">
        <v>7500</v>
      </c>
      <c r="F1566" s="298" t="s">
        <v>8020</v>
      </c>
      <c r="G1566" s="297" t="s">
        <v>8021</v>
      </c>
      <c r="H1566" s="297" t="s">
        <v>4867</v>
      </c>
      <c r="I1566" s="297" t="s">
        <v>4868</v>
      </c>
      <c r="J1566" s="297" t="s">
        <v>4869</v>
      </c>
      <c r="K1566" s="299">
        <v>4</v>
      </c>
      <c r="L1566" s="298">
        <v>12</v>
      </c>
      <c r="M1566" s="300">
        <v>92789.680000000008</v>
      </c>
      <c r="N1566" s="301"/>
      <c r="O1566" s="297"/>
      <c r="P1566" s="302"/>
    </row>
    <row r="1567" spans="1:16" s="285" customFormat="1" ht="11.25" x14ac:dyDescent="0.2">
      <c r="A1567" s="310" t="s">
        <v>1261</v>
      </c>
      <c r="B1567" s="296" t="s">
        <v>1262</v>
      </c>
      <c r="C1567" s="296" t="s">
        <v>312</v>
      </c>
      <c r="D1567" s="297" t="s">
        <v>4864</v>
      </c>
      <c r="E1567" s="298">
        <v>6500</v>
      </c>
      <c r="F1567" s="298" t="s">
        <v>8022</v>
      </c>
      <c r="G1567" s="297" t="s">
        <v>8023</v>
      </c>
      <c r="H1567" s="297" t="s">
        <v>4867</v>
      </c>
      <c r="I1567" s="297" t="s">
        <v>4868</v>
      </c>
      <c r="J1567" s="297" t="s">
        <v>4869</v>
      </c>
      <c r="K1567" s="299">
        <v>1</v>
      </c>
      <c r="L1567" s="298">
        <v>2</v>
      </c>
      <c r="M1567" s="300">
        <v>13988.179999999998</v>
      </c>
      <c r="N1567" s="301"/>
      <c r="O1567" s="297"/>
      <c r="P1567" s="302"/>
    </row>
    <row r="1568" spans="1:16" s="285" customFormat="1" ht="11.25" x14ac:dyDescent="0.2">
      <c r="A1568" s="310" t="s">
        <v>1261</v>
      </c>
      <c r="B1568" s="296" t="s">
        <v>1262</v>
      </c>
      <c r="C1568" s="296" t="s">
        <v>312</v>
      </c>
      <c r="D1568" s="297" t="s">
        <v>4864</v>
      </c>
      <c r="E1568" s="298">
        <v>9500</v>
      </c>
      <c r="F1568" s="298" t="s">
        <v>8024</v>
      </c>
      <c r="G1568" s="297" t="s">
        <v>8025</v>
      </c>
      <c r="H1568" s="297" t="s">
        <v>4917</v>
      </c>
      <c r="I1568" s="297" t="s">
        <v>4868</v>
      </c>
      <c r="J1568" s="297" t="s">
        <v>4869</v>
      </c>
      <c r="K1568" s="299">
        <v>6</v>
      </c>
      <c r="L1568" s="298">
        <v>12</v>
      </c>
      <c r="M1568" s="300">
        <v>116789.68000000001</v>
      </c>
      <c r="N1568" s="301"/>
      <c r="O1568" s="297"/>
      <c r="P1568" s="302"/>
    </row>
    <row r="1569" spans="1:16" s="285" customFormat="1" ht="11.25" x14ac:dyDescent="0.2">
      <c r="A1569" s="310" t="s">
        <v>1261</v>
      </c>
      <c r="B1569" s="296" t="s">
        <v>1262</v>
      </c>
      <c r="C1569" s="296" t="s">
        <v>312</v>
      </c>
      <c r="D1569" s="297" t="s">
        <v>4864</v>
      </c>
      <c r="E1569" s="298">
        <v>7500</v>
      </c>
      <c r="F1569" s="298" t="s">
        <v>8026</v>
      </c>
      <c r="G1569" s="297" t="s">
        <v>8027</v>
      </c>
      <c r="H1569" s="297" t="s">
        <v>4867</v>
      </c>
      <c r="I1569" s="297" t="s">
        <v>4868</v>
      </c>
      <c r="J1569" s="297" t="s">
        <v>4869</v>
      </c>
      <c r="K1569" s="299">
        <v>4</v>
      </c>
      <c r="L1569" s="298">
        <v>12</v>
      </c>
      <c r="M1569" s="300">
        <v>92789.680000000008</v>
      </c>
      <c r="N1569" s="301"/>
      <c r="O1569" s="297"/>
      <c r="P1569" s="302"/>
    </row>
    <row r="1570" spans="1:16" s="285" customFormat="1" ht="11.25" x14ac:dyDescent="0.2">
      <c r="A1570" s="310" t="s">
        <v>1261</v>
      </c>
      <c r="B1570" s="296" t="s">
        <v>1262</v>
      </c>
      <c r="C1570" s="296" t="s">
        <v>312</v>
      </c>
      <c r="D1570" s="297" t="s">
        <v>4864</v>
      </c>
      <c r="E1570" s="298">
        <v>8500</v>
      </c>
      <c r="F1570" s="298" t="s">
        <v>8028</v>
      </c>
      <c r="G1570" s="297" t="s">
        <v>8029</v>
      </c>
      <c r="H1570" s="297" t="s">
        <v>4877</v>
      </c>
      <c r="I1570" s="297" t="s">
        <v>4868</v>
      </c>
      <c r="J1570" s="297" t="s">
        <v>4869</v>
      </c>
      <c r="K1570" s="299">
        <v>4</v>
      </c>
      <c r="L1570" s="298">
        <v>12</v>
      </c>
      <c r="M1570" s="300">
        <v>104789.68000000001</v>
      </c>
      <c r="N1570" s="301"/>
      <c r="O1570" s="297"/>
      <c r="P1570" s="302"/>
    </row>
    <row r="1571" spans="1:16" s="285" customFormat="1" ht="11.25" x14ac:dyDescent="0.2">
      <c r="A1571" s="310" t="s">
        <v>1261</v>
      </c>
      <c r="B1571" s="296" t="s">
        <v>1262</v>
      </c>
      <c r="C1571" s="296" t="s">
        <v>312</v>
      </c>
      <c r="D1571" s="297" t="s">
        <v>4864</v>
      </c>
      <c r="E1571" s="298">
        <v>7500</v>
      </c>
      <c r="F1571" s="298" t="s">
        <v>8030</v>
      </c>
      <c r="G1571" s="297" t="s">
        <v>8031</v>
      </c>
      <c r="H1571" s="297" t="s">
        <v>4867</v>
      </c>
      <c r="I1571" s="297" t="s">
        <v>4868</v>
      </c>
      <c r="J1571" s="297" t="s">
        <v>4869</v>
      </c>
      <c r="K1571" s="299">
        <v>1</v>
      </c>
      <c r="L1571" s="298">
        <v>2</v>
      </c>
      <c r="M1571" s="300">
        <v>16054.849999999999</v>
      </c>
      <c r="N1571" s="301"/>
      <c r="O1571" s="297"/>
      <c r="P1571" s="302"/>
    </row>
    <row r="1572" spans="1:16" s="285" customFormat="1" ht="11.25" x14ac:dyDescent="0.2">
      <c r="A1572" s="310" t="s">
        <v>1261</v>
      </c>
      <c r="B1572" s="296" t="s">
        <v>1262</v>
      </c>
      <c r="C1572" s="296" t="s">
        <v>312</v>
      </c>
      <c r="D1572" s="297" t="s">
        <v>4864</v>
      </c>
      <c r="E1572" s="298" t="s">
        <v>8032</v>
      </c>
      <c r="F1572" s="298" t="s">
        <v>8033</v>
      </c>
      <c r="G1572" s="297" t="s">
        <v>8034</v>
      </c>
      <c r="H1572" s="297" t="s">
        <v>4867</v>
      </c>
      <c r="I1572" s="297" t="s">
        <v>4868</v>
      </c>
      <c r="J1572" s="297" t="s">
        <v>4869</v>
      </c>
      <c r="K1572" s="299">
        <v>6</v>
      </c>
      <c r="L1572" s="298">
        <v>12</v>
      </c>
      <c r="M1572" s="300">
        <v>119364.89</v>
      </c>
      <c r="N1572" s="301"/>
      <c r="O1572" s="297"/>
      <c r="P1572" s="302"/>
    </row>
    <row r="1573" spans="1:16" s="285" customFormat="1" ht="11.25" x14ac:dyDescent="0.2">
      <c r="A1573" s="310" t="s">
        <v>1261</v>
      </c>
      <c r="B1573" s="296" t="s">
        <v>1262</v>
      </c>
      <c r="C1573" s="296" t="s">
        <v>312</v>
      </c>
      <c r="D1573" s="297" t="s">
        <v>4864</v>
      </c>
      <c r="E1573" s="298">
        <v>8500</v>
      </c>
      <c r="F1573" s="298" t="s">
        <v>8035</v>
      </c>
      <c r="G1573" s="297" t="s">
        <v>8036</v>
      </c>
      <c r="H1573" s="297" t="s">
        <v>4887</v>
      </c>
      <c r="I1573" s="297" t="s">
        <v>4868</v>
      </c>
      <c r="J1573" s="297" t="s">
        <v>4869</v>
      </c>
      <c r="K1573" s="299">
        <v>4</v>
      </c>
      <c r="L1573" s="298">
        <v>11</v>
      </c>
      <c r="M1573" s="300">
        <v>101215.53</v>
      </c>
      <c r="N1573" s="301"/>
      <c r="O1573" s="297"/>
      <c r="P1573" s="302"/>
    </row>
    <row r="1574" spans="1:16" s="285" customFormat="1" ht="11.25" x14ac:dyDescent="0.2">
      <c r="A1574" s="310" t="s">
        <v>1261</v>
      </c>
      <c r="B1574" s="296" t="s">
        <v>1262</v>
      </c>
      <c r="C1574" s="296" t="s">
        <v>312</v>
      </c>
      <c r="D1574" s="297" t="s">
        <v>4864</v>
      </c>
      <c r="E1574" s="298">
        <v>6500</v>
      </c>
      <c r="F1574" s="298" t="s">
        <v>8037</v>
      </c>
      <c r="G1574" s="297" t="s">
        <v>8038</v>
      </c>
      <c r="H1574" s="297" t="s">
        <v>4877</v>
      </c>
      <c r="I1574" s="297" t="s">
        <v>4868</v>
      </c>
      <c r="J1574" s="297" t="s">
        <v>4869</v>
      </c>
      <c r="K1574" s="299">
        <v>2</v>
      </c>
      <c r="L1574" s="298">
        <v>5</v>
      </c>
      <c r="M1574" s="300">
        <v>31387.3</v>
      </c>
      <c r="N1574" s="301"/>
      <c r="O1574" s="297"/>
      <c r="P1574" s="302"/>
    </row>
    <row r="1575" spans="1:16" s="285" customFormat="1" ht="11.25" x14ac:dyDescent="0.2">
      <c r="A1575" s="310" t="s">
        <v>1261</v>
      </c>
      <c r="B1575" s="296" t="s">
        <v>1262</v>
      </c>
      <c r="C1575" s="296" t="s">
        <v>312</v>
      </c>
      <c r="D1575" s="297" t="s">
        <v>4864</v>
      </c>
      <c r="E1575" s="298" t="s">
        <v>7105</v>
      </c>
      <c r="F1575" s="298" t="s">
        <v>8039</v>
      </c>
      <c r="G1575" s="297" t="s">
        <v>8040</v>
      </c>
      <c r="H1575" s="297" t="s">
        <v>4887</v>
      </c>
      <c r="I1575" s="297" t="s">
        <v>4868</v>
      </c>
      <c r="J1575" s="297" t="s">
        <v>4869</v>
      </c>
      <c r="K1575" s="299">
        <v>5</v>
      </c>
      <c r="L1575" s="298">
        <v>11</v>
      </c>
      <c r="M1575" s="300">
        <v>149363.44</v>
      </c>
      <c r="N1575" s="301"/>
      <c r="O1575" s="297"/>
      <c r="P1575" s="302"/>
    </row>
    <row r="1576" spans="1:16" s="285" customFormat="1" ht="11.25" x14ac:dyDescent="0.2">
      <c r="A1576" s="310" t="s">
        <v>1261</v>
      </c>
      <c r="B1576" s="296" t="s">
        <v>1262</v>
      </c>
      <c r="C1576" s="296" t="s">
        <v>312</v>
      </c>
      <c r="D1576" s="297" t="s">
        <v>4864</v>
      </c>
      <c r="E1576" s="298">
        <v>8500</v>
      </c>
      <c r="F1576" s="298" t="s">
        <v>8041</v>
      </c>
      <c r="G1576" s="297" t="s">
        <v>8042</v>
      </c>
      <c r="H1576" s="297" t="s">
        <v>4867</v>
      </c>
      <c r="I1576" s="297" t="s">
        <v>4868</v>
      </c>
      <c r="J1576" s="297" t="s">
        <v>4869</v>
      </c>
      <c r="K1576" s="299">
        <v>4</v>
      </c>
      <c r="L1576" s="298">
        <v>12</v>
      </c>
      <c r="M1576" s="300">
        <v>91923.170000000013</v>
      </c>
      <c r="N1576" s="301"/>
      <c r="O1576" s="297"/>
      <c r="P1576" s="302"/>
    </row>
    <row r="1577" spans="1:16" s="285" customFormat="1" ht="11.25" x14ac:dyDescent="0.2">
      <c r="A1577" s="310" t="s">
        <v>1261</v>
      </c>
      <c r="B1577" s="296" t="s">
        <v>1262</v>
      </c>
      <c r="C1577" s="296" t="s">
        <v>312</v>
      </c>
      <c r="D1577" s="297" t="s">
        <v>4956</v>
      </c>
      <c r="E1577" s="298">
        <v>3000</v>
      </c>
      <c r="F1577" s="298" t="s">
        <v>8043</v>
      </c>
      <c r="G1577" s="297" t="s">
        <v>8044</v>
      </c>
      <c r="H1577" s="297" t="s">
        <v>4959</v>
      </c>
      <c r="I1577" s="297" t="s">
        <v>4897</v>
      </c>
      <c r="J1577" s="297" t="s">
        <v>4960</v>
      </c>
      <c r="K1577" s="299">
        <v>4</v>
      </c>
      <c r="L1577" s="298">
        <v>12</v>
      </c>
      <c r="M1577" s="300">
        <v>38789.68</v>
      </c>
      <c r="N1577" s="301"/>
      <c r="O1577" s="297"/>
      <c r="P1577" s="302"/>
    </row>
    <row r="1578" spans="1:16" s="285" customFormat="1" ht="11.25" x14ac:dyDescent="0.2">
      <c r="A1578" s="310" t="s">
        <v>1261</v>
      </c>
      <c r="B1578" s="296" t="s">
        <v>1262</v>
      </c>
      <c r="C1578" s="296" t="s">
        <v>312</v>
      </c>
      <c r="D1578" s="297" t="s">
        <v>4864</v>
      </c>
      <c r="E1578" s="298" t="s">
        <v>5207</v>
      </c>
      <c r="F1578" s="298" t="s">
        <v>8045</v>
      </c>
      <c r="G1578" s="297" t="s">
        <v>8046</v>
      </c>
      <c r="H1578" s="297" t="s">
        <v>4887</v>
      </c>
      <c r="I1578" s="297" t="s">
        <v>4868</v>
      </c>
      <c r="J1578" s="297" t="s">
        <v>4869</v>
      </c>
      <c r="K1578" s="299">
        <v>5</v>
      </c>
      <c r="L1578" s="298">
        <v>12</v>
      </c>
      <c r="M1578" s="300">
        <v>104404.95000000001</v>
      </c>
      <c r="N1578" s="301"/>
      <c r="O1578" s="297"/>
      <c r="P1578" s="302"/>
    </row>
    <row r="1579" spans="1:16" s="285" customFormat="1" ht="11.25" x14ac:dyDescent="0.2">
      <c r="A1579" s="310" t="s">
        <v>1261</v>
      </c>
      <c r="B1579" s="296" t="s">
        <v>1262</v>
      </c>
      <c r="C1579" s="296" t="s">
        <v>312</v>
      </c>
      <c r="D1579" s="297" t="s">
        <v>4864</v>
      </c>
      <c r="E1579" s="298">
        <v>6500</v>
      </c>
      <c r="F1579" s="298" t="s">
        <v>8047</v>
      </c>
      <c r="G1579" s="297" t="s">
        <v>8048</v>
      </c>
      <c r="H1579" s="297" t="s">
        <v>4867</v>
      </c>
      <c r="I1579" s="297" t="s">
        <v>4868</v>
      </c>
      <c r="J1579" s="297" t="s">
        <v>4869</v>
      </c>
      <c r="K1579" s="299">
        <v>4</v>
      </c>
      <c r="L1579" s="298">
        <v>12</v>
      </c>
      <c r="M1579" s="300">
        <v>80789.680000000008</v>
      </c>
      <c r="N1579" s="301"/>
      <c r="O1579" s="297"/>
      <c r="P1579" s="302"/>
    </row>
    <row r="1580" spans="1:16" s="285" customFormat="1" ht="11.25" x14ac:dyDescent="0.2">
      <c r="A1580" s="310" t="s">
        <v>1261</v>
      </c>
      <c r="B1580" s="296" t="s">
        <v>1262</v>
      </c>
      <c r="C1580" s="296" t="s">
        <v>312</v>
      </c>
      <c r="D1580" s="297" t="s">
        <v>4956</v>
      </c>
      <c r="E1580" s="298">
        <v>2500</v>
      </c>
      <c r="F1580" s="298" t="s">
        <v>8049</v>
      </c>
      <c r="G1580" s="297" t="s">
        <v>8050</v>
      </c>
      <c r="H1580" s="297" t="s">
        <v>4959</v>
      </c>
      <c r="I1580" s="297" t="s">
        <v>4897</v>
      </c>
      <c r="J1580" s="297" t="s">
        <v>4960</v>
      </c>
      <c r="K1580" s="299">
        <v>4</v>
      </c>
      <c r="L1580" s="298">
        <v>11</v>
      </c>
      <c r="M1580" s="300">
        <v>31615.530000000002</v>
      </c>
      <c r="N1580" s="301"/>
      <c r="O1580" s="297"/>
      <c r="P1580" s="302"/>
    </row>
    <row r="1581" spans="1:16" s="285" customFormat="1" ht="11.25" x14ac:dyDescent="0.2">
      <c r="A1581" s="310" t="s">
        <v>1261</v>
      </c>
      <c r="B1581" s="296" t="s">
        <v>1262</v>
      </c>
      <c r="C1581" s="296" t="s">
        <v>312</v>
      </c>
      <c r="D1581" s="297" t="s">
        <v>4864</v>
      </c>
      <c r="E1581" s="298">
        <v>7500</v>
      </c>
      <c r="F1581" s="298" t="s">
        <v>8051</v>
      </c>
      <c r="G1581" s="297" t="s">
        <v>8052</v>
      </c>
      <c r="H1581" s="297" t="s">
        <v>4874</v>
      </c>
      <c r="I1581" s="297" t="s">
        <v>4868</v>
      </c>
      <c r="J1581" s="297" t="s">
        <v>4869</v>
      </c>
      <c r="K1581" s="299">
        <v>4</v>
      </c>
      <c r="L1581" s="298">
        <v>12</v>
      </c>
      <c r="M1581" s="300">
        <v>94933.310000000012</v>
      </c>
      <c r="N1581" s="301"/>
      <c r="O1581" s="297"/>
      <c r="P1581" s="302"/>
    </row>
    <row r="1582" spans="1:16" s="285" customFormat="1" ht="11.25" x14ac:dyDescent="0.2">
      <c r="A1582" s="310" t="s">
        <v>1261</v>
      </c>
      <c r="B1582" s="296" t="s">
        <v>1262</v>
      </c>
      <c r="C1582" s="296" t="s">
        <v>312</v>
      </c>
      <c r="D1582" s="297" t="s">
        <v>4864</v>
      </c>
      <c r="E1582" s="298">
        <v>8500</v>
      </c>
      <c r="F1582" s="298" t="s">
        <v>8053</v>
      </c>
      <c r="G1582" s="297" t="s">
        <v>8054</v>
      </c>
      <c r="H1582" s="297" t="s">
        <v>4877</v>
      </c>
      <c r="I1582" s="297" t="s">
        <v>4868</v>
      </c>
      <c r="J1582" s="297" t="s">
        <v>4869</v>
      </c>
      <c r="K1582" s="299">
        <v>3</v>
      </c>
      <c r="L1582" s="298">
        <v>9</v>
      </c>
      <c r="M1582" s="300">
        <v>75301.41</v>
      </c>
      <c r="N1582" s="301"/>
      <c r="O1582" s="297"/>
      <c r="P1582" s="302"/>
    </row>
    <row r="1583" spans="1:16" s="285" customFormat="1" ht="11.25" x14ac:dyDescent="0.2">
      <c r="A1583" s="310" t="s">
        <v>1261</v>
      </c>
      <c r="B1583" s="296" t="s">
        <v>1262</v>
      </c>
      <c r="C1583" s="296" t="s">
        <v>312</v>
      </c>
      <c r="D1583" s="297" t="s">
        <v>4864</v>
      </c>
      <c r="E1583" s="298">
        <v>6500</v>
      </c>
      <c r="F1583" s="298" t="s">
        <v>4303</v>
      </c>
      <c r="G1583" s="297" t="s">
        <v>4304</v>
      </c>
      <c r="H1583" s="297" t="s">
        <v>4867</v>
      </c>
      <c r="I1583" s="297" t="s">
        <v>4868</v>
      </c>
      <c r="J1583" s="297" t="s">
        <v>4869</v>
      </c>
      <c r="K1583" s="299">
        <v>1</v>
      </c>
      <c r="L1583" s="298">
        <v>9</v>
      </c>
      <c r="M1583" s="300">
        <v>52219.729999999996</v>
      </c>
      <c r="N1583" s="301"/>
      <c r="O1583" s="297"/>
      <c r="P1583" s="302"/>
    </row>
    <row r="1584" spans="1:16" s="285" customFormat="1" ht="11.25" x14ac:dyDescent="0.2">
      <c r="A1584" s="310" t="s">
        <v>1261</v>
      </c>
      <c r="B1584" s="296" t="s">
        <v>1262</v>
      </c>
      <c r="C1584" s="296" t="s">
        <v>312</v>
      </c>
      <c r="D1584" s="297" t="s">
        <v>4864</v>
      </c>
      <c r="E1584" s="298">
        <v>4800</v>
      </c>
      <c r="F1584" s="298" t="s">
        <v>8055</v>
      </c>
      <c r="G1584" s="297" t="s">
        <v>8056</v>
      </c>
      <c r="H1584" s="297" t="s">
        <v>4877</v>
      </c>
      <c r="I1584" s="297" t="s">
        <v>4868</v>
      </c>
      <c r="J1584" s="297" t="s">
        <v>4869</v>
      </c>
      <c r="K1584" s="299">
        <v>4</v>
      </c>
      <c r="L1584" s="298">
        <v>12</v>
      </c>
      <c r="M1584" s="300">
        <v>60389.68</v>
      </c>
      <c r="N1584" s="301"/>
      <c r="O1584" s="297"/>
      <c r="P1584" s="302"/>
    </row>
    <row r="1585" spans="1:16" s="285" customFormat="1" ht="11.25" x14ac:dyDescent="0.2">
      <c r="A1585" s="310" t="s">
        <v>1261</v>
      </c>
      <c r="B1585" s="296" t="s">
        <v>1262</v>
      </c>
      <c r="C1585" s="296" t="s">
        <v>312</v>
      </c>
      <c r="D1585" s="297" t="s">
        <v>4864</v>
      </c>
      <c r="E1585" s="298">
        <v>6500</v>
      </c>
      <c r="F1585" s="298" t="s">
        <v>8057</v>
      </c>
      <c r="G1585" s="297" t="s">
        <v>8058</v>
      </c>
      <c r="H1585" s="297" t="s">
        <v>4877</v>
      </c>
      <c r="I1585" s="297" t="s">
        <v>4868</v>
      </c>
      <c r="J1585" s="297" t="s">
        <v>4869</v>
      </c>
      <c r="K1585" s="299">
        <v>4</v>
      </c>
      <c r="L1585" s="298">
        <v>12</v>
      </c>
      <c r="M1585" s="300">
        <v>80789.680000000008</v>
      </c>
      <c r="N1585" s="301"/>
      <c r="O1585" s="297"/>
      <c r="P1585" s="302"/>
    </row>
    <row r="1586" spans="1:16" s="285" customFormat="1" ht="11.25" x14ac:dyDescent="0.2">
      <c r="A1586" s="310" t="s">
        <v>1261</v>
      </c>
      <c r="B1586" s="296" t="s">
        <v>1262</v>
      </c>
      <c r="C1586" s="296" t="s">
        <v>312</v>
      </c>
      <c r="D1586" s="297" t="s">
        <v>4864</v>
      </c>
      <c r="E1586" s="298">
        <v>8500</v>
      </c>
      <c r="F1586" s="298" t="s">
        <v>8059</v>
      </c>
      <c r="G1586" s="297" t="s">
        <v>8060</v>
      </c>
      <c r="H1586" s="297" t="s">
        <v>5647</v>
      </c>
      <c r="I1586" s="297" t="s">
        <v>4868</v>
      </c>
      <c r="J1586" s="297" t="s">
        <v>4869</v>
      </c>
      <c r="K1586" s="299">
        <v>4</v>
      </c>
      <c r="L1586" s="298">
        <v>12</v>
      </c>
      <c r="M1586" s="300">
        <v>104789.68000000001</v>
      </c>
      <c r="N1586" s="301"/>
      <c r="O1586" s="297"/>
      <c r="P1586" s="302"/>
    </row>
    <row r="1587" spans="1:16" s="285" customFormat="1" ht="11.25" x14ac:dyDescent="0.2">
      <c r="A1587" s="310" t="s">
        <v>1261</v>
      </c>
      <c r="B1587" s="296" t="s">
        <v>1262</v>
      </c>
      <c r="C1587" s="296" t="s">
        <v>312</v>
      </c>
      <c r="D1587" s="297" t="s">
        <v>4864</v>
      </c>
      <c r="E1587" s="298" t="s">
        <v>5207</v>
      </c>
      <c r="F1587" s="298" t="s">
        <v>8061</v>
      </c>
      <c r="G1587" s="297" t="s">
        <v>8062</v>
      </c>
      <c r="H1587" s="297" t="s">
        <v>4887</v>
      </c>
      <c r="I1587" s="297" t="s">
        <v>4868</v>
      </c>
      <c r="J1587" s="297" t="s">
        <v>4869</v>
      </c>
      <c r="K1587" s="299">
        <v>5</v>
      </c>
      <c r="L1587" s="298">
        <v>12</v>
      </c>
      <c r="M1587" s="300">
        <v>111861.90000000001</v>
      </c>
      <c r="N1587" s="301"/>
      <c r="O1587" s="297"/>
      <c r="P1587" s="302"/>
    </row>
    <row r="1588" spans="1:16" s="285" customFormat="1" ht="11.25" x14ac:dyDescent="0.2">
      <c r="A1588" s="310" t="s">
        <v>1261</v>
      </c>
      <c r="B1588" s="296" t="s">
        <v>1262</v>
      </c>
      <c r="C1588" s="296" t="s">
        <v>312</v>
      </c>
      <c r="D1588" s="297" t="s">
        <v>4864</v>
      </c>
      <c r="E1588" s="298">
        <v>7500</v>
      </c>
      <c r="F1588" s="298" t="s">
        <v>8063</v>
      </c>
      <c r="G1588" s="297" t="s">
        <v>8064</v>
      </c>
      <c r="H1588" s="297" t="s">
        <v>4867</v>
      </c>
      <c r="I1588" s="297" t="s">
        <v>4883</v>
      </c>
      <c r="J1588" s="297" t="s">
        <v>4884</v>
      </c>
      <c r="K1588" s="299">
        <v>4</v>
      </c>
      <c r="L1588" s="298">
        <v>12</v>
      </c>
      <c r="M1588" s="300">
        <v>92789.680000000008</v>
      </c>
      <c r="N1588" s="301"/>
      <c r="O1588" s="297"/>
      <c r="P1588" s="302"/>
    </row>
    <row r="1589" spans="1:16" s="285" customFormat="1" ht="11.25" x14ac:dyDescent="0.2">
      <c r="A1589" s="310" t="s">
        <v>1261</v>
      </c>
      <c r="B1589" s="296" t="s">
        <v>1262</v>
      </c>
      <c r="C1589" s="296" t="s">
        <v>312</v>
      </c>
      <c r="D1589" s="297" t="s">
        <v>4880</v>
      </c>
      <c r="E1589" s="298">
        <v>5500</v>
      </c>
      <c r="F1589" s="298" t="s">
        <v>8065</v>
      </c>
      <c r="G1589" s="297" t="s">
        <v>8066</v>
      </c>
      <c r="H1589" s="297" t="s">
        <v>5196</v>
      </c>
      <c r="I1589" s="297" t="s">
        <v>4883</v>
      </c>
      <c r="J1589" s="297" t="s">
        <v>4884</v>
      </c>
      <c r="K1589" s="299">
        <v>4</v>
      </c>
      <c r="L1589" s="298">
        <v>12</v>
      </c>
      <c r="M1589" s="300">
        <v>68789.680000000008</v>
      </c>
      <c r="N1589" s="301"/>
      <c r="O1589" s="297"/>
      <c r="P1589" s="302"/>
    </row>
    <row r="1590" spans="1:16" s="285" customFormat="1" ht="11.25" x14ac:dyDescent="0.2">
      <c r="A1590" s="310" t="s">
        <v>1261</v>
      </c>
      <c r="B1590" s="296" t="s">
        <v>1262</v>
      </c>
      <c r="C1590" s="296" t="s">
        <v>312</v>
      </c>
      <c r="D1590" s="297" t="s">
        <v>4864</v>
      </c>
      <c r="E1590" s="298">
        <v>10500</v>
      </c>
      <c r="F1590" s="298" t="s">
        <v>8067</v>
      </c>
      <c r="G1590" s="297" t="s">
        <v>8068</v>
      </c>
      <c r="H1590" s="297" t="s">
        <v>5647</v>
      </c>
      <c r="I1590" s="297" t="s">
        <v>4868</v>
      </c>
      <c r="J1590" s="297" t="s">
        <v>4869</v>
      </c>
      <c r="K1590" s="299">
        <v>4</v>
      </c>
      <c r="L1590" s="298">
        <v>11</v>
      </c>
      <c r="M1590" s="300">
        <v>124415.53</v>
      </c>
      <c r="N1590" s="301"/>
      <c r="O1590" s="297"/>
      <c r="P1590" s="302"/>
    </row>
    <row r="1591" spans="1:16" s="285" customFormat="1" ht="11.25" x14ac:dyDescent="0.2">
      <c r="A1591" s="310" t="s">
        <v>1261</v>
      </c>
      <c r="B1591" s="296" t="s">
        <v>1262</v>
      </c>
      <c r="C1591" s="296" t="s">
        <v>312</v>
      </c>
      <c r="D1591" s="297" t="s">
        <v>4864</v>
      </c>
      <c r="E1591" s="298">
        <v>5500</v>
      </c>
      <c r="F1591" s="298" t="s">
        <v>8069</v>
      </c>
      <c r="G1591" s="297" t="s">
        <v>8070</v>
      </c>
      <c r="H1591" s="297" t="s">
        <v>4877</v>
      </c>
      <c r="I1591" s="297" t="s">
        <v>4868</v>
      </c>
      <c r="J1591" s="297" t="s">
        <v>4869</v>
      </c>
      <c r="K1591" s="299">
        <v>4</v>
      </c>
      <c r="L1591" s="298">
        <v>12</v>
      </c>
      <c r="M1591" s="300">
        <v>68789.680000000008</v>
      </c>
      <c r="N1591" s="301"/>
      <c r="O1591" s="297"/>
      <c r="P1591" s="302"/>
    </row>
    <row r="1592" spans="1:16" s="285" customFormat="1" ht="11.25" x14ac:dyDescent="0.2">
      <c r="A1592" s="310" t="s">
        <v>1261</v>
      </c>
      <c r="B1592" s="296" t="s">
        <v>1262</v>
      </c>
      <c r="C1592" s="296" t="s">
        <v>312</v>
      </c>
      <c r="D1592" s="297" t="s">
        <v>4864</v>
      </c>
      <c r="E1592" s="298">
        <v>12500</v>
      </c>
      <c r="F1592" s="298" t="s">
        <v>8071</v>
      </c>
      <c r="G1592" s="297" t="s">
        <v>8072</v>
      </c>
      <c r="H1592" s="297" t="s">
        <v>4917</v>
      </c>
      <c r="I1592" s="297" t="s">
        <v>4868</v>
      </c>
      <c r="J1592" s="297" t="s">
        <v>4869</v>
      </c>
      <c r="K1592" s="299">
        <v>4</v>
      </c>
      <c r="L1592" s="298">
        <v>12</v>
      </c>
      <c r="M1592" s="300">
        <v>152789.68</v>
      </c>
      <c r="N1592" s="301"/>
      <c r="O1592" s="297"/>
      <c r="P1592" s="302"/>
    </row>
    <row r="1593" spans="1:16" s="285" customFormat="1" ht="11.25" x14ac:dyDescent="0.2">
      <c r="A1593" s="310" t="s">
        <v>1261</v>
      </c>
      <c r="B1593" s="296" t="s">
        <v>1262</v>
      </c>
      <c r="C1593" s="296" t="s">
        <v>312</v>
      </c>
      <c r="D1593" s="297" t="s">
        <v>4864</v>
      </c>
      <c r="E1593" s="298">
        <v>7500</v>
      </c>
      <c r="F1593" s="298" t="s">
        <v>8073</v>
      </c>
      <c r="G1593" s="297" t="s">
        <v>8074</v>
      </c>
      <c r="H1593" s="297" t="s">
        <v>4877</v>
      </c>
      <c r="I1593" s="297" t="s">
        <v>4868</v>
      </c>
      <c r="J1593" s="297" t="s">
        <v>4869</v>
      </c>
      <c r="K1593" s="299">
        <v>4</v>
      </c>
      <c r="L1593" s="298">
        <v>12</v>
      </c>
      <c r="M1593" s="300">
        <v>92789.680000000008</v>
      </c>
      <c r="N1593" s="301"/>
      <c r="O1593" s="297"/>
      <c r="P1593" s="302"/>
    </row>
    <row r="1594" spans="1:16" s="285" customFormat="1" ht="11.25" x14ac:dyDescent="0.2">
      <c r="A1594" s="310" t="s">
        <v>1261</v>
      </c>
      <c r="B1594" s="296" t="s">
        <v>1262</v>
      </c>
      <c r="C1594" s="296" t="s">
        <v>312</v>
      </c>
      <c r="D1594" s="297" t="s">
        <v>4864</v>
      </c>
      <c r="E1594" s="298">
        <v>5500</v>
      </c>
      <c r="F1594" s="298" t="s">
        <v>8075</v>
      </c>
      <c r="G1594" s="297" t="s">
        <v>8076</v>
      </c>
      <c r="H1594" s="297" t="s">
        <v>4914</v>
      </c>
      <c r="I1594" s="297" t="s">
        <v>4868</v>
      </c>
      <c r="J1594" s="297" t="s">
        <v>4869</v>
      </c>
      <c r="K1594" s="299">
        <v>4</v>
      </c>
      <c r="L1594" s="298">
        <v>12</v>
      </c>
      <c r="M1594" s="300">
        <v>68747.430000000008</v>
      </c>
      <c r="N1594" s="301"/>
      <c r="O1594" s="297"/>
      <c r="P1594" s="302"/>
    </row>
    <row r="1595" spans="1:16" s="285" customFormat="1" ht="11.25" x14ac:dyDescent="0.2">
      <c r="A1595" s="310" t="s">
        <v>1261</v>
      </c>
      <c r="B1595" s="296" t="s">
        <v>1262</v>
      </c>
      <c r="C1595" s="296" t="s">
        <v>312</v>
      </c>
      <c r="D1595" s="297" t="s">
        <v>4864</v>
      </c>
      <c r="E1595" s="298">
        <v>3400</v>
      </c>
      <c r="F1595" s="298" t="s">
        <v>8077</v>
      </c>
      <c r="G1595" s="297" t="s">
        <v>8078</v>
      </c>
      <c r="H1595" s="297" t="s">
        <v>4877</v>
      </c>
      <c r="I1595" s="297" t="s">
        <v>4868</v>
      </c>
      <c r="J1595" s="297" t="s">
        <v>4869</v>
      </c>
      <c r="K1595" s="299">
        <v>4</v>
      </c>
      <c r="L1595" s="298">
        <v>12</v>
      </c>
      <c r="M1595" s="300">
        <v>43589.68</v>
      </c>
      <c r="N1595" s="301"/>
      <c r="O1595" s="297"/>
      <c r="P1595" s="302"/>
    </row>
    <row r="1596" spans="1:16" s="285" customFormat="1" ht="11.25" x14ac:dyDescent="0.2">
      <c r="A1596" s="310" t="s">
        <v>1261</v>
      </c>
      <c r="B1596" s="296" t="s">
        <v>1262</v>
      </c>
      <c r="C1596" s="296" t="s">
        <v>312</v>
      </c>
      <c r="D1596" s="297" t="s">
        <v>4864</v>
      </c>
      <c r="E1596" s="298" t="s">
        <v>5139</v>
      </c>
      <c r="F1596" s="298" t="s">
        <v>8079</v>
      </c>
      <c r="G1596" s="297" t="s">
        <v>8080</v>
      </c>
      <c r="H1596" s="297" t="s">
        <v>4874</v>
      </c>
      <c r="I1596" s="297" t="s">
        <v>4868</v>
      </c>
      <c r="J1596" s="297" t="s">
        <v>4869</v>
      </c>
      <c r="K1596" s="299">
        <v>5</v>
      </c>
      <c r="L1596" s="298">
        <v>12</v>
      </c>
      <c r="M1596" s="300">
        <v>77792.460000000006</v>
      </c>
      <c r="N1596" s="301"/>
      <c r="O1596" s="297"/>
      <c r="P1596" s="302"/>
    </row>
    <row r="1597" spans="1:16" s="285" customFormat="1" ht="11.25" x14ac:dyDescent="0.2">
      <c r="A1597" s="310" t="s">
        <v>1261</v>
      </c>
      <c r="B1597" s="296" t="s">
        <v>1262</v>
      </c>
      <c r="C1597" s="296" t="s">
        <v>312</v>
      </c>
      <c r="D1597" s="297" t="s">
        <v>4864</v>
      </c>
      <c r="E1597" s="298">
        <v>10000</v>
      </c>
      <c r="F1597" s="298" t="s">
        <v>8081</v>
      </c>
      <c r="G1597" s="297" t="s">
        <v>8082</v>
      </c>
      <c r="H1597" s="297" t="s">
        <v>5954</v>
      </c>
      <c r="I1597" s="297" t="s">
        <v>4868</v>
      </c>
      <c r="J1597" s="297" t="s">
        <v>4869</v>
      </c>
      <c r="K1597" s="299">
        <v>4</v>
      </c>
      <c r="L1597" s="298">
        <v>12</v>
      </c>
      <c r="M1597" s="300">
        <v>122789.68000000001</v>
      </c>
      <c r="N1597" s="301"/>
      <c r="O1597" s="297"/>
      <c r="P1597" s="302"/>
    </row>
    <row r="1598" spans="1:16" s="285" customFormat="1" ht="11.25" x14ac:dyDescent="0.2">
      <c r="A1598" s="310" t="s">
        <v>1261</v>
      </c>
      <c r="B1598" s="296" t="s">
        <v>1262</v>
      </c>
      <c r="C1598" s="296" t="s">
        <v>312</v>
      </c>
      <c r="D1598" s="297" t="s">
        <v>4880</v>
      </c>
      <c r="E1598" s="298">
        <v>3600</v>
      </c>
      <c r="F1598" s="298" t="s">
        <v>8083</v>
      </c>
      <c r="G1598" s="297" t="s">
        <v>8084</v>
      </c>
      <c r="H1598" s="297" t="s">
        <v>4896</v>
      </c>
      <c r="I1598" s="297" t="s">
        <v>4897</v>
      </c>
      <c r="J1598" s="297" t="s">
        <v>4884</v>
      </c>
      <c r="K1598" s="299">
        <v>6</v>
      </c>
      <c r="L1598" s="298">
        <v>12</v>
      </c>
      <c r="M1598" s="300">
        <v>45989.68</v>
      </c>
      <c r="N1598" s="301"/>
      <c r="O1598" s="297"/>
      <c r="P1598" s="302"/>
    </row>
    <row r="1599" spans="1:16" s="285" customFormat="1" ht="11.25" x14ac:dyDescent="0.2">
      <c r="A1599" s="310" t="s">
        <v>1261</v>
      </c>
      <c r="B1599" s="296" t="s">
        <v>1262</v>
      </c>
      <c r="C1599" s="296" t="s">
        <v>312</v>
      </c>
      <c r="D1599" s="297" t="s">
        <v>4864</v>
      </c>
      <c r="E1599" s="298">
        <v>10000</v>
      </c>
      <c r="F1599" s="298" t="s">
        <v>8085</v>
      </c>
      <c r="G1599" s="297" t="s">
        <v>8086</v>
      </c>
      <c r="H1599" s="297" t="s">
        <v>4887</v>
      </c>
      <c r="I1599" s="297" t="s">
        <v>4868</v>
      </c>
      <c r="J1599" s="297" t="s">
        <v>4869</v>
      </c>
      <c r="K1599" s="299">
        <v>2</v>
      </c>
      <c r="L1599" s="298">
        <v>7</v>
      </c>
      <c r="M1599" s="300">
        <v>75513.38</v>
      </c>
      <c r="N1599" s="301"/>
      <c r="O1599" s="297"/>
      <c r="P1599" s="302"/>
    </row>
    <row r="1600" spans="1:16" s="285" customFormat="1" ht="11.25" x14ac:dyDescent="0.2">
      <c r="A1600" s="310" t="s">
        <v>1261</v>
      </c>
      <c r="B1600" s="296" t="s">
        <v>1262</v>
      </c>
      <c r="C1600" s="296" t="s">
        <v>312</v>
      </c>
      <c r="D1600" s="297" t="s">
        <v>4864</v>
      </c>
      <c r="E1600" s="298">
        <v>6500</v>
      </c>
      <c r="F1600" s="298" t="s">
        <v>1738</v>
      </c>
      <c r="G1600" s="297" t="s">
        <v>1739</v>
      </c>
      <c r="H1600" s="297" t="s">
        <v>4877</v>
      </c>
      <c r="I1600" s="297" t="s">
        <v>4868</v>
      </c>
      <c r="J1600" s="297" t="s">
        <v>4869</v>
      </c>
      <c r="K1600" s="299">
        <v>2</v>
      </c>
      <c r="L1600" s="298">
        <v>5</v>
      </c>
      <c r="M1600" s="300">
        <v>31387.3</v>
      </c>
      <c r="N1600" s="301"/>
      <c r="O1600" s="297"/>
      <c r="P1600" s="302"/>
    </row>
    <row r="1601" spans="1:16" s="285" customFormat="1" ht="11.25" x14ac:dyDescent="0.2">
      <c r="A1601" s="310" t="s">
        <v>1261</v>
      </c>
      <c r="B1601" s="296" t="s">
        <v>1262</v>
      </c>
      <c r="C1601" s="296" t="s">
        <v>312</v>
      </c>
      <c r="D1601" s="297" t="s">
        <v>4864</v>
      </c>
      <c r="E1601" s="298">
        <v>7500</v>
      </c>
      <c r="F1601" s="298" t="s">
        <v>8087</v>
      </c>
      <c r="G1601" s="297" t="s">
        <v>8088</v>
      </c>
      <c r="H1601" s="297" t="s">
        <v>4867</v>
      </c>
      <c r="I1601" s="297" t="s">
        <v>4868</v>
      </c>
      <c r="J1601" s="297" t="s">
        <v>4869</v>
      </c>
      <c r="K1601" s="299">
        <v>4</v>
      </c>
      <c r="L1601" s="298">
        <v>12</v>
      </c>
      <c r="M1601" s="300">
        <v>92789.680000000008</v>
      </c>
      <c r="N1601" s="301"/>
      <c r="O1601" s="297"/>
      <c r="P1601" s="302"/>
    </row>
    <row r="1602" spans="1:16" s="285" customFormat="1" ht="11.25" x14ac:dyDescent="0.2">
      <c r="A1602" s="310" t="s">
        <v>1261</v>
      </c>
      <c r="B1602" s="296" t="s">
        <v>1262</v>
      </c>
      <c r="C1602" s="296" t="s">
        <v>312</v>
      </c>
      <c r="D1602" s="297" t="s">
        <v>4864</v>
      </c>
      <c r="E1602" s="298">
        <v>7500</v>
      </c>
      <c r="F1602" s="298" t="s">
        <v>8089</v>
      </c>
      <c r="G1602" s="297" t="s">
        <v>8090</v>
      </c>
      <c r="H1602" s="297" t="s">
        <v>4867</v>
      </c>
      <c r="I1602" s="297" t="s">
        <v>4868</v>
      </c>
      <c r="J1602" s="297" t="s">
        <v>4869</v>
      </c>
      <c r="K1602" s="299">
        <v>1</v>
      </c>
      <c r="L1602" s="298">
        <v>12</v>
      </c>
      <c r="M1602" s="300">
        <v>92789.680000000008</v>
      </c>
      <c r="N1602" s="301"/>
      <c r="O1602" s="297"/>
      <c r="P1602" s="302"/>
    </row>
    <row r="1603" spans="1:16" s="285" customFormat="1" ht="11.25" x14ac:dyDescent="0.2">
      <c r="A1603" s="310" t="s">
        <v>1261</v>
      </c>
      <c r="B1603" s="296" t="s">
        <v>1262</v>
      </c>
      <c r="C1603" s="296" t="s">
        <v>312</v>
      </c>
      <c r="D1603" s="297" t="s">
        <v>4880</v>
      </c>
      <c r="E1603" s="298">
        <v>3800</v>
      </c>
      <c r="F1603" s="298" t="s">
        <v>8091</v>
      </c>
      <c r="G1603" s="297" t="s">
        <v>8092</v>
      </c>
      <c r="H1603" s="297" t="s">
        <v>4874</v>
      </c>
      <c r="I1603" s="297" t="s">
        <v>4922</v>
      </c>
      <c r="J1603" s="297" t="s">
        <v>4884</v>
      </c>
      <c r="K1603" s="299">
        <v>1</v>
      </c>
      <c r="L1603" s="298">
        <v>5</v>
      </c>
      <c r="M1603" s="300">
        <v>19512.3</v>
      </c>
      <c r="N1603" s="301"/>
      <c r="O1603" s="297"/>
      <c r="P1603" s="302"/>
    </row>
    <row r="1604" spans="1:16" s="285" customFormat="1" ht="11.25" x14ac:dyDescent="0.2">
      <c r="A1604" s="310" t="s">
        <v>1261</v>
      </c>
      <c r="B1604" s="296" t="s">
        <v>1262</v>
      </c>
      <c r="C1604" s="296" t="s">
        <v>312</v>
      </c>
      <c r="D1604" s="297" t="s">
        <v>4880</v>
      </c>
      <c r="E1604" s="298">
        <v>3500</v>
      </c>
      <c r="F1604" s="298" t="s">
        <v>8093</v>
      </c>
      <c r="G1604" s="297" t="s">
        <v>8094</v>
      </c>
      <c r="H1604" s="297" t="s">
        <v>6859</v>
      </c>
      <c r="I1604" s="297" t="s">
        <v>4922</v>
      </c>
      <c r="J1604" s="297" t="s">
        <v>4898</v>
      </c>
      <c r="K1604" s="299">
        <v>1</v>
      </c>
      <c r="L1604" s="298">
        <v>2</v>
      </c>
      <c r="M1604" s="300">
        <v>7788.18</v>
      </c>
      <c r="N1604" s="301"/>
      <c r="O1604" s="297"/>
      <c r="P1604" s="302"/>
    </row>
    <row r="1605" spans="1:16" s="285" customFormat="1" ht="11.25" x14ac:dyDescent="0.2">
      <c r="A1605" s="310" t="s">
        <v>1261</v>
      </c>
      <c r="B1605" s="296" t="s">
        <v>1262</v>
      </c>
      <c r="C1605" s="296" t="s">
        <v>312</v>
      </c>
      <c r="D1605" s="297" t="s">
        <v>4864</v>
      </c>
      <c r="E1605" s="298" t="s">
        <v>5207</v>
      </c>
      <c r="F1605" s="298" t="s">
        <v>8095</v>
      </c>
      <c r="G1605" s="297" t="s">
        <v>8096</v>
      </c>
      <c r="H1605" s="297" t="s">
        <v>4887</v>
      </c>
      <c r="I1605" s="297" t="s">
        <v>4868</v>
      </c>
      <c r="J1605" s="297" t="s">
        <v>4869</v>
      </c>
      <c r="K1605" s="299">
        <v>5</v>
      </c>
      <c r="L1605" s="298">
        <v>12</v>
      </c>
      <c r="M1605" s="300">
        <v>107564.68000000001</v>
      </c>
      <c r="N1605" s="301"/>
      <c r="O1605" s="297"/>
      <c r="P1605" s="302"/>
    </row>
    <row r="1606" spans="1:16" s="285" customFormat="1" ht="11.25" x14ac:dyDescent="0.2">
      <c r="A1606" s="310" t="s">
        <v>1261</v>
      </c>
      <c r="B1606" s="296" t="s">
        <v>1262</v>
      </c>
      <c r="C1606" s="296" t="s">
        <v>312</v>
      </c>
      <c r="D1606" s="297" t="s">
        <v>4864</v>
      </c>
      <c r="E1606" s="298">
        <v>6500</v>
      </c>
      <c r="F1606" s="298" t="s">
        <v>8097</v>
      </c>
      <c r="G1606" s="297" t="s">
        <v>8098</v>
      </c>
      <c r="H1606" s="297" t="s">
        <v>4877</v>
      </c>
      <c r="I1606" s="297" t="s">
        <v>4868</v>
      </c>
      <c r="J1606" s="297" t="s">
        <v>4869</v>
      </c>
      <c r="K1606" s="299">
        <v>4</v>
      </c>
      <c r="L1606" s="298">
        <v>12</v>
      </c>
      <c r="M1606" s="300">
        <v>80789.680000000008</v>
      </c>
      <c r="N1606" s="301"/>
      <c r="O1606" s="297"/>
      <c r="P1606" s="302"/>
    </row>
    <row r="1607" spans="1:16" s="285" customFormat="1" ht="11.25" x14ac:dyDescent="0.2">
      <c r="A1607" s="310" t="s">
        <v>1261</v>
      </c>
      <c r="B1607" s="296" t="s">
        <v>1262</v>
      </c>
      <c r="C1607" s="296" t="s">
        <v>312</v>
      </c>
      <c r="D1607" s="297" t="s">
        <v>4864</v>
      </c>
      <c r="E1607" s="298">
        <v>7500</v>
      </c>
      <c r="F1607" s="298" t="s">
        <v>8099</v>
      </c>
      <c r="G1607" s="297" t="s">
        <v>8100</v>
      </c>
      <c r="H1607" s="297" t="s">
        <v>4867</v>
      </c>
      <c r="I1607" s="297" t="s">
        <v>4868</v>
      </c>
      <c r="J1607" s="297" t="s">
        <v>4869</v>
      </c>
      <c r="K1607" s="299">
        <v>1</v>
      </c>
      <c r="L1607" s="298">
        <v>2</v>
      </c>
      <c r="M1607" s="300">
        <v>16054.849999999999</v>
      </c>
      <c r="N1607" s="301"/>
      <c r="O1607" s="297"/>
      <c r="P1607" s="302"/>
    </row>
    <row r="1608" spans="1:16" s="285" customFormat="1" ht="11.25" x14ac:dyDescent="0.2">
      <c r="A1608" s="310" t="s">
        <v>1261</v>
      </c>
      <c r="B1608" s="296" t="s">
        <v>1262</v>
      </c>
      <c r="C1608" s="296" t="s">
        <v>312</v>
      </c>
      <c r="D1608" s="297" t="s">
        <v>4864</v>
      </c>
      <c r="E1608" s="298">
        <v>6500</v>
      </c>
      <c r="F1608" s="298" t="s">
        <v>8101</v>
      </c>
      <c r="G1608" s="297" t="s">
        <v>8102</v>
      </c>
      <c r="H1608" s="297" t="s">
        <v>4877</v>
      </c>
      <c r="I1608" s="297" t="s">
        <v>4868</v>
      </c>
      <c r="J1608" s="297" t="s">
        <v>4869</v>
      </c>
      <c r="K1608" s="299">
        <v>2</v>
      </c>
      <c r="L1608" s="298">
        <v>5</v>
      </c>
      <c r="M1608" s="300">
        <v>31087.3</v>
      </c>
      <c r="N1608" s="301"/>
      <c r="O1608" s="297"/>
      <c r="P1608" s="302"/>
    </row>
    <row r="1609" spans="1:16" s="285" customFormat="1" ht="11.25" x14ac:dyDescent="0.2">
      <c r="A1609" s="310" t="s">
        <v>1261</v>
      </c>
      <c r="B1609" s="296" t="s">
        <v>1262</v>
      </c>
      <c r="C1609" s="296" t="s">
        <v>312</v>
      </c>
      <c r="D1609" s="297" t="s">
        <v>4864</v>
      </c>
      <c r="E1609" s="298">
        <v>8500</v>
      </c>
      <c r="F1609" s="298" t="s">
        <v>8103</v>
      </c>
      <c r="G1609" s="297" t="s">
        <v>8104</v>
      </c>
      <c r="H1609" s="297" t="s">
        <v>4887</v>
      </c>
      <c r="I1609" s="297" t="s">
        <v>4868</v>
      </c>
      <c r="J1609" s="297" t="s">
        <v>4869</v>
      </c>
      <c r="K1609" s="299">
        <v>4</v>
      </c>
      <c r="L1609" s="298">
        <v>12</v>
      </c>
      <c r="M1609" s="300">
        <v>104789.68000000001</v>
      </c>
      <c r="N1609" s="301"/>
      <c r="O1609" s="297"/>
      <c r="P1609" s="302"/>
    </row>
    <row r="1610" spans="1:16" s="285" customFormat="1" ht="11.25" x14ac:dyDescent="0.2">
      <c r="A1610" s="310" t="s">
        <v>1261</v>
      </c>
      <c r="B1610" s="296" t="s">
        <v>1262</v>
      </c>
      <c r="C1610" s="296" t="s">
        <v>312</v>
      </c>
      <c r="D1610" s="297" t="s">
        <v>4864</v>
      </c>
      <c r="E1610" s="298">
        <v>7500</v>
      </c>
      <c r="F1610" s="298" t="s">
        <v>8105</v>
      </c>
      <c r="G1610" s="297" t="s">
        <v>8106</v>
      </c>
      <c r="H1610" s="297" t="s">
        <v>4867</v>
      </c>
      <c r="I1610" s="297" t="s">
        <v>4868</v>
      </c>
      <c r="J1610" s="297" t="s">
        <v>4869</v>
      </c>
      <c r="K1610" s="299">
        <v>4</v>
      </c>
      <c r="L1610" s="298">
        <v>12</v>
      </c>
      <c r="M1610" s="300">
        <v>92789.680000000008</v>
      </c>
      <c r="N1610" s="301"/>
      <c r="O1610" s="297"/>
      <c r="P1610" s="302"/>
    </row>
    <row r="1611" spans="1:16" s="285" customFormat="1" ht="11.25" x14ac:dyDescent="0.2">
      <c r="A1611" s="310" t="s">
        <v>1261</v>
      </c>
      <c r="B1611" s="296" t="s">
        <v>1262</v>
      </c>
      <c r="C1611" s="296" t="s">
        <v>312</v>
      </c>
      <c r="D1611" s="297" t="s">
        <v>4864</v>
      </c>
      <c r="E1611" s="298" t="s">
        <v>5784</v>
      </c>
      <c r="F1611" s="298" t="s">
        <v>8107</v>
      </c>
      <c r="G1611" s="297" t="s">
        <v>8108</v>
      </c>
      <c r="H1611" s="297" t="s">
        <v>4867</v>
      </c>
      <c r="I1611" s="297" t="s">
        <v>4868</v>
      </c>
      <c r="J1611" s="297" t="s">
        <v>4869</v>
      </c>
      <c r="K1611" s="299">
        <v>5</v>
      </c>
      <c r="L1611" s="298">
        <v>12</v>
      </c>
      <c r="M1611" s="300">
        <v>101742.18000000001</v>
      </c>
      <c r="N1611" s="301"/>
      <c r="O1611" s="297"/>
      <c r="P1611" s="302"/>
    </row>
    <row r="1612" spans="1:16" s="285" customFormat="1" ht="11.25" x14ac:dyDescent="0.2">
      <c r="A1612" s="310" t="s">
        <v>1261</v>
      </c>
      <c r="B1612" s="296" t="s">
        <v>1262</v>
      </c>
      <c r="C1612" s="296" t="s">
        <v>312</v>
      </c>
      <c r="D1612" s="297" t="s">
        <v>4864</v>
      </c>
      <c r="E1612" s="298">
        <v>8500</v>
      </c>
      <c r="F1612" s="298" t="s">
        <v>8109</v>
      </c>
      <c r="G1612" s="297" t="s">
        <v>8110</v>
      </c>
      <c r="H1612" s="297" t="s">
        <v>4903</v>
      </c>
      <c r="I1612" s="297" t="s">
        <v>4868</v>
      </c>
      <c r="J1612" s="297" t="s">
        <v>4869</v>
      </c>
      <c r="K1612" s="299">
        <v>4</v>
      </c>
      <c r="L1612" s="298">
        <v>11</v>
      </c>
      <c r="M1612" s="300">
        <v>101215.53</v>
      </c>
      <c r="N1612" s="301"/>
      <c r="O1612" s="297"/>
      <c r="P1612" s="302"/>
    </row>
    <row r="1613" spans="1:16" s="285" customFormat="1" ht="11.25" x14ac:dyDescent="0.2">
      <c r="A1613" s="310" t="s">
        <v>1261</v>
      </c>
      <c r="B1613" s="296" t="s">
        <v>1262</v>
      </c>
      <c r="C1613" s="296" t="s">
        <v>312</v>
      </c>
      <c r="D1613" s="297" t="s">
        <v>4864</v>
      </c>
      <c r="E1613" s="298">
        <v>6500</v>
      </c>
      <c r="F1613" s="298" t="s">
        <v>8111</v>
      </c>
      <c r="G1613" s="297" t="s">
        <v>8112</v>
      </c>
      <c r="H1613" s="297" t="s">
        <v>4877</v>
      </c>
      <c r="I1613" s="297" t="s">
        <v>4868</v>
      </c>
      <c r="J1613" s="297" t="s">
        <v>4869</v>
      </c>
      <c r="K1613" s="299">
        <v>2</v>
      </c>
      <c r="L1613" s="298">
        <v>5</v>
      </c>
      <c r="M1613" s="300">
        <v>31387.3</v>
      </c>
      <c r="N1613" s="301"/>
      <c r="O1613" s="297"/>
      <c r="P1613" s="302"/>
    </row>
    <row r="1614" spans="1:16" s="285" customFormat="1" ht="11.25" x14ac:dyDescent="0.2">
      <c r="A1614" s="310" t="s">
        <v>1261</v>
      </c>
      <c r="B1614" s="296" t="s">
        <v>1262</v>
      </c>
      <c r="C1614" s="296" t="s">
        <v>312</v>
      </c>
      <c r="D1614" s="297" t="s">
        <v>4864</v>
      </c>
      <c r="E1614" s="298">
        <v>10000</v>
      </c>
      <c r="F1614" s="298" t="s">
        <v>8113</v>
      </c>
      <c r="G1614" s="297" t="s">
        <v>8114</v>
      </c>
      <c r="H1614" s="297" t="s">
        <v>4887</v>
      </c>
      <c r="I1614" s="297" t="s">
        <v>4868</v>
      </c>
      <c r="J1614" s="297" t="s">
        <v>4869</v>
      </c>
      <c r="K1614" s="299">
        <v>4</v>
      </c>
      <c r="L1614" s="298">
        <v>12</v>
      </c>
      <c r="M1614" s="300">
        <v>122789.68000000001</v>
      </c>
      <c r="N1614" s="301"/>
      <c r="O1614" s="297"/>
      <c r="P1614" s="302"/>
    </row>
    <row r="1615" spans="1:16" s="285" customFormat="1" ht="11.25" x14ac:dyDescent="0.2">
      <c r="A1615" s="310" t="s">
        <v>1261</v>
      </c>
      <c r="B1615" s="296" t="s">
        <v>1262</v>
      </c>
      <c r="C1615" s="296" t="s">
        <v>312</v>
      </c>
      <c r="D1615" s="297" t="s">
        <v>4956</v>
      </c>
      <c r="E1615" s="298">
        <v>3000</v>
      </c>
      <c r="F1615" s="298" t="s">
        <v>8115</v>
      </c>
      <c r="G1615" s="297" t="s">
        <v>8116</v>
      </c>
      <c r="H1615" s="297" t="s">
        <v>4896</v>
      </c>
      <c r="I1615" s="297" t="s">
        <v>4897</v>
      </c>
      <c r="J1615" s="297" t="s">
        <v>4898</v>
      </c>
      <c r="K1615" s="299">
        <v>2</v>
      </c>
      <c r="L1615" s="298">
        <v>6</v>
      </c>
      <c r="M1615" s="300">
        <v>20644.780000000002</v>
      </c>
      <c r="N1615" s="301"/>
      <c r="O1615" s="297"/>
      <c r="P1615" s="302"/>
    </row>
    <row r="1616" spans="1:16" s="285" customFormat="1" ht="11.25" x14ac:dyDescent="0.2">
      <c r="A1616" s="310" t="s">
        <v>1261</v>
      </c>
      <c r="B1616" s="296" t="s">
        <v>1262</v>
      </c>
      <c r="C1616" s="296" t="s">
        <v>312</v>
      </c>
      <c r="D1616" s="297" t="s">
        <v>4864</v>
      </c>
      <c r="E1616" s="298">
        <v>6500</v>
      </c>
      <c r="F1616" s="298" t="s">
        <v>2687</v>
      </c>
      <c r="G1616" s="297" t="s">
        <v>8117</v>
      </c>
      <c r="H1616" s="297" t="s">
        <v>4877</v>
      </c>
      <c r="I1616" s="297" t="s">
        <v>4868</v>
      </c>
      <c r="J1616" s="297" t="s">
        <v>4869</v>
      </c>
      <c r="K1616" s="299">
        <v>2</v>
      </c>
      <c r="L1616" s="298">
        <v>5</v>
      </c>
      <c r="M1616" s="300">
        <v>30303.960000000003</v>
      </c>
      <c r="N1616" s="301"/>
      <c r="O1616" s="297"/>
      <c r="P1616" s="302"/>
    </row>
    <row r="1617" spans="1:16" s="285" customFormat="1" ht="11.25" x14ac:dyDescent="0.2">
      <c r="A1617" s="310" t="s">
        <v>1261</v>
      </c>
      <c r="B1617" s="296" t="s">
        <v>1262</v>
      </c>
      <c r="C1617" s="296" t="s">
        <v>312</v>
      </c>
      <c r="D1617" s="297" t="s">
        <v>4864</v>
      </c>
      <c r="E1617" s="298">
        <v>6000</v>
      </c>
      <c r="F1617" s="298" t="s">
        <v>8118</v>
      </c>
      <c r="G1617" s="297" t="s">
        <v>8119</v>
      </c>
      <c r="H1617" s="297" t="s">
        <v>4887</v>
      </c>
      <c r="I1617" s="297" t="s">
        <v>4868</v>
      </c>
      <c r="J1617" s="297" t="s">
        <v>4869</v>
      </c>
      <c r="K1617" s="299">
        <v>4</v>
      </c>
      <c r="L1617" s="298">
        <v>12</v>
      </c>
      <c r="M1617" s="300">
        <v>74789.680000000008</v>
      </c>
      <c r="N1617" s="301"/>
      <c r="O1617" s="297"/>
      <c r="P1617" s="302"/>
    </row>
    <row r="1618" spans="1:16" s="285" customFormat="1" ht="11.25" x14ac:dyDescent="0.2">
      <c r="A1618" s="310" t="s">
        <v>1261</v>
      </c>
      <c r="B1618" s="296" t="s">
        <v>1262</v>
      </c>
      <c r="C1618" s="296" t="s">
        <v>312</v>
      </c>
      <c r="D1618" s="297" t="s">
        <v>4864</v>
      </c>
      <c r="E1618" s="298">
        <v>6500</v>
      </c>
      <c r="F1618" s="298" t="s">
        <v>8120</v>
      </c>
      <c r="G1618" s="297" t="s">
        <v>8121</v>
      </c>
      <c r="H1618" s="297" t="s">
        <v>4887</v>
      </c>
      <c r="I1618" s="297" t="s">
        <v>4868</v>
      </c>
      <c r="J1618" s="297" t="s">
        <v>4869</v>
      </c>
      <c r="K1618" s="299">
        <v>4</v>
      </c>
      <c r="L1618" s="298">
        <v>12</v>
      </c>
      <c r="M1618" s="300">
        <v>80789.680000000008</v>
      </c>
      <c r="N1618" s="301"/>
      <c r="O1618" s="297"/>
      <c r="P1618" s="302"/>
    </row>
    <row r="1619" spans="1:16" s="285" customFormat="1" ht="11.25" x14ac:dyDescent="0.2">
      <c r="A1619" s="310" t="s">
        <v>1261</v>
      </c>
      <c r="B1619" s="296" t="s">
        <v>1262</v>
      </c>
      <c r="C1619" s="296" t="s">
        <v>312</v>
      </c>
      <c r="D1619" s="297" t="s">
        <v>4864</v>
      </c>
      <c r="E1619" s="298">
        <v>5500</v>
      </c>
      <c r="F1619" s="298" t="s">
        <v>8122</v>
      </c>
      <c r="G1619" s="297" t="s">
        <v>8123</v>
      </c>
      <c r="H1619" s="297" t="s">
        <v>4914</v>
      </c>
      <c r="I1619" s="297" t="s">
        <v>4868</v>
      </c>
      <c r="J1619" s="297" t="s">
        <v>4869</v>
      </c>
      <c r="K1619" s="299">
        <v>4</v>
      </c>
      <c r="L1619" s="298">
        <v>12</v>
      </c>
      <c r="M1619" s="300">
        <v>68789.680000000008</v>
      </c>
      <c r="N1619" s="301"/>
      <c r="O1619" s="297"/>
      <c r="P1619" s="302"/>
    </row>
    <row r="1620" spans="1:16" s="285" customFormat="1" ht="11.25" x14ac:dyDescent="0.2">
      <c r="A1620" s="310" t="s">
        <v>1261</v>
      </c>
      <c r="B1620" s="296" t="s">
        <v>1262</v>
      </c>
      <c r="C1620" s="296" t="s">
        <v>312</v>
      </c>
      <c r="D1620" s="297" t="s">
        <v>4864</v>
      </c>
      <c r="E1620" s="298">
        <v>8500</v>
      </c>
      <c r="F1620" s="298" t="s">
        <v>8124</v>
      </c>
      <c r="G1620" s="297" t="s">
        <v>8125</v>
      </c>
      <c r="H1620" s="297" t="s">
        <v>4877</v>
      </c>
      <c r="I1620" s="297" t="s">
        <v>4868</v>
      </c>
      <c r="J1620" s="297" t="s">
        <v>4869</v>
      </c>
      <c r="K1620" s="299">
        <v>4</v>
      </c>
      <c r="L1620" s="298">
        <v>12</v>
      </c>
      <c r="M1620" s="300">
        <v>104789.68000000001</v>
      </c>
      <c r="N1620" s="301"/>
      <c r="O1620" s="297"/>
      <c r="P1620" s="302"/>
    </row>
    <row r="1621" spans="1:16" s="285" customFormat="1" ht="11.25" x14ac:dyDescent="0.2">
      <c r="A1621" s="310" t="s">
        <v>1261</v>
      </c>
      <c r="B1621" s="296" t="s">
        <v>1262</v>
      </c>
      <c r="C1621" s="296" t="s">
        <v>312</v>
      </c>
      <c r="D1621" s="297" t="s">
        <v>4864</v>
      </c>
      <c r="E1621" s="298">
        <v>6500</v>
      </c>
      <c r="F1621" s="298" t="s">
        <v>8126</v>
      </c>
      <c r="G1621" s="297" t="s">
        <v>8127</v>
      </c>
      <c r="H1621" s="297" t="s">
        <v>5849</v>
      </c>
      <c r="I1621" s="297" t="s">
        <v>4868</v>
      </c>
      <c r="J1621" s="297" t="s">
        <v>4869</v>
      </c>
      <c r="K1621" s="299">
        <v>4</v>
      </c>
      <c r="L1621" s="298">
        <v>12</v>
      </c>
      <c r="M1621" s="300">
        <v>80789.680000000008</v>
      </c>
      <c r="N1621" s="301"/>
      <c r="O1621" s="297"/>
      <c r="P1621" s="302"/>
    </row>
    <row r="1622" spans="1:16" s="285" customFormat="1" ht="11.25" x14ac:dyDescent="0.2">
      <c r="A1622" s="310" t="s">
        <v>1261</v>
      </c>
      <c r="B1622" s="296" t="s">
        <v>1262</v>
      </c>
      <c r="C1622" s="296" t="s">
        <v>312</v>
      </c>
      <c r="D1622" s="297" t="s">
        <v>4864</v>
      </c>
      <c r="E1622" s="298">
        <v>6500</v>
      </c>
      <c r="F1622" s="298" t="s">
        <v>8128</v>
      </c>
      <c r="G1622" s="297" t="s">
        <v>8129</v>
      </c>
      <c r="H1622" s="297" t="s">
        <v>4877</v>
      </c>
      <c r="I1622" s="297" t="s">
        <v>4868</v>
      </c>
      <c r="J1622" s="297" t="s">
        <v>4869</v>
      </c>
      <c r="K1622" s="299">
        <v>2</v>
      </c>
      <c r="L1622" s="298">
        <v>7</v>
      </c>
      <c r="M1622" s="300">
        <v>45681.43</v>
      </c>
      <c r="N1622" s="301"/>
      <c r="O1622" s="297"/>
      <c r="P1622" s="302"/>
    </row>
    <row r="1623" spans="1:16" s="285" customFormat="1" ht="11.25" x14ac:dyDescent="0.2">
      <c r="A1623" s="310" t="s">
        <v>1261</v>
      </c>
      <c r="B1623" s="296" t="s">
        <v>1262</v>
      </c>
      <c r="C1623" s="296" t="s">
        <v>312</v>
      </c>
      <c r="D1623" s="297" t="s">
        <v>4864</v>
      </c>
      <c r="E1623" s="298">
        <v>6500</v>
      </c>
      <c r="F1623" s="298" t="s">
        <v>8130</v>
      </c>
      <c r="G1623" s="297" t="s">
        <v>8131</v>
      </c>
      <c r="H1623" s="297" t="s">
        <v>4877</v>
      </c>
      <c r="I1623" s="297" t="s">
        <v>4868</v>
      </c>
      <c r="J1623" s="297" t="s">
        <v>4869</v>
      </c>
      <c r="K1623" s="299">
        <v>4</v>
      </c>
      <c r="L1623" s="298">
        <v>12</v>
      </c>
      <c r="M1623" s="300">
        <v>80789.680000000008</v>
      </c>
      <c r="N1623" s="301"/>
      <c r="O1623" s="297"/>
      <c r="P1623" s="302"/>
    </row>
    <row r="1624" spans="1:16" s="285" customFormat="1" ht="11.25" x14ac:dyDescent="0.2">
      <c r="A1624" s="310" t="s">
        <v>1261</v>
      </c>
      <c r="B1624" s="296" t="s">
        <v>1262</v>
      </c>
      <c r="C1624" s="296" t="s">
        <v>312</v>
      </c>
      <c r="D1624" s="297" t="s">
        <v>4864</v>
      </c>
      <c r="E1624" s="298">
        <v>6500</v>
      </c>
      <c r="F1624" s="298" t="s">
        <v>8132</v>
      </c>
      <c r="G1624" s="297" t="s">
        <v>8133</v>
      </c>
      <c r="H1624" s="297" t="s">
        <v>4867</v>
      </c>
      <c r="I1624" s="297" t="s">
        <v>4868</v>
      </c>
      <c r="J1624" s="297" t="s">
        <v>4869</v>
      </c>
      <c r="K1624" s="299">
        <v>4</v>
      </c>
      <c r="L1624" s="298">
        <v>12</v>
      </c>
      <c r="M1624" s="300">
        <v>80789.680000000008</v>
      </c>
      <c r="N1624" s="301"/>
      <c r="O1624" s="297"/>
      <c r="P1624" s="302"/>
    </row>
    <row r="1625" spans="1:16" s="285" customFormat="1" ht="11.25" x14ac:dyDescent="0.2">
      <c r="A1625" s="310" t="s">
        <v>1261</v>
      </c>
      <c r="B1625" s="296" t="s">
        <v>1262</v>
      </c>
      <c r="C1625" s="296" t="s">
        <v>312</v>
      </c>
      <c r="D1625" s="297" t="s">
        <v>4864</v>
      </c>
      <c r="E1625" s="298">
        <v>10500</v>
      </c>
      <c r="F1625" s="298" t="s">
        <v>8134</v>
      </c>
      <c r="G1625" s="297" t="s">
        <v>8135</v>
      </c>
      <c r="H1625" s="297" t="s">
        <v>4903</v>
      </c>
      <c r="I1625" s="297" t="s">
        <v>4868</v>
      </c>
      <c r="J1625" s="297" t="s">
        <v>4869</v>
      </c>
      <c r="K1625" s="299">
        <v>4</v>
      </c>
      <c r="L1625" s="298">
        <v>11</v>
      </c>
      <c r="M1625" s="300">
        <v>124415.53</v>
      </c>
      <c r="N1625" s="301"/>
      <c r="O1625" s="297"/>
      <c r="P1625" s="302"/>
    </row>
    <row r="1626" spans="1:16" s="285" customFormat="1" ht="11.25" x14ac:dyDescent="0.2">
      <c r="A1626" s="310" t="s">
        <v>1261</v>
      </c>
      <c r="B1626" s="296" t="s">
        <v>1262</v>
      </c>
      <c r="C1626" s="296" t="s">
        <v>312</v>
      </c>
      <c r="D1626" s="297" t="s">
        <v>4864</v>
      </c>
      <c r="E1626" s="298">
        <v>6500</v>
      </c>
      <c r="F1626" s="298" t="s">
        <v>8136</v>
      </c>
      <c r="G1626" s="297" t="s">
        <v>8137</v>
      </c>
      <c r="H1626" s="297" t="s">
        <v>4867</v>
      </c>
      <c r="I1626" s="297" t="s">
        <v>4868</v>
      </c>
      <c r="J1626" s="297" t="s">
        <v>4869</v>
      </c>
      <c r="K1626" s="299">
        <v>4</v>
      </c>
      <c r="L1626" s="298">
        <v>12</v>
      </c>
      <c r="M1626" s="300">
        <v>80789.680000000008</v>
      </c>
      <c r="N1626" s="301"/>
      <c r="O1626" s="297"/>
      <c r="P1626" s="302"/>
    </row>
    <row r="1627" spans="1:16" s="285" customFormat="1" ht="11.25" x14ac:dyDescent="0.2">
      <c r="A1627" s="310" t="s">
        <v>1261</v>
      </c>
      <c r="B1627" s="296" t="s">
        <v>1262</v>
      </c>
      <c r="C1627" s="296" t="s">
        <v>312</v>
      </c>
      <c r="D1627" s="297" t="s">
        <v>4864</v>
      </c>
      <c r="E1627" s="298">
        <v>6500</v>
      </c>
      <c r="F1627" s="298" t="s">
        <v>8138</v>
      </c>
      <c r="G1627" s="297" t="s">
        <v>8139</v>
      </c>
      <c r="H1627" s="297" t="s">
        <v>4877</v>
      </c>
      <c r="I1627" s="297" t="s">
        <v>4868</v>
      </c>
      <c r="J1627" s="297" t="s">
        <v>4869</v>
      </c>
      <c r="K1627" s="299">
        <v>4</v>
      </c>
      <c r="L1627" s="298">
        <v>12</v>
      </c>
      <c r="M1627" s="300">
        <v>80789.680000000008</v>
      </c>
      <c r="N1627" s="301"/>
      <c r="O1627" s="297"/>
      <c r="P1627" s="302"/>
    </row>
    <row r="1628" spans="1:16" s="285" customFormat="1" ht="11.25" x14ac:dyDescent="0.2">
      <c r="A1628" s="310" t="s">
        <v>1261</v>
      </c>
      <c r="B1628" s="296" t="s">
        <v>1262</v>
      </c>
      <c r="C1628" s="296" t="s">
        <v>312</v>
      </c>
      <c r="D1628" s="297" t="s">
        <v>4864</v>
      </c>
      <c r="E1628" s="298">
        <v>5500</v>
      </c>
      <c r="F1628" s="298" t="s">
        <v>8140</v>
      </c>
      <c r="G1628" s="297" t="s">
        <v>8141</v>
      </c>
      <c r="H1628" s="297" t="s">
        <v>4867</v>
      </c>
      <c r="I1628" s="297" t="s">
        <v>4868</v>
      </c>
      <c r="J1628" s="297" t="s">
        <v>4869</v>
      </c>
      <c r="K1628" s="299">
        <v>3</v>
      </c>
      <c r="L1628" s="298">
        <v>8</v>
      </c>
      <c r="M1628" s="300">
        <v>44988.909999999996</v>
      </c>
      <c r="N1628" s="301"/>
      <c r="O1628" s="297"/>
      <c r="P1628" s="302"/>
    </row>
    <row r="1629" spans="1:16" s="285" customFormat="1" ht="11.25" x14ac:dyDescent="0.2">
      <c r="A1629" s="310" t="s">
        <v>1261</v>
      </c>
      <c r="B1629" s="296" t="s">
        <v>1262</v>
      </c>
      <c r="C1629" s="296" t="s">
        <v>312</v>
      </c>
      <c r="D1629" s="297" t="s">
        <v>4864</v>
      </c>
      <c r="E1629" s="298">
        <v>7500</v>
      </c>
      <c r="F1629" s="298" t="s">
        <v>8142</v>
      </c>
      <c r="G1629" s="297" t="s">
        <v>8143</v>
      </c>
      <c r="H1629" s="297" t="s">
        <v>4867</v>
      </c>
      <c r="I1629" s="297" t="s">
        <v>4868</v>
      </c>
      <c r="J1629" s="297" t="s">
        <v>4869</v>
      </c>
      <c r="K1629" s="299">
        <v>4</v>
      </c>
      <c r="L1629" s="298">
        <v>12</v>
      </c>
      <c r="M1629" s="300">
        <v>92789.680000000008</v>
      </c>
      <c r="N1629" s="301"/>
      <c r="O1629" s="297"/>
      <c r="P1629" s="302"/>
    </row>
    <row r="1630" spans="1:16" s="285" customFormat="1" ht="11.25" x14ac:dyDescent="0.2">
      <c r="A1630" s="310" t="s">
        <v>1261</v>
      </c>
      <c r="B1630" s="296" t="s">
        <v>1262</v>
      </c>
      <c r="C1630" s="296" t="s">
        <v>312</v>
      </c>
      <c r="D1630" s="297" t="s">
        <v>4864</v>
      </c>
      <c r="E1630" s="298">
        <v>6500</v>
      </c>
      <c r="F1630" s="298" t="s">
        <v>3795</v>
      </c>
      <c r="G1630" s="297" t="s">
        <v>3796</v>
      </c>
      <c r="H1630" s="297" t="s">
        <v>4867</v>
      </c>
      <c r="I1630" s="297" t="s">
        <v>4868</v>
      </c>
      <c r="J1630" s="297" t="s">
        <v>4869</v>
      </c>
      <c r="K1630" s="299">
        <v>1</v>
      </c>
      <c r="L1630" s="298">
        <v>9</v>
      </c>
      <c r="M1630" s="300">
        <v>54694.729999999996</v>
      </c>
      <c r="N1630" s="301"/>
      <c r="O1630" s="297"/>
      <c r="P1630" s="302"/>
    </row>
    <row r="1631" spans="1:16" s="285" customFormat="1" ht="11.25" x14ac:dyDescent="0.2">
      <c r="A1631" s="310" t="s">
        <v>1261</v>
      </c>
      <c r="B1631" s="296" t="s">
        <v>1262</v>
      </c>
      <c r="C1631" s="296" t="s">
        <v>312</v>
      </c>
      <c r="D1631" s="297" t="s">
        <v>4864</v>
      </c>
      <c r="E1631" s="298">
        <v>6500</v>
      </c>
      <c r="F1631" s="298" t="s">
        <v>8144</v>
      </c>
      <c r="G1631" s="297" t="s">
        <v>8145</v>
      </c>
      <c r="H1631" s="297" t="s">
        <v>4867</v>
      </c>
      <c r="I1631" s="297" t="s">
        <v>4868</v>
      </c>
      <c r="J1631" s="297" t="s">
        <v>4869</v>
      </c>
      <c r="K1631" s="299">
        <v>1</v>
      </c>
      <c r="L1631" s="298">
        <v>2</v>
      </c>
      <c r="M1631" s="300">
        <v>13988.179999999998</v>
      </c>
      <c r="N1631" s="301"/>
      <c r="O1631" s="297"/>
      <c r="P1631" s="302"/>
    </row>
    <row r="1632" spans="1:16" s="285" customFormat="1" ht="11.25" x14ac:dyDescent="0.2">
      <c r="A1632" s="310" t="s">
        <v>1261</v>
      </c>
      <c r="B1632" s="296" t="s">
        <v>1262</v>
      </c>
      <c r="C1632" s="296" t="s">
        <v>312</v>
      </c>
      <c r="D1632" s="297" t="s">
        <v>4880</v>
      </c>
      <c r="E1632" s="298">
        <v>3500</v>
      </c>
      <c r="F1632" s="298" t="s">
        <v>8146</v>
      </c>
      <c r="G1632" s="297" t="s">
        <v>8147</v>
      </c>
      <c r="H1632" s="297" t="s">
        <v>5050</v>
      </c>
      <c r="I1632" s="297" t="s">
        <v>4868</v>
      </c>
      <c r="J1632" s="297" t="s">
        <v>5069</v>
      </c>
      <c r="K1632" s="299">
        <v>4</v>
      </c>
      <c r="L1632" s="298">
        <v>12</v>
      </c>
      <c r="M1632" s="300">
        <v>44789.68</v>
      </c>
      <c r="N1632" s="301"/>
      <c r="O1632" s="297"/>
      <c r="P1632" s="302"/>
    </row>
    <row r="1633" spans="1:16" s="285" customFormat="1" ht="11.25" x14ac:dyDescent="0.2">
      <c r="A1633" s="310" t="s">
        <v>1261</v>
      </c>
      <c r="B1633" s="296" t="s">
        <v>1262</v>
      </c>
      <c r="C1633" s="296" t="s">
        <v>312</v>
      </c>
      <c r="D1633" s="297" t="s">
        <v>4864</v>
      </c>
      <c r="E1633" s="298">
        <v>8500</v>
      </c>
      <c r="F1633" s="298" t="s">
        <v>8148</v>
      </c>
      <c r="G1633" s="297" t="s">
        <v>8149</v>
      </c>
      <c r="H1633" s="297" t="s">
        <v>4887</v>
      </c>
      <c r="I1633" s="297" t="s">
        <v>4868</v>
      </c>
      <c r="J1633" s="297" t="s">
        <v>4869</v>
      </c>
      <c r="K1633" s="299">
        <v>4</v>
      </c>
      <c r="L1633" s="298">
        <v>12</v>
      </c>
      <c r="M1633" s="300">
        <v>104789.68000000001</v>
      </c>
      <c r="N1633" s="301"/>
      <c r="O1633" s="297"/>
      <c r="P1633" s="302"/>
    </row>
    <row r="1634" spans="1:16" s="285" customFormat="1" ht="11.25" x14ac:dyDescent="0.2">
      <c r="A1634" s="310" t="s">
        <v>1261</v>
      </c>
      <c r="B1634" s="296" t="s">
        <v>1262</v>
      </c>
      <c r="C1634" s="296" t="s">
        <v>312</v>
      </c>
      <c r="D1634" s="297" t="s">
        <v>4864</v>
      </c>
      <c r="E1634" s="298">
        <v>6500</v>
      </c>
      <c r="F1634" s="298" t="s">
        <v>8150</v>
      </c>
      <c r="G1634" s="297" t="s">
        <v>8151</v>
      </c>
      <c r="H1634" s="297" t="s">
        <v>4877</v>
      </c>
      <c r="I1634" s="297" t="s">
        <v>4868</v>
      </c>
      <c r="J1634" s="297" t="s">
        <v>4869</v>
      </c>
      <c r="K1634" s="299">
        <v>4</v>
      </c>
      <c r="L1634" s="298">
        <v>12</v>
      </c>
      <c r="M1634" s="300">
        <v>80789.680000000008</v>
      </c>
      <c r="N1634" s="301"/>
      <c r="O1634" s="297"/>
      <c r="P1634" s="302"/>
    </row>
    <row r="1635" spans="1:16" s="285" customFormat="1" ht="11.25" x14ac:dyDescent="0.2">
      <c r="A1635" s="310" t="s">
        <v>1261</v>
      </c>
      <c r="B1635" s="296" t="s">
        <v>1262</v>
      </c>
      <c r="C1635" s="296" t="s">
        <v>312</v>
      </c>
      <c r="D1635" s="297" t="s">
        <v>4864</v>
      </c>
      <c r="E1635" s="298" t="s">
        <v>5207</v>
      </c>
      <c r="F1635" s="298" t="s">
        <v>8152</v>
      </c>
      <c r="G1635" s="297" t="s">
        <v>8153</v>
      </c>
      <c r="H1635" s="297" t="s">
        <v>4887</v>
      </c>
      <c r="I1635" s="297" t="s">
        <v>4868</v>
      </c>
      <c r="J1635" s="297" t="s">
        <v>4869</v>
      </c>
      <c r="K1635" s="299">
        <v>5</v>
      </c>
      <c r="L1635" s="298">
        <v>12</v>
      </c>
      <c r="M1635" s="300">
        <v>111645.23000000001</v>
      </c>
      <c r="N1635" s="301"/>
      <c r="O1635" s="297"/>
      <c r="P1635" s="302"/>
    </row>
    <row r="1636" spans="1:16" s="285" customFormat="1" ht="11.25" x14ac:dyDescent="0.2">
      <c r="A1636" s="310" t="s">
        <v>1261</v>
      </c>
      <c r="B1636" s="296" t="s">
        <v>1262</v>
      </c>
      <c r="C1636" s="296" t="s">
        <v>312</v>
      </c>
      <c r="D1636" s="297" t="s">
        <v>4864</v>
      </c>
      <c r="E1636" s="298">
        <v>6500</v>
      </c>
      <c r="F1636" s="298" t="s">
        <v>8154</v>
      </c>
      <c r="G1636" s="297" t="s">
        <v>8155</v>
      </c>
      <c r="H1636" s="297" t="s">
        <v>4877</v>
      </c>
      <c r="I1636" s="297" t="s">
        <v>4868</v>
      </c>
      <c r="J1636" s="297" t="s">
        <v>4869</v>
      </c>
      <c r="K1636" s="299">
        <v>4</v>
      </c>
      <c r="L1636" s="298">
        <v>12</v>
      </c>
      <c r="M1636" s="300">
        <v>80789.680000000008</v>
      </c>
      <c r="N1636" s="301"/>
      <c r="O1636" s="297"/>
      <c r="P1636" s="302"/>
    </row>
    <row r="1637" spans="1:16" s="285" customFormat="1" ht="11.25" x14ac:dyDescent="0.2">
      <c r="A1637" s="310" t="s">
        <v>1261</v>
      </c>
      <c r="B1637" s="296" t="s">
        <v>1262</v>
      </c>
      <c r="C1637" s="296" t="s">
        <v>312</v>
      </c>
      <c r="D1637" s="297" t="s">
        <v>4956</v>
      </c>
      <c r="E1637" s="298">
        <v>3500</v>
      </c>
      <c r="F1637" s="298" t="s">
        <v>8156</v>
      </c>
      <c r="G1637" s="297" t="s">
        <v>8157</v>
      </c>
      <c r="H1637" s="297" t="s">
        <v>6859</v>
      </c>
      <c r="I1637" s="297" t="s">
        <v>4868</v>
      </c>
      <c r="J1637" s="297" t="s">
        <v>5069</v>
      </c>
      <c r="K1637" s="299">
        <v>1</v>
      </c>
      <c r="L1637" s="298">
        <v>2</v>
      </c>
      <c r="M1637" s="300">
        <v>7788.18</v>
      </c>
      <c r="N1637" s="301"/>
      <c r="O1637" s="297"/>
      <c r="P1637" s="302"/>
    </row>
    <row r="1638" spans="1:16" s="285" customFormat="1" ht="11.25" x14ac:dyDescent="0.2">
      <c r="A1638" s="310" t="s">
        <v>1261</v>
      </c>
      <c r="B1638" s="296" t="s">
        <v>1262</v>
      </c>
      <c r="C1638" s="296" t="s">
        <v>312</v>
      </c>
      <c r="D1638" s="297" t="s">
        <v>4864</v>
      </c>
      <c r="E1638" s="298">
        <v>8500</v>
      </c>
      <c r="F1638" s="298" t="s">
        <v>8158</v>
      </c>
      <c r="G1638" s="297" t="s">
        <v>8159</v>
      </c>
      <c r="H1638" s="297" t="s">
        <v>4887</v>
      </c>
      <c r="I1638" s="297" t="s">
        <v>4868</v>
      </c>
      <c r="J1638" s="297" t="s">
        <v>4869</v>
      </c>
      <c r="K1638" s="299">
        <v>4</v>
      </c>
      <c r="L1638" s="298">
        <v>11</v>
      </c>
      <c r="M1638" s="300">
        <v>101215.53</v>
      </c>
      <c r="N1638" s="301"/>
      <c r="O1638" s="297"/>
      <c r="P1638" s="302"/>
    </row>
    <row r="1639" spans="1:16" s="285" customFormat="1" ht="11.25" x14ac:dyDescent="0.2">
      <c r="A1639" s="310" t="s">
        <v>1261</v>
      </c>
      <c r="B1639" s="296" t="s">
        <v>1262</v>
      </c>
      <c r="C1639" s="296" t="s">
        <v>312</v>
      </c>
      <c r="D1639" s="297" t="s">
        <v>4864</v>
      </c>
      <c r="E1639" s="298">
        <v>5500</v>
      </c>
      <c r="F1639" s="298" t="s">
        <v>8160</v>
      </c>
      <c r="G1639" s="297" t="s">
        <v>8161</v>
      </c>
      <c r="H1639" s="297" t="s">
        <v>4874</v>
      </c>
      <c r="I1639" s="297" t="s">
        <v>4868</v>
      </c>
      <c r="J1639" s="297" t="s">
        <v>4869</v>
      </c>
      <c r="K1639" s="299">
        <v>4</v>
      </c>
      <c r="L1639" s="298">
        <v>12</v>
      </c>
      <c r="M1639" s="300">
        <v>68789.680000000008</v>
      </c>
      <c r="N1639" s="301"/>
      <c r="O1639" s="297"/>
      <c r="P1639" s="302"/>
    </row>
    <row r="1640" spans="1:16" s="285" customFormat="1" ht="11.25" x14ac:dyDescent="0.2">
      <c r="A1640" s="310" t="s">
        <v>1261</v>
      </c>
      <c r="B1640" s="296" t="s">
        <v>1262</v>
      </c>
      <c r="C1640" s="296" t="s">
        <v>312</v>
      </c>
      <c r="D1640" s="297" t="s">
        <v>4956</v>
      </c>
      <c r="E1640" s="298">
        <v>2500</v>
      </c>
      <c r="F1640" s="298" t="s">
        <v>8162</v>
      </c>
      <c r="G1640" s="297" t="s">
        <v>8163</v>
      </c>
      <c r="H1640" s="297" t="s">
        <v>4959</v>
      </c>
      <c r="I1640" s="297" t="s">
        <v>4897</v>
      </c>
      <c r="J1640" s="297" t="s">
        <v>4960</v>
      </c>
      <c r="K1640" s="299">
        <v>4</v>
      </c>
      <c r="L1640" s="298">
        <v>12</v>
      </c>
      <c r="M1640" s="300">
        <v>32789.68</v>
      </c>
      <c r="N1640" s="301"/>
      <c r="O1640" s="297"/>
      <c r="P1640" s="302"/>
    </row>
    <row r="1641" spans="1:16" s="285" customFormat="1" ht="11.25" x14ac:dyDescent="0.2">
      <c r="A1641" s="310" t="s">
        <v>1261</v>
      </c>
      <c r="B1641" s="296" t="s">
        <v>1262</v>
      </c>
      <c r="C1641" s="296" t="s">
        <v>312</v>
      </c>
      <c r="D1641" s="297" t="s">
        <v>4864</v>
      </c>
      <c r="E1641" s="298">
        <v>6500</v>
      </c>
      <c r="F1641" s="298" t="s">
        <v>8164</v>
      </c>
      <c r="G1641" s="297" t="s">
        <v>8165</v>
      </c>
      <c r="H1641" s="297" t="s">
        <v>4867</v>
      </c>
      <c r="I1641" s="297" t="s">
        <v>4868</v>
      </c>
      <c r="J1641" s="297" t="s">
        <v>4869</v>
      </c>
      <c r="K1641" s="299">
        <v>2</v>
      </c>
      <c r="L1641" s="298">
        <v>5</v>
      </c>
      <c r="M1641" s="300">
        <v>31387.3</v>
      </c>
      <c r="N1641" s="301"/>
      <c r="O1641" s="297"/>
      <c r="P1641" s="302"/>
    </row>
    <row r="1642" spans="1:16" s="285" customFormat="1" ht="11.25" x14ac:dyDescent="0.2">
      <c r="A1642" s="310" t="s">
        <v>1261</v>
      </c>
      <c r="B1642" s="296" t="s">
        <v>1262</v>
      </c>
      <c r="C1642" s="296" t="s">
        <v>312</v>
      </c>
      <c r="D1642" s="297" t="s">
        <v>4864</v>
      </c>
      <c r="E1642" s="298">
        <v>10500</v>
      </c>
      <c r="F1642" s="298" t="s">
        <v>8166</v>
      </c>
      <c r="G1642" s="297" t="s">
        <v>8167</v>
      </c>
      <c r="H1642" s="297" t="s">
        <v>4963</v>
      </c>
      <c r="I1642" s="297" t="s">
        <v>4868</v>
      </c>
      <c r="J1642" s="297" t="s">
        <v>4869</v>
      </c>
      <c r="K1642" s="299">
        <v>4</v>
      </c>
      <c r="L1642" s="298">
        <v>12</v>
      </c>
      <c r="M1642" s="300">
        <v>128789.68000000001</v>
      </c>
      <c r="N1642" s="301"/>
      <c r="O1642" s="297"/>
      <c r="P1642" s="302"/>
    </row>
    <row r="1643" spans="1:16" s="285" customFormat="1" ht="11.25" x14ac:dyDescent="0.2">
      <c r="A1643" s="310" t="s">
        <v>1261</v>
      </c>
      <c r="B1643" s="296" t="s">
        <v>1262</v>
      </c>
      <c r="C1643" s="296" t="s">
        <v>312</v>
      </c>
      <c r="D1643" s="297" t="s">
        <v>4864</v>
      </c>
      <c r="E1643" s="298">
        <v>5500</v>
      </c>
      <c r="F1643" s="298" t="s">
        <v>8168</v>
      </c>
      <c r="G1643" s="297" t="s">
        <v>8169</v>
      </c>
      <c r="H1643" s="297" t="s">
        <v>4867</v>
      </c>
      <c r="I1643" s="297" t="s">
        <v>4868</v>
      </c>
      <c r="J1643" s="297" t="s">
        <v>4869</v>
      </c>
      <c r="K1643" s="299">
        <v>4</v>
      </c>
      <c r="L1643" s="298">
        <v>12</v>
      </c>
      <c r="M1643" s="300">
        <v>68789.680000000008</v>
      </c>
      <c r="N1643" s="301"/>
      <c r="O1643" s="297"/>
      <c r="P1643" s="302"/>
    </row>
    <row r="1644" spans="1:16" s="285" customFormat="1" ht="11.25" x14ac:dyDescent="0.2">
      <c r="A1644" s="310" t="s">
        <v>1261</v>
      </c>
      <c r="B1644" s="296" t="s">
        <v>1262</v>
      </c>
      <c r="C1644" s="296" t="s">
        <v>312</v>
      </c>
      <c r="D1644" s="297" t="s">
        <v>4864</v>
      </c>
      <c r="E1644" s="298">
        <v>8500</v>
      </c>
      <c r="F1644" s="298" t="s">
        <v>8170</v>
      </c>
      <c r="G1644" s="297" t="s">
        <v>8171</v>
      </c>
      <c r="H1644" s="297" t="s">
        <v>4887</v>
      </c>
      <c r="I1644" s="297" t="s">
        <v>4868</v>
      </c>
      <c r="J1644" s="297" t="s">
        <v>4869</v>
      </c>
      <c r="K1644" s="299">
        <v>4</v>
      </c>
      <c r="L1644" s="298">
        <v>12</v>
      </c>
      <c r="M1644" s="300">
        <v>104789.68000000001</v>
      </c>
      <c r="N1644" s="301"/>
      <c r="O1644" s="297"/>
      <c r="P1644" s="302"/>
    </row>
    <row r="1645" spans="1:16" s="285" customFormat="1" ht="11.25" x14ac:dyDescent="0.2">
      <c r="A1645" s="310" t="s">
        <v>1261</v>
      </c>
      <c r="B1645" s="296" t="s">
        <v>1262</v>
      </c>
      <c r="C1645" s="296" t="s">
        <v>312</v>
      </c>
      <c r="D1645" s="297" t="s">
        <v>4864</v>
      </c>
      <c r="E1645" s="298">
        <v>6000</v>
      </c>
      <c r="F1645" s="298" t="s">
        <v>8172</v>
      </c>
      <c r="G1645" s="297" t="s">
        <v>8173</v>
      </c>
      <c r="H1645" s="297" t="s">
        <v>4877</v>
      </c>
      <c r="I1645" s="297" t="s">
        <v>4868</v>
      </c>
      <c r="J1645" s="297" t="s">
        <v>4869</v>
      </c>
      <c r="K1645" s="299">
        <v>4</v>
      </c>
      <c r="L1645" s="298">
        <v>12</v>
      </c>
      <c r="M1645" s="300">
        <v>77247.350000000006</v>
      </c>
      <c r="N1645" s="301"/>
      <c r="O1645" s="297"/>
      <c r="P1645" s="302"/>
    </row>
    <row r="1646" spans="1:16" s="285" customFormat="1" ht="11.25" x14ac:dyDescent="0.2">
      <c r="A1646" s="310" t="s">
        <v>1261</v>
      </c>
      <c r="B1646" s="296" t="s">
        <v>1262</v>
      </c>
      <c r="C1646" s="296" t="s">
        <v>312</v>
      </c>
      <c r="D1646" s="297" t="s">
        <v>4864</v>
      </c>
      <c r="E1646" s="298" t="s">
        <v>8174</v>
      </c>
      <c r="F1646" s="298" t="s">
        <v>8175</v>
      </c>
      <c r="G1646" s="297" t="s">
        <v>8176</v>
      </c>
      <c r="H1646" s="297" t="s">
        <v>4887</v>
      </c>
      <c r="I1646" s="297" t="s">
        <v>4868</v>
      </c>
      <c r="J1646" s="297" t="s">
        <v>4869</v>
      </c>
      <c r="K1646" s="299">
        <v>4</v>
      </c>
      <c r="L1646" s="298">
        <v>8</v>
      </c>
      <c r="M1646" s="300">
        <v>92348.63</v>
      </c>
      <c r="N1646" s="301"/>
      <c r="O1646" s="297"/>
      <c r="P1646" s="302"/>
    </row>
    <row r="1647" spans="1:16" s="285" customFormat="1" ht="11.25" x14ac:dyDescent="0.2">
      <c r="A1647" s="310" t="s">
        <v>1261</v>
      </c>
      <c r="B1647" s="296" t="s">
        <v>1262</v>
      </c>
      <c r="C1647" s="296" t="s">
        <v>312</v>
      </c>
      <c r="D1647" s="297" t="s">
        <v>4864</v>
      </c>
      <c r="E1647" s="298">
        <v>8500</v>
      </c>
      <c r="F1647" s="298" t="s">
        <v>8177</v>
      </c>
      <c r="G1647" s="297" t="s">
        <v>8178</v>
      </c>
      <c r="H1647" s="297" t="s">
        <v>4874</v>
      </c>
      <c r="I1647" s="297" t="s">
        <v>4868</v>
      </c>
      <c r="J1647" s="297" t="s">
        <v>4869</v>
      </c>
      <c r="K1647" s="299">
        <v>4</v>
      </c>
      <c r="L1647" s="298">
        <v>11</v>
      </c>
      <c r="M1647" s="300">
        <v>101215.53</v>
      </c>
      <c r="N1647" s="301"/>
      <c r="O1647" s="297"/>
      <c r="P1647" s="302"/>
    </row>
    <row r="1648" spans="1:16" s="285" customFormat="1" ht="11.25" x14ac:dyDescent="0.2">
      <c r="A1648" s="310" t="s">
        <v>1261</v>
      </c>
      <c r="B1648" s="296" t="s">
        <v>1262</v>
      </c>
      <c r="C1648" s="296" t="s">
        <v>312</v>
      </c>
      <c r="D1648" s="297" t="s">
        <v>4864</v>
      </c>
      <c r="E1648" s="298">
        <v>6500</v>
      </c>
      <c r="F1648" s="298" t="s">
        <v>8179</v>
      </c>
      <c r="G1648" s="297" t="s">
        <v>8180</v>
      </c>
      <c r="H1648" s="297" t="s">
        <v>4874</v>
      </c>
      <c r="I1648" s="297" t="s">
        <v>4868</v>
      </c>
      <c r="J1648" s="297" t="s">
        <v>4869</v>
      </c>
      <c r="K1648" s="299">
        <v>4</v>
      </c>
      <c r="L1648" s="298">
        <v>12</v>
      </c>
      <c r="M1648" s="300">
        <v>80789.680000000008</v>
      </c>
      <c r="N1648" s="301"/>
      <c r="O1648" s="297"/>
      <c r="P1648" s="302"/>
    </row>
    <row r="1649" spans="1:16" s="285" customFormat="1" ht="11.25" x14ac:dyDescent="0.2">
      <c r="A1649" s="310" t="s">
        <v>1261</v>
      </c>
      <c r="B1649" s="296" t="s">
        <v>1262</v>
      </c>
      <c r="C1649" s="296" t="s">
        <v>312</v>
      </c>
      <c r="D1649" s="297" t="s">
        <v>4864</v>
      </c>
      <c r="E1649" s="298">
        <v>5500</v>
      </c>
      <c r="F1649" s="298" t="s">
        <v>8181</v>
      </c>
      <c r="G1649" s="297" t="s">
        <v>8182</v>
      </c>
      <c r="H1649" s="297" t="s">
        <v>4914</v>
      </c>
      <c r="I1649" s="297" t="s">
        <v>4868</v>
      </c>
      <c r="J1649" s="297" t="s">
        <v>4869</v>
      </c>
      <c r="K1649" s="299">
        <v>4</v>
      </c>
      <c r="L1649" s="298">
        <v>12</v>
      </c>
      <c r="M1649" s="300">
        <v>68789.680000000008</v>
      </c>
      <c r="N1649" s="301"/>
      <c r="O1649" s="297"/>
      <c r="P1649" s="302"/>
    </row>
    <row r="1650" spans="1:16" s="285" customFormat="1" ht="11.25" x14ac:dyDescent="0.2">
      <c r="A1650" s="310" t="s">
        <v>1261</v>
      </c>
      <c r="B1650" s="296" t="s">
        <v>1262</v>
      </c>
      <c r="C1650" s="296" t="s">
        <v>312</v>
      </c>
      <c r="D1650" s="297" t="s">
        <v>4864</v>
      </c>
      <c r="E1650" s="298">
        <v>6500</v>
      </c>
      <c r="F1650" s="298" t="s">
        <v>8183</v>
      </c>
      <c r="G1650" s="297" t="s">
        <v>8184</v>
      </c>
      <c r="H1650" s="297" t="s">
        <v>4877</v>
      </c>
      <c r="I1650" s="297" t="s">
        <v>4868</v>
      </c>
      <c r="J1650" s="297" t="s">
        <v>4869</v>
      </c>
      <c r="K1650" s="299">
        <v>4</v>
      </c>
      <c r="L1650" s="298">
        <v>12</v>
      </c>
      <c r="M1650" s="300">
        <v>80789.680000000008</v>
      </c>
      <c r="N1650" s="301"/>
      <c r="O1650" s="297"/>
      <c r="P1650" s="302"/>
    </row>
    <row r="1651" spans="1:16" s="285" customFormat="1" ht="11.25" x14ac:dyDescent="0.2">
      <c r="A1651" s="310" t="s">
        <v>1261</v>
      </c>
      <c r="B1651" s="296" t="s">
        <v>1262</v>
      </c>
      <c r="C1651" s="296" t="s">
        <v>312</v>
      </c>
      <c r="D1651" s="297" t="s">
        <v>4864</v>
      </c>
      <c r="E1651" s="298">
        <v>5500</v>
      </c>
      <c r="F1651" s="298" t="s">
        <v>8185</v>
      </c>
      <c r="G1651" s="297" t="s">
        <v>8186</v>
      </c>
      <c r="H1651" s="297" t="s">
        <v>6329</v>
      </c>
      <c r="I1651" s="297" t="s">
        <v>4868</v>
      </c>
      <c r="J1651" s="297" t="s">
        <v>4869</v>
      </c>
      <c r="K1651" s="299">
        <v>4</v>
      </c>
      <c r="L1651" s="298">
        <v>12</v>
      </c>
      <c r="M1651" s="300">
        <v>68789.680000000008</v>
      </c>
      <c r="N1651" s="301"/>
      <c r="O1651" s="297"/>
      <c r="P1651" s="302"/>
    </row>
    <row r="1652" spans="1:16" s="285" customFormat="1" ht="11.25" x14ac:dyDescent="0.2">
      <c r="A1652" s="310" t="s">
        <v>1261</v>
      </c>
      <c r="B1652" s="296" t="s">
        <v>1262</v>
      </c>
      <c r="C1652" s="296" t="s">
        <v>312</v>
      </c>
      <c r="D1652" s="297" t="s">
        <v>4956</v>
      </c>
      <c r="E1652" s="298">
        <v>2500</v>
      </c>
      <c r="F1652" s="298" t="s">
        <v>8187</v>
      </c>
      <c r="G1652" s="297" t="s">
        <v>8188</v>
      </c>
      <c r="H1652" s="297" t="s">
        <v>4959</v>
      </c>
      <c r="I1652" s="297" t="s">
        <v>4897</v>
      </c>
      <c r="J1652" s="297" t="s">
        <v>4960</v>
      </c>
      <c r="K1652" s="299">
        <v>4</v>
      </c>
      <c r="L1652" s="298">
        <v>12</v>
      </c>
      <c r="M1652" s="300">
        <v>32789.68</v>
      </c>
      <c r="N1652" s="301"/>
      <c r="O1652" s="297"/>
      <c r="P1652" s="302"/>
    </row>
    <row r="1653" spans="1:16" s="285" customFormat="1" ht="11.25" x14ac:dyDescent="0.2">
      <c r="A1653" s="310" t="s">
        <v>1261</v>
      </c>
      <c r="B1653" s="296" t="s">
        <v>1262</v>
      </c>
      <c r="C1653" s="296" t="s">
        <v>312</v>
      </c>
      <c r="D1653" s="297" t="s">
        <v>4864</v>
      </c>
      <c r="E1653" s="298">
        <v>8500</v>
      </c>
      <c r="F1653" s="298" t="s">
        <v>8189</v>
      </c>
      <c r="G1653" s="297" t="s">
        <v>8190</v>
      </c>
      <c r="H1653" s="297" t="s">
        <v>4877</v>
      </c>
      <c r="I1653" s="297" t="s">
        <v>4868</v>
      </c>
      <c r="J1653" s="297" t="s">
        <v>4869</v>
      </c>
      <c r="K1653" s="299">
        <v>4</v>
      </c>
      <c r="L1653" s="298">
        <v>12</v>
      </c>
      <c r="M1653" s="300">
        <v>104789.68000000001</v>
      </c>
      <c r="N1653" s="301"/>
      <c r="O1653" s="297"/>
      <c r="P1653" s="302"/>
    </row>
    <row r="1654" spans="1:16" s="285" customFormat="1" ht="11.25" x14ac:dyDescent="0.2">
      <c r="A1654" s="310" t="s">
        <v>1261</v>
      </c>
      <c r="B1654" s="296" t="s">
        <v>1262</v>
      </c>
      <c r="C1654" s="296" t="s">
        <v>312</v>
      </c>
      <c r="D1654" s="297" t="s">
        <v>4864</v>
      </c>
      <c r="E1654" s="298">
        <v>5500</v>
      </c>
      <c r="F1654" s="298" t="s">
        <v>8191</v>
      </c>
      <c r="G1654" s="297" t="s">
        <v>8192</v>
      </c>
      <c r="H1654" s="297" t="s">
        <v>4867</v>
      </c>
      <c r="I1654" s="297" t="s">
        <v>4868</v>
      </c>
      <c r="J1654" s="297" t="s">
        <v>4869</v>
      </c>
      <c r="K1654" s="299">
        <v>4</v>
      </c>
      <c r="L1654" s="298">
        <v>12</v>
      </c>
      <c r="M1654" s="300">
        <v>69182.85000000002</v>
      </c>
      <c r="N1654" s="301"/>
      <c r="O1654" s="297"/>
      <c r="P1654" s="302"/>
    </row>
    <row r="1655" spans="1:16" s="285" customFormat="1" ht="11.25" x14ac:dyDescent="0.2">
      <c r="A1655" s="310" t="s">
        <v>1261</v>
      </c>
      <c r="B1655" s="296" t="s">
        <v>1262</v>
      </c>
      <c r="C1655" s="296" t="s">
        <v>312</v>
      </c>
      <c r="D1655" s="297" t="s">
        <v>4864</v>
      </c>
      <c r="E1655" s="298">
        <v>6500</v>
      </c>
      <c r="F1655" s="298" t="s">
        <v>8193</v>
      </c>
      <c r="G1655" s="297" t="s">
        <v>8194</v>
      </c>
      <c r="H1655" s="297" t="s">
        <v>4867</v>
      </c>
      <c r="I1655" s="297" t="s">
        <v>4868</v>
      </c>
      <c r="J1655" s="297" t="s">
        <v>4869</v>
      </c>
      <c r="K1655" s="299">
        <v>2</v>
      </c>
      <c r="L1655" s="298">
        <v>5</v>
      </c>
      <c r="M1655" s="300">
        <v>31387.3</v>
      </c>
      <c r="N1655" s="301"/>
      <c r="O1655" s="297"/>
      <c r="P1655" s="302"/>
    </row>
    <row r="1656" spans="1:16" s="285" customFormat="1" ht="11.25" x14ac:dyDescent="0.2">
      <c r="A1656" s="310" t="s">
        <v>1261</v>
      </c>
      <c r="B1656" s="296" t="s">
        <v>1262</v>
      </c>
      <c r="C1656" s="296" t="s">
        <v>312</v>
      </c>
      <c r="D1656" s="297" t="s">
        <v>4864</v>
      </c>
      <c r="E1656" s="298">
        <v>6500</v>
      </c>
      <c r="F1656" s="298" t="s">
        <v>8195</v>
      </c>
      <c r="G1656" s="297" t="s">
        <v>8196</v>
      </c>
      <c r="H1656" s="297" t="s">
        <v>5154</v>
      </c>
      <c r="I1656" s="297" t="s">
        <v>4868</v>
      </c>
      <c r="J1656" s="297" t="s">
        <v>4869</v>
      </c>
      <c r="K1656" s="299">
        <v>2</v>
      </c>
      <c r="L1656" s="298">
        <v>5</v>
      </c>
      <c r="M1656" s="300">
        <v>30303.960000000003</v>
      </c>
      <c r="N1656" s="301"/>
      <c r="O1656" s="297"/>
      <c r="P1656" s="302"/>
    </row>
    <row r="1657" spans="1:16" s="285" customFormat="1" ht="11.25" x14ac:dyDescent="0.2">
      <c r="A1657" s="310" t="s">
        <v>1261</v>
      </c>
      <c r="B1657" s="296" t="s">
        <v>1262</v>
      </c>
      <c r="C1657" s="296" t="s">
        <v>312</v>
      </c>
      <c r="D1657" s="297" t="s">
        <v>4864</v>
      </c>
      <c r="E1657" s="298">
        <v>5500</v>
      </c>
      <c r="F1657" s="298" t="s">
        <v>8197</v>
      </c>
      <c r="G1657" s="297" t="s">
        <v>8198</v>
      </c>
      <c r="H1657" s="297" t="s">
        <v>4867</v>
      </c>
      <c r="I1657" s="297" t="s">
        <v>4868</v>
      </c>
      <c r="J1657" s="297" t="s">
        <v>4869</v>
      </c>
      <c r="K1657" s="299">
        <v>4</v>
      </c>
      <c r="L1657" s="298">
        <v>12</v>
      </c>
      <c r="M1657" s="300">
        <v>68789.680000000008</v>
      </c>
      <c r="N1657" s="301"/>
      <c r="O1657" s="297"/>
      <c r="P1657" s="302"/>
    </row>
    <row r="1658" spans="1:16" s="285" customFormat="1" ht="11.25" x14ac:dyDescent="0.2">
      <c r="A1658" s="310" t="s">
        <v>1261</v>
      </c>
      <c r="B1658" s="296" t="s">
        <v>1262</v>
      </c>
      <c r="C1658" s="296" t="s">
        <v>312</v>
      </c>
      <c r="D1658" s="297" t="s">
        <v>4864</v>
      </c>
      <c r="E1658" s="298" t="s">
        <v>8199</v>
      </c>
      <c r="F1658" s="298" t="s">
        <v>8200</v>
      </c>
      <c r="G1658" s="297" t="s">
        <v>8201</v>
      </c>
      <c r="H1658" s="297" t="s">
        <v>4877</v>
      </c>
      <c r="I1658" s="297" t="s">
        <v>4868</v>
      </c>
      <c r="J1658" s="297" t="s">
        <v>4869</v>
      </c>
      <c r="K1658" s="299">
        <v>3</v>
      </c>
      <c r="L1658" s="298">
        <v>7</v>
      </c>
      <c r="M1658" s="300">
        <v>77075.600000000006</v>
      </c>
      <c r="N1658" s="301"/>
      <c r="O1658" s="297"/>
      <c r="P1658" s="302"/>
    </row>
    <row r="1659" spans="1:16" s="285" customFormat="1" ht="11.25" x14ac:dyDescent="0.2">
      <c r="A1659" s="310" t="s">
        <v>1261</v>
      </c>
      <c r="B1659" s="296" t="s">
        <v>1262</v>
      </c>
      <c r="C1659" s="296" t="s">
        <v>312</v>
      </c>
      <c r="D1659" s="297" t="s">
        <v>4864</v>
      </c>
      <c r="E1659" s="298">
        <v>7500</v>
      </c>
      <c r="F1659" s="298" t="s">
        <v>8202</v>
      </c>
      <c r="G1659" s="297" t="s">
        <v>8203</v>
      </c>
      <c r="H1659" s="297" t="s">
        <v>4867</v>
      </c>
      <c r="I1659" s="297" t="s">
        <v>4868</v>
      </c>
      <c r="J1659" s="297" t="s">
        <v>4869</v>
      </c>
      <c r="K1659" s="299">
        <v>4</v>
      </c>
      <c r="L1659" s="298">
        <v>12</v>
      </c>
      <c r="M1659" s="300">
        <v>92789.680000000008</v>
      </c>
      <c r="N1659" s="301"/>
      <c r="O1659" s="297"/>
      <c r="P1659" s="302"/>
    </row>
    <row r="1660" spans="1:16" s="285" customFormat="1" ht="11.25" x14ac:dyDescent="0.2">
      <c r="A1660" s="310" t="s">
        <v>1261</v>
      </c>
      <c r="B1660" s="296" t="s">
        <v>1262</v>
      </c>
      <c r="C1660" s="296" t="s">
        <v>312</v>
      </c>
      <c r="D1660" s="297" t="s">
        <v>4864</v>
      </c>
      <c r="E1660" s="298">
        <v>6500</v>
      </c>
      <c r="F1660" s="298" t="s">
        <v>8204</v>
      </c>
      <c r="G1660" s="297" t="s">
        <v>8205</v>
      </c>
      <c r="H1660" s="297" t="s">
        <v>4877</v>
      </c>
      <c r="I1660" s="297" t="s">
        <v>4868</v>
      </c>
      <c r="J1660" s="297" t="s">
        <v>4869</v>
      </c>
      <c r="K1660" s="299">
        <v>4</v>
      </c>
      <c r="L1660" s="298">
        <v>12</v>
      </c>
      <c r="M1660" s="300">
        <v>80789.680000000008</v>
      </c>
      <c r="N1660" s="301"/>
      <c r="O1660" s="297"/>
      <c r="P1660" s="302"/>
    </row>
    <row r="1661" spans="1:16" s="285" customFormat="1" ht="11.25" x14ac:dyDescent="0.2">
      <c r="A1661" s="310" t="s">
        <v>1261</v>
      </c>
      <c r="B1661" s="296" t="s">
        <v>1262</v>
      </c>
      <c r="C1661" s="296" t="s">
        <v>312</v>
      </c>
      <c r="D1661" s="297" t="s">
        <v>4864</v>
      </c>
      <c r="E1661" s="298">
        <v>6500</v>
      </c>
      <c r="F1661" s="298" t="s">
        <v>8206</v>
      </c>
      <c r="G1661" s="297" t="s">
        <v>8207</v>
      </c>
      <c r="H1661" s="297" t="s">
        <v>4887</v>
      </c>
      <c r="I1661" s="297" t="s">
        <v>4868</v>
      </c>
      <c r="J1661" s="297" t="s">
        <v>4869</v>
      </c>
      <c r="K1661" s="299">
        <v>4</v>
      </c>
      <c r="L1661" s="298">
        <v>12</v>
      </c>
      <c r="M1661" s="300">
        <v>80789.680000000008</v>
      </c>
      <c r="N1661" s="301"/>
      <c r="O1661" s="297"/>
      <c r="P1661" s="302"/>
    </row>
    <row r="1662" spans="1:16" s="285" customFormat="1" ht="11.25" x14ac:dyDescent="0.2">
      <c r="A1662" s="310" t="s">
        <v>1261</v>
      </c>
      <c r="B1662" s="296" t="s">
        <v>1262</v>
      </c>
      <c r="C1662" s="296" t="s">
        <v>312</v>
      </c>
      <c r="D1662" s="297" t="s">
        <v>4864</v>
      </c>
      <c r="E1662" s="298">
        <v>4800</v>
      </c>
      <c r="F1662" s="298" t="s">
        <v>8208</v>
      </c>
      <c r="G1662" s="297" t="s">
        <v>8209</v>
      </c>
      <c r="H1662" s="297" t="s">
        <v>5728</v>
      </c>
      <c r="I1662" s="297" t="s">
        <v>4883</v>
      </c>
      <c r="J1662" s="297" t="s">
        <v>4884</v>
      </c>
      <c r="K1662" s="299">
        <v>4</v>
      </c>
      <c r="L1662" s="298">
        <v>12</v>
      </c>
      <c r="M1662" s="300">
        <v>60389.68</v>
      </c>
      <c r="N1662" s="301"/>
      <c r="O1662" s="297"/>
      <c r="P1662" s="302"/>
    </row>
    <row r="1663" spans="1:16" s="285" customFormat="1" ht="11.25" x14ac:dyDescent="0.2">
      <c r="A1663" s="310" t="s">
        <v>1261</v>
      </c>
      <c r="B1663" s="296" t="s">
        <v>1262</v>
      </c>
      <c r="C1663" s="296" t="s">
        <v>312</v>
      </c>
      <c r="D1663" s="297" t="s">
        <v>4864</v>
      </c>
      <c r="E1663" s="298">
        <v>6500</v>
      </c>
      <c r="F1663" s="298" t="s">
        <v>8210</v>
      </c>
      <c r="G1663" s="297" t="s">
        <v>8211</v>
      </c>
      <c r="H1663" s="297" t="s">
        <v>4917</v>
      </c>
      <c r="I1663" s="297" t="s">
        <v>4868</v>
      </c>
      <c r="J1663" s="297" t="s">
        <v>4869</v>
      </c>
      <c r="K1663" s="299">
        <v>4</v>
      </c>
      <c r="L1663" s="298">
        <v>12</v>
      </c>
      <c r="M1663" s="300">
        <v>80789.680000000008</v>
      </c>
      <c r="N1663" s="301"/>
      <c r="O1663" s="297"/>
      <c r="P1663" s="302"/>
    </row>
    <row r="1664" spans="1:16" s="285" customFormat="1" ht="11.25" x14ac:dyDescent="0.2">
      <c r="A1664" s="310" t="s">
        <v>1261</v>
      </c>
      <c r="B1664" s="296" t="s">
        <v>1262</v>
      </c>
      <c r="C1664" s="296" t="s">
        <v>312</v>
      </c>
      <c r="D1664" s="297" t="s">
        <v>4864</v>
      </c>
      <c r="E1664" s="298">
        <v>6500</v>
      </c>
      <c r="F1664" s="298" t="s">
        <v>8212</v>
      </c>
      <c r="G1664" s="297" t="s">
        <v>8213</v>
      </c>
      <c r="H1664" s="297" t="s">
        <v>4877</v>
      </c>
      <c r="I1664" s="297" t="s">
        <v>4868</v>
      </c>
      <c r="J1664" s="297" t="s">
        <v>4869</v>
      </c>
      <c r="K1664" s="299">
        <v>2</v>
      </c>
      <c r="L1664" s="298">
        <v>5</v>
      </c>
      <c r="M1664" s="300">
        <v>31387.3</v>
      </c>
      <c r="N1664" s="301"/>
      <c r="O1664" s="297"/>
      <c r="P1664" s="302"/>
    </row>
    <row r="1665" spans="1:16" s="285" customFormat="1" ht="11.25" x14ac:dyDescent="0.2">
      <c r="A1665" s="310" t="s">
        <v>1261</v>
      </c>
      <c r="B1665" s="296" t="s">
        <v>1262</v>
      </c>
      <c r="C1665" s="296" t="s">
        <v>312</v>
      </c>
      <c r="D1665" s="297" t="s">
        <v>4864</v>
      </c>
      <c r="E1665" s="298">
        <v>6500</v>
      </c>
      <c r="F1665" s="298" t="s">
        <v>2544</v>
      </c>
      <c r="G1665" s="297" t="s">
        <v>8214</v>
      </c>
      <c r="H1665" s="297" t="s">
        <v>4877</v>
      </c>
      <c r="I1665" s="297" t="s">
        <v>4868</v>
      </c>
      <c r="J1665" s="297" t="s">
        <v>4869</v>
      </c>
      <c r="K1665" s="299">
        <v>4</v>
      </c>
      <c r="L1665" s="298">
        <v>12</v>
      </c>
      <c r="M1665" s="300">
        <v>80789.680000000008</v>
      </c>
      <c r="N1665" s="301"/>
      <c r="O1665" s="297"/>
      <c r="P1665" s="302"/>
    </row>
    <row r="1666" spans="1:16" s="285" customFormat="1" ht="11.25" x14ac:dyDescent="0.2">
      <c r="A1666" s="310" t="s">
        <v>1261</v>
      </c>
      <c r="B1666" s="296" t="s">
        <v>1262</v>
      </c>
      <c r="C1666" s="296" t="s">
        <v>312</v>
      </c>
      <c r="D1666" s="297" t="s">
        <v>4864</v>
      </c>
      <c r="E1666" s="298">
        <v>10000</v>
      </c>
      <c r="F1666" s="298" t="s">
        <v>8215</v>
      </c>
      <c r="G1666" s="297" t="s">
        <v>8216</v>
      </c>
      <c r="H1666" s="297" t="s">
        <v>4887</v>
      </c>
      <c r="I1666" s="297" t="s">
        <v>4868</v>
      </c>
      <c r="J1666" s="297" t="s">
        <v>4869</v>
      </c>
      <c r="K1666" s="299">
        <v>4</v>
      </c>
      <c r="L1666" s="298">
        <v>12</v>
      </c>
      <c r="M1666" s="300">
        <v>122789.68000000001</v>
      </c>
      <c r="N1666" s="301"/>
      <c r="O1666" s="297"/>
      <c r="P1666" s="302"/>
    </row>
    <row r="1667" spans="1:16" s="285" customFormat="1" ht="11.25" x14ac:dyDescent="0.2">
      <c r="A1667" s="310" t="s">
        <v>1261</v>
      </c>
      <c r="B1667" s="296" t="s">
        <v>1262</v>
      </c>
      <c r="C1667" s="296" t="s">
        <v>312</v>
      </c>
      <c r="D1667" s="297" t="s">
        <v>4864</v>
      </c>
      <c r="E1667" s="298">
        <v>3000</v>
      </c>
      <c r="F1667" s="298" t="s">
        <v>8217</v>
      </c>
      <c r="G1667" s="297" t="s">
        <v>8218</v>
      </c>
      <c r="H1667" s="297" t="s">
        <v>4903</v>
      </c>
      <c r="I1667" s="297" t="s">
        <v>4868</v>
      </c>
      <c r="J1667" s="297" t="s">
        <v>4869</v>
      </c>
      <c r="K1667" s="299">
        <v>4</v>
      </c>
      <c r="L1667" s="298">
        <v>12</v>
      </c>
      <c r="M1667" s="300">
        <v>38789.68</v>
      </c>
      <c r="N1667" s="301"/>
      <c r="O1667" s="297"/>
      <c r="P1667" s="302"/>
    </row>
    <row r="1668" spans="1:16" s="285" customFormat="1" ht="11.25" x14ac:dyDescent="0.2">
      <c r="A1668" s="310" t="s">
        <v>1261</v>
      </c>
      <c r="B1668" s="296" t="s">
        <v>1262</v>
      </c>
      <c r="C1668" s="296" t="s">
        <v>312</v>
      </c>
      <c r="D1668" s="297" t="s">
        <v>4956</v>
      </c>
      <c r="E1668" s="298">
        <v>3400</v>
      </c>
      <c r="F1668" s="298" t="s">
        <v>8219</v>
      </c>
      <c r="G1668" s="297" t="s">
        <v>8220</v>
      </c>
      <c r="H1668" s="297" t="s">
        <v>6859</v>
      </c>
      <c r="I1668" s="297" t="s">
        <v>4897</v>
      </c>
      <c r="J1668" s="297" t="s">
        <v>4898</v>
      </c>
      <c r="K1668" s="299">
        <v>6</v>
      </c>
      <c r="L1668" s="298">
        <v>12</v>
      </c>
      <c r="M1668" s="300">
        <v>43589.68</v>
      </c>
      <c r="N1668" s="301"/>
      <c r="O1668" s="297"/>
      <c r="P1668" s="302"/>
    </row>
    <row r="1669" spans="1:16" s="285" customFormat="1" ht="11.25" x14ac:dyDescent="0.2">
      <c r="A1669" s="310" t="s">
        <v>1261</v>
      </c>
      <c r="B1669" s="296" t="s">
        <v>1262</v>
      </c>
      <c r="C1669" s="296" t="s">
        <v>312</v>
      </c>
      <c r="D1669" s="297" t="s">
        <v>4864</v>
      </c>
      <c r="E1669" s="298">
        <v>6500</v>
      </c>
      <c r="F1669" s="298" t="s">
        <v>8221</v>
      </c>
      <c r="G1669" s="297" t="s">
        <v>8222</v>
      </c>
      <c r="H1669" s="297" t="s">
        <v>6036</v>
      </c>
      <c r="I1669" s="297" t="s">
        <v>4868</v>
      </c>
      <c r="J1669" s="297" t="s">
        <v>4869</v>
      </c>
      <c r="K1669" s="299">
        <v>4</v>
      </c>
      <c r="L1669" s="298">
        <v>12</v>
      </c>
      <c r="M1669" s="300">
        <v>80789.680000000008</v>
      </c>
      <c r="N1669" s="301"/>
      <c r="O1669" s="297"/>
      <c r="P1669" s="302"/>
    </row>
    <row r="1670" spans="1:16" s="285" customFormat="1" ht="11.25" x14ac:dyDescent="0.2">
      <c r="A1670" s="310" t="s">
        <v>1261</v>
      </c>
      <c r="B1670" s="296" t="s">
        <v>1262</v>
      </c>
      <c r="C1670" s="296" t="s">
        <v>312</v>
      </c>
      <c r="D1670" s="297" t="s">
        <v>4864</v>
      </c>
      <c r="E1670" s="298">
        <v>8500</v>
      </c>
      <c r="F1670" s="298" t="s">
        <v>8223</v>
      </c>
      <c r="G1670" s="297" t="s">
        <v>8224</v>
      </c>
      <c r="H1670" s="297" t="s">
        <v>4887</v>
      </c>
      <c r="I1670" s="297" t="s">
        <v>4868</v>
      </c>
      <c r="J1670" s="297" t="s">
        <v>4869</v>
      </c>
      <c r="K1670" s="299">
        <v>4</v>
      </c>
      <c r="L1670" s="298">
        <v>12</v>
      </c>
      <c r="M1670" s="300">
        <v>104789.68000000001</v>
      </c>
      <c r="N1670" s="301"/>
      <c r="O1670" s="297"/>
      <c r="P1670" s="302"/>
    </row>
    <row r="1671" spans="1:16" s="285" customFormat="1" ht="11.25" x14ac:dyDescent="0.2">
      <c r="A1671" s="310" t="s">
        <v>1261</v>
      </c>
      <c r="B1671" s="296" t="s">
        <v>1262</v>
      </c>
      <c r="C1671" s="296" t="s">
        <v>312</v>
      </c>
      <c r="D1671" s="297" t="s">
        <v>4880</v>
      </c>
      <c r="E1671" s="298">
        <v>4500</v>
      </c>
      <c r="F1671" s="298" t="s">
        <v>8225</v>
      </c>
      <c r="G1671" s="297" t="s">
        <v>8226</v>
      </c>
      <c r="H1671" s="297" t="s">
        <v>4874</v>
      </c>
      <c r="I1671" s="297" t="s">
        <v>4922</v>
      </c>
      <c r="J1671" s="297" t="s">
        <v>4884</v>
      </c>
      <c r="K1671" s="299">
        <v>3</v>
      </c>
      <c r="L1671" s="298">
        <v>8</v>
      </c>
      <c r="M1671" s="300">
        <v>41293.079999999994</v>
      </c>
      <c r="N1671" s="301"/>
      <c r="O1671" s="297"/>
      <c r="P1671" s="302"/>
    </row>
    <row r="1672" spans="1:16" s="285" customFormat="1" ht="11.25" x14ac:dyDescent="0.2">
      <c r="A1672" s="310" t="s">
        <v>1261</v>
      </c>
      <c r="B1672" s="296" t="s">
        <v>1262</v>
      </c>
      <c r="C1672" s="296" t="s">
        <v>312</v>
      </c>
      <c r="D1672" s="297" t="s">
        <v>4864</v>
      </c>
      <c r="E1672" s="298">
        <v>5500</v>
      </c>
      <c r="F1672" s="298" t="s">
        <v>8227</v>
      </c>
      <c r="G1672" s="297" t="s">
        <v>8228</v>
      </c>
      <c r="H1672" s="297" t="s">
        <v>4874</v>
      </c>
      <c r="I1672" s="297" t="s">
        <v>4868</v>
      </c>
      <c r="J1672" s="297" t="s">
        <v>4869</v>
      </c>
      <c r="K1672" s="299">
        <v>4</v>
      </c>
      <c r="L1672" s="298">
        <v>12</v>
      </c>
      <c r="M1672" s="300">
        <v>68789.680000000008</v>
      </c>
      <c r="N1672" s="301"/>
      <c r="O1672" s="297"/>
      <c r="P1672" s="302"/>
    </row>
    <row r="1673" spans="1:16" s="285" customFormat="1" ht="11.25" x14ac:dyDescent="0.2">
      <c r="A1673" s="310" t="s">
        <v>1261</v>
      </c>
      <c r="B1673" s="296" t="s">
        <v>1262</v>
      </c>
      <c r="C1673" s="296" t="s">
        <v>312</v>
      </c>
      <c r="D1673" s="297" t="s">
        <v>4864</v>
      </c>
      <c r="E1673" s="298">
        <v>8500</v>
      </c>
      <c r="F1673" s="298" t="s">
        <v>8229</v>
      </c>
      <c r="G1673" s="297" t="s">
        <v>8230</v>
      </c>
      <c r="H1673" s="297" t="s">
        <v>4867</v>
      </c>
      <c r="I1673" s="297" t="s">
        <v>4868</v>
      </c>
      <c r="J1673" s="297" t="s">
        <v>4869</v>
      </c>
      <c r="K1673" s="299">
        <v>4</v>
      </c>
      <c r="L1673" s="298">
        <v>11</v>
      </c>
      <c r="M1673" s="300">
        <v>101215.53</v>
      </c>
      <c r="N1673" s="301"/>
      <c r="O1673" s="297"/>
      <c r="P1673" s="302"/>
    </row>
    <row r="1674" spans="1:16" s="285" customFormat="1" ht="11.25" x14ac:dyDescent="0.2">
      <c r="A1674" s="310" t="s">
        <v>1261</v>
      </c>
      <c r="B1674" s="296" t="s">
        <v>1262</v>
      </c>
      <c r="C1674" s="296" t="s">
        <v>312</v>
      </c>
      <c r="D1674" s="297" t="s">
        <v>4864</v>
      </c>
      <c r="E1674" s="298">
        <v>7500</v>
      </c>
      <c r="F1674" s="298" t="s">
        <v>8231</v>
      </c>
      <c r="G1674" s="297" t="s">
        <v>8232</v>
      </c>
      <c r="H1674" s="297" t="s">
        <v>4867</v>
      </c>
      <c r="I1674" s="297" t="s">
        <v>4868</v>
      </c>
      <c r="J1674" s="297" t="s">
        <v>4869</v>
      </c>
      <c r="K1674" s="299">
        <v>4</v>
      </c>
      <c r="L1674" s="298">
        <v>12</v>
      </c>
      <c r="M1674" s="300">
        <v>92789.680000000008</v>
      </c>
      <c r="N1674" s="301"/>
      <c r="O1674" s="297"/>
      <c r="P1674" s="302"/>
    </row>
    <row r="1675" spans="1:16" s="285" customFormat="1" ht="11.25" x14ac:dyDescent="0.2">
      <c r="A1675" s="310" t="s">
        <v>1261</v>
      </c>
      <c r="B1675" s="296" t="s">
        <v>1262</v>
      </c>
      <c r="C1675" s="296" t="s">
        <v>312</v>
      </c>
      <c r="D1675" s="297" t="s">
        <v>4864</v>
      </c>
      <c r="E1675" s="298">
        <v>7500</v>
      </c>
      <c r="F1675" s="298" t="s">
        <v>8233</v>
      </c>
      <c r="G1675" s="297" t="s">
        <v>8234</v>
      </c>
      <c r="H1675" s="297" t="s">
        <v>4867</v>
      </c>
      <c r="I1675" s="297" t="s">
        <v>4868</v>
      </c>
      <c r="J1675" s="297" t="s">
        <v>4869</v>
      </c>
      <c r="K1675" s="299">
        <v>4</v>
      </c>
      <c r="L1675" s="298">
        <v>11</v>
      </c>
      <c r="M1675" s="300">
        <v>84578.03</v>
      </c>
      <c r="N1675" s="301"/>
      <c r="O1675" s="297"/>
      <c r="P1675" s="302"/>
    </row>
    <row r="1676" spans="1:16" s="285" customFormat="1" ht="11.25" x14ac:dyDescent="0.2">
      <c r="A1676" s="310" t="s">
        <v>1261</v>
      </c>
      <c r="B1676" s="296" t="s">
        <v>1262</v>
      </c>
      <c r="C1676" s="296" t="s">
        <v>312</v>
      </c>
      <c r="D1676" s="297" t="s">
        <v>4864</v>
      </c>
      <c r="E1676" s="298">
        <v>8500</v>
      </c>
      <c r="F1676" s="298" t="s">
        <v>8235</v>
      </c>
      <c r="G1676" s="297" t="s">
        <v>8236</v>
      </c>
      <c r="H1676" s="297" t="s">
        <v>5404</v>
      </c>
      <c r="I1676" s="297" t="s">
        <v>4868</v>
      </c>
      <c r="J1676" s="297" t="s">
        <v>4869</v>
      </c>
      <c r="K1676" s="299">
        <v>4</v>
      </c>
      <c r="L1676" s="298">
        <v>12</v>
      </c>
      <c r="M1676" s="300">
        <v>104789.68000000001</v>
      </c>
      <c r="N1676" s="301"/>
      <c r="O1676" s="297"/>
      <c r="P1676" s="302"/>
    </row>
    <row r="1677" spans="1:16" s="285" customFormat="1" ht="11.25" x14ac:dyDescent="0.2">
      <c r="A1677" s="310" t="s">
        <v>1261</v>
      </c>
      <c r="B1677" s="296" t="s">
        <v>1262</v>
      </c>
      <c r="C1677" s="296" t="s">
        <v>312</v>
      </c>
      <c r="D1677" s="297" t="s">
        <v>4864</v>
      </c>
      <c r="E1677" s="298" t="s">
        <v>6653</v>
      </c>
      <c r="F1677" s="298" t="s">
        <v>8237</v>
      </c>
      <c r="G1677" s="297" t="s">
        <v>8238</v>
      </c>
      <c r="H1677" s="297" t="s">
        <v>4877</v>
      </c>
      <c r="I1677" s="297" t="s">
        <v>4868</v>
      </c>
      <c r="J1677" s="297" t="s">
        <v>4869</v>
      </c>
      <c r="K1677" s="299">
        <v>5</v>
      </c>
      <c r="L1677" s="298">
        <v>12</v>
      </c>
      <c r="M1677" s="300">
        <v>103333.85</v>
      </c>
      <c r="N1677" s="301"/>
      <c r="O1677" s="297"/>
      <c r="P1677" s="302"/>
    </row>
    <row r="1678" spans="1:16" s="285" customFormat="1" ht="11.25" x14ac:dyDescent="0.2">
      <c r="A1678" s="310" t="s">
        <v>1261</v>
      </c>
      <c r="B1678" s="296" t="s">
        <v>1262</v>
      </c>
      <c r="C1678" s="296" t="s">
        <v>312</v>
      </c>
      <c r="D1678" s="297" t="s">
        <v>4864</v>
      </c>
      <c r="E1678" s="298" t="s">
        <v>5344</v>
      </c>
      <c r="F1678" s="298" t="s">
        <v>8239</v>
      </c>
      <c r="G1678" s="297" t="s">
        <v>8240</v>
      </c>
      <c r="H1678" s="297" t="s">
        <v>4877</v>
      </c>
      <c r="I1678" s="297" t="s">
        <v>4868</v>
      </c>
      <c r="J1678" s="297" t="s">
        <v>4869</v>
      </c>
      <c r="K1678" s="299">
        <v>5</v>
      </c>
      <c r="L1678" s="298">
        <v>12</v>
      </c>
      <c r="M1678" s="300">
        <v>62393.85</v>
      </c>
      <c r="N1678" s="301"/>
      <c r="O1678" s="297"/>
      <c r="P1678" s="302"/>
    </row>
    <row r="1679" spans="1:16" s="285" customFormat="1" ht="11.25" x14ac:dyDescent="0.2">
      <c r="A1679" s="310" t="s">
        <v>1261</v>
      </c>
      <c r="B1679" s="296" t="s">
        <v>1262</v>
      </c>
      <c r="C1679" s="296" t="s">
        <v>312</v>
      </c>
      <c r="D1679" s="297" t="s">
        <v>4864</v>
      </c>
      <c r="E1679" s="298">
        <v>9500</v>
      </c>
      <c r="F1679" s="298" t="s">
        <v>8241</v>
      </c>
      <c r="G1679" s="297" t="s">
        <v>8242</v>
      </c>
      <c r="H1679" s="297" t="s">
        <v>4917</v>
      </c>
      <c r="I1679" s="297" t="s">
        <v>4868</v>
      </c>
      <c r="J1679" s="297" t="s">
        <v>4869</v>
      </c>
      <c r="K1679" s="299">
        <v>1</v>
      </c>
      <c r="L1679" s="298">
        <v>2</v>
      </c>
      <c r="M1679" s="300">
        <v>20188.18</v>
      </c>
      <c r="N1679" s="301"/>
      <c r="O1679" s="297"/>
      <c r="P1679" s="302"/>
    </row>
    <row r="1680" spans="1:16" s="285" customFormat="1" ht="11.25" x14ac:dyDescent="0.2">
      <c r="A1680" s="310" t="s">
        <v>1261</v>
      </c>
      <c r="B1680" s="296" t="s">
        <v>1262</v>
      </c>
      <c r="C1680" s="296" t="s">
        <v>312</v>
      </c>
      <c r="D1680" s="297" t="s">
        <v>4864</v>
      </c>
      <c r="E1680" s="298">
        <v>6000</v>
      </c>
      <c r="F1680" s="298" t="s">
        <v>8243</v>
      </c>
      <c r="G1680" s="297" t="s">
        <v>8244</v>
      </c>
      <c r="H1680" s="297" t="s">
        <v>4914</v>
      </c>
      <c r="I1680" s="297" t="s">
        <v>4868</v>
      </c>
      <c r="J1680" s="297" t="s">
        <v>4869</v>
      </c>
      <c r="K1680" s="299">
        <v>4</v>
      </c>
      <c r="L1680" s="298">
        <v>12</v>
      </c>
      <c r="M1680" s="300">
        <v>74789.680000000008</v>
      </c>
      <c r="N1680" s="301"/>
      <c r="O1680" s="297"/>
      <c r="P1680" s="302"/>
    </row>
    <row r="1681" spans="1:16" s="285" customFormat="1" ht="11.25" x14ac:dyDescent="0.2">
      <c r="A1681" s="310" t="s">
        <v>1261</v>
      </c>
      <c r="B1681" s="296" t="s">
        <v>1262</v>
      </c>
      <c r="C1681" s="296" t="s">
        <v>312</v>
      </c>
      <c r="D1681" s="297" t="s">
        <v>4864</v>
      </c>
      <c r="E1681" s="298" t="s">
        <v>4888</v>
      </c>
      <c r="F1681" s="298" t="s">
        <v>8245</v>
      </c>
      <c r="G1681" s="297" t="s">
        <v>8246</v>
      </c>
      <c r="H1681" s="297" t="s">
        <v>4903</v>
      </c>
      <c r="I1681" s="297" t="s">
        <v>4868</v>
      </c>
      <c r="J1681" s="297" t="s">
        <v>4869</v>
      </c>
      <c r="K1681" s="299">
        <v>5</v>
      </c>
      <c r="L1681" s="298">
        <v>12</v>
      </c>
      <c r="M1681" s="300">
        <v>95729.950000000012</v>
      </c>
      <c r="N1681" s="301"/>
      <c r="O1681" s="297"/>
      <c r="P1681" s="302"/>
    </row>
    <row r="1682" spans="1:16" s="285" customFormat="1" ht="11.25" x14ac:dyDescent="0.2">
      <c r="A1682" s="310" t="s">
        <v>1261</v>
      </c>
      <c r="B1682" s="296" t="s">
        <v>1262</v>
      </c>
      <c r="C1682" s="296" t="s">
        <v>312</v>
      </c>
      <c r="D1682" s="297" t="s">
        <v>4864</v>
      </c>
      <c r="E1682" s="298">
        <v>5500</v>
      </c>
      <c r="F1682" s="298" t="s">
        <v>8247</v>
      </c>
      <c r="G1682" s="297" t="s">
        <v>8248</v>
      </c>
      <c r="H1682" s="297" t="s">
        <v>4867</v>
      </c>
      <c r="I1682" s="297" t="s">
        <v>4868</v>
      </c>
      <c r="J1682" s="297" t="s">
        <v>4869</v>
      </c>
      <c r="K1682" s="299">
        <v>4</v>
      </c>
      <c r="L1682" s="298">
        <v>12</v>
      </c>
      <c r="M1682" s="300">
        <v>68789.680000000008</v>
      </c>
      <c r="N1682" s="301"/>
      <c r="O1682" s="297"/>
      <c r="P1682" s="302"/>
    </row>
    <row r="1683" spans="1:16" s="285" customFormat="1" ht="11.25" x14ac:dyDescent="0.2">
      <c r="A1683" s="310" t="s">
        <v>1261</v>
      </c>
      <c r="B1683" s="296" t="s">
        <v>1262</v>
      </c>
      <c r="C1683" s="296" t="s">
        <v>312</v>
      </c>
      <c r="D1683" s="297" t="s">
        <v>4864</v>
      </c>
      <c r="E1683" s="298" t="s">
        <v>5105</v>
      </c>
      <c r="F1683" s="298" t="s">
        <v>8249</v>
      </c>
      <c r="G1683" s="297" t="s">
        <v>8250</v>
      </c>
      <c r="H1683" s="297" t="s">
        <v>4914</v>
      </c>
      <c r="I1683" s="297" t="s">
        <v>4868</v>
      </c>
      <c r="J1683" s="297" t="s">
        <v>4869</v>
      </c>
      <c r="K1683" s="299">
        <v>5</v>
      </c>
      <c r="L1683" s="298">
        <v>12</v>
      </c>
      <c r="M1683" s="300">
        <v>71618.010000000009</v>
      </c>
      <c r="N1683" s="301"/>
      <c r="O1683" s="297"/>
      <c r="P1683" s="302"/>
    </row>
    <row r="1684" spans="1:16" s="285" customFormat="1" ht="11.25" x14ac:dyDescent="0.2">
      <c r="A1684" s="310" t="s">
        <v>1261</v>
      </c>
      <c r="B1684" s="296" t="s">
        <v>1262</v>
      </c>
      <c r="C1684" s="296" t="s">
        <v>312</v>
      </c>
      <c r="D1684" s="297" t="s">
        <v>4864</v>
      </c>
      <c r="E1684" s="298">
        <v>7000</v>
      </c>
      <c r="F1684" s="298" t="s">
        <v>8251</v>
      </c>
      <c r="G1684" s="297" t="s">
        <v>8252</v>
      </c>
      <c r="H1684" s="297" t="s">
        <v>4903</v>
      </c>
      <c r="I1684" s="297" t="s">
        <v>4868</v>
      </c>
      <c r="J1684" s="297" t="s">
        <v>4869</v>
      </c>
      <c r="K1684" s="299">
        <v>4</v>
      </c>
      <c r="L1684" s="298">
        <v>12</v>
      </c>
      <c r="M1684" s="300">
        <v>74715.53</v>
      </c>
      <c r="N1684" s="301"/>
      <c r="O1684" s="297"/>
      <c r="P1684" s="302"/>
    </row>
    <row r="1685" spans="1:16" s="285" customFormat="1" ht="11.25" x14ac:dyDescent="0.2">
      <c r="A1685" s="310" t="s">
        <v>1261</v>
      </c>
      <c r="B1685" s="296" t="s">
        <v>1262</v>
      </c>
      <c r="C1685" s="296" t="s">
        <v>312</v>
      </c>
      <c r="D1685" s="297" t="s">
        <v>4864</v>
      </c>
      <c r="E1685" s="298">
        <v>6500</v>
      </c>
      <c r="F1685" s="298" t="s">
        <v>8253</v>
      </c>
      <c r="G1685" s="297" t="s">
        <v>8254</v>
      </c>
      <c r="H1685" s="297" t="s">
        <v>4867</v>
      </c>
      <c r="I1685" s="297" t="s">
        <v>4868</v>
      </c>
      <c r="J1685" s="297" t="s">
        <v>4869</v>
      </c>
      <c r="K1685" s="299">
        <v>2</v>
      </c>
      <c r="L1685" s="298">
        <v>5</v>
      </c>
      <c r="M1685" s="300">
        <v>31387.3</v>
      </c>
      <c r="N1685" s="301"/>
      <c r="O1685" s="297"/>
      <c r="P1685" s="302"/>
    </row>
    <row r="1686" spans="1:16" s="285" customFormat="1" ht="11.25" x14ac:dyDescent="0.2">
      <c r="A1686" s="310" t="s">
        <v>1261</v>
      </c>
      <c r="B1686" s="296" t="s">
        <v>1262</v>
      </c>
      <c r="C1686" s="296" t="s">
        <v>312</v>
      </c>
      <c r="D1686" s="297" t="s">
        <v>4864</v>
      </c>
      <c r="E1686" s="298">
        <v>6500</v>
      </c>
      <c r="F1686" s="298" t="s">
        <v>8255</v>
      </c>
      <c r="G1686" s="297" t="s">
        <v>8256</v>
      </c>
      <c r="H1686" s="297" t="s">
        <v>5053</v>
      </c>
      <c r="I1686" s="297" t="s">
        <v>4868</v>
      </c>
      <c r="J1686" s="297" t="s">
        <v>4869</v>
      </c>
      <c r="K1686" s="299">
        <v>4</v>
      </c>
      <c r="L1686" s="298">
        <v>12</v>
      </c>
      <c r="M1686" s="300">
        <v>80789.680000000008</v>
      </c>
      <c r="N1686" s="301"/>
      <c r="O1686" s="297"/>
      <c r="P1686" s="302"/>
    </row>
    <row r="1687" spans="1:16" s="285" customFormat="1" ht="11.25" x14ac:dyDescent="0.2">
      <c r="A1687" s="310" t="s">
        <v>1261</v>
      </c>
      <c r="B1687" s="296" t="s">
        <v>1262</v>
      </c>
      <c r="C1687" s="296" t="s">
        <v>312</v>
      </c>
      <c r="D1687" s="297" t="s">
        <v>4864</v>
      </c>
      <c r="E1687" s="298">
        <v>6500</v>
      </c>
      <c r="F1687" s="298" t="s">
        <v>8257</v>
      </c>
      <c r="G1687" s="297" t="s">
        <v>8258</v>
      </c>
      <c r="H1687" s="297" t="s">
        <v>5569</v>
      </c>
      <c r="I1687" s="297" t="s">
        <v>4868</v>
      </c>
      <c r="J1687" s="297" t="s">
        <v>4869</v>
      </c>
      <c r="K1687" s="299">
        <v>4</v>
      </c>
      <c r="L1687" s="298">
        <v>12</v>
      </c>
      <c r="M1687" s="300">
        <v>80789.680000000008</v>
      </c>
      <c r="N1687" s="301"/>
      <c r="O1687" s="297"/>
      <c r="P1687" s="302"/>
    </row>
    <row r="1688" spans="1:16" s="285" customFormat="1" ht="11.25" x14ac:dyDescent="0.2">
      <c r="A1688" s="310" t="s">
        <v>1261</v>
      </c>
      <c r="B1688" s="296" t="s">
        <v>1262</v>
      </c>
      <c r="C1688" s="296" t="s">
        <v>312</v>
      </c>
      <c r="D1688" s="297" t="s">
        <v>4880</v>
      </c>
      <c r="E1688" s="298">
        <v>2500</v>
      </c>
      <c r="F1688" s="298" t="s">
        <v>8259</v>
      </c>
      <c r="G1688" s="297" t="s">
        <v>8260</v>
      </c>
      <c r="H1688" s="297" t="s">
        <v>4917</v>
      </c>
      <c r="I1688" s="297" t="s">
        <v>4883</v>
      </c>
      <c r="J1688" s="297" t="s">
        <v>4884</v>
      </c>
      <c r="K1688" s="299">
        <v>4</v>
      </c>
      <c r="L1688" s="298">
        <v>12</v>
      </c>
      <c r="M1688" s="300">
        <v>32789.68</v>
      </c>
      <c r="N1688" s="301"/>
      <c r="O1688" s="297"/>
      <c r="P1688" s="302"/>
    </row>
    <row r="1689" spans="1:16" s="285" customFormat="1" ht="11.25" x14ac:dyDescent="0.2">
      <c r="A1689" s="310" t="s">
        <v>1261</v>
      </c>
      <c r="B1689" s="296" t="s">
        <v>1262</v>
      </c>
      <c r="C1689" s="296" t="s">
        <v>312</v>
      </c>
      <c r="D1689" s="297" t="s">
        <v>4864</v>
      </c>
      <c r="E1689" s="298">
        <v>5500</v>
      </c>
      <c r="F1689" s="298" t="s">
        <v>8261</v>
      </c>
      <c r="G1689" s="297" t="s">
        <v>8262</v>
      </c>
      <c r="H1689" s="297" t="s">
        <v>4867</v>
      </c>
      <c r="I1689" s="297" t="s">
        <v>4868</v>
      </c>
      <c r="J1689" s="297" t="s">
        <v>4869</v>
      </c>
      <c r="K1689" s="299">
        <v>4</v>
      </c>
      <c r="L1689" s="298">
        <v>12</v>
      </c>
      <c r="M1689" s="300">
        <v>70899.530000000013</v>
      </c>
      <c r="N1689" s="301"/>
      <c r="O1689" s="297"/>
      <c r="P1689" s="302"/>
    </row>
    <row r="1690" spans="1:16" s="285" customFormat="1" ht="11.25" x14ac:dyDescent="0.2">
      <c r="A1690" s="310" t="s">
        <v>1261</v>
      </c>
      <c r="B1690" s="296" t="s">
        <v>1262</v>
      </c>
      <c r="C1690" s="296" t="s">
        <v>312</v>
      </c>
      <c r="D1690" s="297" t="s">
        <v>4864</v>
      </c>
      <c r="E1690" s="298">
        <v>6500</v>
      </c>
      <c r="F1690" s="298" t="s">
        <v>8263</v>
      </c>
      <c r="G1690" s="297" t="s">
        <v>8264</v>
      </c>
      <c r="H1690" s="297" t="s">
        <v>4867</v>
      </c>
      <c r="I1690" s="297" t="s">
        <v>4868</v>
      </c>
      <c r="J1690" s="297" t="s">
        <v>4869</v>
      </c>
      <c r="K1690" s="299">
        <v>4</v>
      </c>
      <c r="L1690" s="298">
        <v>11</v>
      </c>
      <c r="M1690" s="300">
        <v>78015.53</v>
      </c>
      <c r="N1690" s="301"/>
      <c r="O1690" s="297"/>
      <c r="P1690" s="302"/>
    </row>
    <row r="1691" spans="1:16" s="285" customFormat="1" ht="11.25" x14ac:dyDescent="0.2">
      <c r="A1691" s="310" t="s">
        <v>1261</v>
      </c>
      <c r="B1691" s="296" t="s">
        <v>1262</v>
      </c>
      <c r="C1691" s="296" t="s">
        <v>312</v>
      </c>
      <c r="D1691" s="297" t="s">
        <v>4864</v>
      </c>
      <c r="E1691" s="298">
        <v>6500</v>
      </c>
      <c r="F1691" s="298" t="s">
        <v>8265</v>
      </c>
      <c r="G1691" s="297" t="s">
        <v>8266</v>
      </c>
      <c r="H1691" s="297" t="s">
        <v>4877</v>
      </c>
      <c r="I1691" s="297" t="s">
        <v>4868</v>
      </c>
      <c r="J1691" s="297" t="s">
        <v>4869</v>
      </c>
      <c r="K1691" s="299">
        <v>4</v>
      </c>
      <c r="L1691" s="298">
        <v>12</v>
      </c>
      <c r="M1691" s="300">
        <v>80789.680000000008</v>
      </c>
      <c r="N1691" s="301"/>
      <c r="O1691" s="297"/>
      <c r="P1691" s="302"/>
    </row>
    <row r="1692" spans="1:16" s="285" customFormat="1" ht="11.25" x14ac:dyDescent="0.2">
      <c r="A1692" s="310" t="s">
        <v>1261</v>
      </c>
      <c r="B1692" s="296" t="s">
        <v>1262</v>
      </c>
      <c r="C1692" s="296" t="s">
        <v>312</v>
      </c>
      <c r="D1692" s="297" t="s">
        <v>4864</v>
      </c>
      <c r="E1692" s="298">
        <v>5500</v>
      </c>
      <c r="F1692" s="298" t="s">
        <v>8267</v>
      </c>
      <c r="G1692" s="297" t="s">
        <v>8268</v>
      </c>
      <c r="H1692" s="297" t="s">
        <v>4867</v>
      </c>
      <c r="I1692" s="297" t="s">
        <v>4868</v>
      </c>
      <c r="J1692" s="297" t="s">
        <v>4869</v>
      </c>
      <c r="K1692" s="299">
        <v>4</v>
      </c>
      <c r="L1692" s="298">
        <v>12</v>
      </c>
      <c r="M1692" s="300">
        <v>69277.42</v>
      </c>
      <c r="N1692" s="301"/>
      <c r="O1692" s="297"/>
      <c r="P1692" s="302"/>
    </row>
    <row r="1693" spans="1:16" s="285" customFormat="1" ht="11.25" x14ac:dyDescent="0.2">
      <c r="A1693" s="310" t="s">
        <v>1261</v>
      </c>
      <c r="B1693" s="296" t="s">
        <v>1262</v>
      </c>
      <c r="C1693" s="296" t="s">
        <v>312</v>
      </c>
      <c r="D1693" s="297" t="s">
        <v>4864</v>
      </c>
      <c r="E1693" s="298">
        <v>5500</v>
      </c>
      <c r="F1693" s="298" t="s">
        <v>8269</v>
      </c>
      <c r="G1693" s="297" t="s">
        <v>8270</v>
      </c>
      <c r="H1693" s="297" t="s">
        <v>4914</v>
      </c>
      <c r="I1693" s="297" t="s">
        <v>4868</v>
      </c>
      <c r="J1693" s="297" t="s">
        <v>4869</v>
      </c>
      <c r="K1693" s="299">
        <v>4</v>
      </c>
      <c r="L1693" s="298">
        <v>12</v>
      </c>
      <c r="M1693" s="300">
        <v>68789.680000000008</v>
      </c>
      <c r="N1693" s="301"/>
      <c r="O1693" s="297"/>
      <c r="P1693" s="302"/>
    </row>
    <row r="1694" spans="1:16" s="285" customFormat="1" ht="11.25" x14ac:dyDescent="0.2">
      <c r="A1694" s="310" t="s">
        <v>1261</v>
      </c>
      <c r="B1694" s="296" t="s">
        <v>1262</v>
      </c>
      <c r="C1694" s="296" t="s">
        <v>312</v>
      </c>
      <c r="D1694" s="297" t="s">
        <v>4864</v>
      </c>
      <c r="E1694" s="298">
        <v>7500</v>
      </c>
      <c r="F1694" s="298" t="s">
        <v>8271</v>
      </c>
      <c r="G1694" s="297" t="s">
        <v>8272</v>
      </c>
      <c r="H1694" s="297" t="s">
        <v>4877</v>
      </c>
      <c r="I1694" s="297" t="s">
        <v>4868</v>
      </c>
      <c r="J1694" s="297" t="s">
        <v>4869</v>
      </c>
      <c r="K1694" s="299">
        <v>4</v>
      </c>
      <c r="L1694" s="298">
        <v>12</v>
      </c>
      <c r="M1694" s="300">
        <v>92789.680000000008</v>
      </c>
      <c r="N1694" s="301"/>
      <c r="O1694" s="297"/>
      <c r="P1694" s="302"/>
    </row>
    <row r="1695" spans="1:16" s="285" customFormat="1" ht="11.25" x14ac:dyDescent="0.2">
      <c r="A1695" s="310" t="s">
        <v>1261</v>
      </c>
      <c r="B1695" s="296" t="s">
        <v>1262</v>
      </c>
      <c r="C1695" s="296" t="s">
        <v>312</v>
      </c>
      <c r="D1695" s="297" t="s">
        <v>4864</v>
      </c>
      <c r="E1695" s="298">
        <v>10000</v>
      </c>
      <c r="F1695" s="298" t="s">
        <v>8273</v>
      </c>
      <c r="G1695" s="297" t="s">
        <v>8274</v>
      </c>
      <c r="H1695" s="297" t="s">
        <v>4887</v>
      </c>
      <c r="I1695" s="297" t="s">
        <v>4868</v>
      </c>
      <c r="J1695" s="297" t="s">
        <v>4869</v>
      </c>
      <c r="K1695" s="299">
        <v>4</v>
      </c>
      <c r="L1695" s="298">
        <v>12</v>
      </c>
      <c r="M1695" s="300">
        <v>122789.68000000001</v>
      </c>
      <c r="N1695" s="301"/>
      <c r="O1695" s="297"/>
      <c r="P1695" s="302"/>
    </row>
    <row r="1696" spans="1:16" s="285" customFormat="1" ht="11.25" x14ac:dyDescent="0.2">
      <c r="A1696" s="310" t="s">
        <v>1261</v>
      </c>
      <c r="B1696" s="296" t="s">
        <v>1262</v>
      </c>
      <c r="C1696" s="296" t="s">
        <v>312</v>
      </c>
      <c r="D1696" s="297" t="s">
        <v>4880</v>
      </c>
      <c r="E1696" s="298">
        <v>4200</v>
      </c>
      <c r="F1696" s="298" t="s">
        <v>8275</v>
      </c>
      <c r="G1696" s="297" t="s">
        <v>8276</v>
      </c>
      <c r="H1696" s="297" t="s">
        <v>4903</v>
      </c>
      <c r="I1696" s="297" t="s">
        <v>4883</v>
      </c>
      <c r="J1696" s="297" t="s">
        <v>4884</v>
      </c>
      <c r="K1696" s="299">
        <v>4</v>
      </c>
      <c r="L1696" s="298">
        <v>12</v>
      </c>
      <c r="M1696" s="300">
        <v>53189.68</v>
      </c>
      <c r="N1696" s="301"/>
      <c r="O1696" s="297"/>
      <c r="P1696" s="302"/>
    </row>
    <row r="1697" spans="1:16" s="285" customFormat="1" ht="11.25" x14ac:dyDescent="0.2">
      <c r="A1697" s="310" t="s">
        <v>1261</v>
      </c>
      <c r="B1697" s="296" t="s">
        <v>1262</v>
      </c>
      <c r="C1697" s="296" t="s">
        <v>312</v>
      </c>
      <c r="D1697" s="297" t="s">
        <v>4864</v>
      </c>
      <c r="E1697" s="298">
        <v>4800</v>
      </c>
      <c r="F1697" s="298" t="s">
        <v>8277</v>
      </c>
      <c r="G1697" s="297" t="s">
        <v>8278</v>
      </c>
      <c r="H1697" s="297" t="s">
        <v>4877</v>
      </c>
      <c r="I1697" s="297" t="s">
        <v>4868</v>
      </c>
      <c r="J1697" s="297" t="s">
        <v>4869</v>
      </c>
      <c r="K1697" s="299">
        <v>4</v>
      </c>
      <c r="L1697" s="298">
        <v>12</v>
      </c>
      <c r="M1697" s="300">
        <v>60389.68</v>
      </c>
      <c r="N1697" s="301"/>
      <c r="O1697" s="297"/>
      <c r="P1697" s="302"/>
    </row>
    <row r="1698" spans="1:16" s="285" customFormat="1" ht="11.25" x14ac:dyDescent="0.2">
      <c r="A1698" s="310" t="s">
        <v>1261</v>
      </c>
      <c r="B1698" s="296" t="s">
        <v>1262</v>
      </c>
      <c r="C1698" s="296" t="s">
        <v>312</v>
      </c>
      <c r="D1698" s="297" t="s">
        <v>4864</v>
      </c>
      <c r="E1698" s="298" t="s">
        <v>4888</v>
      </c>
      <c r="F1698" s="298" t="s">
        <v>8279</v>
      </c>
      <c r="G1698" s="297" t="s">
        <v>8280</v>
      </c>
      <c r="H1698" s="297" t="s">
        <v>4877</v>
      </c>
      <c r="I1698" s="297" t="s">
        <v>4868</v>
      </c>
      <c r="J1698" s="297" t="s">
        <v>4869</v>
      </c>
      <c r="K1698" s="299">
        <v>5</v>
      </c>
      <c r="L1698" s="298">
        <v>11</v>
      </c>
      <c r="M1698" s="300">
        <v>86422.47</v>
      </c>
      <c r="N1698" s="301"/>
      <c r="O1698" s="297"/>
      <c r="P1698" s="302"/>
    </row>
    <row r="1699" spans="1:16" s="285" customFormat="1" ht="11.25" x14ac:dyDescent="0.2">
      <c r="A1699" s="310" t="s">
        <v>1261</v>
      </c>
      <c r="B1699" s="296" t="s">
        <v>1262</v>
      </c>
      <c r="C1699" s="296" t="s">
        <v>312</v>
      </c>
      <c r="D1699" s="297" t="s">
        <v>4956</v>
      </c>
      <c r="E1699" s="298">
        <v>4500</v>
      </c>
      <c r="F1699" s="298" t="s">
        <v>8281</v>
      </c>
      <c r="G1699" s="297" t="s">
        <v>8282</v>
      </c>
      <c r="H1699" s="297" t="s">
        <v>6084</v>
      </c>
      <c r="I1699" s="297" t="s">
        <v>4868</v>
      </c>
      <c r="J1699" s="297" t="s">
        <v>5069</v>
      </c>
      <c r="K1699" s="299">
        <v>4</v>
      </c>
      <c r="L1699" s="298">
        <v>11</v>
      </c>
      <c r="M1699" s="300">
        <v>54815.53</v>
      </c>
      <c r="N1699" s="301"/>
      <c r="O1699" s="297"/>
      <c r="P1699" s="302"/>
    </row>
    <row r="1700" spans="1:16" s="285" customFormat="1" ht="11.25" x14ac:dyDescent="0.2">
      <c r="A1700" s="310" t="s">
        <v>1261</v>
      </c>
      <c r="B1700" s="296" t="s">
        <v>1262</v>
      </c>
      <c r="C1700" s="296" t="s">
        <v>312</v>
      </c>
      <c r="D1700" s="297" t="s">
        <v>4864</v>
      </c>
      <c r="E1700" s="298">
        <v>6500</v>
      </c>
      <c r="F1700" s="298" t="s">
        <v>8283</v>
      </c>
      <c r="G1700" s="297" t="s">
        <v>8284</v>
      </c>
      <c r="H1700" s="297" t="s">
        <v>4867</v>
      </c>
      <c r="I1700" s="297" t="s">
        <v>4868</v>
      </c>
      <c r="J1700" s="297" t="s">
        <v>4869</v>
      </c>
      <c r="K1700" s="299">
        <v>2</v>
      </c>
      <c r="L1700" s="298">
        <v>5</v>
      </c>
      <c r="M1700" s="300">
        <v>31387.3</v>
      </c>
      <c r="N1700" s="301"/>
      <c r="O1700" s="297"/>
      <c r="P1700" s="302"/>
    </row>
    <row r="1701" spans="1:16" s="285" customFormat="1" ht="11.25" x14ac:dyDescent="0.2">
      <c r="A1701" s="310" t="s">
        <v>1261</v>
      </c>
      <c r="B1701" s="296" t="s">
        <v>1262</v>
      </c>
      <c r="C1701" s="296" t="s">
        <v>312</v>
      </c>
      <c r="D1701" s="297" t="s">
        <v>4864</v>
      </c>
      <c r="E1701" s="298">
        <v>6000</v>
      </c>
      <c r="F1701" s="298" t="s">
        <v>8285</v>
      </c>
      <c r="G1701" s="297" t="s">
        <v>8286</v>
      </c>
      <c r="H1701" s="297" t="s">
        <v>5647</v>
      </c>
      <c r="I1701" s="297" t="s">
        <v>4868</v>
      </c>
      <c r="J1701" s="297" t="s">
        <v>4869</v>
      </c>
      <c r="K1701" s="299">
        <v>4</v>
      </c>
      <c r="L1701" s="298">
        <v>12</v>
      </c>
      <c r="M1701" s="300">
        <v>74789.680000000008</v>
      </c>
      <c r="N1701" s="301"/>
      <c r="O1701" s="297"/>
      <c r="P1701" s="302"/>
    </row>
    <row r="1702" spans="1:16" s="285" customFormat="1" ht="11.25" x14ac:dyDescent="0.2">
      <c r="A1702" s="310" t="s">
        <v>1261</v>
      </c>
      <c r="B1702" s="296" t="s">
        <v>1262</v>
      </c>
      <c r="C1702" s="296" t="s">
        <v>312</v>
      </c>
      <c r="D1702" s="297" t="s">
        <v>4864</v>
      </c>
      <c r="E1702" s="298" t="s">
        <v>8287</v>
      </c>
      <c r="F1702" s="298" t="s">
        <v>8288</v>
      </c>
      <c r="G1702" s="297" t="s">
        <v>8289</v>
      </c>
      <c r="H1702" s="297" t="s">
        <v>4874</v>
      </c>
      <c r="I1702" s="297" t="s">
        <v>4868</v>
      </c>
      <c r="J1702" s="297" t="s">
        <v>4869</v>
      </c>
      <c r="K1702" s="299">
        <v>5</v>
      </c>
      <c r="L1702" s="298">
        <v>12</v>
      </c>
      <c r="M1702" s="300">
        <v>88806.35</v>
      </c>
      <c r="N1702" s="301"/>
      <c r="O1702" s="297"/>
      <c r="P1702" s="302"/>
    </row>
    <row r="1703" spans="1:16" s="285" customFormat="1" ht="11.25" x14ac:dyDescent="0.2">
      <c r="A1703" s="310" t="s">
        <v>1261</v>
      </c>
      <c r="B1703" s="296" t="s">
        <v>1262</v>
      </c>
      <c r="C1703" s="296" t="s">
        <v>312</v>
      </c>
      <c r="D1703" s="297" t="s">
        <v>4864</v>
      </c>
      <c r="E1703" s="298">
        <v>6500</v>
      </c>
      <c r="F1703" s="298" t="s">
        <v>8290</v>
      </c>
      <c r="G1703" s="297" t="s">
        <v>8291</v>
      </c>
      <c r="H1703" s="297" t="s">
        <v>4867</v>
      </c>
      <c r="I1703" s="297" t="s">
        <v>4868</v>
      </c>
      <c r="J1703" s="297" t="s">
        <v>4869</v>
      </c>
      <c r="K1703" s="299">
        <v>4</v>
      </c>
      <c r="L1703" s="298">
        <v>12</v>
      </c>
      <c r="M1703" s="300">
        <v>80789.680000000008</v>
      </c>
      <c r="N1703" s="301"/>
      <c r="O1703" s="297"/>
      <c r="P1703" s="302"/>
    </row>
    <row r="1704" spans="1:16" s="285" customFormat="1" ht="11.25" x14ac:dyDescent="0.2">
      <c r="A1704" s="310" t="s">
        <v>1261</v>
      </c>
      <c r="B1704" s="296" t="s">
        <v>1262</v>
      </c>
      <c r="C1704" s="296" t="s">
        <v>312</v>
      </c>
      <c r="D1704" s="297" t="s">
        <v>4864</v>
      </c>
      <c r="E1704" s="298">
        <v>9500</v>
      </c>
      <c r="F1704" s="298" t="s">
        <v>8292</v>
      </c>
      <c r="G1704" s="297" t="s">
        <v>8293</v>
      </c>
      <c r="H1704" s="297" t="s">
        <v>4887</v>
      </c>
      <c r="I1704" s="297" t="s">
        <v>4868</v>
      </c>
      <c r="J1704" s="297" t="s">
        <v>4869</v>
      </c>
      <c r="K1704" s="299">
        <v>2</v>
      </c>
      <c r="L1704" s="298">
        <v>6</v>
      </c>
      <c r="M1704" s="300">
        <v>62894.78</v>
      </c>
      <c r="N1704" s="301"/>
      <c r="O1704" s="297"/>
      <c r="P1704" s="302"/>
    </row>
    <row r="1705" spans="1:16" s="285" customFormat="1" ht="11.25" x14ac:dyDescent="0.2">
      <c r="A1705" s="310" t="s">
        <v>1261</v>
      </c>
      <c r="B1705" s="296" t="s">
        <v>1262</v>
      </c>
      <c r="C1705" s="296" t="s">
        <v>312</v>
      </c>
      <c r="D1705" s="297" t="s">
        <v>4864</v>
      </c>
      <c r="E1705" s="298">
        <v>5500</v>
      </c>
      <c r="F1705" s="298" t="s">
        <v>8294</v>
      </c>
      <c r="G1705" s="297" t="s">
        <v>8295</v>
      </c>
      <c r="H1705" s="297" t="s">
        <v>4867</v>
      </c>
      <c r="I1705" s="297" t="s">
        <v>4868</v>
      </c>
      <c r="J1705" s="297" t="s">
        <v>4869</v>
      </c>
      <c r="K1705" s="299">
        <v>4</v>
      </c>
      <c r="L1705" s="298">
        <v>12</v>
      </c>
      <c r="M1705" s="300">
        <v>68789.680000000008</v>
      </c>
      <c r="N1705" s="301"/>
      <c r="O1705" s="297"/>
      <c r="P1705" s="302"/>
    </row>
    <row r="1706" spans="1:16" s="285" customFormat="1" ht="11.25" x14ac:dyDescent="0.2">
      <c r="A1706" s="310" t="s">
        <v>1261</v>
      </c>
      <c r="B1706" s="296" t="s">
        <v>1262</v>
      </c>
      <c r="C1706" s="296" t="s">
        <v>312</v>
      </c>
      <c r="D1706" s="297" t="s">
        <v>4864</v>
      </c>
      <c r="E1706" s="298">
        <v>7500</v>
      </c>
      <c r="F1706" s="298" t="s">
        <v>8296</v>
      </c>
      <c r="G1706" s="297" t="s">
        <v>8297</v>
      </c>
      <c r="H1706" s="297" t="s">
        <v>4887</v>
      </c>
      <c r="I1706" s="297" t="s">
        <v>4868</v>
      </c>
      <c r="J1706" s="297" t="s">
        <v>4869</v>
      </c>
      <c r="K1706" s="299">
        <v>1</v>
      </c>
      <c r="L1706" s="298">
        <v>2</v>
      </c>
      <c r="M1706" s="300">
        <v>16054.849999999999</v>
      </c>
      <c r="N1706" s="301"/>
      <c r="O1706" s="297"/>
      <c r="P1706" s="302"/>
    </row>
    <row r="1707" spans="1:16" s="285" customFormat="1" ht="11.25" x14ac:dyDescent="0.2">
      <c r="A1707" s="310" t="s">
        <v>1261</v>
      </c>
      <c r="B1707" s="296" t="s">
        <v>1262</v>
      </c>
      <c r="C1707" s="296" t="s">
        <v>312</v>
      </c>
      <c r="D1707" s="297" t="s">
        <v>4864</v>
      </c>
      <c r="E1707" s="298">
        <v>4800</v>
      </c>
      <c r="F1707" s="298" t="s">
        <v>8298</v>
      </c>
      <c r="G1707" s="297" t="s">
        <v>8299</v>
      </c>
      <c r="H1707" s="297" t="s">
        <v>4877</v>
      </c>
      <c r="I1707" s="297" t="s">
        <v>4868</v>
      </c>
      <c r="J1707" s="297" t="s">
        <v>4869</v>
      </c>
      <c r="K1707" s="299">
        <v>4</v>
      </c>
      <c r="L1707" s="298">
        <v>12</v>
      </c>
      <c r="M1707" s="300">
        <v>60389.68</v>
      </c>
      <c r="N1707" s="301"/>
      <c r="O1707" s="297"/>
      <c r="P1707" s="302"/>
    </row>
    <row r="1708" spans="1:16" s="285" customFormat="1" ht="11.25" x14ac:dyDescent="0.2">
      <c r="A1708" s="310" t="s">
        <v>1261</v>
      </c>
      <c r="B1708" s="296" t="s">
        <v>1262</v>
      </c>
      <c r="C1708" s="296" t="s">
        <v>312</v>
      </c>
      <c r="D1708" s="297" t="s">
        <v>4864</v>
      </c>
      <c r="E1708" s="298">
        <v>10000</v>
      </c>
      <c r="F1708" s="298" t="s">
        <v>8300</v>
      </c>
      <c r="G1708" s="297" t="s">
        <v>8301</v>
      </c>
      <c r="H1708" s="297" t="s">
        <v>4887</v>
      </c>
      <c r="I1708" s="297" t="s">
        <v>4868</v>
      </c>
      <c r="J1708" s="297" t="s">
        <v>4869</v>
      </c>
      <c r="K1708" s="299">
        <v>4</v>
      </c>
      <c r="L1708" s="298">
        <v>12</v>
      </c>
      <c r="M1708" s="300">
        <v>122789.68000000001</v>
      </c>
      <c r="N1708" s="301"/>
      <c r="O1708" s="297"/>
      <c r="P1708" s="302"/>
    </row>
    <row r="1709" spans="1:16" s="285" customFormat="1" ht="11.25" x14ac:dyDescent="0.2">
      <c r="A1709" s="310" t="s">
        <v>1261</v>
      </c>
      <c r="B1709" s="296" t="s">
        <v>1262</v>
      </c>
      <c r="C1709" s="296" t="s">
        <v>312</v>
      </c>
      <c r="D1709" s="297" t="s">
        <v>4864</v>
      </c>
      <c r="E1709" s="298" t="s">
        <v>8302</v>
      </c>
      <c r="F1709" s="298" t="s">
        <v>8303</v>
      </c>
      <c r="G1709" s="297" t="s">
        <v>8304</v>
      </c>
      <c r="H1709" s="297" t="s">
        <v>5652</v>
      </c>
      <c r="I1709" s="297" t="s">
        <v>4868</v>
      </c>
      <c r="J1709" s="297" t="s">
        <v>4869</v>
      </c>
      <c r="K1709" s="299">
        <v>5</v>
      </c>
      <c r="L1709" s="298">
        <v>12</v>
      </c>
      <c r="M1709" s="300">
        <v>149884.12</v>
      </c>
      <c r="N1709" s="301"/>
      <c r="O1709" s="297"/>
      <c r="P1709" s="302"/>
    </row>
    <row r="1710" spans="1:16" s="285" customFormat="1" ht="11.25" x14ac:dyDescent="0.2">
      <c r="A1710" s="310" t="s">
        <v>1261</v>
      </c>
      <c r="B1710" s="296" t="s">
        <v>1262</v>
      </c>
      <c r="C1710" s="296" t="s">
        <v>312</v>
      </c>
      <c r="D1710" s="297" t="s">
        <v>4864</v>
      </c>
      <c r="E1710" s="298">
        <v>8500</v>
      </c>
      <c r="F1710" s="298" t="s">
        <v>8305</v>
      </c>
      <c r="G1710" s="297" t="s">
        <v>8306</v>
      </c>
      <c r="H1710" s="297" t="s">
        <v>4887</v>
      </c>
      <c r="I1710" s="297" t="s">
        <v>4868</v>
      </c>
      <c r="J1710" s="297" t="s">
        <v>4869</v>
      </c>
      <c r="K1710" s="299">
        <v>4</v>
      </c>
      <c r="L1710" s="298">
        <v>12</v>
      </c>
      <c r="M1710" s="300">
        <v>104789.68000000001</v>
      </c>
      <c r="N1710" s="301"/>
      <c r="O1710" s="297"/>
      <c r="P1710" s="302"/>
    </row>
    <row r="1711" spans="1:16" s="285" customFormat="1" ht="11.25" x14ac:dyDescent="0.2">
      <c r="A1711" s="310" t="s">
        <v>1261</v>
      </c>
      <c r="B1711" s="296" t="s">
        <v>1262</v>
      </c>
      <c r="C1711" s="296" t="s">
        <v>312</v>
      </c>
      <c r="D1711" s="297" t="s">
        <v>4864</v>
      </c>
      <c r="E1711" s="298">
        <v>6500</v>
      </c>
      <c r="F1711" s="298" t="s">
        <v>8307</v>
      </c>
      <c r="G1711" s="297" t="s">
        <v>8308</v>
      </c>
      <c r="H1711" s="297" t="s">
        <v>4877</v>
      </c>
      <c r="I1711" s="297" t="s">
        <v>4868</v>
      </c>
      <c r="J1711" s="297" t="s">
        <v>4869</v>
      </c>
      <c r="K1711" s="299">
        <v>4</v>
      </c>
      <c r="L1711" s="298">
        <v>12</v>
      </c>
      <c r="M1711" s="300">
        <v>80789.680000000008</v>
      </c>
      <c r="N1711" s="301"/>
      <c r="O1711" s="297"/>
      <c r="P1711" s="302"/>
    </row>
    <row r="1712" spans="1:16" s="285" customFormat="1" ht="11.25" x14ac:dyDescent="0.2">
      <c r="A1712" s="310" t="s">
        <v>1261</v>
      </c>
      <c r="B1712" s="296" t="s">
        <v>1262</v>
      </c>
      <c r="C1712" s="296" t="s">
        <v>312</v>
      </c>
      <c r="D1712" s="297" t="s">
        <v>4864</v>
      </c>
      <c r="E1712" s="298">
        <v>4800</v>
      </c>
      <c r="F1712" s="298" t="s">
        <v>8309</v>
      </c>
      <c r="G1712" s="297" t="s">
        <v>8310</v>
      </c>
      <c r="H1712" s="297" t="s">
        <v>4877</v>
      </c>
      <c r="I1712" s="297" t="s">
        <v>4868</v>
      </c>
      <c r="J1712" s="297" t="s">
        <v>4869</v>
      </c>
      <c r="K1712" s="299">
        <v>1</v>
      </c>
      <c r="L1712" s="298">
        <v>2</v>
      </c>
      <c r="M1712" s="300">
        <v>9948.1799999999985</v>
      </c>
      <c r="N1712" s="301"/>
      <c r="O1712" s="297"/>
      <c r="P1712" s="302"/>
    </row>
    <row r="1713" spans="1:16" s="285" customFormat="1" ht="11.25" x14ac:dyDescent="0.2">
      <c r="A1713" s="310" t="s">
        <v>1261</v>
      </c>
      <c r="B1713" s="296" t="s">
        <v>1262</v>
      </c>
      <c r="C1713" s="296" t="s">
        <v>312</v>
      </c>
      <c r="D1713" s="297" t="s">
        <v>4864</v>
      </c>
      <c r="E1713" s="298">
        <v>6500</v>
      </c>
      <c r="F1713" s="298" t="s">
        <v>8311</v>
      </c>
      <c r="G1713" s="297" t="s">
        <v>8312</v>
      </c>
      <c r="H1713" s="297" t="s">
        <v>4877</v>
      </c>
      <c r="I1713" s="297" t="s">
        <v>4868</v>
      </c>
      <c r="J1713" s="297" t="s">
        <v>4869</v>
      </c>
      <c r="K1713" s="299">
        <v>2</v>
      </c>
      <c r="L1713" s="298">
        <v>5</v>
      </c>
      <c r="M1713" s="300">
        <v>31387.3</v>
      </c>
      <c r="N1713" s="301"/>
      <c r="O1713" s="297"/>
      <c r="P1713" s="302"/>
    </row>
    <row r="1714" spans="1:16" s="285" customFormat="1" ht="11.25" x14ac:dyDescent="0.2">
      <c r="A1714" s="310" t="s">
        <v>1261</v>
      </c>
      <c r="B1714" s="296" t="s">
        <v>1262</v>
      </c>
      <c r="C1714" s="296" t="s">
        <v>312</v>
      </c>
      <c r="D1714" s="297" t="s">
        <v>4864</v>
      </c>
      <c r="E1714" s="298">
        <v>6500</v>
      </c>
      <c r="F1714" s="298" t="s">
        <v>8313</v>
      </c>
      <c r="G1714" s="297" t="s">
        <v>8314</v>
      </c>
      <c r="H1714" s="297" t="s">
        <v>4877</v>
      </c>
      <c r="I1714" s="297" t="s">
        <v>4868</v>
      </c>
      <c r="J1714" s="297" t="s">
        <v>4869</v>
      </c>
      <c r="K1714" s="299">
        <v>2</v>
      </c>
      <c r="L1714" s="298">
        <v>5</v>
      </c>
      <c r="M1714" s="300">
        <v>31387.3</v>
      </c>
      <c r="N1714" s="301"/>
      <c r="O1714" s="297"/>
      <c r="P1714" s="302"/>
    </row>
    <row r="1715" spans="1:16" s="285" customFormat="1" ht="11.25" x14ac:dyDescent="0.2">
      <c r="A1715" s="310" t="s">
        <v>1261</v>
      </c>
      <c r="B1715" s="296" t="s">
        <v>1262</v>
      </c>
      <c r="C1715" s="296" t="s">
        <v>312</v>
      </c>
      <c r="D1715" s="297" t="s">
        <v>4880</v>
      </c>
      <c r="E1715" s="298">
        <v>5500</v>
      </c>
      <c r="F1715" s="298" t="s">
        <v>8315</v>
      </c>
      <c r="G1715" s="297" t="s">
        <v>8316</v>
      </c>
      <c r="H1715" s="297" t="s">
        <v>4874</v>
      </c>
      <c r="I1715" s="297" t="s">
        <v>4883</v>
      </c>
      <c r="J1715" s="297" t="s">
        <v>4884</v>
      </c>
      <c r="K1715" s="299">
        <v>4</v>
      </c>
      <c r="L1715" s="298">
        <v>12</v>
      </c>
      <c r="M1715" s="300">
        <v>68789.680000000008</v>
      </c>
      <c r="N1715" s="301"/>
      <c r="O1715" s="297"/>
      <c r="P1715" s="302"/>
    </row>
    <row r="1716" spans="1:16" s="285" customFormat="1" ht="11.25" x14ac:dyDescent="0.2">
      <c r="A1716" s="310" t="s">
        <v>1261</v>
      </c>
      <c r="B1716" s="296" t="s">
        <v>1262</v>
      </c>
      <c r="C1716" s="296" t="s">
        <v>312</v>
      </c>
      <c r="D1716" s="297" t="s">
        <v>4864</v>
      </c>
      <c r="E1716" s="298">
        <v>3500</v>
      </c>
      <c r="F1716" s="298" t="s">
        <v>8317</v>
      </c>
      <c r="G1716" s="297" t="s">
        <v>8318</v>
      </c>
      <c r="H1716" s="297" t="s">
        <v>6036</v>
      </c>
      <c r="I1716" s="297" t="s">
        <v>4868</v>
      </c>
      <c r="J1716" s="297" t="s">
        <v>4869</v>
      </c>
      <c r="K1716" s="299">
        <v>4</v>
      </c>
      <c r="L1716" s="298">
        <v>12</v>
      </c>
      <c r="M1716" s="300">
        <v>44789.68</v>
      </c>
      <c r="N1716" s="301"/>
      <c r="O1716" s="297"/>
      <c r="P1716" s="302"/>
    </row>
    <row r="1717" spans="1:16" s="285" customFormat="1" ht="11.25" x14ac:dyDescent="0.2">
      <c r="A1717" s="310" t="s">
        <v>1261</v>
      </c>
      <c r="B1717" s="296" t="s">
        <v>1262</v>
      </c>
      <c r="C1717" s="296" t="s">
        <v>312</v>
      </c>
      <c r="D1717" s="297" t="s">
        <v>4864</v>
      </c>
      <c r="E1717" s="298">
        <v>7000</v>
      </c>
      <c r="F1717" s="298" t="s">
        <v>8319</v>
      </c>
      <c r="G1717" s="297" t="s">
        <v>8320</v>
      </c>
      <c r="H1717" s="297" t="s">
        <v>4903</v>
      </c>
      <c r="I1717" s="297" t="s">
        <v>4868</v>
      </c>
      <c r="J1717" s="297" t="s">
        <v>4869</v>
      </c>
      <c r="K1717" s="299">
        <v>4</v>
      </c>
      <c r="L1717" s="298">
        <v>12</v>
      </c>
      <c r="M1717" s="300">
        <v>86789.680000000008</v>
      </c>
      <c r="N1717" s="301"/>
      <c r="O1717" s="297"/>
      <c r="P1717" s="302"/>
    </row>
    <row r="1718" spans="1:16" s="285" customFormat="1" ht="11.25" x14ac:dyDescent="0.2">
      <c r="A1718" s="310" t="s">
        <v>1261</v>
      </c>
      <c r="B1718" s="296" t="s">
        <v>1262</v>
      </c>
      <c r="C1718" s="296" t="s">
        <v>312</v>
      </c>
      <c r="D1718" s="297" t="s">
        <v>4864</v>
      </c>
      <c r="E1718" s="298">
        <v>6500</v>
      </c>
      <c r="F1718" s="298" t="s">
        <v>8321</v>
      </c>
      <c r="G1718" s="297" t="s">
        <v>8322</v>
      </c>
      <c r="H1718" s="297" t="s">
        <v>4877</v>
      </c>
      <c r="I1718" s="297" t="s">
        <v>4868</v>
      </c>
      <c r="J1718" s="297" t="s">
        <v>4869</v>
      </c>
      <c r="K1718" s="299">
        <v>3</v>
      </c>
      <c r="L1718" s="298">
        <v>10</v>
      </c>
      <c r="M1718" s="300">
        <v>69278.880000000005</v>
      </c>
      <c r="N1718" s="301"/>
      <c r="O1718" s="297"/>
      <c r="P1718" s="302"/>
    </row>
    <row r="1719" spans="1:16" s="285" customFormat="1" ht="11.25" x14ac:dyDescent="0.2">
      <c r="A1719" s="310" t="s">
        <v>1261</v>
      </c>
      <c r="B1719" s="296" t="s">
        <v>1262</v>
      </c>
      <c r="C1719" s="296" t="s">
        <v>312</v>
      </c>
      <c r="D1719" s="297" t="s">
        <v>4864</v>
      </c>
      <c r="E1719" s="298">
        <v>9500</v>
      </c>
      <c r="F1719" s="298" t="s">
        <v>2596</v>
      </c>
      <c r="G1719" s="297" t="s">
        <v>2597</v>
      </c>
      <c r="H1719" s="297" t="s">
        <v>4867</v>
      </c>
      <c r="I1719" s="297" t="s">
        <v>4868</v>
      </c>
      <c r="J1719" s="297" t="s">
        <v>4869</v>
      </c>
      <c r="K1719" s="299">
        <v>1</v>
      </c>
      <c r="L1719" s="298">
        <v>9</v>
      </c>
      <c r="M1719" s="300">
        <v>72540.560000000012</v>
      </c>
      <c r="N1719" s="301"/>
      <c r="O1719" s="297"/>
      <c r="P1719" s="302"/>
    </row>
    <row r="1720" spans="1:16" s="285" customFormat="1" ht="11.25" x14ac:dyDescent="0.2">
      <c r="A1720" s="310" t="s">
        <v>1261</v>
      </c>
      <c r="B1720" s="296" t="s">
        <v>1262</v>
      </c>
      <c r="C1720" s="296" t="s">
        <v>312</v>
      </c>
      <c r="D1720" s="297" t="s">
        <v>4864</v>
      </c>
      <c r="E1720" s="298">
        <v>6500</v>
      </c>
      <c r="F1720" s="298" t="s">
        <v>8323</v>
      </c>
      <c r="G1720" s="297" t="s">
        <v>8324</v>
      </c>
      <c r="H1720" s="297" t="s">
        <v>4877</v>
      </c>
      <c r="I1720" s="297" t="s">
        <v>4868</v>
      </c>
      <c r="J1720" s="297" t="s">
        <v>4869</v>
      </c>
      <c r="K1720" s="299">
        <v>4</v>
      </c>
      <c r="L1720" s="298">
        <v>12</v>
      </c>
      <c r="M1720" s="300">
        <v>80789.680000000008</v>
      </c>
      <c r="N1720" s="301"/>
      <c r="O1720" s="297"/>
      <c r="P1720" s="302"/>
    </row>
    <row r="1721" spans="1:16" s="285" customFormat="1" ht="11.25" x14ac:dyDescent="0.2">
      <c r="A1721" s="310" t="s">
        <v>1261</v>
      </c>
      <c r="B1721" s="296" t="s">
        <v>1262</v>
      </c>
      <c r="C1721" s="296" t="s">
        <v>312</v>
      </c>
      <c r="D1721" s="297" t="s">
        <v>4864</v>
      </c>
      <c r="E1721" s="298">
        <v>10000</v>
      </c>
      <c r="F1721" s="298" t="s">
        <v>8325</v>
      </c>
      <c r="G1721" s="297" t="s">
        <v>8326</v>
      </c>
      <c r="H1721" s="297" t="s">
        <v>4887</v>
      </c>
      <c r="I1721" s="297" t="s">
        <v>4868</v>
      </c>
      <c r="J1721" s="297" t="s">
        <v>4869</v>
      </c>
      <c r="K1721" s="299">
        <v>4</v>
      </c>
      <c r="L1721" s="298">
        <v>12</v>
      </c>
      <c r="M1721" s="300">
        <v>122789.68000000001</v>
      </c>
      <c r="N1721" s="301"/>
      <c r="O1721" s="297"/>
      <c r="P1721" s="302"/>
    </row>
    <row r="1722" spans="1:16" s="285" customFormat="1" ht="11.25" x14ac:dyDescent="0.2">
      <c r="A1722" s="310" t="s">
        <v>1261</v>
      </c>
      <c r="B1722" s="296" t="s">
        <v>1262</v>
      </c>
      <c r="C1722" s="296" t="s">
        <v>312</v>
      </c>
      <c r="D1722" s="297" t="s">
        <v>4864</v>
      </c>
      <c r="E1722" s="298">
        <v>8500</v>
      </c>
      <c r="F1722" s="298" t="s">
        <v>8327</v>
      </c>
      <c r="G1722" s="297" t="s">
        <v>8328</v>
      </c>
      <c r="H1722" s="297" t="s">
        <v>4877</v>
      </c>
      <c r="I1722" s="297" t="s">
        <v>4868</v>
      </c>
      <c r="J1722" s="297" t="s">
        <v>4869</v>
      </c>
      <c r="K1722" s="299">
        <v>1</v>
      </c>
      <c r="L1722" s="298">
        <v>2</v>
      </c>
      <c r="M1722" s="300">
        <v>20406.52</v>
      </c>
      <c r="N1722" s="301"/>
      <c r="O1722" s="297"/>
      <c r="P1722" s="302"/>
    </row>
    <row r="1723" spans="1:16" s="285" customFormat="1" ht="11.25" x14ac:dyDescent="0.2">
      <c r="A1723" s="310" t="s">
        <v>1261</v>
      </c>
      <c r="B1723" s="296" t="s">
        <v>1262</v>
      </c>
      <c r="C1723" s="296" t="s">
        <v>312</v>
      </c>
      <c r="D1723" s="297" t="s">
        <v>4864</v>
      </c>
      <c r="E1723" s="298">
        <v>10000</v>
      </c>
      <c r="F1723" s="298" t="s">
        <v>8329</v>
      </c>
      <c r="G1723" s="297" t="s">
        <v>8330</v>
      </c>
      <c r="H1723" s="297" t="s">
        <v>4887</v>
      </c>
      <c r="I1723" s="297" t="s">
        <v>4868</v>
      </c>
      <c r="J1723" s="297" t="s">
        <v>4869</v>
      </c>
      <c r="K1723" s="299">
        <v>4</v>
      </c>
      <c r="L1723" s="298">
        <v>12</v>
      </c>
      <c r="M1723" s="300">
        <v>122789.68000000001</v>
      </c>
      <c r="N1723" s="301"/>
      <c r="O1723" s="297"/>
      <c r="P1723" s="302"/>
    </row>
    <row r="1724" spans="1:16" s="285" customFormat="1" ht="11.25" x14ac:dyDescent="0.2">
      <c r="A1724" s="310" t="s">
        <v>1261</v>
      </c>
      <c r="B1724" s="296" t="s">
        <v>1262</v>
      </c>
      <c r="C1724" s="296" t="s">
        <v>312</v>
      </c>
      <c r="D1724" s="297" t="s">
        <v>4864</v>
      </c>
      <c r="E1724" s="298">
        <v>10000</v>
      </c>
      <c r="F1724" s="298" t="s">
        <v>8331</v>
      </c>
      <c r="G1724" s="297" t="s">
        <v>8332</v>
      </c>
      <c r="H1724" s="297" t="s">
        <v>4887</v>
      </c>
      <c r="I1724" s="297" t="s">
        <v>4868</v>
      </c>
      <c r="J1724" s="297" t="s">
        <v>4869</v>
      </c>
      <c r="K1724" s="299">
        <v>4</v>
      </c>
      <c r="L1724" s="298">
        <v>12</v>
      </c>
      <c r="M1724" s="300">
        <v>123346.1</v>
      </c>
      <c r="N1724" s="301"/>
      <c r="O1724" s="297"/>
      <c r="P1724" s="302"/>
    </row>
    <row r="1725" spans="1:16" s="285" customFormat="1" ht="11.25" x14ac:dyDescent="0.2">
      <c r="A1725" s="310" t="s">
        <v>1261</v>
      </c>
      <c r="B1725" s="296" t="s">
        <v>1262</v>
      </c>
      <c r="C1725" s="296" t="s">
        <v>312</v>
      </c>
      <c r="D1725" s="297" t="s">
        <v>4864</v>
      </c>
      <c r="E1725" s="298">
        <v>9500</v>
      </c>
      <c r="F1725" s="298" t="s">
        <v>3661</v>
      </c>
      <c r="G1725" s="297" t="s">
        <v>3662</v>
      </c>
      <c r="H1725" s="297" t="s">
        <v>5647</v>
      </c>
      <c r="I1725" s="297" t="s">
        <v>4868</v>
      </c>
      <c r="J1725" s="297" t="s">
        <v>4869</v>
      </c>
      <c r="K1725" s="299">
        <v>1</v>
      </c>
      <c r="L1725" s="298">
        <v>2</v>
      </c>
      <c r="M1725" s="300">
        <v>20188.18</v>
      </c>
      <c r="N1725" s="301"/>
      <c r="O1725" s="297"/>
      <c r="P1725" s="302"/>
    </row>
    <row r="1726" spans="1:16" s="285" customFormat="1" ht="11.25" x14ac:dyDescent="0.2">
      <c r="A1726" s="310" t="s">
        <v>1261</v>
      </c>
      <c r="B1726" s="296" t="s">
        <v>1262</v>
      </c>
      <c r="C1726" s="296" t="s">
        <v>312</v>
      </c>
      <c r="D1726" s="297" t="s">
        <v>4864</v>
      </c>
      <c r="E1726" s="298">
        <v>6500</v>
      </c>
      <c r="F1726" s="298" t="s">
        <v>8333</v>
      </c>
      <c r="G1726" s="297" t="s">
        <v>8334</v>
      </c>
      <c r="H1726" s="297" t="s">
        <v>4877</v>
      </c>
      <c r="I1726" s="297" t="s">
        <v>4868</v>
      </c>
      <c r="J1726" s="297" t="s">
        <v>4869</v>
      </c>
      <c r="K1726" s="299">
        <v>4</v>
      </c>
      <c r="L1726" s="298">
        <v>12</v>
      </c>
      <c r="M1726" s="300">
        <v>80789.680000000008</v>
      </c>
      <c r="N1726" s="301"/>
      <c r="O1726" s="297"/>
      <c r="P1726" s="302"/>
    </row>
    <row r="1727" spans="1:16" s="285" customFormat="1" ht="11.25" x14ac:dyDescent="0.2">
      <c r="A1727" s="310" t="s">
        <v>1261</v>
      </c>
      <c r="B1727" s="296" t="s">
        <v>1262</v>
      </c>
      <c r="C1727" s="296" t="s">
        <v>312</v>
      </c>
      <c r="D1727" s="297" t="s">
        <v>4864</v>
      </c>
      <c r="E1727" s="298" t="s">
        <v>5139</v>
      </c>
      <c r="F1727" s="298" t="s">
        <v>8335</v>
      </c>
      <c r="G1727" s="297" t="s">
        <v>8336</v>
      </c>
      <c r="H1727" s="297" t="s">
        <v>4874</v>
      </c>
      <c r="I1727" s="297" t="s">
        <v>4868</v>
      </c>
      <c r="J1727" s="297" t="s">
        <v>4869</v>
      </c>
      <c r="K1727" s="299">
        <v>5</v>
      </c>
      <c r="L1727" s="298">
        <v>12</v>
      </c>
      <c r="M1727" s="300">
        <v>78989.400000000009</v>
      </c>
      <c r="N1727" s="301"/>
      <c r="O1727" s="297"/>
      <c r="P1727" s="302"/>
    </row>
    <row r="1728" spans="1:16" s="285" customFormat="1" ht="11.25" x14ac:dyDescent="0.2">
      <c r="A1728" s="310" t="s">
        <v>1261</v>
      </c>
      <c r="B1728" s="296" t="s">
        <v>1262</v>
      </c>
      <c r="C1728" s="296" t="s">
        <v>312</v>
      </c>
      <c r="D1728" s="297" t="s">
        <v>4864</v>
      </c>
      <c r="E1728" s="298">
        <v>6500</v>
      </c>
      <c r="F1728" s="298" t="s">
        <v>8337</v>
      </c>
      <c r="G1728" s="297" t="s">
        <v>8338</v>
      </c>
      <c r="H1728" s="297" t="s">
        <v>4887</v>
      </c>
      <c r="I1728" s="297" t="s">
        <v>4868</v>
      </c>
      <c r="J1728" s="297" t="s">
        <v>4869</v>
      </c>
      <c r="K1728" s="299">
        <v>4</v>
      </c>
      <c r="L1728" s="298">
        <v>12</v>
      </c>
      <c r="M1728" s="300">
        <v>80789.680000000008</v>
      </c>
      <c r="N1728" s="301"/>
      <c r="O1728" s="297"/>
      <c r="P1728" s="302"/>
    </row>
    <row r="1729" spans="1:16" s="285" customFormat="1" ht="11.25" x14ac:dyDescent="0.2">
      <c r="A1729" s="310" t="s">
        <v>1261</v>
      </c>
      <c r="B1729" s="296" t="s">
        <v>1262</v>
      </c>
      <c r="C1729" s="296" t="s">
        <v>312</v>
      </c>
      <c r="D1729" s="297" t="s">
        <v>4880</v>
      </c>
      <c r="E1729" s="298">
        <v>3800</v>
      </c>
      <c r="F1729" s="298" t="s">
        <v>8339</v>
      </c>
      <c r="G1729" s="297" t="s">
        <v>8340</v>
      </c>
      <c r="H1729" s="297" t="s">
        <v>5050</v>
      </c>
      <c r="I1729" s="297" t="s">
        <v>4868</v>
      </c>
      <c r="J1729" s="297" t="s">
        <v>5069</v>
      </c>
      <c r="K1729" s="299">
        <v>6</v>
      </c>
      <c r="L1729" s="298">
        <v>12</v>
      </c>
      <c r="M1729" s="300">
        <v>48389.68</v>
      </c>
      <c r="N1729" s="301"/>
      <c r="O1729" s="297"/>
      <c r="P1729" s="302"/>
    </row>
    <row r="1730" spans="1:16" s="285" customFormat="1" ht="11.25" x14ac:dyDescent="0.2">
      <c r="A1730" s="310" t="s">
        <v>1261</v>
      </c>
      <c r="B1730" s="296" t="s">
        <v>1262</v>
      </c>
      <c r="C1730" s="296" t="s">
        <v>312</v>
      </c>
      <c r="D1730" s="297" t="s">
        <v>4880</v>
      </c>
      <c r="E1730" s="298">
        <v>5500</v>
      </c>
      <c r="F1730" s="298" t="s">
        <v>8341</v>
      </c>
      <c r="G1730" s="297" t="s">
        <v>8342</v>
      </c>
      <c r="H1730" s="297" t="s">
        <v>6275</v>
      </c>
      <c r="I1730" s="297" t="s">
        <v>4883</v>
      </c>
      <c r="J1730" s="297" t="s">
        <v>4884</v>
      </c>
      <c r="K1730" s="299">
        <v>4</v>
      </c>
      <c r="L1730" s="298">
        <v>12</v>
      </c>
      <c r="M1730" s="300">
        <v>68513.02</v>
      </c>
      <c r="N1730" s="301"/>
      <c r="O1730" s="297"/>
      <c r="P1730" s="302"/>
    </row>
    <row r="1731" spans="1:16" s="285" customFormat="1" ht="11.25" x14ac:dyDescent="0.2">
      <c r="A1731" s="310" t="s">
        <v>1261</v>
      </c>
      <c r="B1731" s="296" t="s">
        <v>1262</v>
      </c>
      <c r="C1731" s="296" t="s">
        <v>312</v>
      </c>
      <c r="D1731" s="297" t="s">
        <v>4864</v>
      </c>
      <c r="E1731" s="298">
        <v>9500</v>
      </c>
      <c r="F1731" s="298" t="s">
        <v>8343</v>
      </c>
      <c r="G1731" s="297" t="s">
        <v>8344</v>
      </c>
      <c r="H1731" s="297" t="s">
        <v>4887</v>
      </c>
      <c r="I1731" s="297" t="s">
        <v>4868</v>
      </c>
      <c r="J1731" s="297" t="s">
        <v>4869</v>
      </c>
      <c r="K1731" s="299">
        <v>1</v>
      </c>
      <c r="L1731" s="298">
        <v>2</v>
      </c>
      <c r="M1731" s="300">
        <v>20188.18</v>
      </c>
      <c r="N1731" s="301"/>
      <c r="O1731" s="297"/>
      <c r="P1731" s="302"/>
    </row>
    <row r="1732" spans="1:16" s="285" customFormat="1" ht="11.25" x14ac:dyDescent="0.2">
      <c r="A1732" s="310" t="s">
        <v>1261</v>
      </c>
      <c r="B1732" s="296" t="s">
        <v>1262</v>
      </c>
      <c r="C1732" s="296" t="s">
        <v>312</v>
      </c>
      <c r="D1732" s="297" t="s">
        <v>4864</v>
      </c>
      <c r="E1732" s="298" t="s">
        <v>8345</v>
      </c>
      <c r="F1732" s="298" t="s">
        <v>8346</v>
      </c>
      <c r="G1732" s="297" t="s">
        <v>8347</v>
      </c>
      <c r="H1732" s="297" t="s">
        <v>4887</v>
      </c>
      <c r="I1732" s="297" t="s">
        <v>4868</v>
      </c>
      <c r="J1732" s="297" t="s">
        <v>4869</v>
      </c>
      <c r="K1732" s="299">
        <v>5</v>
      </c>
      <c r="L1732" s="298">
        <v>12</v>
      </c>
      <c r="M1732" s="300">
        <v>141646.35</v>
      </c>
      <c r="N1732" s="301"/>
      <c r="O1732" s="297"/>
      <c r="P1732" s="302"/>
    </row>
    <row r="1733" spans="1:16" s="285" customFormat="1" ht="11.25" x14ac:dyDescent="0.2">
      <c r="A1733" s="310" t="s">
        <v>1261</v>
      </c>
      <c r="B1733" s="296" t="s">
        <v>1262</v>
      </c>
      <c r="C1733" s="296" t="s">
        <v>312</v>
      </c>
      <c r="D1733" s="297" t="s">
        <v>4864</v>
      </c>
      <c r="E1733" s="298">
        <v>6500</v>
      </c>
      <c r="F1733" s="298" t="s">
        <v>8348</v>
      </c>
      <c r="G1733" s="297" t="s">
        <v>8349</v>
      </c>
      <c r="H1733" s="297" t="s">
        <v>5154</v>
      </c>
      <c r="I1733" s="297" t="s">
        <v>4868</v>
      </c>
      <c r="J1733" s="297" t="s">
        <v>4869</v>
      </c>
      <c r="K1733" s="299">
        <v>4</v>
      </c>
      <c r="L1733" s="298">
        <v>12</v>
      </c>
      <c r="M1733" s="300">
        <v>80789.680000000008</v>
      </c>
      <c r="N1733" s="301"/>
      <c r="O1733" s="297"/>
      <c r="P1733" s="302"/>
    </row>
    <row r="1734" spans="1:16" s="285" customFormat="1" ht="11.25" x14ac:dyDescent="0.2">
      <c r="A1734" s="310" t="s">
        <v>1261</v>
      </c>
      <c r="B1734" s="296" t="s">
        <v>1262</v>
      </c>
      <c r="C1734" s="296" t="s">
        <v>312</v>
      </c>
      <c r="D1734" s="297" t="s">
        <v>4864</v>
      </c>
      <c r="E1734" s="298" t="s">
        <v>5207</v>
      </c>
      <c r="F1734" s="298" t="s">
        <v>8350</v>
      </c>
      <c r="G1734" s="297" t="s">
        <v>8351</v>
      </c>
      <c r="H1734" s="297" t="s">
        <v>4867</v>
      </c>
      <c r="I1734" s="297" t="s">
        <v>4868</v>
      </c>
      <c r="J1734" s="297" t="s">
        <v>4869</v>
      </c>
      <c r="K1734" s="299">
        <v>5</v>
      </c>
      <c r="L1734" s="298">
        <v>12</v>
      </c>
      <c r="M1734" s="300">
        <v>92168.58</v>
      </c>
      <c r="N1734" s="301"/>
      <c r="O1734" s="297"/>
      <c r="P1734" s="302"/>
    </row>
    <row r="1735" spans="1:16" s="285" customFormat="1" ht="11.25" x14ac:dyDescent="0.2">
      <c r="A1735" s="310" t="s">
        <v>1261</v>
      </c>
      <c r="B1735" s="296" t="s">
        <v>1262</v>
      </c>
      <c r="C1735" s="296" t="s">
        <v>312</v>
      </c>
      <c r="D1735" s="297" t="s">
        <v>4864</v>
      </c>
      <c r="E1735" s="298">
        <v>7500</v>
      </c>
      <c r="F1735" s="298" t="s">
        <v>8352</v>
      </c>
      <c r="G1735" s="297" t="s">
        <v>8353</v>
      </c>
      <c r="H1735" s="297" t="s">
        <v>8354</v>
      </c>
      <c r="I1735" s="297" t="s">
        <v>4868</v>
      </c>
      <c r="J1735" s="297" t="s">
        <v>4869</v>
      </c>
      <c r="K1735" s="299">
        <v>4</v>
      </c>
      <c r="L1735" s="298">
        <v>12</v>
      </c>
      <c r="M1735" s="300">
        <v>92789.680000000008</v>
      </c>
      <c r="N1735" s="301"/>
      <c r="O1735" s="297"/>
      <c r="P1735" s="302"/>
    </row>
    <row r="1736" spans="1:16" s="285" customFormat="1" ht="11.25" x14ac:dyDescent="0.2">
      <c r="A1736" s="310" t="s">
        <v>1261</v>
      </c>
      <c r="B1736" s="296" t="s">
        <v>1262</v>
      </c>
      <c r="C1736" s="296" t="s">
        <v>312</v>
      </c>
      <c r="D1736" s="297" t="s">
        <v>4956</v>
      </c>
      <c r="E1736" s="298">
        <v>7000</v>
      </c>
      <c r="F1736" s="298" t="s">
        <v>8355</v>
      </c>
      <c r="G1736" s="297" t="s">
        <v>8356</v>
      </c>
      <c r="H1736" s="297" t="s">
        <v>4896</v>
      </c>
      <c r="I1736" s="297" t="s">
        <v>4868</v>
      </c>
      <c r="J1736" s="297" t="s">
        <v>5069</v>
      </c>
      <c r="K1736" s="299">
        <v>4</v>
      </c>
      <c r="L1736" s="298">
        <v>12</v>
      </c>
      <c r="M1736" s="300">
        <v>86789.680000000008</v>
      </c>
      <c r="N1736" s="301"/>
      <c r="O1736" s="297"/>
      <c r="P1736" s="302"/>
    </row>
    <row r="1737" spans="1:16" s="285" customFormat="1" ht="11.25" x14ac:dyDescent="0.2">
      <c r="A1737" s="310" t="s">
        <v>1261</v>
      </c>
      <c r="B1737" s="296" t="s">
        <v>1262</v>
      </c>
      <c r="C1737" s="296" t="s">
        <v>312</v>
      </c>
      <c r="D1737" s="297" t="s">
        <v>4864</v>
      </c>
      <c r="E1737" s="298">
        <v>6500</v>
      </c>
      <c r="F1737" s="298" t="s">
        <v>8357</v>
      </c>
      <c r="G1737" s="297" t="s">
        <v>8358</v>
      </c>
      <c r="H1737" s="297" t="s">
        <v>4867</v>
      </c>
      <c r="I1737" s="297" t="s">
        <v>4868</v>
      </c>
      <c r="J1737" s="297" t="s">
        <v>4869</v>
      </c>
      <c r="K1737" s="299">
        <v>2</v>
      </c>
      <c r="L1737" s="298">
        <v>5</v>
      </c>
      <c r="M1737" s="300">
        <v>31387.3</v>
      </c>
      <c r="N1737" s="301"/>
      <c r="O1737" s="297"/>
      <c r="P1737" s="302"/>
    </row>
    <row r="1738" spans="1:16" s="285" customFormat="1" ht="11.25" x14ac:dyDescent="0.2">
      <c r="A1738" s="310" t="s">
        <v>1261</v>
      </c>
      <c r="B1738" s="296" t="s">
        <v>1262</v>
      </c>
      <c r="C1738" s="296" t="s">
        <v>312</v>
      </c>
      <c r="D1738" s="297" t="s">
        <v>4864</v>
      </c>
      <c r="E1738" s="298">
        <v>6500</v>
      </c>
      <c r="F1738" s="298" t="s">
        <v>8359</v>
      </c>
      <c r="G1738" s="297" t="s">
        <v>8360</v>
      </c>
      <c r="H1738" s="297" t="s">
        <v>4867</v>
      </c>
      <c r="I1738" s="297" t="s">
        <v>4868</v>
      </c>
      <c r="J1738" s="297" t="s">
        <v>4869</v>
      </c>
      <c r="K1738" s="299">
        <v>2</v>
      </c>
      <c r="L1738" s="298">
        <v>5</v>
      </c>
      <c r="M1738" s="300">
        <v>31387.3</v>
      </c>
      <c r="N1738" s="301"/>
      <c r="O1738" s="297"/>
      <c r="P1738" s="302"/>
    </row>
    <row r="1739" spans="1:16" s="285" customFormat="1" ht="11.25" x14ac:dyDescent="0.2">
      <c r="A1739" s="310" t="s">
        <v>1261</v>
      </c>
      <c r="B1739" s="296" t="s">
        <v>1262</v>
      </c>
      <c r="C1739" s="296" t="s">
        <v>312</v>
      </c>
      <c r="D1739" s="297" t="s">
        <v>4864</v>
      </c>
      <c r="E1739" s="298">
        <v>4800</v>
      </c>
      <c r="F1739" s="298" t="s">
        <v>8361</v>
      </c>
      <c r="G1739" s="297" t="s">
        <v>8362</v>
      </c>
      <c r="H1739" s="297" t="s">
        <v>4874</v>
      </c>
      <c r="I1739" s="297" t="s">
        <v>4868</v>
      </c>
      <c r="J1739" s="297" t="s">
        <v>4869</v>
      </c>
      <c r="K1739" s="299">
        <v>2</v>
      </c>
      <c r="L1739" s="298">
        <v>8</v>
      </c>
      <c r="M1739" s="300">
        <v>35638.93</v>
      </c>
      <c r="N1739" s="301"/>
      <c r="O1739" s="297"/>
      <c r="P1739" s="302"/>
    </row>
    <row r="1740" spans="1:16" s="285" customFormat="1" ht="11.25" x14ac:dyDescent="0.2">
      <c r="A1740" s="310" t="s">
        <v>1261</v>
      </c>
      <c r="B1740" s="296" t="s">
        <v>1262</v>
      </c>
      <c r="C1740" s="296" t="s">
        <v>312</v>
      </c>
      <c r="D1740" s="297" t="s">
        <v>4864</v>
      </c>
      <c r="E1740" s="298">
        <v>5500</v>
      </c>
      <c r="F1740" s="298" t="s">
        <v>8363</v>
      </c>
      <c r="G1740" s="297" t="s">
        <v>8364</v>
      </c>
      <c r="H1740" s="297" t="s">
        <v>4867</v>
      </c>
      <c r="I1740" s="297" t="s">
        <v>4868</v>
      </c>
      <c r="J1740" s="297" t="s">
        <v>4869</v>
      </c>
      <c r="K1740" s="299">
        <v>4</v>
      </c>
      <c r="L1740" s="298">
        <v>12</v>
      </c>
      <c r="M1740" s="300">
        <v>68789.680000000008</v>
      </c>
      <c r="N1740" s="301"/>
      <c r="O1740" s="297"/>
      <c r="P1740" s="302"/>
    </row>
    <row r="1741" spans="1:16" s="285" customFormat="1" ht="11.25" x14ac:dyDescent="0.2">
      <c r="A1741" s="310" t="s">
        <v>1261</v>
      </c>
      <c r="B1741" s="296" t="s">
        <v>1262</v>
      </c>
      <c r="C1741" s="296" t="s">
        <v>312</v>
      </c>
      <c r="D1741" s="297" t="s">
        <v>4864</v>
      </c>
      <c r="E1741" s="298">
        <v>8500</v>
      </c>
      <c r="F1741" s="298" t="s">
        <v>8365</v>
      </c>
      <c r="G1741" s="297" t="s">
        <v>8366</v>
      </c>
      <c r="H1741" s="297" t="s">
        <v>4887</v>
      </c>
      <c r="I1741" s="297" t="s">
        <v>4868</v>
      </c>
      <c r="J1741" s="297" t="s">
        <v>4869</v>
      </c>
      <c r="K1741" s="299">
        <v>4</v>
      </c>
      <c r="L1741" s="298">
        <v>12</v>
      </c>
      <c r="M1741" s="300">
        <v>104789.68000000001</v>
      </c>
      <c r="N1741" s="301"/>
      <c r="O1741" s="297"/>
      <c r="P1741" s="302"/>
    </row>
    <row r="1742" spans="1:16" s="285" customFormat="1" ht="11.25" x14ac:dyDescent="0.2">
      <c r="A1742" s="310" t="s">
        <v>1261</v>
      </c>
      <c r="B1742" s="296" t="s">
        <v>1262</v>
      </c>
      <c r="C1742" s="296" t="s">
        <v>312</v>
      </c>
      <c r="D1742" s="297" t="s">
        <v>4864</v>
      </c>
      <c r="E1742" s="298">
        <v>6500</v>
      </c>
      <c r="F1742" s="298" t="s">
        <v>8367</v>
      </c>
      <c r="G1742" s="297" t="s">
        <v>8368</v>
      </c>
      <c r="H1742" s="297" t="s">
        <v>4877</v>
      </c>
      <c r="I1742" s="297" t="s">
        <v>4868</v>
      </c>
      <c r="J1742" s="297" t="s">
        <v>4869</v>
      </c>
      <c r="K1742" s="299">
        <v>1</v>
      </c>
      <c r="L1742" s="298">
        <v>4</v>
      </c>
      <c r="M1742" s="300">
        <v>22903.42</v>
      </c>
      <c r="N1742" s="301"/>
      <c r="O1742" s="297"/>
      <c r="P1742" s="302"/>
    </row>
    <row r="1743" spans="1:16" s="285" customFormat="1" ht="11.25" x14ac:dyDescent="0.2">
      <c r="A1743" s="310" t="s">
        <v>1261</v>
      </c>
      <c r="B1743" s="296" t="s">
        <v>1262</v>
      </c>
      <c r="C1743" s="296" t="s">
        <v>312</v>
      </c>
      <c r="D1743" s="297" t="s">
        <v>4864</v>
      </c>
      <c r="E1743" s="298">
        <v>8500</v>
      </c>
      <c r="F1743" s="298" t="s">
        <v>8369</v>
      </c>
      <c r="G1743" s="297" t="s">
        <v>8370</v>
      </c>
      <c r="H1743" s="297" t="s">
        <v>4867</v>
      </c>
      <c r="I1743" s="297" t="s">
        <v>4868</v>
      </c>
      <c r="J1743" s="297" t="s">
        <v>4869</v>
      </c>
      <c r="K1743" s="299">
        <v>4</v>
      </c>
      <c r="L1743" s="298">
        <v>12</v>
      </c>
      <c r="M1743" s="300">
        <v>104789.68000000001</v>
      </c>
      <c r="N1743" s="301"/>
      <c r="O1743" s="297"/>
      <c r="P1743" s="302"/>
    </row>
    <row r="1744" spans="1:16" s="285" customFormat="1" ht="11.25" x14ac:dyDescent="0.2">
      <c r="A1744" s="310" t="s">
        <v>1261</v>
      </c>
      <c r="B1744" s="296" t="s">
        <v>1262</v>
      </c>
      <c r="C1744" s="296" t="s">
        <v>312</v>
      </c>
      <c r="D1744" s="297" t="s">
        <v>4880</v>
      </c>
      <c r="E1744" s="298">
        <v>4500</v>
      </c>
      <c r="F1744" s="298" t="s">
        <v>8371</v>
      </c>
      <c r="G1744" s="297" t="s">
        <v>8372</v>
      </c>
      <c r="H1744" s="297" t="s">
        <v>5050</v>
      </c>
      <c r="I1744" s="297" t="s">
        <v>4868</v>
      </c>
      <c r="J1744" s="297" t="s">
        <v>5069</v>
      </c>
      <c r="K1744" s="299">
        <v>4</v>
      </c>
      <c r="L1744" s="298">
        <v>11</v>
      </c>
      <c r="M1744" s="300">
        <v>55007.53</v>
      </c>
      <c r="N1744" s="301"/>
      <c r="O1744" s="297"/>
      <c r="P1744" s="302"/>
    </row>
    <row r="1745" spans="1:16" s="285" customFormat="1" ht="11.25" x14ac:dyDescent="0.2">
      <c r="A1745" s="310" t="s">
        <v>1261</v>
      </c>
      <c r="B1745" s="296" t="s">
        <v>1262</v>
      </c>
      <c r="C1745" s="296" t="s">
        <v>312</v>
      </c>
      <c r="D1745" s="297" t="s">
        <v>4864</v>
      </c>
      <c r="E1745" s="298">
        <v>4000</v>
      </c>
      <c r="F1745" s="298" t="s">
        <v>8373</v>
      </c>
      <c r="G1745" s="297" t="s">
        <v>8374</v>
      </c>
      <c r="H1745" s="297" t="s">
        <v>4867</v>
      </c>
      <c r="I1745" s="297" t="s">
        <v>4868</v>
      </c>
      <c r="J1745" s="297" t="s">
        <v>4869</v>
      </c>
      <c r="K1745" s="299">
        <v>4</v>
      </c>
      <c r="L1745" s="298">
        <v>12</v>
      </c>
      <c r="M1745" s="300">
        <v>50789.68</v>
      </c>
      <c r="N1745" s="301"/>
      <c r="O1745" s="297"/>
      <c r="P1745" s="302"/>
    </row>
    <row r="1746" spans="1:16" s="285" customFormat="1" ht="11.25" x14ac:dyDescent="0.2">
      <c r="A1746" s="310" t="s">
        <v>1261</v>
      </c>
      <c r="B1746" s="296" t="s">
        <v>1262</v>
      </c>
      <c r="C1746" s="296" t="s">
        <v>312</v>
      </c>
      <c r="D1746" s="297" t="s">
        <v>4864</v>
      </c>
      <c r="E1746" s="298">
        <v>4800</v>
      </c>
      <c r="F1746" s="298" t="s">
        <v>8375</v>
      </c>
      <c r="G1746" s="297" t="s">
        <v>8376</v>
      </c>
      <c r="H1746" s="297" t="s">
        <v>4867</v>
      </c>
      <c r="I1746" s="297" t="s">
        <v>4868</v>
      </c>
      <c r="J1746" s="297" t="s">
        <v>4869</v>
      </c>
      <c r="K1746" s="299">
        <v>4</v>
      </c>
      <c r="L1746" s="298">
        <v>12</v>
      </c>
      <c r="M1746" s="300">
        <v>60389.68</v>
      </c>
      <c r="N1746" s="301"/>
      <c r="O1746" s="297"/>
      <c r="P1746" s="302"/>
    </row>
    <row r="1747" spans="1:16" s="285" customFormat="1" ht="11.25" x14ac:dyDescent="0.2">
      <c r="A1747" s="310" t="s">
        <v>1261</v>
      </c>
      <c r="B1747" s="296" t="s">
        <v>1262</v>
      </c>
      <c r="C1747" s="296" t="s">
        <v>312</v>
      </c>
      <c r="D1747" s="297" t="s">
        <v>4880</v>
      </c>
      <c r="E1747" s="298">
        <v>3500</v>
      </c>
      <c r="F1747" s="298" t="s">
        <v>8377</v>
      </c>
      <c r="G1747" s="297" t="s">
        <v>8378</v>
      </c>
      <c r="H1747" s="297" t="s">
        <v>4874</v>
      </c>
      <c r="I1747" s="297" t="s">
        <v>4922</v>
      </c>
      <c r="J1747" s="297" t="s">
        <v>4884</v>
      </c>
      <c r="K1747" s="299">
        <v>6</v>
      </c>
      <c r="L1747" s="298">
        <v>12</v>
      </c>
      <c r="M1747" s="300">
        <v>44789.68</v>
      </c>
      <c r="N1747" s="301"/>
      <c r="O1747" s="297"/>
      <c r="P1747" s="302"/>
    </row>
    <row r="1748" spans="1:16" s="285" customFormat="1" ht="11.25" x14ac:dyDescent="0.2">
      <c r="A1748" s="310" t="s">
        <v>1261</v>
      </c>
      <c r="B1748" s="296" t="s">
        <v>1262</v>
      </c>
      <c r="C1748" s="296" t="s">
        <v>312</v>
      </c>
      <c r="D1748" s="297" t="s">
        <v>4864</v>
      </c>
      <c r="E1748" s="298">
        <v>10000</v>
      </c>
      <c r="F1748" s="298" t="s">
        <v>8379</v>
      </c>
      <c r="G1748" s="297" t="s">
        <v>8380</v>
      </c>
      <c r="H1748" s="297" t="s">
        <v>4887</v>
      </c>
      <c r="I1748" s="297" t="s">
        <v>4868</v>
      </c>
      <c r="J1748" s="297" t="s">
        <v>4869</v>
      </c>
      <c r="K1748" s="299">
        <v>4</v>
      </c>
      <c r="L1748" s="298">
        <v>12</v>
      </c>
      <c r="M1748" s="300">
        <v>122789.68000000001</v>
      </c>
      <c r="N1748" s="301"/>
      <c r="O1748" s="297"/>
      <c r="P1748" s="302"/>
    </row>
    <row r="1749" spans="1:16" s="285" customFormat="1" ht="11.25" x14ac:dyDescent="0.2">
      <c r="A1749" s="310" t="s">
        <v>1261</v>
      </c>
      <c r="B1749" s="296" t="s">
        <v>1262</v>
      </c>
      <c r="C1749" s="296" t="s">
        <v>312</v>
      </c>
      <c r="D1749" s="297" t="s">
        <v>4864</v>
      </c>
      <c r="E1749" s="298">
        <v>6500</v>
      </c>
      <c r="F1749" s="298" t="s">
        <v>8381</v>
      </c>
      <c r="G1749" s="297" t="s">
        <v>8382</v>
      </c>
      <c r="H1749" s="297" t="s">
        <v>4877</v>
      </c>
      <c r="I1749" s="297" t="s">
        <v>4868</v>
      </c>
      <c r="J1749" s="297" t="s">
        <v>4869</v>
      </c>
      <c r="K1749" s="299">
        <v>2</v>
      </c>
      <c r="L1749" s="298">
        <v>5</v>
      </c>
      <c r="M1749" s="300">
        <v>31387.3</v>
      </c>
      <c r="N1749" s="301"/>
      <c r="O1749" s="297"/>
      <c r="P1749" s="302"/>
    </row>
    <row r="1750" spans="1:16" s="285" customFormat="1" ht="11.25" x14ac:dyDescent="0.2">
      <c r="A1750" s="310" t="s">
        <v>1261</v>
      </c>
      <c r="B1750" s="296" t="s">
        <v>1262</v>
      </c>
      <c r="C1750" s="296" t="s">
        <v>312</v>
      </c>
      <c r="D1750" s="297" t="s">
        <v>4864</v>
      </c>
      <c r="E1750" s="298">
        <v>6500</v>
      </c>
      <c r="F1750" s="298" t="s">
        <v>8383</v>
      </c>
      <c r="G1750" s="297" t="s">
        <v>8384</v>
      </c>
      <c r="H1750" s="297" t="s">
        <v>4887</v>
      </c>
      <c r="I1750" s="297" t="s">
        <v>4868</v>
      </c>
      <c r="J1750" s="297" t="s">
        <v>4869</v>
      </c>
      <c r="K1750" s="299">
        <v>4</v>
      </c>
      <c r="L1750" s="298">
        <v>12</v>
      </c>
      <c r="M1750" s="300">
        <v>80789.680000000008</v>
      </c>
      <c r="N1750" s="301"/>
      <c r="O1750" s="297"/>
      <c r="P1750" s="302"/>
    </row>
    <row r="1751" spans="1:16" s="285" customFormat="1" ht="11.25" x14ac:dyDescent="0.2">
      <c r="A1751" s="310" t="s">
        <v>1261</v>
      </c>
      <c r="B1751" s="296" t="s">
        <v>1262</v>
      </c>
      <c r="C1751" s="296" t="s">
        <v>312</v>
      </c>
      <c r="D1751" s="297" t="s">
        <v>4864</v>
      </c>
      <c r="E1751" s="298">
        <v>6500</v>
      </c>
      <c r="F1751" s="298" t="s">
        <v>8385</v>
      </c>
      <c r="G1751" s="297" t="s">
        <v>8386</v>
      </c>
      <c r="H1751" s="297" t="s">
        <v>4874</v>
      </c>
      <c r="I1751" s="297" t="s">
        <v>4868</v>
      </c>
      <c r="J1751" s="297" t="s">
        <v>4869</v>
      </c>
      <c r="K1751" s="299">
        <v>4</v>
      </c>
      <c r="L1751" s="298">
        <v>12</v>
      </c>
      <c r="M1751" s="300">
        <v>80789.680000000008</v>
      </c>
      <c r="N1751" s="301"/>
      <c r="O1751" s="297"/>
      <c r="P1751" s="302"/>
    </row>
    <row r="1752" spans="1:16" s="285" customFormat="1" ht="11.25" x14ac:dyDescent="0.2">
      <c r="A1752" s="310" t="s">
        <v>1261</v>
      </c>
      <c r="B1752" s="296" t="s">
        <v>1262</v>
      </c>
      <c r="C1752" s="296" t="s">
        <v>312</v>
      </c>
      <c r="D1752" s="297" t="s">
        <v>4864</v>
      </c>
      <c r="E1752" s="298">
        <v>4800</v>
      </c>
      <c r="F1752" s="298" t="s">
        <v>8387</v>
      </c>
      <c r="G1752" s="297" t="s">
        <v>8388</v>
      </c>
      <c r="H1752" s="297" t="s">
        <v>4874</v>
      </c>
      <c r="I1752" s="297" t="s">
        <v>4868</v>
      </c>
      <c r="J1752" s="297" t="s">
        <v>4869</v>
      </c>
      <c r="K1752" s="299">
        <v>4</v>
      </c>
      <c r="L1752" s="298">
        <v>12</v>
      </c>
      <c r="M1752" s="300">
        <v>60709.01</v>
      </c>
      <c r="N1752" s="301"/>
      <c r="O1752" s="297"/>
      <c r="P1752" s="302"/>
    </row>
    <row r="1753" spans="1:16" s="285" customFormat="1" ht="11.25" x14ac:dyDescent="0.2">
      <c r="A1753" s="310" t="s">
        <v>1261</v>
      </c>
      <c r="B1753" s="296" t="s">
        <v>1262</v>
      </c>
      <c r="C1753" s="296" t="s">
        <v>312</v>
      </c>
      <c r="D1753" s="297" t="s">
        <v>4880</v>
      </c>
      <c r="E1753" s="298">
        <v>4200</v>
      </c>
      <c r="F1753" s="298" t="s">
        <v>8389</v>
      </c>
      <c r="G1753" s="297" t="s">
        <v>8390</v>
      </c>
      <c r="H1753" s="297" t="s">
        <v>4903</v>
      </c>
      <c r="I1753" s="297" t="s">
        <v>4897</v>
      </c>
      <c r="J1753" s="297" t="s">
        <v>4884</v>
      </c>
      <c r="K1753" s="299">
        <v>6</v>
      </c>
      <c r="L1753" s="298">
        <v>12</v>
      </c>
      <c r="M1753" s="300">
        <v>53189.68</v>
      </c>
      <c r="N1753" s="301"/>
      <c r="O1753" s="297"/>
      <c r="P1753" s="302"/>
    </row>
    <row r="1754" spans="1:16" s="285" customFormat="1" ht="11.25" x14ac:dyDescent="0.2">
      <c r="A1754" s="310" t="s">
        <v>1261</v>
      </c>
      <c r="B1754" s="296" t="s">
        <v>1262</v>
      </c>
      <c r="C1754" s="296" t="s">
        <v>312</v>
      </c>
      <c r="D1754" s="297" t="s">
        <v>4864</v>
      </c>
      <c r="E1754" s="298">
        <v>6500</v>
      </c>
      <c r="F1754" s="298" t="s">
        <v>8391</v>
      </c>
      <c r="G1754" s="297" t="s">
        <v>8392</v>
      </c>
      <c r="H1754" s="297" t="s">
        <v>4877</v>
      </c>
      <c r="I1754" s="297" t="s">
        <v>4868</v>
      </c>
      <c r="J1754" s="297" t="s">
        <v>4869</v>
      </c>
      <c r="K1754" s="299">
        <v>4</v>
      </c>
      <c r="L1754" s="298">
        <v>12</v>
      </c>
      <c r="M1754" s="300">
        <v>80789.680000000008</v>
      </c>
      <c r="N1754" s="301"/>
      <c r="O1754" s="297"/>
      <c r="P1754" s="302"/>
    </row>
    <row r="1755" spans="1:16" s="285" customFormat="1" ht="11.25" x14ac:dyDescent="0.2">
      <c r="A1755" s="310" t="s">
        <v>1261</v>
      </c>
      <c r="B1755" s="296" t="s">
        <v>1262</v>
      </c>
      <c r="C1755" s="296" t="s">
        <v>312</v>
      </c>
      <c r="D1755" s="297" t="s">
        <v>4864</v>
      </c>
      <c r="E1755" s="298">
        <v>9500</v>
      </c>
      <c r="F1755" s="298" t="s">
        <v>8393</v>
      </c>
      <c r="G1755" s="297" t="s">
        <v>8394</v>
      </c>
      <c r="H1755" s="297" t="s">
        <v>4877</v>
      </c>
      <c r="I1755" s="297" t="s">
        <v>4868</v>
      </c>
      <c r="J1755" s="297" t="s">
        <v>4869</v>
      </c>
      <c r="K1755" s="299">
        <v>1</v>
      </c>
      <c r="L1755" s="298">
        <v>2</v>
      </c>
      <c r="M1755" s="300">
        <v>20188.18</v>
      </c>
      <c r="N1755" s="301"/>
      <c r="O1755" s="297"/>
      <c r="P1755" s="302"/>
    </row>
    <row r="1756" spans="1:16" s="285" customFormat="1" ht="11.25" x14ac:dyDescent="0.2">
      <c r="A1756" s="310" t="s">
        <v>1261</v>
      </c>
      <c r="B1756" s="296" t="s">
        <v>1262</v>
      </c>
      <c r="C1756" s="296" t="s">
        <v>312</v>
      </c>
      <c r="D1756" s="297" t="s">
        <v>4864</v>
      </c>
      <c r="E1756" s="298">
        <v>6000</v>
      </c>
      <c r="F1756" s="298" t="s">
        <v>8395</v>
      </c>
      <c r="G1756" s="297" t="s">
        <v>8396</v>
      </c>
      <c r="H1756" s="297" t="s">
        <v>4914</v>
      </c>
      <c r="I1756" s="297" t="s">
        <v>4868</v>
      </c>
      <c r="J1756" s="297" t="s">
        <v>4869</v>
      </c>
      <c r="K1756" s="299">
        <v>4</v>
      </c>
      <c r="L1756" s="298">
        <v>12</v>
      </c>
      <c r="M1756" s="300">
        <v>74789.680000000008</v>
      </c>
      <c r="N1756" s="301"/>
      <c r="O1756" s="297"/>
      <c r="P1756" s="302"/>
    </row>
    <row r="1757" spans="1:16" s="285" customFormat="1" ht="11.25" x14ac:dyDescent="0.2">
      <c r="A1757" s="310" t="s">
        <v>1261</v>
      </c>
      <c r="B1757" s="296" t="s">
        <v>1262</v>
      </c>
      <c r="C1757" s="296" t="s">
        <v>312</v>
      </c>
      <c r="D1757" s="297" t="s">
        <v>4864</v>
      </c>
      <c r="E1757" s="298">
        <v>5000</v>
      </c>
      <c r="F1757" s="298" t="s">
        <v>8397</v>
      </c>
      <c r="G1757" s="297" t="s">
        <v>8398</v>
      </c>
      <c r="H1757" s="297" t="s">
        <v>4867</v>
      </c>
      <c r="I1757" s="297" t="s">
        <v>4868</v>
      </c>
      <c r="J1757" s="297" t="s">
        <v>4869</v>
      </c>
      <c r="K1757" s="299">
        <v>4</v>
      </c>
      <c r="L1757" s="298">
        <v>12</v>
      </c>
      <c r="M1757" s="300">
        <v>62789.68</v>
      </c>
      <c r="N1757" s="301"/>
      <c r="O1757" s="297"/>
      <c r="P1757" s="302"/>
    </row>
    <row r="1758" spans="1:16" s="285" customFormat="1" ht="11.25" x14ac:dyDescent="0.2">
      <c r="A1758" s="310" t="s">
        <v>1261</v>
      </c>
      <c r="B1758" s="296" t="s">
        <v>1262</v>
      </c>
      <c r="C1758" s="296" t="s">
        <v>312</v>
      </c>
      <c r="D1758" s="297" t="s">
        <v>4864</v>
      </c>
      <c r="E1758" s="298" t="s">
        <v>5207</v>
      </c>
      <c r="F1758" s="298" t="s">
        <v>8399</v>
      </c>
      <c r="G1758" s="297" t="s">
        <v>8400</v>
      </c>
      <c r="H1758" s="297" t="s">
        <v>4887</v>
      </c>
      <c r="I1758" s="297" t="s">
        <v>4868</v>
      </c>
      <c r="J1758" s="297" t="s">
        <v>4869</v>
      </c>
      <c r="K1758" s="299">
        <v>5</v>
      </c>
      <c r="L1758" s="298">
        <v>12</v>
      </c>
      <c r="M1758" s="300">
        <v>104549.40000000001</v>
      </c>
      <c r="N1758" s="301"/>
      <c r="O1758" s="297"/>
      <c r="P1758" s="302"/>
    </row>
    <row r="1759" spans="1:16" s="285" customFormat="1" ht="11.25" x14ac:dyDescent="0.2">
      <c r="A1759" s="310" t="s">
        <v>1261</v>
      </c>
      <c r="B1759" s="296" t="s">
        <v>1262</v>
      </c>
      <c r="C1759" s="296" t="s">
        <v>312</v>
      </c>
      <c r="D1759" s="297" t="s">
        <v>4864</v>
      </c>
      <c r="E1759" s="298">
        <v>10500</v>
      </c>
      <c r="F1759" s="298" t="s">
        <v>8401</v>
      </c>
      <c r="G1759" s="297" t="s">
        <v>8402</v>
      </c>
      <c r="H1759" s="297" t="s">
        <v>4887</v>
      </c>
      <c r="I1759" s="297" t="s">
        <v>4868</v>
      </c>
      <c r="J1759" s="297" t="s">
        <v>4869</v>
      </c>
      <c r="K1759" s="299">
        <v>4</v>
      </c>
      <c r="L1759" s="298">
        <v>12</v>
      </c>
      <c r="M1759" s="300">
        <v>128789.68000000001</v>
      </c>
      <c r="N1759" s="301"/>
      <c r="O1759" s="297"/>
      <c r="P1759" s="302"/>
    </row>
    <row r="1760" spans="1:16" s="285" customFormat="1" ht="11.25" x14ac:dyDescent="0.2">
      <c r="A1760" s="310" t="s">
        <v>1261</v>
      </c>
      <c r="B1760" s="296" t="s">
        <v>1262</v>
      </c>
      <c r="C1760" s="296" t="s">
        <v>312</v>
      </c>
      <c r="D1760" s="297" t="s">
        <v>4864</v>
      </c>
      <c r="E1760" s="298">
        <v>6500</v>
      </c>
      <c r="F1760" s="298" t="s">
        <v>8403</v>
      </c>
      <c r="G1760" s="297" t="s">
        <v>8404</v>
      </c>
      <c r="H1760" s="297" t="s">
        <v>5647</v>
      </c>
      <c r="I1760" s="297" t="s">
        <v>4868</v>
      </c>
      <c r="J1760" s="297" t="s">
        <v>4869</v>
      </c>
      <c r="K1760" s="299">
        <v>4</v>
      </c>
      <c r="L1760" s="298">
        <v>11</v>
      </c>
      <c r="M1760" s="300">
        <v>78015.53</v>
      </c>
      <c r="N1760" s="301"/>
      <c r="O1760" s="297"/>
      <c r="P1760" s="302"/>
    </row>
    <row r="1761" spans="1:16" s="285" customFormat="1" ht="11.25" x14ac:dyDescent="0.2">
      <c r="A1761" s="310" t="s">
        <v>1261</v>
      </c>
      <c r="B1761" s="296" t="s">
        <v>1262</v>
      </c>
      <c r="C1761" s="296" t="s">
        <v>312</v>
      </c>
      <c r="D1761" s="297" t="s">
        <v>4864</v>
      </c>
      <c r="E1761" s="298">
        <v>7000</v>
      </c>
      <c r="F1761" s="298" t="s">
        <v>8405</v>
      </c>
      <c r="G1761" s="297" t="s">
        <v>8406</v>
      </c>
      <c r="H1761" s="297" t="s">
        <v>6329</v>
      </c>
      <c r="I1761" s="297" t="s">
        <v>4883</v>
      </c>
      <c r="J1761" s="297" t="s">
        <v>4884</v>
      </c>
      <c r="K1761" s="299">
        <v>4</v>
      </c>
      <c r="L1761" s="298">
        <v>12</v>
      </c>
      <c r="M1761" s="300">
        <v>86789.680000000008</v>
      </c>
      <c r="N1761" s="301"/>
      <c r="O1761" s="297"/>
      <c r="P1761" s="302"/>
    </row>
    <row r="1762" spans="1:16" s="285" customFormat="1" ht="11.25" x14ac:dyDescent="0.2">
      <c r="A1762" s="310" t="s">
        <v>1261</v>
      </c>
      <c r="B1762" s="296" t="s">
        <v>1262</v>
      </c>
      <c r="C1762" s="296" t="s">
        <v>312</v>
      </c>
      <c r="D1762" s="297" t="s">
        <v>4864</v>
      </c>
      <c r="E1762" s="298">
        <v>8500</v>
      </c>
      <c r="F1762" s="298" t="s">
        <v>8407</v>
      </c>
      <c r="G1762" s="297" t="s">
        <v>8408</v>
      </c>
      <c r="H1762" s="297" t="s">
        <v>4877</v>
      </c>
      <c r="I1762" s="297" t="s">
        <v>4868</v>
      </c>
      <c r="J1762" s="297" t="s">
        <v>4869</v>
      </c>
      <c r="K1762" s="299">
        <v>4</v>
      </c>
      <c r="L1762" s="298">
        <v>12</v>
      </c>
      <c r="M1762" s="300">
        <v>104789.68000000001</v>
      </c>
      <c r="N1762" s="301"/>
      <c r="O1762" s="297"/>
      <c r="P1762" s="302"/>
    </row>
    <row r="1763" spans="1:16" s="285" customFormat="1" ht="11.25" x14ac:dyDescent="0.2">
      <c r="A1763" s="310" t="s">
        <v>1261</v>
      </c>
      <c r="B1763" s="296" t="s">
        <v>1262</v>
      </c>
      <c r="C1763" s="296" t="s">
        <v>312</v>
      </c>
      <c r="D1763" s="297" t="s">
        <v>4864</v>
      </c>
      <c r="E1763" s="298">
        <v>6500</v>
      </c>
      <c r="F1763" s="298" t="s">
        <v>8409</v>
      </c>
      <c r="G1763" s="297" t="s">
        <v>8410</v>
      </c>
      <c r="H1763" s="297" t="s">
        <v>4917</v>
      </c>
      <c r="I1763" s="297" t="s">
        <v>4868</v>
      </c>
      <c r="J1763" s="297" t="s">
        <v>4869</v>
      </c>
      <c r="K1763" s="299">
        <v>2</v>
      </c>
      <c r="L1763" s="298">
        <v>5</v>
      </c>
      <c r="M1763" s="300">
        <v>31387.3</v>
      </c>
      <c r="N1763" s="301"/>
      <c r="O1763" s="297"/>
      <c r="P1763" s="302"/>
    </row>
    <row r="1764" spans="1:16" s="285" customFormat="1" ht="11.25" x14ac:dyDescent="0.2">
      <c r="A1764" s="310" t="s">
        <v>1261</v>
      </c>
      <c r="B1764" s="296" t="s">
        <v>1262</v>
      </c>
      <c r="C1764" s="296" t="s">
        <v>312</v>
      </c>
      <c r="D1764" s="297" t="s">
        <v>4864</v>
      </c>
      <c r="E1764" s="298">
        <v>9500</v>
      </c>
      <c r="F1764" s="298" t="s">
        <v>2421</v>
      </c>
      <c r="G1764" s="297" t="s">
        <v>2422</v>
      </c>
      <c r="H1764" s="297" t="s">
        <v>5002</v>
      </c>
      <c r="I1764" s="297" t="s">
        <v>4868</v>
      </c>
      <c r="J1764" s="297" t="s">
        <v>4869</v>
      </c>
      <c r="K1764" s="299">
        <v>1</v>
      </c>
      <c r="L1764" s="298">
        <v>2</v>
      </c>
      <c r="M1764" s="300">
        <v>20188.18</v>
      </c>
      <c r="N1764" s="301"/>
      <c r="O1764" s="297"/>
      <c r="P1764" s="302"/>
    </row>
    <row r="1765" spans="1:16" s="285" customFormat="1" ht="11.25" x14ac:dyDescent="0.2">
      <c r="A1765" s="310" t="s">
        <v>1261</v>
      </c>
      <c r="B1765" s="296" t="s">
        <v>1262</v>
      </c>
      <c r="C1765" s="296" t="s">
        <v>312</v>
      </c>
      <c r="D1765" s="297" t="s">
        <v>4864</v>
      </c>
      <c r="E1765" s="298">
        <v>7500</v>
      </c>
      <c r="F1765" s="298" t="s">
        <v>8411</v>
      </c>
      <c r="G1765" s="297" t="s">
        <v>8412</v>
      </c>
      <c r="H1765" s="297" t="s">
        <v>5347</v>
      </c>
      <c r="I1765" s="297" t="s">
        <v>4868</v>
      </c>
      <c r="J1765" s="297" t="s">
        <v>4869</v>
      </c>
      <c r="K1765" s="299">
        <v>4</v>
      </c>
      <c r="L1765" s="298">
        <v>11</v>
      </c>
      <c r="M1765" s="300">
        <v>89615.53</v>
      </c>
      <c r="N1765" s="301"/>
      <c r="O1765" s="297"/>
      <c r="P1765" s="302"/>
    </row>
    <row r="1766" spans="1:16" s="285" customFormat="1" ht="11.25" x14ac:dyDescent="0.2">
      <c r="A1766" s="310" t="s">
        <v>1261</v>
      </c>
      <c r="B1766" s="296" t="s">
        <v>1262</v>
      </c>
      <c r="C1766" s="296" t="s">
        <v>312</v>
      </c>
      <c r="D1766" s="297" t="s">
        <v>4864</v>
      </c>
      <c r="E1766" s="298">
        <v>6500</v>
      </c>
      <c r="F1766" s="298" t="s">
        <v>4004</v>
      </c>
      <c r="G1766" s="297" t="s">
        <v>4005</v>
      </c>
      <c r="H1766" s="297" t="s">
        <v>4887</v>
      </c>
      <c r="I1766" s="297" t="s">
        <v>4868</v>
      </c>
      <c r="J1766" s="297" t="s">
        <v>4869</v>
      </c>
      <c r="K1766" s="299">
        <v>1</v>
      </c>
      <c r="L1766" s="298">
        <v>2</v>
      </c>
      <c r="M1766" s="300">
        <v>13988.179999999998</v>
      </c>
      <c r="N1766" s="301"/>
      <c r="O1766" s="297"/>
      <c r="P1766" s="302"/>
    </row>
    <row r="1767" spans="1:16" s="285" customFormat="1" ht="11.25" x14ac:dyDescent="0.2">
      <c r="A1767" s="310" t="s">
        <v>1261</v>
      </c>
      <c r="B1767" s="296" t="s">
        <v>1262</v>
      </c>
      <c r="C1767" s="296" t="s">
        <v>312</v>
      </c>
      <c r="D1767" s="297" t="s">
        <v>4864</v>
      </c>
      <c r="E1767" s="298">
        <v>3800</v>
      </c>
      <c r="F1767" s="298" t="s">
        <v>8413</v>
      </c>
      <c r="G1767" s="297" t="s">
        <v>8414</v>
      </c>
      <c r="H1767" s="297" t="s">
        <v>7498</v>
      </c>
      <c r="I1767" s="297" t="s">
        <v>4883</v>
      </c>
      <c r="J1767" s="297" t="s">
        <v>4884</v>
      </c>
      <c r="K1767" s="299">
        <v>4</v>
      </c>
      <c r="L1767" s="298">
        <v>12</v>
      </c>
      <c r="M1767" s="300">
        <v>48389.68</v>
      </c>
      <c r="N1767" s="301"/>
      <c r="O1767" s="297"/>
      <c r="P1767" s="302"/>
    </row>
    <row r="1768" spans="1:16" s="285" customFormat="1" ht="11.25" x14ac:dyDescent="0.2">
      <c r="A1768" s="310" t="s">
        <v>1261</v>
      </c>
      <c r="B1768" s="296" t="s">
        <v>1262</v>
      </c>
      <c r="C1768" s="296" t="s">
        <v>312</v>
      </c>
      <c r="D1768" s="297" t="s">
        <v>4864</v>
      </c>
      <c r="E1768" s="298">
        <v>4800</v>
      </c>
      <c r="F1768" s="298" t="s">
        <v>8415</v>
      </c>
      <c r="G1768" s="297" t="s">
        <v>8416</v>
      </c>
      <c r="H1768" s="297" t="s">
        <v>4867</v>
      </c>
      <c r="I1768" s="297" t="s">
        <v>4868</v>
      </c>
      <c r="J1768" s="297" t="s">
        <v>4869</v>
      </c>
      <c r="K1768" s="299">
        <v>4</v>
      </c>
      <c r="L1768" s="298">
        <v>12</v>
      </c>
      <c r="M1768" s="300">
        <v>60389.68</v>
      </c>
      <c r="N1768" s="301"/>
      <c r="O1768" s="297"/>
      <c r="P1768" s="302"/>
    </row>
    <row r="1769" spans="1:16" s="285" customFormat="1" ht="11.25" x14ac:dyDescent="0.2">
      <c r="A1769" s="310" t="s">
        <v>1261</v>
      </c>
      <c r="B1769" s="296" t="s">
        <v>1262</v>
      </c>
      <c r="C1769" s="296" t="s">
        <v>312</v>
      </c>
      <c r="D1769" s="297" t="s">
        <v>4864</v>
      </c>
      <c r="E1769" s="298">
        <v>10500</v>
      </c>
      <c r="F1769" s="298" t="s">
        <v>8417</v>
      </c>
      <c r="G1769" s="297" t="s">
        <v>8418</v>
      </c>
      <c r="H1769" s="297" t="s">
        <v>5094</v>
      </c>
      <c r="I1769" s="297" t="s">
        <v>4868</v>
      </c>
      <c r="J1769" s="297" t="s">
        <v>4869</v>
      </c>
      <c r="K1769" s="299">
        <v>4</v>
      </c>
      <c r="L1769" s="298">
        <v>12</v>
      </c>
      <c r="M1769" s="300">
        <v>128789.68000000001</v>
      </c>
      <c r="N1769" s="301"/>
      <c r="O1769" s="297"/>
      <c r="P1769" s="302"/>
    </row>
    <row r="1770" spans="1:16" s="285" customFormat="1" ht="11.25" x14ac:dyDescent="0.2">
      <c r="A1770" s="310" t="s">
        <v>1261</v>
      </c>
      <c r="B1770" s="296" t="s">
        <v>1262</v>
      </c>
      <c r="C1770" s="296" t="s">
        <v>312</v>
      </c>
      <c r="D1770" s="297" t="s">
        <v>4864</v>
      </c>
      <c r="E1770" s="298">
        <v>7500</v>
      </c>
      <c r="F1770" s="298" t="s">
        <v>8419</v>
      </c>
      <c r="G1770" s="297" t="s">
        <v>8420</v>
      </c>
      <c r="H1770" s="297" t="s">
        <v>4867</v>
      </c>
      <c r="I1770" s="297" t="s">
        <v>4868</v>
      </c>
      <c r="J1770" s="297" t="s">
        <v>4869</v>
      </c>
      <c r="K1770" s="299">
        <v>4</v>
      </c>
      <c r="L1770" s="298">
        <v>12</v>
      </c>
      <c r="M1770" s="300">
        <v>92789.680000000008</v>
      </c>
      <c r="N1770" s="301"/>
      <c r="O1770" s="297"/>
      <c r="P1770" s="302"/>
    </row>
    <row r="1771" spans="1:16" s="285" customFormat="1" ht="11.25" x14ac:dyDescent="0.2">
      <c r="A1771" s="310" t="s">
        <v>1261</v>
      </c>
      <c r="B1771" s="296" t="s">
        <v>1262</v>
      </c>
      <c r="C1771" s="296" t="s">
        <v>312</v>
      </c>
      <c r="D1771" s="297" t="s">
        <v>4864</v>
      </c>
      <c r="E1771" s="298" t="s">
        <v>5235</v>
      </c>
      <c r="F1771" s="298" t="s">
        <v>8421</v>
      </c>
      <c r="G1771" s="297" t="s">
        <v>8422</v>
      </c>
      <c r="H1771" s="297" t="s">
        <v>4874</v>
      </c>
      <c r="I1771" s="297" t="s">
        <v>4868</v>
      </c>
      <c r="J1771" s="297" t="s">
        <v>4869</v>
      </c>
      <c r="K1771" s="299">
        <v>5</v>
      </c>
      <c r="L1771" s="298">
        <v>12</v>
      </c>
      <c r="M1771" s="300">
        <v>94235.24</v>
      </c>
      <c r="N1771" s="301"/>
      <c r="O1771" s="297"/>
      <c r="P1771" s="302"/>
    </row>
    <row r="1772" spans="1:16" s="285" customFormat="1" ht="11.25" x14ac:dyDescent="0.2">
      <c r="A1772" s="310" t="s">
        <v>1261</v>
      </c>
      <c r="B1772" s="296" t="s">
        <v>1262</v>
      </c>
      <c r="C1772" s="296" t="s">
        <v>312</v>
      </c>
      <c r="D1772" s="297" t="s">
        <v>4864</v>
      </c>
      <c r="E1772" s="298">
        <v>8500</v>
      </c>
      <c r="F1772" s="298" t="s">
        <v>8423</v>
      </c>
      <c r="G1772" s="297" t="s">
        <v>8424</v>
      </c>
      <c r="H1772" s="297" t="s">
        <v>4877</v>
      </c>
      <c r="I1772" s="297" t="s">
        <v>4868</v>
      </c>
      <c r="J1772" s="297" t="s">
        <v>4869</v>
      </c>
      <c r="K1772" s="299">
        <v>4</v>
      </c>
      <c r="L1772" s="298">
        <v>12</v>
      </c>
      <c r="M1772" s="300">
        <v>104789.68000000001</v>
      </c>
      <c r="N1772" s="301"/>
      <c r="O1772" s="297"/>
      <c r="P1772" s="302"/>
    </row>
    <row r="1773" spans="1:16" s="285" customFormat="1" ht="11.25" x14ac:dyDescent="0.2">
      <c r="A1773" s="310" t="s">
        <v>1261</v>
      </c>
      <c r="B1773" s="296" t="s">
        <v>1262</v>
      </c>
      <c r="C1773" s="296" t="s">
        <v>312</v>
      </c>
      <c r="D1773" s="297" t="s">
        <v>4864</v>
      </c>
      <c r="E1773" s="298">
        <v>6500</v>
      </c>
      <c r="F1773" s="298" t="s">
        <v>8425</v>
      </c>
      <c r="G1773" s="297" t="s">
        <v>8426</v>
      </c>
      <c r="H1773" s="297" t="s">
        <v>4887</v>
      </c>
      <c r="I1773" s="297" t="s">
        <v>4868</v>
      </c>
      <c r="J1773" s="297" t="s">
        <v>4869</v>
      </c>
      <c r="K1773" s="299">
        <v>4</v>
      </c>
      <c r="L1773" s="298">
        <v>12</v>
      </c>
      <c r="M1773" s="300">
        <v>80789.680000000008</v>
      </c>
      <c r="N1773" s="301"/>
      <c r="O1773" s="297"/>
      <c r="P1773" s="302"/>
    </row>
    <row r="1774" spans="1:16" s="285" customFormat="1" ht="11.25" x14ac:dyDescent="0.2">
      <c r="A1774" s="310" t="s">
        <v>1261</v>
      </c>
      <c r="B1774" s="296" t="s">
        <v>1262</v>
      </c>
      <c r="C1774" s="296" t="s">
        <v>312</v>
      </c>
      <c r="D1774" s="297" t="s">
        <v>4864</v>
      </c>
      <c r="E1774" s="298">
        <v>11000</v>
      </c>
      <c r="F1774" s="298" t="s">
        <v>8427</v>
      </c>
      <c r="G1774" s="297" t="s">
        <v>8428</v>
      </c>
      <c r="H1774" s="297" t="s">
        <v>4887</v>
      </c>
      <c r="I1774" s="297" t="s">
        <v>4868</v>
      </c>
      <c r="J1774" s="297" t="s">
        <v>4869</v>
      </c>
      <c r="K1774" s="299">
        <v>1</v>
      </c>
      <c r="L1774" s="298">
        <v>2</v>
      </c>
      <c r="M1774" s="300">
        <v>23288.18</v>
      </c>
      <c r="N1774" s="301"/>
      <c r="O1774" s="297"/>
      <c r="P1774" s="302"/>
    </row>
    <row r="1775" spans="1:16" s="285" customFormat="1" ht="11.25" x14ac:dyDescent="0.2">
      <c r="A1775" s="310" t="s">
        <v>1261</v>
      </c>
      <c r="B1775" s="296" t="s">
        <v>1262</v>
      </c>
      <c r="C1775" s="296" t="s">
        <v>312</v>
      </c>
      <c r="D1775" s="297" t="s">
        <v>4864</v>
      </c>
      <c r="E1775" s="298">
        <v>6500</v>
      </c>
      <c r="F1775" s="298" t="s">
        <v>8429</v>
      </c>
      <c r="G1775" s="297" t="s">
        <v>8430</v>
      </c>
      <c r="H1775" s="297" t="s">
        <v>4887</v>
      </c>
      <c r="I1775" s="297" t="s">
        <v>4868</v>
      </c>
      <c r="J1775" s="297" t="s">
        <v>4869</v>
      </c>
      <c r="K1775" s="299">
        <v>4</v>
      </c>
      <c r="L1775" s="298">
        <v>12</v>
      </c>
      <c r="M1775" s="300">
        <v>80789.680000000008</v>
      </c>
      <c r="N1775" s="301"/>
      <c r="O1775" s="297"/>
      <c r="P1775" s="302"/>
    </row>
    <row r="1776" spans="1:16" s="285" customFormat="1" ht="11.25" x14ac:dyDescent="0.2">
      <c r="A1776" s="310" t="s">
        <v>1261</v>
      </c>
      <c r="B1776" s="296" t="s">
        <v>1262</v>
      </c>
      <c r="C1776" s="296" t="s">
        <v>312</v>
      </c>
      <c r="D1776" s="297" t="s">
        <v>4864</v>
      </c>
      <c r="E1776" s="298">
        <v>5500</v>
      </c>
      <c r="F1776" s="298" t="s">
        <v>8431</v>
      </c>
      <c r="G1776" s="297" t="s">
        <v>8432</v>
      </c>
      <c r="H1776" s="297" t="s">
        <v>4877</v>
      </c>
      <c r="I1776" s="297" t="s">
        <v>4868</v>
      </c>
      <c r="J1776" s="297" t="s">
        <v>4869</v>
      </c>
      <c r="K1776" s="299">
        <v>4</v>
      </c>
      <c r="L1776" s="298">
        <v>12</v>
      </c>
      <c r="M1776" s="300">
        <v>68789.680000000008</v>
      </c>
      <c r="N1776" s="301"/>
      <c r="O1776" s="297"/>
      <c r="P1776" s="302"/>
    </row>
    <row r="1777" spans="1:16" s="285" customFormat="1" ht="11.25" x14ac:dyDescent="0.2">
      <c r="A1777" s="310" t="s">
        <v>1261</v>
      </c>
      <c r="B1777" s="296" t="s">
        <v>1262</v>
      </c>
      <c r="C1777" s="296" t="s">
        <v>312</v>
      </c>
      <c r="D1777" s="297" t="s">
        <v>4864</v>
      </c>
      <c r="E1777" s="298">
        <v>6500</v>
      </c>
      <c r="F1777" s="298" t="s">
        <v>8433</v>
      </c>
      <c r="G1777" s="297" t="s">
        <v>8434</v>
      </c>
      <c r="H1777" s="297" t="s">
        <v>4867</v>
      </c>
      <c r="I1777" s="297" t="s">
        <v>4868</v>
      </c>
      <c r="J1777" s="297" t="s">
        <v>4869</v>
      </c>
      <c r="K1777" s="299">
        <v>4</v>
      </c>
      <c r="L1777" s="298">
        <v>12</v>
      </c>
      <c r="M1777" s="300">
        <v>80789.680000000008</v>
      </c>
      <c r="N1777" s="301"/>
      <c r="O1777" s="297"/>
      <c r="P1777" s="302"/>
    </row>
    <row r="1778" spans="1:16" s="285" customFormat="1" ht="11.25" x14ac:dyDescent="0.2">
      <c r="A1778" s="310" t="s">
        <v>1261</v>
      </c>
      <c r="B1778" s="296" t="s">
        <v>1262</v>
      </c>
      <c r="C1778" s="296" t="s">
        <v>312</v>
      </c>
      <c r="D1778" s="297" t="s">
        <v>4864</v>
      </c>
      <c r="E1778" s="298">
        <v>12000</v>
      </c>
      <c r="F1778" s="298" t="s">
        <v>8435</v>
      </c>
      <c r="G1778" s="297" t="s">
        <v>8436</v>
      </c>
      <c r="H1778" s="297" t="s">
        <v>4877</v>
      </c>
      <c r="I1778" s="297" t="s">
        <v>4868</v>
      </c>
      <c r="J1778" s="297" t="s">
        <v>4869</v>
      </c>
      <c r="K1778" s="299">
        <v>4</v>
      </c>
      <c r="L1778" s="298">
        <v>12</v>
      </c>
      <c r="M1778" s="300">
        <v>146195.84999999998</v>
      </c>
      <c r="N1778" s="301"/>
      <c r="O1778" s="297"/>
      <c r="P1778" s="302"/>
    </row>
    <row r="1779" spans="1:16" s="285" customFormat="1" ht="11.25" x14ac:dyDescent="0.2">
      <c r="A1779" s="310" t="s">
        <v>1261</v>
      </c>
      <c r="B1779" s="296" t="s">
        <v>1262</v>
      </c>
      <c r="C1779" s="296" t="s">
        <v>312</v>
      </c>
      <c r="D1779" s="297" t="s">
        <v>4864</v>
      </c>
      <c r="E1779" s="298">
        <v>6500</v>
      </c>
      <c r="F1779" s="298" t="s">
        <v>8437</v>
      </c>
      <c r="G1779" s="297" t="s">
        <v>8438</v>
      </c>
      <c r="H1779" s="297" t="s">
        <v>4887</v>
      </c>
      <c r="I1779" s="297" t="s">
        <v>4868</v>
      </c>
      <c r="J1779" s="297" t="s">
        <v>4869</v>
      </c>
      <c r="K1779" s="299">
        <v>4</v>
      </c>
      <c r="L1779" s="298">
        <v>12</v>
      </c>
      <c r="M1779" s="300">
        <v>80789.680000000008</v>
      </c>
      <c r="N1779" s="301"/>
      <c r="O1779" s="297"/>
      <c r="P1779" s="302"/>
    </row>
    <row r="1780" spans="1:16" s="285" customFormat="1" ht="11.25" x14ac:dyDescent="0.2">
      <c r="A1780" s="310" t="s">
        <v>1261</v>
      </c>
      <c r="B1780" s="296" t="s">
        <v>1262</v>
      </c>
      <c r="C1780" s="296" t="s">
        <v>312</v>
      </c>
      <c r="D1780" s="297" t="s">
        <v>4864</v>
      </c>
      <c r="E1780" s="298">
        <v>6500</v>
      </c>
      <c r="F1780" s="298" t="s">
        <v>8439</v>
      </c>
      <c r="G1780" s="297" t="s">
        <v>8440</v>
      </c>
      <c r="H1780" s="297" t="s">
        <v>4867</v>
      </c>
      <c r="I1780" s="297" t="s">
        <v>4868</v>
      </c>
      <c r="J1780" s="297" t="s">
        <v>4869</v>
      </c>
      <c r="K1780" s="299">
        <v>2</v>
      </c>
      <c r="L1780" s="298">
        <v>5</v>
      </c>
      <c r="M1780" s="300">
        <v>31387.3</v>
      </c>
      <c r="N1780" s="301"/>
      <c r="O1780" s="297"/>
      <c r="P1780" s="302"/>
    </row>
    <row r="1781" spans="1:16" s="285" customFormat="1" ht="11.25" x14ac:dyDescent="0.2">
      <c r="A1781" s="310" t="s">
        <v>1261</v>
      </c>
      <c r="B1781" s="296" t="s">
        <v>1262</v>
      </c>
      <c r="C1781" s="296" t="s">
        <v>312</v>
      </c>
      <c r="D1781" s="297" t="s">
        <v>4864</v>
      </c>
      <c r="E1781" s="298">
        <v>8500</v>
      </c>
      <c r="F1781" s="298" t="s">
        <v>8441</v>
      </c>
      <c r="G1781" s="297" t="s">
        <v>8442</v>
      </c>
      <c r="H1781" s="297" t="s">
        <v>5925</v>
      </c>
      <c r="I1781" s="297" t="s">
        <v>4868</v>
      </c>
      <c r="J1781" s="297" t="s">
        <v>4869</v>
      </c>
      <c r="K1781" s="299">
        <v>1</v>
      </c>
      <c r="L1781" s="298">
        <v>4</v>
      </c>
      <c r="M1781" s="300">
        <v>28121.48</v>
      </c>
      <c r="N1781" s="301"/>
      <c r="O1781" s="297"/>
      <c r="P1781" s="302"/>
    </row>
    <row r="1782" spans="1:16" s="285" customFormat="1" ht="11.25" x14ac:dyDescent="0.2">
      <c r="A1782" s="310" t="s">
        <v>1261</v>
      </c>
      <c r="B1782" s="296" t="s">
        <v>1262</v>
      </c>
      <c r="C1782" s="296" t="s">
        <v>312</v>
      </c>
      <c r="D1782" s="297" t="s">
        <v>4880</v>
      </c>
      <c r="E1782" s="298">
        <v>4200</v>
      </c>
      <c r="F1782" s="298" t="s">
        <v>8443</v>
      </c>
      <c r="G1782" s="297" t="s">
        <v>8444</v>
      </c>
      <c r="H1782" s="297" t="s">
        <v>4877</v>
      </c>
      <c r="I1782" s="297" t="s">
        <v>4897</v>
      </c>
      <c r="J1782" s="297" t="s">
        <v>4884</v>
      </c>
      <c r="K1782" s="299">
        <v>6</v>
      </c>
      <c r="L1782" s="298">
        <v>12</v>
      </c>
      <c r="M1782" s="300">
        <v>53189.68</v>
      </c>
      <c r="N1782" s="301"/>
      <c r="O1782" s="297"/>
      <c r="P1782" s="302"/>
    </row>
    <row r="1783" spans="1:16" s="285" customFormat="1" ht="11.25" x14ac:dyDescent="0.2">
      <c r="A1783" s="310" t="s">
        <v>1261</v>
      </c>
      <c r="B1783" s="296" t="s">
        <v>1262</v>
      </c>
      <c r="C1783" s="296" t="s">
        <v>312</v>
      </c>
      <c r="D1783" s="297" t="s">
        <v>4864</v>
      </c>
      <c r="E1783" s="298">
        <v>7500</v>
      </c>
      <c r="F1783" s="298" t="s">
        <v>8445</v>
      </c>
      <c r="G1783" s="297" t="s">
        <v>8446</v>
      </c>
      <c r="H1783" s="297" t="s">
        <v>4867</v>
      </c>
      <c r="I1783" s="297" t="s">
        <v>4868</v>
      </c>
      <c r="J1783" s="297" t="s">
        <v>4869</v>
      </c>
      <c r="K1783" s="299">
        <v>4</v>
      </c>
      <c r="L1783" s="298">
        <v>12</v>
      </c>
      <c r="M1783" s="300">
        <v>93117.180000000008</v>
      </c>
      <c r="N1783" s="301"/>
      <c r="O1783" s="297"/>
      <c r="P1783" s="302"/>
    </row>
    <row r="1784" spans="1:16" s="285" customFormat="1" ht="11.25" x14ac:dyDescent="0.2">
      <c r="A1784" s="310" t="s">
        <v>1261</v>
      </c>
      <c r="B1784" s="296" t="s">
        <v>1262</v>
      </c>
      <c r="C1784" s="296" t="s">
        <v>312</v>
      </c>
      <c r="D1784" s="297" t="s">
        <v>4864</v>
      </c>
      <c r="E1784" s="298">
        <v>7500</v>
      </c>
      <c r="F1784" s="298" t="s">
        <v>8447</v>
      </c>
      <c r="G1784" s="297" t="s">
        <v>8448</v>
      </c>
      <c r="H1784" s="297" t="s">
        <v>4867</v>
      </c>
      <c r="I1784" s="297" t="s">
        <v>4868</v>
      </c>
      <c r="J1784" s="297" t="s">
        <v>4869</v>
      </c>
      <c r="K1784" s="299">
        <v>1</v>
      </c>
      <c r="L1784" s="298">
        <v>2</v>
      </c>
      <c r="M1784" s="300">
        <v>16054.849999999999</v>
      </c>
      <c r="N1784" s="301"/>
      <c r="O1784" s="297"/>
      <c r="P1784" s="302"/>
    </row>
    <row r="1785" spans="1:16" s="285" customFormat="1" ht="11.25" x14ac:dyDescent="0.2">
      <c r="A1785" s="310" t="s">
        <v>1261</v>
      </c>
      <c r="B1785" s="296" t="s">
        <v>1262</v>
      </c>
      <c r="C1785" s="296" t="s">
        <v>312</v>
      </c>
      <c r="D1785" s="297" t="s">
        <v>4864</v>
      </c>
      <c r="E1785" s="298">
        <v>7500</v>
      </c>
      <c r="F1785" s="298" t="s">
        <v>8449</v>
      </c>
      <c r="G1785" s="297" t="s">
        <v>8450</v>
      </c>
      <c r="H1785" s="297" t="s">
        <v>4867</v>
      </c>
      <c r="I1785" s="297" t="s">
        <v>4868</v>
      </c>
      <c r="J1785" s="297" t="s">
        <v>4869</v>
      </c>
      <c r="K1785" s="299">
        <v>4</v>
      </c>
      <c r="L1785" s="298">
        <v>12</v>
      </c>
      <c r="M1785" s="300">
        <v>92789.680000000008</v>
      </c>
      <c r="N1785" s="301"/>
      <c r="O1785" s="297"/>
      <c r="P1785" s="302"/>
    </row>
    <row r="1786" spans="1:16" s="285" customFormat="1" ht="11.25" x14ac:dyDescent="0.2">
      <c r="A1786" s="310" t="s">
        <v>1261</v>
      </c>
      <c r="B1786" s="296" t="s">
        <v>1262</v>
      </c>
      <c r="C1786" s="296" t="s">
        <v>312</v>
      </c>
      <c r="D1786" s="297" t="s">
        <v>4864</v>
      </c>
      <c r="E1786" s="298">
        <v>7500</v>
      </c>
      <c r="F1786" s="298" t="s">
        <v>8451</v>
      </c>
      <c r="G1786" s="297" t="s">
        <v>8452</v>
      </c>
      <c r="H1786" s="297" t="s">
        <v>4867</v>
      </c>
      <c r="I1786" s="297" t="s">
        <v>4868</v>
      </c>
      <c r="J1786" s="297" t="s">
        <v>4869</v>
      </c>
      <c r="K1786" s="299">
        <v>4</v>
      </c>
      <c r="L1786" s="298">
        <v>12</v>
      </c>
      <c r="M1786" s="300">
        <v>92789.680000000008</v>
      </c>
      <c r="N1786" s="301"/>
      <c r="O1786" s="297"/>
      <c r="P1786" s="302"/>
    </row>
    <row r="1787" spans="1:16" s="285" customFormat="1" ht="11.25" x14ac:dyDescent="0.2">
      <c r="A1787" s="310" t="s">
        <v>1261</v>
      </c>
      <c r="B1787" s="296" t="s">
        <v>1262</v>
      </c>
      <c r="C1787" s="296" t="s">
        <v>312</v>
      </c>
      <c r="D1787" s="297" t="s">
        <v>4864</v>
      </c>
      <c r="E1787" s="298" t="s">
        <v>5653</v>
      </c>
      <c r="F1787" s="298" t="s">
        <v>8453</v>
      </c>
      <c r="G1787" s="297" t="s">
        <v>8454</v>
      </c>
      <c r="H1787" s="297" t="s">
        <v>4867</v>
      </c>
      <c r="I1787" s="297" t="s">
        <v>4868</v>
      </c>
      <c r="J1787" s="297" t="s">
        <v>4869</v>
      </c>
      <c r="K1787" s="299">
        <v>5</v>
      </c>
      <c r="L1787" s="298">
        <v>12</v>
      </c>
      <c r="M1787" s="300">
        <v>106058.85</v>
      </c>
      <c r="N1787" s="301"/>
      <c r="O1787" s="297"/>
      <c r="P1787" s="302"/>
    </row>
    <row r="1788" spans="1:16" s="285" customFormat="1" ht="11.25" x14ac:dyDescent="0.2">
      <c r="A1788" s="310" t="s">
        <v>1261</v>
      </c>
      <c r="B1788" s="296" t="s">
        <v>1262</v>
      </c>
      <c r="C1788" s="296" t="s">
        <v>312</v>
      </c>
      <c r="D1788" s="297" t="s">
        <v>4864</v>
      </c>
      <c r="E1788" s="298">
        <v>6500</v>
      </c>
      <c r="F1788" s="298" t="s">
        <v>8455</v>
      </c>
      <c r="G1788" s="297" t="s">
        <v>8456</v>
      </c>
      <c r="H1788" s="297" t="s">
        <v>4887</v>
      </c>
      <c r="I1788" s="297" t="s">
        <v>4868</v>
      </c>
      <c r="J1788" s="297" t="s">
        <v>4869</v>
      </c>
      <c r="K1788" s="299">
        <v>4</v>
      </c>
      <c r="L1788" s="298">
        <v>12</v>
      </c>
      <c r="M1788" s="300">
        <v>80789.680000000008</v>
      </c>
      <c r="N1788" s="301"/>
      <c r="O1788" s="297"/>
      <c r="P1788" s="302"/>
    </row>
    <row r="1789" spans="1:16" s="285" customFormat="1" ht="11.25" x14ac:dyDescent="0.2">
      <c r="A1789" s="310" t="s">
        <v>1261</v>
      </c>
      <c r="B1789" s="296" t="s">
        <v>1262</v>
      </c>
      <c r="C1789" s="296" t="s">
        <v>312</v>
      </c>
      <c r="D1789" s="297" t="s">
        <v>4880</v>
      </c>
      <c r="E1789" s="298">
        <v>4500</v>
      </c>
      <c r="F1789" s="298" t="s">
        <v>8457</v>
      </c>
      <c r="G1789" s="297" t="s">
        <v>8458</v>
      </c>
      <c r="H1789" s="297" t="s">
        <v>4903</v>
      </c>
      <c r="I1789" s="297" t="s">
        <v>4922</v>
      </c>
      <c r="J1789" s="297" t="s">
        <v>4884</v>
      </c>
      <c r="K1789" s="299">
        <v>4</v>
      </c>
      <c r="L1789" s="298">
        <v>12</v>
      </c>
      <c r="M1789" s="300">
        <v>56789.68</v>
      </c>
      <c r="N1789" s="301"/>
      <c r="O1789" s="297"/>
      <c r="P1789" s="302"/>
    </row>
    <row r="1790" spans="1:16" s="285" customFormat="1" ht="11.25" x14ac:dyDescent="0.2">
      <c r="A1790" s="310" t="s">
        <v>1261</v>
      </c>
      <c r="B1790" s="296" t="s">
        <v>1262</v>
      </c>
      <c r="C1790" s="296" t="s">
        <v>312</v>
      </c>
      <c r="D1790" s="297" t="s">
        <v>4956</v>
      </c>
      <c r="E1790" s="298">
        <v>3500</v>
      </c>
      <c r="F1790" s="298" t="s">
        <v>8459</v>
      </c>
      <c r="G1790" s="297" t="s">
        <v>8460</v>
      </c>
      <c r="H1790" s="297" t="s">
        <v>4959</v>
      </c>
      <c r="I1790" s="297" t="s">
        <v>4897</v>
      </c>
      <c r="J1790" s="297" t="s">
        <v>4960</v>
      </c>
      <c r="K1790" s="299">
        <v>4</v>
      </c>
      <c r="L1790" s="298">
        <v>12</v>
      </c>
      <c r="M1790" s="300">
        <v>45606.43</v>
      </c>
      <c r="N1790" s="301"/>
      <c r="O1790" s="297"/>
      <c r="P1790" s="302"/>
    </row>
    <row r="1791" spans="1:16" s="285" customFormat="1" ht="11.25" x14ac:dyDescent="0.2">
      <c r="A1791" s="310" t="s">
        <v>1261</v>
      </c>
      <c r="B1791" s="296" t="s">
        <v>1262</v>
      </c>
      <c r="C1791" s="296" t="s">
        <v>312</v>
      </c>
      <c r="D1791" s="297" t="s">
        <v>4864</v>
      </c>
      <c r="E1791" s="298">
        <v>5000</v>
      </c>
      <c r="F1791" s="298" t="s">
        <v>8461</v>
      </c>
      <c r="G1791" s="297" t="s">
        <v>8462</v>
      </c>
      <c r="H1791" s="297" t="s">
        <v>4874</v>
      </c>
      <c r="I1791" s="297" t="s">
        <v>4868</v>
      </c>
      <c r="J1791" s="297" t="s">
        <v>4869</v>
      </c>
      <c r="K1791" s="299">
        <v>1</v>
      </c>
      <c r="L1791" s="298">
        <v>2</v>
      </c>
      <c r="M1791" s="300">
        <v>10378.179999999998</v>
      </c>
      <c r="N1791" s="301"/>
      <c r="O1791" s="297"/>
      <c r="P1791" s="302"/>
    </row>
    <row r="1792" spans="1:16" s="285" customFormat="1" ht="11.25" x14ac:dyDescent="0.2">
      <c r="A1792" s="310" t="s">
        <v>1261</v>
      </c>
      <c r="B1792" s="296" t="s">
        <v>1262</v>
      </c>
      <c r="C1792" s="296" t="s">
        <v>312</v>
      </c>
      <c r="D1792" s="297" t="s">
        <v>4864</v>
      </c>
      <c r="E1792" s="298" t="s">
        <v>5392</v>
      </c>
      <c r="F1792" s="298" t="s">
        <v>8463</v>
      </c>
      <c r="G1792" s="297" t="s">
        <v>8464</v>
      </c>
      <c r="H1792" s="297" t="s">
        <v>4887</v>
      </c>
      <c r="I1792" s="297" t="s">
        <v>4868</v>
      </c>
      <c r="J1792" s="297" t="s">
        <v>4869</v>
      </c>
      <c r="K1792" s="299">
        <v>5</v>
      </c>
      <c r="L1792" s="298">
        <v>12</v>
      </c>
      <c r="M1792" s="300">
        <v>88522.74</v>
      </c>
      <c r="N1792" s="301"/>
      <c r="O1792" s="297"/>
      <c r="P1792" s="302"/>
    </row>
    <row r="1793" spans="1:16" s="285" customFormat="1" ht="11.25" x14ac:dyDescent="0.2">
      <c r="A1793" s="310" t="s">
        <v>1261</v>
      </c>
      <c r="B1793" s="296" t="s">
        <v>1262</v>
      </c>
      <c r="C1793" s="296" t="s">
        <v>312</v>
      </c>
      <c r="D1793" s="297" t="s">
        <v>4864</v>
      </c>
      <c r="E1793" s="298">
        <v>6500</v>
      </c>
      <c r="F1793" s="298" t="s">
        <v>8465</v>
      </c>
      <c r="G1793" s="297" t="s">
        <v>8466</v>
      </c>
      <c r="H1793" s="297" t="s">
        <v>5647</v>
      </c>
      <c r="I1793" s="297" t="s">
        <v>4868</v>
      </c>
      <c r="J1793" s="297" t="s">
        <v>4869</v>
      </c>
      <c r="K1793" s="299">
        <v>2</v>
      </c>
      <c r="L1793" s="298">
        <v>5</v>
      </c>
      <c r="M1793" s="300">
        <v>31387.3</v>
      </c>
      <c r="N1793" s="301"/>
      <c r="O1793" s="297"/>
      <c r="P1793" s="302"/>
    </row>
    <row r="1794" spans="1:16" s="285" customFormat="1" ht="11.25" x14ac:dyDescent="0.2">
      <c r="A1794" s="310" t="s">
        <v>1261</v>
      </c>
      <c r="B1794" s="296" t="s">
        <v>1262</v>
      </c>
      <c r="C1794" s="296" t="s">
        <v>312</v>
      </c>
      <c r="D1794" s="297" t="s">
        <v>4864</v>
      </c>
      <c r="E1794" s="298">
        <v>6500</v>
      </c>
      <c r="F1794" s="298" t="s">
        <v>8467</v>
      </c>
      <c r="G1794" s="297" t="s">
        <v>8468</v>
      </c>
      <c r="H1794" s="297" t="s">
        <v>4877</v>
      </c>
      <c r="I1794" s="297" t="s">
        <v>4868</v>
      </c>
      <c r="J1794" s="297" t="s">
        <v>4869</v>
      </c>
      <c r="K1794" s="299">
        <v>4</v>
      </c>
      <c r="L1794" s="298">
        <v>12</v>
      </c>
      <c r="M1794" s="300">
        <v>80789.680000000008</v>
      </c>
      <c r="N1794" s="301"/>
      <c r="O1794" s="297"/>
      <c r="P1794" s="302"/>
    </row>
    <row r="1795" spans="1:16" s="285" customFormat="1" ht="11.25" x14ac:dyDescent="0.2">
      <c r="A1795" s="310" t="s">
        <v>1261</v>
      </c>
      <c r="B1795" s="296" t="s">
        <v>1262</v>
      </c>
      <c r="C1795" s="296" t="s">
        <v>312</v>
      </c>
      <c r="D1795" s="297" t="s">
        <v>4864</v>
      </c>
      <c r="E1795" s="298">
        <v>6500</v>
      </c>
      <c r="F1795" s="298" t="s">
        <v>8469</v>
      </c>
      <c r="G1795" s="297" t="s">
        <v>8470</v>
      </c>
      <c r="H1795" s="297" t="s">
        <v>4887</v>
      </c>
      <c r="I1795" s="297" t="s">
        <v>4868</v>
      </c>
      <c r="J1795" s="297" t="s">
        <v>4869</v>
      </c>
      <c r="K1795" s="299">
        <v>4</v>
      </c>
      <c r="L1795" s="298">
        <v>12</v>
      </c>
      <c r="M1795" s="300">
        <v>80789.680000000008</v>
      </c>
      <c r="N1795" s="301"/>
      <c r="O1795" s="297"/>
      <c r="P1795" s="302"/>
    </row>
    <row r="1796" spans="1:16" s="285" customFormat="1" ht="11.25" x14ac:dyDescent="0.2">
      <c r="A1796" s="310" t="s">
        <v>1261</v>
      </c>
      <c r="B1796" s="296" t="s">
        <v>1262</v>
      </c>
      <c r="C1796" s="296" t="s">
        <v>312</v>
      </c>
      <c r="D1796" s="297" t="s">
        <v>4864</v>
      </c>
      <c r="E1796" s="298">
        <v>7500</v>
      </c>
      <c r="F1796" s="298" t="s">
        <v>8471</v>
      </c>
      <c r="G1796" s="297" t="s">
        <v>8472</v>
      </c>
      <c r="H1796" s="297" t="s">
        <v>4867</v>
      </c>
      <c r="I1796" s="297" t="s">
        <v>4868</v>
      </c>
      <c r="J1796" s="297" t="s">
        <v>4869</v>
      </c>
      <c r="K1796" s="299">
        <v>4</v>
      </c>
      <c r="L1796" s="298">
        <v>12</v>
      </c>
      <c r="M1796" s="300">
        <v>92789.680000000008</v>
      </c>
      <c r="N1796" s="301"/>
      <c r="O1796" s="297"/>
      <c r="P1796" s="302"/>
    </row>
    <row r="1797" spans="1:16" s="285" customFormat="1" ht="11.25" x14ac:dyDescent="0.2">
      <c r="A1797" s="310" t="s">
        <v>1261</v>
      </c>
      <c r="B1797" s="296" t="s">
        <v>1262</v>
      </c>
      <c r="C1797" s="296" t="s">
        <v>312</v>
      </c>
      <c r="D1797" s="297" t="s">
        <v>4864</v>
      </c>
      <c r="E1797" s="298">
        <v>8500</v>
      </c>
      <c r="F1797" s="298" t="s">
        <v>8473</v>
      </c>
      <c r="G1797" s="297" t="s">
        <v>8474</v>
      </c>
      <c r="H1797" s="297" t="s">
        <v>4887</v>
      </c>
      <c r="I1797" s="297" t="s">
        <v>4868</v>
      </c>
      <c r="J1797" s="297" t="s">
        <v>4869</v>
      </c>
      <c r="K1797" s="299">
        <v>2</v>
      </c>
      <c r="L1797" s="298">
        <v>7</v>
      </c>
      <c r="M1797" s="300">
        <v>62660.6</v>
      </c>
      <c r="N1797" s="301"/>
      <c r="O1797" s="297"/>
      <c r="P1797" s="302"/>
    </row>
    <row r="1798" spans="1:16" s="285" customFormat="1" ht="11.25" x14ac:dyDescent="0.2">
      <c r="A1798" s="310" t="s">
        <v>1261</v>
      </c>
      <c r="B1798" s="296" t="s">
        <v>1262</v>
      </c>
      <c r="C1798" s="296" t="s">
        <v>312</v>
      </c>
      <c r="D1798" s="297" t="s">
        <v>4864</v>
      </c>
      <c r="E1798" s="298" t="s">
        <v>4888</v>
      </c>
      <c r="F1798" s="298" t="s">
        <v>8475</v>
      </c>
      <c r="G1798" s="297" t="s">
        <v>8476</v>
      </c>
      <c r="H1798" s="297" t="s">
        <v>4867</v>
      </c>
      <c r="I1798" s="297" t="s">
        <v>4868</v>
      </c>
      <c r="J1798" s="297" t="s">
        <v>4869</v>
      </c>
      <c r="K1798" s="299">
        <v>5</v>
      </c>
      <c r="L1798" s="298">
        <v>12</v>
      </c>
      <c r="M1798" s="300">
        <v>99675.510000000009</v>
      </c>
      <c r="N1798" s="301"/>
      <c r="O1798" s="297"/>
      <c r="P1798" s="302"/>
    </row>
    <row r="1799" spans="1:16" s="285" customFormat="1" ht="11.25" x14ac:dyDescent="0.2">
      <c r="A1799" s="310" t="s">
        <v>1261</v>
      </c>
      <c r="B1799" s="296" t="s">
        <v>1262</v>
      </c>
      <c r="C1799" s="296" t="s">
        <v>312</v>
      </c>
      <c r="D1799" s="297" t="s">
        <v>4956</v>
      </c>
      <c r="E1799" s="298">
        <v>3000</v>
      </c>
      <c r="F1799" s="298" t="s">
        <v>8477</v>
      </c>
      <c r="G1799" s="297" t="s">
        <v>8478</v>
      </c>
      <c r="H1799" s="297" t="s">
        <v>4959</v>
      </c>
      <c r="I1799" s="297" t="s">
        <v>4897</v>
      </c>
      <c r="J1799" s="297" t="s">
        <v>4960</v>
      </c>
      <c r="K1799" s="299">
        <v>4</v>
      </c>
      <c r="L1799" s="298">
        <v>12</v>
      </c>
      <c r="M1799" s="300">
        <v>38789.68</v>
      </c>
      <c r="N1799" s="301"/>
      <c r="O1799" s="297"/>
      <c r="P1799" s="302"/>
    </row>
    <row r="1800" spans="1:16" s="285" customFormat="1" ht="11.25" x14ac:dyDescent="0.2">
      <c r="A1800" s="310" t="s">
        <v>1261</v>
      </c>
      <c r="B1800" s="296" t="s">
        <v>1262</v>
      </c>
      <c r="C1800" s="296" t="s">
        <v>312</v>
      </c>
      <c r="D1800" s="297" t="s">
        <v>4864</v>
      </c>
      <c r="E1800" s="298">
        <v>7500</v>
      </c>
      <c r="F1800" s="298" t="s">
        <v>8479</v>
      </c>
      <c r="G1800" s="297" t="s">
        <v>8480</v>
      </c>
      <c r="H1800" s="297" t="s">
        <v>4867</v>
      </c>
      <c r="I1800" s="297" t="s">
        <v>4868</v>
      </c>
      <c r="J1800" s="297" t="s">
        <v>4869</v>
      </c>
      <c r="K1800" s="299">
        <v>4</v>
      </c>
      <c r="L1800" s="298">
        <v>12</v>
      </c>
      <c r="M1800" s="300">
        <v>92789.680000000008</v>
      </c>
      <c r="N1800" s="301"/>
      <c r="O1800" s="297"/>
      <c r="P1800" s="302"/>
    </row>
    <row r="1801" spans="1:16" s="285" customFormat="1" ht="11.25" x14ac:dyDescent="0.2">
      <c r="A1801" s="310" t="s">
        <v>1261</v>
      </c>
      <c r="B1801" s="296" t="s">
        <v>1262</v>
      </c>
      <c r="C1801" s="296" t="s">
        <v>312</v>
      </c>
      <c r="D1801" s="297" t="s">
        <v>4864</v>
      </c>
      <c r="E1801" s="298">
        <v>7500</v>
      </c>
      <c r="F1801" s="298" t="s">
        <v>8481</v>
      </c>
      <c r="G1801" s="297" t="s">
        <v>8482</v>
      </c>
      <c r="H1801" s="297" t="s">
        <v>4867</v>
      </c>
      <c r="I1801" s="297" t="s">
        <v>4868</v>
      </c>
      <c r="J1801" s="297" t="s">
        <v>4869</v>
      </c>
      <c r="K1801" s="299">
        <v>1</v>
      </c>
      <c r="L1801" s="298">
        <v>2</v>
      </c>
      <c r="M1801" s="300">
        <v>16054.849999999999</v>
      </c>
      <c r="N1801" s="301"/>
      <c r="O1801" s="297"/>
      <c r="P1801" s="302"/>
    </row>
    <row r="1802" spans="1:16" s="285" customFormat="1" ht="11.25" x14ac:dyDescent="0.2">
      <c r="A1802" s="310" t="s">
        <v>1261</v>
      </c>
      <c r="B1802" s="296" t="s">
        <v>1262</v>
      </c>
      <c r="C1802" s="296" t="s">
        <v>312</v>
      </c>
      <c r="D1802" s="297" t="s">
        <v>4864</v>
      </c>
      <c r="E1802" s="298" t="s">
        <v>6653</v>
      </c>
      <c r="F1802" s="298" t="s">
        <v>8483</v>
      </c>
      <c r="G1802" s="297" t="s">
        <v>8484</v>
      </c>
      <c r="H1802" s="297" t="s">
        <v>4887</v>
      </c>
      <c r="I1802" s="297" t="s">
        <v>4868</v>
      </c>
      <c r="J1802" s="297" t="s">
        <v>4869</v>
      </c>
      <c r="K1802" s="299">
        <v>7</v>
      </c>
      <c r="L1802" s="298">
        <v>12</v>
      </c>
      <c r="M1802" s="300">
        <v>108979.68000000001</v>
      </c>
      <c r="N1802" s="301"/>
      <c r="O1802" s="297"/>
      <c r="P1802" s="302"/>
    </row>
    <row r="1803" spans="1:16" s="285" customFormat="1" ht="11.25" x14ac:dyDescent="0.2">
      <c r="A1803" s="310" t="s">
        <v>1261</v>
      </c>
      <c r="B1803" s="296" t="s">
        <v>1262</v>
      </c>
      <c r="C1803" s="296" t="s">
        <v>312</v>
      </c>
      <c r="D1803" s="297" t="s">
        <v>4864</v>
      </c>
      <c r="E1803" s="298">
        <v>7500</v>
      </c>
      <c r="F1803" s="298" t="s">
        <v>8485</v>
      </c>
      <c r="G1803" s="297" t="s">
        <v>8486</v>
      </c>
      <c r="H1803" s="297" t="s">
        <v>4877</v>
      </c>
      <c r="I1803" s="297" t="s">
        <v>4868</v>
      </c>
      <c r="J1803" s="297" t="s">
        <v>4869</v>
      </c>
      <c r="K1803" s="299">
        <v>4</v>
      </c>
      <c r="L1803" s="298">
        <v>12</v>
      </c>
      <c r="M1803" s="300">
        <v>92789.680000000008</v>
      </c>
      <c r="N1803" s="301"/>
      <c r="O1803" s="297"/>
      <c r="P1803" s="302"/>
    </row>
    <row r="1804" spans="1:16" s="285" customFormat="1" ht="11.25" x14ac:dyDescent="0.2">
      <c r="A1804" s="310" t="s">
        <v>1261</v>
      </c>
      <c r="B1804" s="296" t="s">
        <v>1262</v>
      </c>
      <c r="C1804" s="296" t="s">
        <v>312</v>
      </c>
      <c r="D1804" s="297" t="s">
        <v>4864</v>
      </c>
      <c r="E1804" s="298">
        <v>6500</v>
      </c>
      <c r="F1804" s="298" t="s">
        <v>8487</v>
      </c>
      <c r="G1804" s="297" t="s">
        <v>8488</v>
      </c>
      <c r="H1804" s="297" t="s">
        <v>4867</v>
      </c>
      <c r="I1804" s="297" t="s">
        <v>4868</v>
      </c>
      <c r="J1804" s="297" t="s">
        <v>4869</v>
      </c>
      <c r="K1804" s="299">
        <v>1</v>
      </c>
      <c r="L1804" s="298">
        <v>2</v>
      </c>
      <c r="M1804" s="300">
        <v>13988.179999999998</v>
      </c>
      <c r="N1804" s="301"/>
      <c r="O1804" s="297"/>
      <c r="P1804" s="302"/>
    </row>
    <row r="1805" spans="1:16" s="285" customFormat="1" ht="11.25" x14ac:dyDescent="0.2">
      <c r="A1805" s="310" t="s">
        <v>1261</v>
      </c>
      <c r="B1805" s="296" t="s">
        <v>1262</v>
      </c>
      <c r="C1805" s="296" t="s">
        <v>312</v>
      </c>
      <c r="D1805" s="297" t="s">
        <v>4864</v>
      </c>
      <c r="E1805" s="298">
        <v>6500</v>
      </c>
      <c r="F1805" s="298" t="s">
        <v>8489</v>
      </c>
      <c r="G1805" s="297" t="s">
        <v>8490</v>
      </c>
      <c r="H1805" s="297" t="s">
        <v>4877</v>
      </c>
      <c r="I1805" s="297" t="s">
        <v>4868</v>
      </c>
      <c r="J1805" s="297" t="s">
        <v>4869</v>
      </c>
      <c r="K1805" s="299">
        <v>4</v>
      </c>
      <c r="L1805" s="298">
        <v>12</v>
      </c>
      <c r="M1805" s="300">
        <v>80789.680000000008</v>
      </c>
      <c r="N1805" s="301"/>
      <c r="O1805" s="297"/>
      <c r="P1805" s="302"/>
    </row>
    <row r="1806" spans="1:16" s="285" customFormat="1" ht="11.25" x14ac:dyDescent="0.2">
      <c r="A1806" s="310" t="s">
        <v>1261</v>
      </c>
      <c r="B1806" s="296" t="s">
        <v>1262</v>
      </c>
      <c r="C1806" s="296" t="s">
        <v>312</v>
      </c>
      <c r="D1806" s="297" t="s">
        <v>4864</v>
      </c>
      <c r="E1806" s="298">
        <v>6500</v>
      </c>
      <c r="F1806" s="298" t="s">
        <v>8491</v>
      </c>
      <c r="G1806" s="297" t="s">
        <v>8492</v>
      </c>
      <c r="H1806" s="297" t="s">
        <v>4867</v>
      </c>
      <c r="I1806" s="297" t="s">
        <v>4868</v>
      </c>
      <c r="J1806" s="297" t="s">
        <v>4869</v>
      </c>
      <c r="K1806" s="299">
        <v>4</v>
      </c>
      <c r="L1806" s="298">
        <v>12</v>
      </c>
      <c r="M1806" s="300">
        <v>79102.63</v>
      </c>
      <c r="N1806" s="301"/>
      <c r="O1806" s="297"/>
      <c r="P1806" s="302"/>
    </row>
    <row r="1807" spans="1:16" s="285" customFormat="1" ht="11.25" x14ac:dyDescent="0.2">
      <c r="A1807" s="310" t="s">
        <v>1261</v>
      </c>
      <c r="B1807" s="296" t="s">
        <v>1262</v>
      </c>
      <c r="C1807" s="296" t="s">
        <v>312</v>
      </c>
      <c r="D1807" s="297" t="s">
        <v>4864</v>
      </c>
      <c r="E1807" s="298">
        <v>7000</v>
      </c>
      <c r="F1807" s="298" t="s">
        <v>8493</v>
      </c>
      <c r="G1807" s="297" t="s">
        <v>8494</v>
      </c>
      <c r="H1807" s="297" t="s">
        <v>5196</v>
      </c>
      <c r="I1807" s="297" t="s">
        <v>4883</v>
      </c>
      <c r="J1807" s="297" t="s">
        <v>4884</v>
      </c>
      <c r="K1807" s="299">
        <v>4</v>
      </c>
      <c r="L1807" s="298">
        <v>12</v>
      </c>
      <c r="M1807" s="300">
        <v>86789.680000000008</v>
      </c>
      <c r="N1807" s="301"/>
      <c r="O1807" s="297"/>
      <c r="P1807" s="302"/>
    </row>
    <row r="1808" spans="1:16" s="285" customFormat="1" ht="11.25" x14ac:dyDescent="0.2">
      <c r="A1808" s="310" t="s">
        <v>1261</v>
      </c>
      <c r="B1808" s="296" t="s">
        <v>1262</v>
      </c>
      <c r="C1808" s="296" t="s">
        <v>312</v>
      </c>
      <c r="D1808" s="297" t="s">
        <v>4956</v>
      </c>
      <c r="E1808" s="298">
        <v>2500</v>
      </c>
      <c r="F1808" s="298" t="s">
        <v>8495</v>
      </c>
      <c r="G1808" s="297" t="s">
        <v>8496</v>
      </c>
      <c r="H1808" s="297" t="s">
        <v>6859</v>
      </c>
      <c r="I1808" s="297" t="s">
        <v>4897</v>
      </c>
      <c r="J1808" s="297" t="s">
        <v>4898</v>
      </c>
      <c r="K1808" s="299">
        <v>4</v>
      </c>
      <c r="L1808" s="298">
        <v>12</v>
      </c>
      <c r="M1808" s="300">
        <v>32789.68</v>
      </c>
      <c r="N1808" s="301"/>
      <c r="O1808" s="297"/>
      <c r="P1808" s="302"/>
    </row>
    <row r="1809" spans="1:16" s="285" customFormat="1" ht="11.25" x14ac:dyDescent="0.2">
      <c r="A1809" s="310" t="s">
        <v>1261</v>
      </c>
      <c r="B1809" s="296" t="s">
        <v>1262</v>
      </c>
      <c r="C1809" s="296" t="s">
        <v>312</v>
      </c>
      <c r="D1809" s="297" t="s">
        <v>4864</v>
      </c>
      <c r="E1809" s="298" t="s">
        <v>5392</v>
      </c>
      <c r="F1809" s="298" t="s">
        <v>8497</v>
      </c>
      <c r="G1809" s="297" t="s">
        <v>8498</v>
      </c>
      <c r="H1809" s="297" t="s">
        <v>4877</v>
      </c>
      <c r="I1809" s="297" t="s">
        <v>4868</v>
      </c>
      <c r="J1809" s="297" t="s">
        <v>4869</v>
      </c>
      <c r="K1809" s="299">
        <v>5</v>
      </c>
      <c r="L1809" s="298">
        <v>12</v>
      </c>
      <c r="M1809" s="300">
        <v>87457.46</v>
      </c>
      <c r="N1809" s="301"/>
      <c r="O1809" s="297"/>
      <c r="P1809" s="302"/>
    </row>
    <row r="1810" spans="1:16" s="285" customFormat="1" ht="11.25" x14ac:dyDescent="0.2">
      <c r="A1810" s="310" t="s">
        <v>1261</v>
      </c>
      <c r="B1810" s="296" t="s">
        <v>1262</v>
      </c>
      <c r="C1810" s="296" t="s">
        <v>312</v>
      </c>
      <c r="D1810" s="297" t="s">
        <v>4864</v>
      </c>
      <c r="E1810" s="298">
        <v>7500</v>
      </c>
      <c r="F1810" s="298" t="s">
        <v>8499</v>
      </c>
      <c r="G1810" s="297" t="s">
        <v>8500</v>
      </c>
      <c r="H1810" s="297" t="s">
        <v>4867</v>
      </c>
      <c r="I1810" s="297" t="s">
        <v>4868</v>
      </c>
      <c r="J1810" s="297" t="s">
        <v>4869</v>
      </c>
      <c r="K1810" s="299">
        <v>4</v>
      </c>
      <c r="L1810" s="298">
        <v>12</v>
      </c>
      <c r="M1810" s="300">
        <v>92789.680000000008</v>
      </c>
      <c r="N1810" s="301"/>
      <c r="O1810" s="297"/>
      <c r="P1810" s="302"/>
    </row>
    <row r="1811" spans="1:16" s="285" customFormat="1" ht="11.25" x14ac:dyDescent="0.2">
      <c r="A1811" s="310" t="s">
        <v>1261</v>
      </c>
      <c r="B1811" s="296" t="s">
        <v>1262</v>
      </c>
      <c r="C1811" s="296" t="s">
        <v>312</v>
      </c>
      <c r="D1811" s="297" t="s">
        <v>4880</v>
      </c>
      <c r="E1811" s="298">
        <v>3500</v>
      </c>
      <c r="F1811" s="298" t="s">
        <v>8501</v>
      </c>
      <c r="G1811" s="297" t="s">
        <v>8502</v>
      </c>
      <c r="H1811" s="297" t="s">
        <v>4867</v>
      </c>
      <c r="I1811" s="297" t="s">
        <v>4922</v>
      </c>
      <c r="J1811" s="297" t="s">
        <v>4884</v>
      </c>
      <c r="K1811" s="299">
        <v>4</v>
      </c>
      <c r="L1811" s="298">
        <v>12</v>
      </c>
      <c r="M1811" s="300">
        <v>44849.35</v>
      </c>
      <c r="N1811" s="301"/>
      <c r="O1811" s="297"/>
      <c r="P1811" s="302"/>
    </row>
    <row r="1812" spans="1:16" s="285" customFormat="1" ht="11.25" x14ac:dyDescent="0.2">
      <c r="A1812" s="310" t="s">
        <v>1261</v>
      </c>
      <c r="B1812" s="296" t="s">
        <v>1262</v>
      </c>
      <c r="C1812" s="296" t="s">
        <v>312</v>
      </c>
      <c r="D1812" s="297" t="s">
        <v>4864</v>
      </c>
      <c r="E1812" s="298">
        <v>6500</v>
      </c>
      <c r="F1812" s="298" t="s">
        <v>8503</v>
      </c>
      <c r="G1812" s="297" t="s">
        <v>8504</v>
      </c>
      <c r="H1812" s="297" t="s">
        <v>4867</v>
      </c>
      <c r="I1812" s="297" t="s">
        <v>4868</v>
      </c>
      <c r="J1812" s="297" t="s">
        <v>4869</v>
      </c>
      <c r="K1812" s="299">
        <v>4</v>
      </c>
      <c r="L1812" s="298">
        <v>12</v>
      </c>
      <c r="M1812" s="300">
        <v>80789.680000000008</v>
      </c>
      <c r="N1812" s="301"/>
      <c r="O1812" s="297"/>
      <c r="P1812" s="302"/>
    </row>
    <row r="1813" spans="1:16" s="285" customFormat="1" ht="11.25" x14ac:dyDescent="0.2">
      <c r="A1813" s="310" t="s">
        <v>1261</v>
      </c>
      <c r="B1813" s="296" t="s">
        <v>1262</v>
      </c>
      <c r="C1813" s="296" t="s">
        <v>312</v>
      </c>
      <c r="D1813" s="297" t="s">
        <v>4864</v>
      </c>
      <c r="E1813" s="298">
        <v>6000</v>
      </c>
      <c r="F1813" s="298" t="s">
        <v>8505</v>
      </c>
      <c r="G1813" s="297" t="s">
        <v>8506</v>
      </c>
      <c r="H1813" s="297" t="s">
        <v>4914</v>
      </c>
      <c r="I1813" s="297" t="s">
        <v>4868</v>
      </c>
      <c r="J1813" s="297" t="s">
        <v>4869</v>
      </c>
      <c r="K1813" s="299">
        <v>4</v>
      </c>
      <c r="L1813" s="298">
        <v>12</v>
      </c>
      <c r="M1813" s="300">
        <v>74789.680000000008</v>
      </c>
      <c r="N1813" s="301"/>
      <c r="O1813" s="297"/>
      <c r="P1813" s="302"/>
    </row>
    <row r="1814" spans="1:16" s="285" customFormat="1" ht="11.25" x14ac:dyDescent="0.2">
      <c r="A1814" s="310" t="s">
        <v>1261</v>
      </c>
      <c r="B1814" s="296" t="s">
        <v>1262</v>
      </c>
      <c r="C1814" s="296" t="s">
        <v>312</v>
      </c>
      <c r="D1814" s="297" t="s">
        <v>4864</v>
      </c>
      <c r="E1814" s="298">
        <v>7500</v>
      </c>
      <c r="F1814" s="298" t="s">
        <v>8507</v>
      </c>
      <c r="G1814" s="297" t="s">
        <v>8508</v>
      </c>
      <c r="H1814" s="297" t="s">
        <v>4903</v>
      </c>
      <c r="I1814" s="297" t="s">
        <v>4868</v>
      </c>
      <c r="J1814" s="297" t="s">
        <v>4869</v>
      </c>
      <c r="K1814" s="299">
        <v>1</v>
      </c>
      <c r="L1814" s="298">
        <v>2</v>
      </c>
      <c r="M1814" s="300">
        <v>16054.849999999999</v>
      </c>
      <c r="N1814" s="301"/>
      <c r="O1814" s="297"/>
      <c r="P1814" s="302"/>
    </row>
    <row r="1815" spans="1:16" s="285" customFormat="1" ht="11.25" x14ac:dyDescent="0.2">
      <c r="A1815" s="310" t="s">
        <v>1261</v>
      </c>
      <c r="B1815" s="296" t="s">
        <v>1262</v>
      </c>
      <c r="C1815" s="296" t="s">
        <v>312</v>
      </c>
      <c r="D1815" s="297" t="s">
        <v>4864</v>
      </c>
      <c r="E1815" s="298">
        <v>8500</v>
      </c>
      <c r="F1815" s="298" t="s">
        <v>8509</v>
      </c>
      <c r="G1815" s="297" t="s">
        <v>8510</v>
      </c>
      <c r="H1815" s="297" t="s">
        <v>4877</v>
      </c>
      <c r="I1815" s="297" t="s">
        <v>4868</v>
      </c>
      <c r="J1815" s="297" t="s">
        <v>4869</v>
      </c>
      <c r="K1815" s="299">
        <v>1</v>
      </c>
      <c r="L1815" s="298">
        <v>2</v>
      </c>
      <c r="M1815" s="300">
        <v>18121.52</v>
      </c>
      <c r="N1815" s="301"/>
      <c r="O1815" s="297"/>
      <c r="P1815" s="302"/>
    </row>
    <row r="1816" spans="1:16" s="285" customFormat="1" ht="11.25" x14ac:dyDescent="0.2">
      <c r="A1816" s="310" t="s">
        <v>1261</v>
      </c>
      <c r="B1816" s="296" t="s">
        <v>1262</v>
      </c>
      <c r="C1816" s="296" t="s">
        <v>312</v>
      </c>
      <c r="D1816" s="297" t="s">
        <v>4864</v>
      </c>
      <c r="E1816" s="298">
        <v>7500</v>
      </c>
      <c r="F1816" s="298" t="s">
        <v>8511</v>
      </c>
      <c r="G1816" s="297" t="s">
        <v>8512</v>
      </c>
      <c r="H1816" s="297" t="s">
        <v>4867</v>
      </c>
      <c r="I1816" s="297" t="s">
        <v>4868</v>
      </c>
      <c r="J1816" s="297" t="s">
        <v>4869</v>
      </c>
      <c r="K1816" s="299">
        <v>4</v>
      </c>
      <c r="L1816" s="298">
        <v>12</v>
      </c>
      <c r="M1816" s="300">
        <v>92789.680000000008</v>
      </c>
      <c r="N1816" s="301"/>
      <c r="O1816" s="297"/>
      <c r="P1816" s="302"/>
    </row>
    <row r="1817" spans="1:16" s="285" customFormat="1" ht="11.25" x14ac:dyDescent="0.2">
      <c r="A1817" s="310" t="s">
        <v>1261</v>
      </c>
      <c r="B1817" s="296" t="s">
        <v>1262</v>
      </c>
      <c r="C1817" s="296" t="s">
        <v>312</v>
      </c>
      <c r="D1817" s="297" t="s">
        <v>4864</v>
      </c>
      <c r="E1817" s="298">
        <v>6500</v>
      </c>
      <c r="F1817" s="298" t="s">
        <v>8513</v>
      </c>
      <c r="G1817" s="297" t="s">
        <v>8514</v>
      </c>
      <c r="H1817" s="297" t="s">
        <v>4887</v>
      </c>
      <c r="I1817" s="297" t="s">
        <v>4868</v>
      </c>
      <c r="J1817" s="297" t="s">
        <v>4869</v>
      </c>
      <c r="K1817" s="299">
        <v>4</v>
      </c>
      <c r="L1817" s="298">
        <v>12</v>
      </c>
      <c r="M1817" s="300">
        <v>80789.680000000008</v>
      </c>
      <c r="N1817" s="301"/>
      <c r="O1817" s="297"/>
      <c r="P1817" s="302"/>
    </row>
    <row r="1818" spans="1:16" s="285" customFormat="1" ht="11.25" x14ac:dyDescent="0.2">
      <c r="A1818" s="310" t="s">
        <v>1261</v>
      </c>
      <c r="B1818" s="296" t="s">
        <v>1262</v>
      </c>
      <c r="C1818" s="296" t="s">
        <v>312</v>
      </c>
      <c r="D1818" s="297" t="s">
        <v>4864</v>
      </c>
      <c r="E1818" s="298">
        <v>6500</v>
      </c>
      <c r="F1818" s="298" t="s">
        <v>8515</v>
      </c>
      <c r="G1818" s="297" t="s">
        <v>8516</v>
      </c>
      <c r="H1818" s="297" t="s">
        <v>4877</v>
      </c>
      <c r="I1818" s="297" t="s">
        <v>4868</v>
      </c>
      <c r="J1818" s="297" t="s">
        <v>4869</v>
      </c>
      <c r="K1818" s="299">
        <v>4</v>
      </c>
      <c r="L1818" s="298">
        <v>12</v>
      </c>
      <c r="M1818" s="300">
        <v>80789.680000000008</v>
      </c>
      <c r="N1818" s="301"/>
      <c r="O1818" s="297"/>
      <c r="P1818" s="302"/>
    </row>
    <row r="1819" spans="1:16" s="285" customFormat="1" ht="11.25" x14ac:dyDescent="0.2">
      <c r="A1819" s="310" t="s">
        <v>1261</v>
      </c>
      <c r="B1819" s="304" t="s">
        <v>1262</v>
      </c>
      <c r="C1819" s="304" t="s">
        <v>312</v>
      </c>
      <c r="D1819" s="305" t="s">
        <v>4864</v>
      </c>
      <c r="E1819" s="306" t="s">
        <v>8517</v>
      </c>
      <c r="F1819" s="306" t="s">
        <v>8518</v>
      </c>
      <c r="G1819" s="305" t="s">
        <v>8519</v>
      </c>
      <c r="H1819" s="305" t="s">
        <v>4867</v>
      </c>
      <c r="I1819" s="305" t="s">
        <v>4868</v>
      </c>
      <c r="J1819" s="305" t="s">
        <v>4869</v>
      </c>
      <c r="K1819" s="307">
        <v>5</v>
      </c>
      <c r="L1819" s="298">
        <v>12</v>
      </c>
      <c r="M1819" s="300">
        <v>102117.18000000001</v>
      </c>
      <c r="N1819" s="301"/>
      <c r="O1819" s="305"/>
      <c r="P1819" s="308"/>
    </row>
    <row r="1820" spans="1:16" s="285" customFormat="1" ht="11.25" x14ac:dyDescent="0.2">
      <c r="A1820" s="310" t="s">
        <v>1261</v>
      </c>
      <c r="B1820" s="306" t="s">
        <v>1262</v>
      </c>
      <c r="C1820" s="306" t="s">
        <v>312</v>
      </c>
      <c r="D1820" s="305" t="s">
        <v>4864</v>
      </c>
      <c r="E1820" s="306">
        <v>8500</v>
      </c>
      <c r="F1820" s="306" t="s">
        <v>8520</v>
      </c>
      <c r="G1820" s="305" t="s">
        <v>8521</v>
      </c>
      <c r="H1820" s="305" t="s">
        <v>4887</v>
      </c>
      <c r="I1820" s="305" t="s">
        <v>4868</v>
      </c>
      <c r="J1820" s="305" t="s">
        <v>4869</v>
      </c>
      <c r="K1820" s="307">
        <v>4</v>
      </c>
      <c r="L1820" s="298">
        <v>12</v>
      </c>
      <c r="M1820" s="300">
        <v>104789.68000000001</v>
      </c>
      <c r="N1820" s="301"/>
      <c r="O1820" s="305"/>
      <c r="P1820" s="308"/>
    </row>
    <row r="1821" spans="1:16" s="285" customFormat="1" ht="11.25" x14ac:dyDescent="0.2">
      <c r="A1821" s="310" t="s">
        <v>1261</v>
      </c>
      <c r="B1821" s="298" t="s">
        <v>1262</v>
      </c>
      <c r="C1821" s="298" t="s">
        <v>312</v>
      </c>
      <c r="D1821" s="305" t="s">
        <v>4864</v>
      </c>
      <c r="E1821" s="298">
        <v>8500</v>
      </c>
      <c r="F1821" s="298" t="s">
        <v>2471</v>
      </c>
      <c r="G1821" s="297" t="s">
        <v>2472</v>
      </c>
      <c r="H1821" s="297" t="s">
        <v>4887</v>
      </c>
      <c r="I1821" s="297" t="s">
        <v>4868</v>
      </c>
      <c r="J1821" s="297" t="s">
        <v>4869</v>
      </c>
      <c r="K1821" s="298">
        <v>0</v>
      </c>
      <c r="L1821" s="298">
        <v>1</v>
      </c>
      <c r="M1821" s="300">
        <v>10622.64</v>
      </c>
      <c r="N1821" s="301"/>
      <c r="O1821" s="297"/>
      <c r="P1821" s="302"/>
    </row>
    <row r="1822" spans="1:16" s="285" customFormat="1" ht="11.25" x14ac:dyDescent="0.2">
      <c r="A1822" s="310" t="s">
        <v>1261</v>
      </c>
      <c r="B1822" s="298" t="s">
        <v>1262</v>
      </c>
      <c r="C1822" s="298" t="s">
        <v>312</v>
      </c>
      <c r="D1822" s="297" t="s">
        <v>4864</v>
      </c>
      <c r="E1822" s="298">
        <v>4500</v>
      </c>
      <c r="F1822" s="298" t="s">
        <v>8522</v>
      </c>
      <c r="G1822" s="297" t="s">
        <v>8523</v>
      </c>
      <c r="H1822" s="297" t="s">
        <v>4877</v>
      </c>
      <c r="I1822" s="297" t="s">
        <v>4868</v>
      </c>
      <c r="J1822" s="297" t="s">
        <v>4869</v>
      </c>
      <c r="K1822" s="298">
        <v>0</v>
      </c>
      <c r="L1822" s="298">
        <v>1</v>
      </c>
      <c r="M1822" s="300">
        <v>5636.53</v>
      </c>
      <c r="N1822" s="301"/>
      <c r="O1822" s="297"/>
      <c r="P1822" s="302"/>
    </row>
    <row r="1823" spans="1:16" s="285" customFormat="1" ht="11.25" x14ac:dyDescent="0.2">
      <c r="A1823" s="310" t="s">
        <v>1261</v>
      </c>
      <c r="B1823" s="298" t="s">
        <v>1262</v>
      </c>
      <c r="C1823" s="298" t="s">
        <v>312</v>
      </c>
      <c r="D1823" s="297" t="s">
        <v>4864</v>
      </c>
      <c r="E1823" s="298">
        <v>8500</v>
      </c>
      <c r="F1823" s="298" t="s">
        <v>8524</v>
      </c>
      <c r="G1823" s="297" t="s">
        <v>8525</v>
      </c>
      <c r="H1823" s="297" t="s">
        <v>5094</v>
      </c>
      <c r="I1823" s="297" t="s">
        <v>4868</v>
      </c>
      <c r="J1823" s="297" t="s">
        <v>4869</v>
      </c>
      <c r="K1823" s="298">
        <v>0</v>
      </c>
      <c r="L1823" s="298">
        <v>1</v>
      </c>
      <c r="M1823" s="300">
        <v>8710.14</v>
      </c>
      <c r="N1823" s="301"/>
      <c r="O1823" s="297"/>
      <c r="P1823" s="302"/>
    </row>
    <row r="1824" spans="1:16" s="285" customFormat="1" ht="11.25" x14ac:dyDescent="0.2">
      <c r="A1824" s="310" t="s">
        <v>1261</v>
      </c>
      <c r="B1824" s="298" t="s">
        <v>1262</v>
      </c>
      <c r="C1824" s="298" t="s">
        <v>312</v>
      </c>
      <c r="D1824" s="297" t="s">
        <v>4880</v>
      </c>
      <c r="E1824" s="298">
        <v>4800</v>
      </c>
      <c r="F1824" s="298" t="s">
        <v>8526</v>
      </c>
      <c r="G1824" s="297" t="s">
        <v>8527</v>
      </c>
      <c r="H1824" s="297" t="s">
        <v>4914</v>
      </c>
      <c r="I1824" s="297" t="s">
        <v>4883</v>
      </c>
      <c r="J1824" s="297" t="s">
        <v>4884</v>
      </c>
      <c r="K1824" s="298">
        <v>0</v>
      </c>
      <c r="L1824" s="298">
        <v>1</v>
      </c>
      <c r="M1824" s="300">
        <v>3547.36</v>
      </c>
      <c r="N1824" s="301"/>
      <c r="O1824" s="297"/>
      <c r="P1824" s="302"/>
    </row>
    <row r="1825" spans="1:16" s="285" customFormat="1" ht="11.25" x14ac:dyDescent="0.2">
      <c r="A1825" s="310" t="s">
        <v>1261</v>
      </c>
      <c r="B1825" s="298" t="s">
        <v>1262</v>
      </c>
      <c r="C1825" s="298" t="s">
        <v>312</v>
      </c>
      <c r="D1825" s="297" t="s">
        <v>4864</v>
      </c>
      <c r="E1825" s="298">
        <v>8500</v>
      </c>
      <c r="F1825" s="298" t="s">
        <v>8528</v>
      </c>
      <c r="G1825" s="297" t="s">
        <v>8529</v>
      </c>
      <c r="H1825" s="297" t="s">
        <v>4877</v>
      </c>
      <c r="I1825" s="297" t="s">
        <v>4868</v>
      </c>
      <c r="J1825" s="297" t="s">
        <v>4869</v>
      </c>
      <c r="K1825" s="298">
        <v>0</v>
      </c>
      <c r="L1825" s="298">
        <v>1</v>
      </c>
      <c r="M1825" s="300">
        <v>6018.4699999999993</v>
      </c>
      <c r="N1825" s="301"/>
      <c r="O1825" s="297"/>
      <c r="P1825" s="302"/>
    </row>
    <row r="1826" spans="1:16" s="285" customFormat="1" ht="11.25" x14ac:dyDescent="0.2">
      <c r="A1826" s="310" t="s">
        <v>1261</v>
      </c>
      <c r="B1826" s="298" t="s">
        <v>1262</v>
      </c>
      <c r="C1826" s="298" t="s">
        <v>312</v>
      </c>
      <c r="D1826" s="297" t="s">
        <v>4864</v>
      </c>
      <c r="E1826" s="298">
        <v>8500</v>
      </c>
      <c r="F1826" s="298" t="s">
        <v>8530</v>
      </c>
      <c r="G1826" s="297" t="s">
        <v>8531</v>
      </c>
      <c r="H1826" s="297" t="s">
        <v>4887</v>
      </c>
      <c r="I1826" s="297" t="s">
        <v>4868</v>
      </c>
      <c r="J1826" s="297" t="s">
        <v>4869</v>
      </c>
      <c r="K1826" s="298">
        <v>0</v>
      </c>
      <c r="L1826" s="298">
        <v>1</v>
      </c>
      <c r="M1826" s="300">
        <v>9772.64</v>
      </c>
      <c r="N1826" s="301"/>
      <c r="O1826" s="297"/>
      <c r="P1826" s="302"/>
    </row>
    <row r="1827" spans="1:16" s="285" customFormat="1" ht="11.25" x14ac:dyDescent="0.2">
      <c r="A1827" s="310" t="s">
        <v>1261</v>
      </c>
      <c r="B1827" s="298" t="s">
        <v>1262</v>
      </c>
      <c r="C1827" s="298" t="s">
        <v>312</v>
      </c>
      <c r="D1827" s="297" t="s">
        <v>4864</v>
      </c>
      <c r="E1827" s="298">
        <v>6500</v>
      </c>
      <c r="F1827" s="298" t="s">
        <v>8532</v>
      </c>
      <c r="G1827" s="297" t="s">
        <v>8533</v>
      </c>
      <c r="H1827" s="297" t="s">
        <v>4887</v>
      </c>
      <c r="I1827" s="297" t="s">
        <v>4868</v>
      </c>
      <c r="J1827" s="297" t="s">
        <v>4869</v>
      </c>
      <c r="K1827" s="298">
        <v>0</v>
      </c>
      <c r="L1827" s="298">
        <v>1</v>
      </c>
      <c r="M1827" s="300">
        <v>4054.59</v>
      </c>
      <c r="N1827" s="301"/>
      <c r="O1827" s="297"/>
      <c r="P1827" s="302"/>
    </row>
    <row r="1828" spans="1:16" s="285" customFormat="1" ht="11.25" x14ac:dyDescent="0.2">
      <c r="A1828" s="310" t="s">
        <v>1261</v>
      </c>
      <c r="B1828" s="298" t="s">
        <v>1262</v>
      </c>
      <c r="C1828" s="298" t="s">
        <v>312</v>
      </c>
      <c r="D1828" s="297" t="s">
        <v>4864</v>
      </c>
      <c r="E1828" s="298">
        <v>10500</v>
      </c>
      <c r="F1828" s="298" t="s">
        <v>8534</v>
      </c>
      <c r="G1828" s="297" t="s">
        <v>8535</v>
      </c>
      <c r="H1828" s="297" t="s">
        <v>4887</v>
      </c>
      <c r="I1828" s="297" t="s">
        <v>4868</v>
      </c>
      <c r="J1828" s="297" t="s">
        <v>4869</v>
      </c>
      <c r="K1828" s="298">
        <v>0</v>
      </c>
      <c r="L1828" s="298">
        <v>1</v>
      </c>
      <c r="M1828" s="300">
        <v>10649.029999999999</v>
      </c>
      <c r="N1828" s="301"/>
      <c r="O1828" s="297"/>
      <c r="P1828" s="302"/>
    </row>
    <row r="1829" spans="1:16" s="285" customFormat="1" ht="11.25" x14ac:dyDescent="0.2">
      <c r="A1829" s="310" t="s">
        <v>1261</v>
      </c>
      <c r="B1829" s="298" t="s">
        <v>1262</v>
      </c>
      <c r="C1829" s="298" t="s">
        <v>312</v>
      </c>
      <c r="D1829" s="297" t="s">
        <v>4864</v>
      </c>
      <c r="E1829" s="298">
        <v>6500</v>
      </c>
      <c r="F1829" s="298" t="s">
        <v>1303</v>
      </c>
      <c r="G1829" s="297" t="s">
        <v>1304</v>
      </c>
      <c r="H1829" s="297" t="s">
        <v>4887</v>
      </c>
      <c r="I1829" s="297" t="s">
        <v>4868</v>
      </c>
      <c r="J1829" s="297" t="s">
        <v>4869</v>
      </c>
      <c r="K1829" s="298">
        <v>0</v>
      </c>
      <c r="L1829" s="298">
        <v>1</v>
      </c>
      <c r="M1829" s="300">
        <v>6799.03</v>
      </c>
      <c r="N1829" s="301"/>
      <c r="O1829" s="297"/>
      <c r="P1829" s="302"/>
    </row>
    <row r="1830" spans="1:16" s="285" customFormat="1" ht="11.25" x14ac:dyDescent="0.2">
      <c r="A1830" s="310" t="s">
        <v>1261</v>
      </c>
      <c r="B1830" s="298" t="s">
        <v>1262</v>
      </c>
      <c r="C1830" s="298" t="s">
        <v>312</v>
      </c>
      <c r="D1830" s="297" t="s">
        <v>4864</v>
      </c>
      <c r="E1830" s="298">
        <v>5500</v>
      </c>
      <c r="F1830" s="298" t="s">
        <v>8536</v>
      </c>
      <c r="G1830" s="297" t="s">
        <v>8537</v>
      </c>
      <c r="H1830" s="297" t="s">
        <v>4903</v>
      </c>
      <c r="I1830" s="297" t="s">
        <v>4868</v>
      </c>
      <c r="J1830" s="297" t="s">
        <v>4869</v>
      </c>
      <c r="K1830" s="298">
        <v>0</v>
      </c>
      <c r="L1830" s="298">
        <v>1</v>
      </c>
      <c r="M1830" s="300">
        <v>5565.7</v>
      </c>
      <c r="N1830" s="301"/>
      <c r="O1830" s="297"/>
      <c r="P1830" s="302"/>
    </row>
    <row r="1831" spans="1:16" s="285" customFormat="1" ht="11.25" x14ac:dyDescent="0.2">
      <c r="A1831" s="310" t="s">
        <v>1261</v>
      </c>
      <c r="B1831" s="298" t="s">
        <v>1262</v>
      </c>
      <c r="C1831" s="298" t="s">
        <v>312</v>
      </c>
      <c r="D1831" s="297" t="s">
        <v>4864</v>
      </c>
      <c r="E1831" s="298">
        <v>6500</v>
      </c>
      <c r="F1831" s="298" t="s">
        <v>8538</v>
      </c>
      <c r="G1831" s="297" t="s">
        <v>8539</v>
      </c>
      <c r="H1831" s="297" t="s">
        <v>4877</v>
      </c>
      <c r="I1831" s="297" t="s">
        <v>4868</v>
      </c>
      <c r="J1831" s="297" t="s">
        <v>4869</v>
      </c>
      <c r="K1831" s="298">
        <v>0</v>
      </c>
      <c r="L1831" s="298">
        <v>1</v>
      </c>
      <c r="M1831" s="300">
        <v>6492.09</v>
      </c>
      <c r="N1831" s="301"/>
      <c r="O1831" s="297"/>
      <c r="P1831" s="302"/>
    </row>
    <row r="1832" spans="1:16" s="285" customFormat="1" ht="11.25" x14ac:dyDescent="0.2">
      <c r="A1832" s="310" t="s">
        <v>1261</v>
      </c>
      <c r="B1832" s="298" t="s">
        <v>1262</v>
      </c>
      <c r="C1832" s="298" t="s">
        <v>312</v>
      </c>
      <c r="D1832" s="297" t="s">
        <v>4864</v>
      </c>
      <c r="E1832" s="298">
        <v>8500</v>
      </c>
      <c r="F1832" s="298" t="s">
        <v>8540</v>
      </c>
      <c r="G1832" s="297" t="s">
        <v>8541</v>
      </c>
      <c r="H1832" s="297" t="s">
        <v>4877</v>
      </c>
      <c r="I1832" s="297" t="s">
        <v>4868</v>
      </c>
      <c r="J1832" s="297" t="s">
        <v>4869</v>
      </c>
      <c r="K1832" s="298">
        <v>0</v>
      </c>
      <c r="L1832" s="298">
        <v>1</v>
      </c>
      <c r="M1832" s="300">
        <v>7883.75</v>
      </c>
      <c r="N1832" s="301"/>
      <c r="O1832" s="297"/>
      <c r="P1832" s="302"/>
    </row>
    <row r="1833" spans="1:16" s="285" customFormat="1" ht="11.25" x14ac:dyDescent="0.2">
      <c r="A1833" s="310" t="s">
        <v>1261</v>
      </c>
      <c r="B1833" s="298" t="s">
        <v>1262</v>
      </c>
      <c r="C1833" s="298" t="s">
        <v>312</v>
      </c>
      <c r="D1833" s="297" t="s">
        <v>4864</v>
      </c>
      <c r="E1833" s="298">
        <v>8500</v>
      </c>
      <c r="F1833" s="298" t="s">
        <v>8542</v>
      </c>
      <c r="G1833" s="297" t="s">
        <v>8543</v>
      </c>
      <c r="H1833" s="297" t="s">
        <v>4877</v>
      </c>
      <c r="I1833" s="297" t="s">
        <v>4868</v>
      </c>
      <c r="J1833" s="297" t="s">
        <v>4869</v>
      </c>
      <c r="K1833" s="298">
        <v>0</v>
      </c>
      <c r="L1833" s="298">
        <v>1</v>
      </c>
      <c r="M1833" s="300">
        <v>8497.64</v>
      </c>
      <c r="N1833" s="301"/>
      <c r="O1833" s="297"/>
      <c r="P1833" s="302"/>
    </row>
    <row r="1834" spans="1:16" s="285" customFormat="1" ht="11.25" x14ac:dyDescent="0.2">
      <c r="A1834" s="310" t="s">
        <v>1261</v>
      </c>
      <c r="B1834" s="298" t="s">
        <v>1262</v>
      </c>
      <c r="C1834" s="298" t="s">
        <v>312</v>
      </c>
      <c r="D1834" s="297" t="s">
        <v>4864</v>
      </c>
      <c r="E1834" s="298">
        <v>6500</v>
      </c>
      <c r="F1834" s="298" t="s">
        <v>8544</v>
      </c>
      <c r="G1834" s="297" t="s">
        <v>8545</v>
      </c>
      <c r="H1834" s="297" t="s">
        <v>4877</v>
      </c>
      <c r="I1834" s="297" t="s">
        <v>4868</v>
      </c>
      <c r="J1834" s="297" t="s">
        <v>4869</v>
      </c>
      <c r="K1834" s="298">
        <v>0</v>
      </c>
      <c r="L1834" s="298">
        <v>1</v>
      </c>
      <c r="M1834" s="300">
        <v>6492.09</v>
      </c>
      <c r="N1834" s="301"/>
      <c r="O1834" s="297"/>
      <c r="P1834" s="302"/>
    </row>
    <row r="1835" spans="1:16" s="285" customFormat="1" ht="11.25" x14ac:dyDescent="0.2">
      <c r="A1835" s="310" t="s">
        <v>1261</v>
      </c>
      <c r="B1835" s="298" t="s">
        <v>1262</v>
      </c>
      <c r="C1835" s="298" t="s">
        <v>312</v>
      </c>
      <c r="D1835" s="297" t="s">
        <v>4864</v>
      </c>
      <c r="E1835" s="298">
        <v>5500</v>
      </c>
      <c r="F1835" s="298" t="s">
        <v>8546</v>
      </c>
      <c r="G1835" s="297" t="s">
        <v>8547</v>
      </c>
      <c r="H1835" s="297" t="s">
        <v>4887</v>
      </c>
      <c r="I1835" s="297" t="s">
        <v>4868</v>
      </c>
      <c r="J1835" s="297" t="s">
        <v>4869</v>
      </c>
      <c r="K1835" s="298">
        <v>0</v>
      </c>
      <c r="L1835" s="298">
        <v>1</v>
      </c>
      <c r="M1835" s="300">
        <v>5565.7</v>
      </c>
      <c r="N1835" s="301"/>
      <c r="O1835" s="297"/>
      <c r="P1835" s="302"/>
    </row>
    <row r="1836" spans="1:16" s="285" customFormat="1" ht="11.25" x14ac:dyDescent="0.2">
      <c r="A1836" s="310" t="s">
        <v>1261</v>
      </c>
      <c r="B1836" s="298" t="s">
        <v>1262</v>
      </c>
      <c r="C1836" s="298" t="s">
        <v>312</v>
      </c>
      <c r="D1836" s="297" t="s">
        <v>4864</v>
      </c>
      <c r="E1836" s="298">
        <v>8500</v>
      </c>
      <c r="F1836" s="298" t="s">
        <v>8548</v>
      </c>
      <c r="G1836" s="297" t="s">
        <v>8549</v>
      </c>
      <c r="H1836" s="297" t="s">
        <v>4887</v>
      </c>
      <c r="I1836" s="297" t="s">
        <v>4868</v>
      </c>
      <c r="J1836" s="297" t="s">
        <v>4869</v>
      </c>
      <c r="K1836" s="298">
        <v>0</v>
      </c>
      <c r="L1836" s="298">
        <v>1</v>
      </c>
      <c r="M1836" s="300">
        <v>8615.6999999999989</v>
      </c>
      <c r="N1836" s="301"/>
      <c r="O1836" s="297"/>
      <c r="P1836" s="302"/>
    </row>
    <row r="1837" spans="1:16" s="285" customFormat="1" ht="11.25" x14ac:dyDescent="0.2">
      <c r="A1837" s="310" t="s">
        <v>1261</v>
      </c>
      <c r="B1837" s="298" t="s">
        <v>1262</v>
      </c>
      <c r="C1837" s="298" t="s">
        <v>312</v>
      </c>
      <c r="D1837" s="297" t="s">
        <v>4864</v>
      </c>
      <c r="E1837" s="298">
        <v>6500</v>
      </c>
      <c r="F1837" s="298" t="s">
        <v>8550</v>
      </c>
      <c r="G1837" s="297" t="s">
        <v>8551</v>
      </c>
      <c r="H1837" s="297" t="s">
        <v>4887</v>
      </c>
      <c r="I1837" s="297" t="s">
        <v>4868</v>
      </c>
      <c r="J1837" s="297" t="s">
        <v>4869</v>
      </c>
      <c r="K1837" s="298">
        <v>0</v>
      </c>
      <c r="L1837" s="298">
        <v>1</v>
      </c>
      <c r="M1837" s="300">
        <v>4054.59</v>
      </c>
      <c r="N1837" s="301"/>
      <c r="O1837" s="297"/>
      <c r="P1837" s="302"/>
    </row>
    <row r="1838" spans="1:16" s="285" customFormat="1" ht="11.25" x14ac:dyDescent="0.2">
      <c r="A1838" s="310" t="s">
        <v>1261</v>
      </c>
      <c r="B1838" s="298" t="s">
        <v>1262</v>
      </c>
      <c r="C1838" s="298" t="s">
        <v>312</v>
      </c>
      <c r="D1838" s="297" t="s">
        <v>4864</v>
      </c>
      <c r="E1838" s="298">
        <v>7500</v>
      </c>
      <c r="F1838" s="298" t="s">
        <v>8552</v>
      </c>
      <c r="G1838" s="297" t="s">
        <v>8553</v>
      </c>
      <c r="H1838" s="297" t="s">
        <v>4867</v>
      </c>
      <c r="I1838" s="297" t="s">
        <v>4868</v>
      </c>
      <c r="J1838" s="297" t="s">
        <v>4869</v>
      </c>
      <c r="K1838" s="298">
        <v>0</v>
      </c>
      <c r="L1838" s="298">
        <v>1</v>
      </c>
      <c r="M1838" s="300">
        <v>2432.36</v>
      </c>
      <c r="N1838" s="301"/>
      <c r="O1838" s="297"/>
      <c r="P1838" s="302"/>
    </row>
    <row r="1839" spans="1:16" s="285" customFormat="1" ht="11.25" x14ac:dyDescent="0.2">
      <c r="A1839" s="310" t="s">
        <v>1261</v>
      </c>
      <c r="B1839" s="298" t="s">
        <v>1262</v>
      </c>
      <c r="C1839" s="298" t="s">
        <v>312</v>
      </c>
      <c r="D1839" s="297" t="s">
        <v>4864</v>
      </c>
      <c r="E1839" s="298">
        <v>7500</v>
      </c>
      <c r="F1839" s="298" t="s">
        <v>8554</v>
      </c>
      <c r="G1839" s="297" t="s">
        <v>8555</v>
      </c>
      <c r="H1839" s="297" t="s">
        <v>4867</v>
      </c>
      <c r="I1839" s="297" t="s">
        <v>4868</v>
      </c>
      <c r="J1839" s="297" t="s">
        <v>4869</v>
      </c>
      <c r="K1839" s="298">
        <v>0</v>
      </c>
      <c r="L1839" s="298">
        <v>1</v>
      </c>
      <c r="M1839" s="300">
        <v>4682.3599999999997</v>
      </c>
      <c r="N1839" s="301"/>
      <c r="O1839" s="297"/>
      <c r="P1839" s="302"/>
    </row>
    <row r="1840" spans="1:16" s="285" customFormat="1" ht="11.25" x14ac:dyDescent="0.2">
      <c r="A1840" s="310" t="s">
        <v>1261</v>
      </c>
      <c r="B1840" s="298" t="s">
        <v>1262</v>
      </c>
      <c r="C1840" s="298" t="s">
        <v>312</v>
      </c>
      <c r="D1840" s="297" t="s">
        <v>4864</v>
      </c>
      <c r="E1840" s="298">
        <v>7500</v>
      </c>
      <c r="F1840" s="298" t="s">
        <v>8556</v>
      </c>
      <c r="G1840" s="297" t="s">
        <v>8557</v>
      </c>
      <c r="H1840" s="297" t="s">
        <v>4867</v>
      </c>
      <c r="I1840" s="297" t="s">
        <v>4868</v>
      </c>
      <c r="J1840" s="297" t="s">
        <v>4869</v>
      </c>
      <c r="K1840" s="298">
        <v>0</v>
      </c>
      <c r="L1840" s="298">
        <v>1</v>
      </c>
      <c r="M1840" s="300">
        <v>2682.36</v>
      </c>
      <c r="N1840" s="301"/>
      <c r="O1840" s="297"/>
      <c r="P1840" s="302"/>
    </row>
    <row r="1841" spans="1:16" s="285" customFormat="1" ht="11.25" x14ac:dyDescent="0.2">
      <c r="A1841" s="310" t="s">
        <v>1261</v>
      </c>
      <c r="B1841" s="298" t="s">
        <v>1262</v>
      </c>
      <c r="C1841" s="298" t="s">
        <v>312</v>
      </c>
      <c r="D1841" s="297" t="s">
        <v>4864</v>
      </c>
      <c r="E1841" s="298">
        <v>7500</v>
      </c>
      <c r="F1841" s="298" t="s">
        <v>8558</v>
      </c>
      <c r="G1841" s="297" t="s">
        <v>8559</v>
      </c>
      <c r="H1841" s="297" t="s">
        <v>4867</v>
      </c>
      <c r="I1841" s="297" t="s">
        <v>4868</v>
      </c>
      <c r="J1841" s="297" t="s">
        <v>4869</v>
      </c>
      <c r="K1841" s="298">
        <v>0</v>
      </c>
      <c r="L1841" s="298">
        <v>1</v>
      </c>
      <c r="M1841" s="300">
        <v>4682.3599999999997</v>
      </c>
      <c r="N1841" s="301"/>
      <c r="O1841" s="297"/>
      <c r="P1841" s="302"/>
    </row>
    <row r="1842" spans="1:16" s="285" customFormat="1" ht="11.25" x14ac:dyDescent="0.2">
      <c r="A1842" s="310" t="s">
        <v>1261</v>
      </c>
      <c r="B1842" s="298" t="s">
        <v>1262</v>
      </c>
      <c r="C1842" s="298" t="s">
        <v>312</v>
      </c>
      <c r="D1842" s="297" t="s">
        <v>4864</v>
      </c>
      <c r="E1842" s="298">
        <v>6500</v>
      </c>
      <c r="F1842" s="298" t="s">
        <v>8560</v>
      </c>
      <c r="G1842" s="297" t="s">
        <v>8561</v>
      </c>
      <c r="H1842" s="297" t="s">
        <v>4887</v>
      </c>
      <c r="I1842" s="297" t="s">
        <v>4868</v>
      </c>
      <c r="J1842" s="297" t="s">
        <v>4869</v>
      </c>
      <c r="K1842" s="298">
        <v>0</v>
      </c>
      <c r="L1842" s="298">
        <v>1</v>
      </c>
      <c r="M1842" s="300">
        <v>2321.25</v>
      </c>
      <c r="N1842" s="301"/>
      <c r="O1842" s="297"/>
      <c r="P1842" s="302"/>
    </row>
    <row r="1843" spans="1:16" s="285" customFormat="1" ht="11.25" x14ac:dyDescent="0.2">
      <c r="A1843" s="310" t="s">
        <v>1261</v>
      </c>
      <c r="B1843" s="298" t="s">
        <v>1262</v>
      </c>
      <c r="C1843" s="298" t="s">
        <v>312</v>
      </c>
      <c r="D1843" s="297" t="s">
        <v>4864</v>
      </c>
      <c r="E1843" s="298">
        <v>6500</v>
      </c>
      <c r="F1843" s="298" t="s">
        <v>8562</v>
      </c>
      <c r="G1843" s="297" t="s">
        <v>8563</v>
      </c>
      <c r="H1843" s="297" t="s">
        <v>4877</v>
      </c>
      <c r="I1843" s="297" t="s">
        <v>4868</v>
      </c>
      <c r="J1843" s="297" t="s">
        <v>4869</v>
      </c>
      <c r="K1843" s="298">
        <v>0</v>
      </c>
      <c r="L1843" s="298">
        <v>1</v>
      </c>
      <c r="M1843" s="300">
        <v>4054.59</v>
      </c>
      <c r="N1843" s="301"/>
      <c r="O1843" s="297"/>
      <c r="P1843" s="302"/>
    </row>
    <row r="1844" spans="1:16" s="285" customFormat="1" ht="11.25" x14ac:dyDescent="0.2">
      <c r="A1844" s="310" t="s">
        <v>1261</v>
      </c>
      <c r="B1844" s="298" t="s">
        <v>1262</v>
      </c>
      <c r="C1844" s="298" t="s">
        <v>312</v>
      </c>
      <c r="D1844" s="297" t="s">
        <v>4864</v>
      </c>
      <c r="E1844" s="298">
        <v>6500</v>
      </c>
      <c r="F1844" s="298" t="s">
        <v>8564</v>
      </c>
      <c r="G1844" s="297" t="s">
        <v>8565</v>
      </c>
      <c r="H1844" s="297" t="s">
        <v>4887</v>
      </c>
      <c r="I1844" s="297" t="s">
        <v>4868</v>
      </c>
      <c r="J1844" s="297" t="s">
        <v>4869</v>
      </c>
      <c r="K1844" s="298">
        <v>0</v>
      </c>
      <c r="L1844" s="298">
        <v>1</v>
      </c>
      <c r="M1844" s="300">
        <v>4054.59</v>
      </c>
      <c r="N1844" s="301"/>
      <c r="O1844" s="297"/>
      <c r="P1844" s="302"/>
    </row>
    <row r="1845" spans="1:16" s="285" customFormat="1" ht="11.25" x14ac:dyDescent="0.2">
      <c r="A1845" s="310" t="s">
        <v>1261</v>
      </c>
      <c r="B1845" s="298" t="s">
        <v>1262</v>
      </c>
      <c r="C1845" s="298" t="s">
        <v>312</v>
      </c>
      <c r="D1845" s="297" t="s">
        <v>4864</v>
      </c>
      <c r="E1845" s="298">
        <v>10500</v>
      </c>
      <c r="F1845" s="298" t="s">
        <v>8566</v>
      </c>
      <c r="G1845" s="297" t="s">
        <v>8567</v>
      </c>
      <c r="H1845" s="297" t="s">
        <v>4887</v>
      </c>
      <c r="I1845" s="297" t="s">
        <v>4868</v>
      </c>
      <c r="J1845" s="297" t="s">
        <v>4869</v>
      </c>
      <c r="K1845" s="298">
        <v>0</v>
      </c>
      <c r="L1845" s="298">
        <v>1</v>
      </c>
      <c r="M1845" s="300">
        <v>2657.36</v>
      </c>
      <c r="N1845" s="301"/>
      <c r="O1845" s="297"/>
      <c r="P1845" s="302"/>
    </row>
    <row r="1846" spans="1:16" s="285" customFormat="1" ht="11.25" x14ac:dyDescent="0.2">
      <c r="A1846" s="310" t="s">
        <v>1261</v>
      </c>
      <c r="B1846" s="298" t="s">
        <v>1262</v>
      </c>
      <c r="C1846" s="298" t="s">
        <v>312</v>
      </c>
      <c r="D1846" s="297" t="s">
        <v>4864</v>
      </c>
      <c r="E1846" s="298">
        <v>6500</v>
      </c>
      <c r="F1846" s="298" t="s">
        <v>8568</v>
      </c>
      <c r="G1846" s="297" t="s">
        <v>8569</v>
      </c>
      <c r="H1846" s="297" t="s">
        <v>4887</v>
      </c>
      <c r="I1846" s="297" t="s">
        <v>4868</v>
      </c>
      <c r="J1846" s="297" t="s">
        <v>4869</v>
      </c>
      <c r="K1846" s="298">
        <v>0</v>
      </c>
      <c r="L1846" s="298">
        <v>1</v>
      </c>
      <c r="M1846" s="300">
        <v>1295.5999999999999</v>
      </c>
      <c r="N1846" s="301"/>
      <c r="O1846" s="297"/>
      <c r="P1846" s="302"/>
    </row>
    <row r="1847" spans="1:16" s="285" customFormat="1" ht="11.25" x14ac:dyDescent="0.2">
      <c r="A1847" s="310" t="s">
        <v>1261</v>
      </c>
      <c r="B1847" s="298" t="s">
        <v>1262</v>
      </c>
      <c r="C1847" s="298" t="s">
        <v>312</v>
      </c>
      <c r="D1847" s="297" t="s">
        <v>4864</v>
      </c>
      <c r="E1847" s="298">
        <v>6500</v>
      </c>
      <c r="F1847" s="298" t="s">
        <v>8570</v>
      </c>
      <c r="G1847" s="297" t="s">
        <v>8571</v>
      </c>
      <c r="H1847" s="297" t="s">
        <v>4887</v>
      </c>
      <c r="I1847" s="297" t="s">
        <v>4868</v>
      </c>
      <c r="J1847" s="297" t="s">
        <v>4869</v>
      </c>
      <c r="K1847" s="298">
        <v>0</v>
      </c>
      <c r="L1847" s="298">
        <v>1</v>
      </c>
      <c r="M1847" s="300">
        <v>1295.3600000000001</v>
      </c>
      <c r="N1847" s="301"/>
      <c r="O1847" s="297"/>
      <c r="P1847" s="302"/>
    </row>
    <row r="1848" spans="1:16" s="285" customFormat="1" ht="11.25" x14ac:dyDescent="0.2">
      <c r="A1848" s="310" t="s">
        <v>1261</v>
      </c>
      <c r="B1848" s="298" t="s">
        <v>1262</v>
      </c>
      <c r="C1848" s="298" t="s">
        <v>312</v>
      </c>
      <c r="D1848" s="297" t="s">
        <v>4864</v>
      </c>
      <c r="E1848" s="298">
        <v>6500</v>
      </c>
      <c r="F1848" s="298" t="s">
        <v>8572</v>
      </c>
      <c r="G1848" s="297" t="s">
        <v>8573</v>
      </c>
      <c r="H1848" s="297" t="s">
        <v>4887</v>
      </c>
      <c r="I1848" s="297" t="s">
        <v>4868</v>
      </c>
      <c r="J1848" s="297" t="s">
        <v>4869</v>
      </c>
      <c r="K1848" s="298">
        <v>0</v>
      </c>
      <c r="L1848" s="298">
        <v>1</v>
      </c>
      <c r="M1848" s="300">
        <v>1295.5999999999999</v>
      </c>
      <c r="N1848" s="301"/>
      <c r="O1848" s="297"/>
      <c r="P1848" s="302"/>
    </row>
    <row r="1849" spans="1:16" s="285" customFormat="1" ht="11.25" x14ac:dyDescent="0.2">
      <c r="A1849" s="310" t="s">
        <v>1261</v>
      </c>
      <c r="B1849" s="298" t="s">
        <v>1262</v>
      </c>
      <c r="C1849" s="298" t="s">
        <v>312</v>
      </c>
      <c r="D1849" s="297" t="s">
        <v>4864</v>
      </c>
      <c r="E1849" s="298">
        <v>6500</v>
      </c>
      <c r="F1849" s="298" t="s">
        <v>8574</v>
      </c>
      <c r="G1849" s="297" t="s">
        <v>8575</v>
      </c>
      <c r="H1849" s="297" t="s">
        <v>4877</v>
      </c>
      <c r="I1849" s="297" t="s">
        <v>4868</v>
      </c>
      <c r="J1849" s="297" t="s">
        <v>4869</v>
      </c>
      <c r="K1849" s="298">
        <v>0</v>
      </c>
      <c r="L1849" s="298">
        <v>1</v>
      </c>
      <c r="M1849" s="300">
        <v>1295.44</v>
      </c>
      <c r="N1849" s="301"/>
      <c r="O1849" s="297"/>
      <c r="P1849" s="302"/>
    </row>
    <row r="1850" spans="1:16" s="285" customFormat="1" ht="11.25" x14ac:dyDescent="0.2">
      <c r="A1850" s="310" t="s">
        <v>1261</v>
      </c>
      <c r="B1850" s="298" t="s">
        <v>1262</v>
      </c>
      <c r="C1850" s="298" t="s">
        <v>312</v>
      </c>
      <c r="D1850" s="297" t="s">
        <v>4864</v>
      </c>
      <c r="E1850" s="298">
        <v>4800</v>
      </c>
      <c r="F1850" s="298" t="s">
        <v>2826</v>
      </c>
      <c r="G1850" s="297" t="s">
        <v>2827</v>
      </c>
      <c r="H1850" s="297" t="s">
        <v>4867</v>
      </c>
      <c r="I1850" s="297" t="s">
        <v>4868</v>
      </c>
      <c r="J1850" s="297" t="s">
        <v>4869</v>
      </c>
      <c r="K1850" s="298">
        <v>1</v>
      </c>
      <c r="L1850" s="298">
        <v>2</v>
      </c>
      <c r="M1850" s="300">
        <v>11308.179999999998</v>
      </c>
      <c r="N1850" s="301"/>
      <c r="O1850" s="297"/>
      <c r="P1850" s="302"/>
    </row>
    <row r="1851" spans="1:16" s="285" customFormat="1" ht="11.25" x14ac:dyDescent="0.2">
      <c r="A1851" s="310" t="s">
        <v>1261</v>
      </c>
      <c r="B1851" s="298" t="s">
        <v>1262</v>
      </c>
      <c r="C1851" s="298" t="s">
        <v>312</v>
      </c>
      <c r="D1851" s="297" t="s">
        <v>4864</v>
      </c>
      <c r="E1851" s="298">
        <v>10000</v>
      </c>
      <c r="F1851" s="298" t="s">
        <v>1865</v>
      </c>
      <c r="G1851" s="297" t="s">
        <v>1866</v>
      </c>
      <c r="H1851" s="297" t="s">
        <v>4887</v>
      </c>
      <c r="I1851" s="297" t="s">
        <v>4868</v>
      </c>
      <c r="J1851" s="297" t="s">
        <v>4869</v>
      </c>
      <c r="K1851" s="298">
        <v>2</v>
      </c>
      <c r="L1851" s="298">
        <v>7</v>
      </c>
      <c r="M1851" s="300">
        <v>75235.600000000006</v>
      </c>
      <c r="N1851" s="301"/>
      <c r="O1851" s="297"/>
      <c r="P1851" s="302"/>
    </row>
    <row r="1852" spans="1:16" s="285" customFormat="1" ht="11.25" x14ac:dyDescent="0.2">
      <c r="A1852" s="310" t="s">
        <v>1261</v>
      </c>
      <c r="B1852" s="298" t="s">
        <v>1262</v>
      </c>
      <c r="C1852" s="298" t="s">
        <v>312</v>
      </c>
      <c r="D1852" s="297" t="s">
        <v>4864</v>
      </c>
      <c r="E1852" s="298">
        <v>8500</v>
      </c>
      <c r="F1852" s="298" t="s">
        <v>2510</v>
      </c>
      <c r="G1852" s="297" t="s">
        <v>2511</v>
      </c>
      <c r="H1852" s="297" t="s">
        <v>4887</v>
      </c>
      <c r="I1852" s="297" t="s">
        <v>4868</v>
      </c>
      <c r="J1852" s="297" t="s">
        <v>4869</v>
      </c>
      <c r="K1852" s="298">
        <v>2</v>
      </c>
      <c r="L1852" s="298">
        <v>7</v>
      </c>
      <c r="M1852" s="300">
        <v>59031.43</v>
      </c>
      <c r="N1852" s="301"/>
      <c r="O1852" s="297"/>
      <c r="P1852" s="302"/>
    </row>
    <row r="1853" spans="1:16" s="285" customFormat="1" ht="11.25" x14ac:dyDescent="0.2">
      <c r="A1853" s="310" t="s">
        <v>1261</v>
      </c>
      <c r="B1853" s="298" t="s">
        <v>1262</v>
      </c>
      <c r="C1853" s="298" t="s">
        <v>312</v>
      </c>
      <c r="D1853" s="297" t="s">
        <v>4864</v>
      </c>
      <c r="E1853" s="298">
        <v>8500</v>
      </c>
      <c r="F1853" s="298" t="s">
        <v>1421</v>
      </c>
      <c r="G1853" s="297" t="s">
        <v>1422</v>
      </c>
      <c r="H1853" s="297" t="s">
        <v>4887</v>
      </c>
      <c r="I1853" s="297" t="s">
        <v>4868</v>
      </c>
      <c r="J1853" s="297" t="s">
        <v>4869</v>
      </c>
      <c r="K1853" s="298">
        <v>2</v>
      </c>
      <c r="L1853" s="298">
        <v>7</v>
      </c>
      <c r="M1853" s="300">
        <v>61881.43</v>
      </c>
      <c r="N1853" s="301"/>
      <c r="O1853" s="297"/>
      <c r="P1853" s="302"/>
    </row>
    <row r="1854" spans="1:16" s="285" customFormat="1" ht="11.25" x14ac:dyDescent="0.2">
      <c r="A1854" s="310" t="s">
        <v>1261</v>
      </c>
      <c r="B1854" s="298" t="s">
        <v>1262</v>
      </c>
      <c r="C1854" s="298" t="s">
        <v>312</v>
      </c>
      <c r="D1854" s="297" t="s">
        <v>4864</v>
      </c>
      <c r="E1854" s="298">
        <v>8500</v>
      </c>
      <c r="F1854" s="298" t="s">
        <v>2678</v>
      </c>
      <c r="G1854" s="297" t="s">
        <v>2679</v>
      </c>
      <c r="H1854" s="297" t="s">
        <v>4887</v>
      </c>
      <c r="I1854" s="297" t="s">
        <v>4868</v>
      </c>
      <c r="J1854" s="297" t="s">
        <v>4869</v>
      </c>
      <c r="K1854" s="298">
        <v>2</v>
      </c>
      <c r="L1854" s="298">
        <v>7</v>
      </c>
      <c r="M1854" s="300">
        <v>66131.430000000008</v>
      </c>
      <c r="N1854" s="301"/>
      <c r="O1854" s="297"/>
      <c r="P1854" s="302"/>
    </row>
    <row r="1855" spans="1:16" s="285" customFormat="1" ht="11.25" x14ac:dyDescent="0.2">
      <c r="A1855" s="310" t="s">
        <v>1261</v>
      </c>
      <c r="B1855" s="298" t="s">
        <v>1262</v>
      </c>
      <c r="C1855" s="298" t="s">
        <v>312</v>
      </c>
      <c r="D1855" s="297" t="s">
        <v>4864</v>
      </c>
      <c r="E1855" s="298">
        <v>4200</v>
      </c>
      <c r="F1855" s="298" t="s">
        <v>1319</v>
      </c>
      <c r="G1855" s="297" t="s">
        <v>1320</v>
      </c>
      <c r="H1855" s="297" t="s">
        <v>6275</v>
      </c>
      <c r="I1855" s="297" t="s">
        <v>4868</v>
      </c>
      <c r="J1855" s="297" t="s">
        <v>4869</v>
      </c>
      <c r="K1855" s="298">
        <v>4</v>
      </c>
      <c r="L1855" s="298">
        <v>12</v>
      </c>
      <c r="M1855" s="300">
        <v>55048.01</v>
      </c>
      <c r="N1855" s="301"/>
      <c r="O1855" s="297"/>
      <c r="P1855" s="302"/>
    </row>
    <row r="1856" spans="1:16" s="285" customFormat="1" ht="11.25" x14ac:dyDescent="0.2">
      <c r="A1856" s="310" t="s">
        <v>1261</v>
      </c>
      <c r="B1856" s="298" t="s">
        <v>1262</v>
      </c>
      <c r="C1856" s="298" t="s">
        <v>312</v>
      </c>
      <c r="D1856" s="297" t="s">
        <v>4864</v>
      </c>
      <c r="E1856" s="298">
        <v>10500</v>
      </c>
      <c r="F1856" s="298" t="s">
        <v>8576</v>
      </c>
      <c r="G1856" s="297" t="s">
        <v>8577</v>
      </c>
      <c r="H1856" s="297" t="s">
        <v>4887</v>
      </c>
      <c r="I1856" s="297" t="s">
        <v>4868</v>
      </c>
      <c r="J1856" s="297" t="s">
        <v>4869</v>
      </c>
      <c r="K1856" s="298">
        <v>1</v>
      </c>
      <c r="L1856" s="298">
        <v>2</v>
      </c>
      <c r="M1856" s="300">
        <v>27215.7</v>
      </c>
      <c r="N1856" s="301"/>
      <c r="O1856" s="297"/>
      <c r="P1856" s="302"/>
    </row>
    <row r="1857" spans="1:16" s="285" customFormat="1" ht="11.25" x14ac:dyDescent="0.2">
      <c r="A1857" s="310" t="s">
        <v>1261</v>
      </c>
      <c r="B1857" s="298" t="s">
        <v>1262</v>
      </c>
      <c r="C1857" s="298" t="s">
        <v>312</v>
      </c>
      <c r="D1857" s="297" t="s">
        <v>4864</v>
      </c>
      <c r="E1857" s="298">
        <v>6500</v>
      </c>
      <c r="F1857" s="298" t="s">
        <v>3887</v>
      </c>
      <c r="G1857" s="297" t="s">
        <v>3888</v>
      </c>
      <c r="H1857" s="297" t="s">
        <v>4877</v>
      </c>
      <c r="I1857" s="297" t="s">
        <v>4868</v>
      </c>
      <c r="J1857" s="297" t="s">
        <v>4869</v>
      </c>
      <c r="K1857" s="298">
        <v>2</v>
      </c>
      <c r="L1857" s="298">
        <v>7</v>
      </c>
      <c r="M1857" s="300">
        <v>47577.26</v>
      </c>
      <c r="N1857" s="301"/>
      <c r="O1857" s="297"/>
      <c r="P1857" s="302"/>
    </row>
    <row r="1858" spans="1:16" s="285" customFormat="1" ht="11.25" x14ac:dyDescent="0.2">
      <c r="A1858" s="310" t="s">
        <v>1261</v>
      </c>
      <c r="B1858" s="298" t="s">
        <v>1262</v>
      </c>
      <c r="C1858" s="298" t="s">
        <v>312</v>
      </c>
      <c r="D1858" s="297" t="s">
        <v>4864</v>
      </c>
      <c r="E1858" s="298">
        <v>6500</v>
      </c>
      <c r="F1858" s="298" t="s">
        <v>3486</v>
      </c>
      <c r="G1858" s="297" t="s">
        <v>3487</v>
      </c>
      <c r="H1858" s="297" t="s">
        <v>4887</v>
      </c>
      <c r="I1858" s="297" t="s">
        <v>4868</v>
      </c>
      <c r="J1858" s="297" t="s">
        <v>4869</v>
      </c>
      <c r="K1858" s="298">
        <v>2</v>
      </c>
      <c r="L1858" s="298">
        <v>7</v>
      </c>
      <c r="M1858" s="300">
        <v>45681.43</v>
      </c>
      <c r="N1858" s="301"/>
      <c r="O1858" s="297"/>
      <c r="P1858" s="302"/>
    </row>
    <row r="1859" spans="1:16" s="285" customFormat="1" ht="11.25" x14ac:dyDescent="0.2">
      <c r="A1859" s="310" t="s">
        <v>1261</v>
      </c>
      <c r="B1859" s="298" t="s">
        <v>1262</v>
      </c>
      <c r="C1859" s="298" t="s">
        <v>312</v>
      </c>
      <c r="D1859" s="297" t="s">
        <v>4864</v>
      </c>
      <c r="E1859" s="298">
        <v>8500</v>
      </c>
      <c r="F1859" s="298" t="s">
        <v>1856</v>
      </c>
      <c r="G1859" s="297" t="s">
        <v>1857</v>
      </c>
      <c r="H1859" s="297" t="s">
        <v>5647</v>
      </c>
      <c r="I1859" s="297" t="s">
        <v>4868</v>
      </c>
      <c r="J1859" s="297" t="s">
        <v>4869</v>
      </c>
      <c r="K1859" s="298">
        <v>2</v>
      </c>
      <c r="L1859" s="298">
        <v>7</v>
      </c>
      <c r="M1859" s="300">
        <v>61220.32</v>
      </c>
      <c r="N1859" s="301"/>
      <c r="O1859" s="297"/>
      <c r="P1859" s="302"/>
    </row>
    <row r="1860" spans="1:16" s="285" customFormat="1" ht="11.25" x14ac:dyDescent="0.2">
      <c r="A1860" s="310" t="s">
        <v>1261</v>
      </c>
      <c r="B1860" s="298" t="s">
        <v>1262</v>
      </c>
      <c r="C1860" s="298" t="s">
        <v>312</v>
      </c>
      <c r="D1860" s="297" t="s">
        <v>4864</v>
      </c>
      <c r="E1860" s="298">
        <v>12500</v>
      </c>
      <c r="F1860" s="298" t="s">
        <v>8578</v>
      </c>
      <c r="G1860" s="297" t="s">
        <v>8579</v>
      </c>
      <c r="H1860" s="297" t="s">
        <v>4877</v>
      </c>
      <c r="I1860" s="297" t="s">
        <v>4868</v>
      </c>
      <c r="J1860" s="297" t="s">
        <v>4869</v>
      </c>
      <c r="K1860" s="298">
        <v>3</v>
      </c>
      <c r="L1860" s="298">
        <v>8</v>
      </c>
      <c r="M1860" s="300">
        <v>109861.13</v>
      </c>
      <c r="N1860" s="301"/>
      <c r="O1860" s="297"/>
      <c r="P1860" s="302"/>
    </row>
    <row r="1861" spans="1:16" s="285" customFormat="1" ht="11.25" x14ac:dyDescent="0.2">
      <c r="A1861" s="310" t="s">
        <v>1261</v>
      </c>
      <c r="B1861" s="298" t="s">
        <v>1262</v>
      </c>
      <c r="C1861" s="298" t="s">
        <v>312</v>
      </c>
      <c r="D1861" s="297" t="s">
        <v>4864</v>
      </c>
      <c r="E1861" s="298">
        <v>5500</v>
      </c>
      <c r="F1861" s="298" t="s">
        <v>3391</v>
      </c>
      <c r="G1861" s="297" t="s">
        <v>3392</v>
      </c>
      <c r="H1861" s="297" t="s">
        <v>4867</v>
      </c>
      <c r="I1861" s="297" t="s">
        <v>4868</v>
      </c>
      <c r="J1861" s="297" t="s">
        <v>4869</v>
      </c>
      <c r="K1861" s="298">
        <v>2</v>
      </c>
      <c r="L1861" s="298">
        <v>7</v>
      </c>
      <c r="M1861" s="300">
        <v>38856.43</v>
      </c>
      <c r="N1861" s="301"/>
      <c r="O1861" s="297"/>
      <c r="P1861" s="302"/>
    </row>
    <row r="1862" spans="1:16" s="285" customFormat="1" ht="11.25" x14ac:dyDescent="0.2">
      <c r="A1862" s="310" t="s">
        <v>1261</v>
      </c>
      <c r="B1862" s="298" t="s">
        <v>1262</v>
      </c>
      <c r="C1862" s="298" t="s">
        <v>312</v>
      </c>
      <c r="D1862" s="297" t="s">
        <v>4864</v>
      </c>
      <c r="E1862" s="298">
        <v>7500</v>
      </c>
      <c r="F1862" s="298" t="s">
        <v>1837</v>
      </c>
      <c r="G1862" s="297" t="s">
        <v>1838</v>
      </c>
      <c r="H1862" s="297" t="s">
        <v>4867</v>
      </c>
      <c r="I1862" s="297" t="s">
        <v>4868</v>
      </c>
      <c r="J1862" s="297" t="s">
        <v>4869</v>
      </c>
      <c r="K1862" s="298">
        <v>2</v>
      </c>
      <c r="L1862" s="298">
        <v>7</v>
      </c>
      <c r="M1862" s="300">
        <v>52506.43</v>
      </c>
      <c r="N1862" s="301"/>
      <c r="O1862" s="297"/>
      <c r="P1862" s="302"/>
    </row>
    <row r="1863" spans="1:16" s="285" customFormat="1" ht="11.25" x14ac:dyDescent="0.2">
      <c r="A1863" s="310" t="s">
        <v>1261</v>
      </c>
      <c r="B1863" s="298" t="s">
        <v>1262</v>
      </c>
      <c r="C1863" s="298" t="s">
        <v>312</v>
      </c>
      <c r="D1863" s="297" t="s">
        <v>4864</v>
      </c>
      <c r="E1863" s="298">
        <v>6500</v>
      </c>
      <c r="F1863" s="298" t="s">
        <v>3149</v>
      </c>
      <c r="G1863" s="297" t="s">
        <v>3150</v>
      </c>
      <c r="H1863" s="297" t="s">
        <v>4877</v>
      </c>
      <c r="I1863" s="297" t="s">
        <v>4868</v>
      </c>
      <c r="J1863" s="297" t="s">
        <v>4869</v>
      </c>
      <c r="K1863" s="298">
        <v>2</v>
      </c>
      <c r="L1863" s="298">
        <v>7</v>
      </c>
      <c r="M1863" s="300">
        <v>45681.43</v>
      </c>
      <c r="N1863" s="301"/>
      <c r="O1863" s="297"/>
      <c r="P1863" s="302"/>
    </row>
    <row r="1864" spans="1:16" s="285" customFormat="1" ht="11.25" x14ac:dyDescent="0.2">
      <c r="A1864" s="310" t="s">
        <v>1261</v>
      </c>
      <c r="B1864" s="298" t="s">
        <v>1262</v>
      </c>
      <c r="C1864" s="298" t="s">
        <v>312</v>
      </c>
      <c r="D1864" s="297" t="s">
        <v>4864</v>
      </c>
      <c r="E1864" s="298">
        <v>7500</v>
      </c>
      <c r="F1864" s="298" t="s">
        <v>2900</v>
      </c>
      <c r="G1864" s="297" t="s">
        <v>2901</v>
      </c>
      <c r="H1864" s="297" t="s">
        <v>4867</v>
      </c>
      <c r="I1864" s="297" t="s">
        <v>4868</v>
      </c>
      <c r="J1864" s="297" t="s">
        <v>4869</v>
      </c>
      <c r="K1864" s="298">
        <v>2</v>
      </c>
      <c r="L1864" s="298">
        <v>7</v>
      </c>
      <c r="M1864" s="300">
        <v>52506.43</v>
      </c>
      <c r="N1864" s="301"/>
      <c r="O1864" s="297"/>
      <c r="P1864" s="302"/>
    </row>
    <row r="1865" spans="1:16" s="285" customFormat="1" ht="11.25" x14ac:dyDescent="0.2">
      <c r="A1865" s="310" t="s">
        <v>1261</v>
      </c>
      <c r="B1865" s="298" t="s">
        <v>1262</v>
      </c>
      <c r="C1865" s="298" t="s">
        <v>312</v>
      </c>
      <c r="D1865" s="297" t="s">
        <v>4864</v>
      </c>
      <c r="E1865" s="298">
        <v>7500</v>
      </c>
      <c r="F1865" s="298" t="s">
        <v>1850</v>
      </c>
      <c r="G1865" s="297" t="s">
        <v>1851</v>
      </c>
      <c r="H1865" s="297" t="s">
        <v>4867</v>
      </c>
      <c r="I1865" s="297" t="s">
        <v>4868</v>
      </c>
      <c r="J1865" s="297" t="s">
        <v>4869</v>
      </c>
      <c r="K1865" s="298">
        <v>2</v>
      </c>
      <c r="L1865" s="298">
        <v>7</v>
      </c>
      <c r="M1865" s="300">
        <v>51256.43</v>
      </c>
      <c r="N1865" s="301"/>
      <c r="O1865" s="297"/>
      <c r="P1865" s="302"/>
    </row>
    <row r="1866" spans="1:16" s="285" customFormat="1" ht="11.25" x14ac:dyDescent="0.2">
      <c r="A1866" s="310" t="s">
        <v>1261</v>
      </c>
      <c r="B1866" s="298" t="s">
        <v>1262</v>
      </c>
      <c r="C1866" s="298" t="s">
        <v>312</v>
      </c>
      <c r="D1866" s="297" t="s">
        <v>4864</v>
      </c>
      <c r="E1866" s="298">
        <v>6500</v>
      </c>
      <c r="F1866" s="298" t="s">
        <v>8580</v>
      </c>
      <c r="G1866" s="297" t="s">
        <v>8581</v>
      </c>
      <c r="H1866" s="297" t="s">
        <v>4887</v>
      </c>
      <c r="I1866" s="297" t="s">
        <v>4868</v>
      </c>
      <c r="J1866" s="297" t="s">
        <v>4869</v>
      </c>
      <c r="K1866" s="298">
        <v>0</v>
      </c>
      <c r="L1866" s="298">
        <v>3</v>
      </c>
      <c r="M1866" s="300">
        <v>17012.07</v>
      </c>
      <c r="N1866" s="301"/>
      <c r="O1866" s="297"/>
      <c r="P1866" s="302"/>
    </row>
    <row r="1867" spans="1:16" s="285" customFormat="1" ht="11.25" x14ac:dyDescent="0.2">
      <c r="A1867" s="310" t="s">
        <v>1261</v>
      </c>
      <c r="B1867" s="298" t="s">
        <v>1262</v>
      </c>
      <c r="C1867" s="298" t="s">
        <v>312</v>
      </c>
      <c r="D1867" s="297" t="s">
        <v>4864</v>
      </c>
      <c r="E1867" s="298">
        <v>6500</v>
      </c>
      <c r="F1867" s="298" t="s">
        <v>2618</v>
      </c>
      <c r="G1867" s="297" t="s">
        <v>2619</v>
      </c>
      <c r="H1867" s="297" t="s">
        <v>4887</v>
      </c>
      <c r="I1867" s="297" t="s">
        <v>4868</v>
      </c>
      <c r="J1867" s="297" t="s">
        <v>4869</v>
      </c>
      <c r="K1867" s="298">
        <v>2</v>
      </c>
      <c r="L1867" s="298">
        <v>7</v>
      </c>
      <c r="M1867" s="300">
        <v>47631.43</v>
      </c>
      <c r="N1867" s="301"/>
      <c r="O1867" s="297"/>
      <c r="P1867" s="302"/>
    </row>
    <row r="1868" spans="1:16" s="285" customFormat="1" ht="11.25" x14ac:dyDescent="0.2">
      <c r="A1868" s="310" t="s">
        <v>1261</v>
      </c>
      <c r="B1868" s="298" t="s">
        <v>1262</v>
      </c>
      <c r="C1868" s="298" t="s">
        <v>312</v>
      </c>
      <c r="D1868" s="297" t="s">
        <v>4864</v>
      </c>
      <c r="E1868" s="298">
        <v>6500</v>
      </c>
      <c r="F1868" s="298" t="s">
        <v>2774</v>
      </c>
      <c r="G1868" s="297" t="s">
        <v>2775</v>
      </c>
      <c r="H1868" s="297" t="s">
        <v>4887</v>
      </c>
      <c r="I1868" s="297" t="s">
        <v>4868</v>
      </c>
      <c r="J1868" s="297" t="s">
        <v>4869</v>
      </c>
      <c r="K1868" s="298">
        <v>2</v>
      </c>
      <c r="L1868" s="298">
        <v>7</v>
      </c>
      <c r="M1868" s="300">
        <v>45681.43</v>
      </c>
      <c r="N1868" s="301"/>
      <c r="O1868" s="297"/>
      <c r="P1868" s="302"/>
    </row>
    <row r="1869" spans="1:16" s="285" customFormat="1" ht="11.25" x14ac:dyDescent="0.2">
      <c r="A1869" s="310" t="s">
        <v>1261</v>
      </c>
      <c r="B1869" s="298" t="s">
        <v>1262</v>
      </c>
      <c r="C1869" s="298" t="s">
        <v>312</v>
      </c>
      <c r="D1869" s="297" t="s">
        <v>4864</v>
      </c>
      <c r="E1869" s="298">
        <v>7500</v>
      </c>
      <c r="F1869" s="298" t="s">
        <v>2418</v>
      </c>
      <c r="G1869" s="297" t="s">
        <v>2419</v>
      </c>
      <c r="H1869" s="297" t="s">
        <v>4867</v>
      </c>
      <c r="I1869" s="297" t="s">
        <v>4868</v>
      </c>
      <c r="J1869" s="297" t="s">
        <v>4869</v>
      </c>
      <c r="K1869" s="298">
        <v>2</v>
      </c>
      <c r="L1869" s="298">
        <v>7</v>
      </c>
      <c r="M1869" s="300">
        <v>54756.43</v>
      </c>
      <c r="N1869" s="301"/>
      <c r="O1869" s="297"/>
      <c r="P1869" s="302"/>
    </row>
    <row r="1870" spans="1:16" s="285" customFormat="1" ht="11.25" x14ac:dyDescent="0.2">
      <c r="A1870" s="310" t="s">
        <v>1261</v>
      </c>
      <c r="B1870" s="298" t="s">
        <v>1262</v>
      </c>
      <c r="C1870" s="298" t="s">
        <v>312</v>
      </c>
      <c r="D1870" s="297" t="s">
        <v>4864</v>
      </c>
      <c r="E1870" s="298">
        <v>7500</v>
      </c>
      <c r="F1870" s="298" t="s">
        <v>1853</v>
      </c>
      <c r="G1870" s="297" t="s">
        <v>1854</v>
      </c>
      <c r="H1870" s="297" t="s">
        <v>4867</v>
      </c>
      <c r="I1870" s="297" t="s">
        <v>4868</v>
      </c>
      <c r="J1870" s="297" t="s">
        <v>4869</v>
      </c>
      <c r="K1870" s="298">
        <v>2</v>
      </c>
      <c r="L1870" s="298">
        <v>7</v>
      </c>
      <c r="M1870" s="300">
        <v>52506.43</v>
      </c>
      <c r="N1870" s="301"/>
      <c r="O1870" s="297"/>
      <c r="P1870" s="302"/>
    </row>
    <row r="1871" spans="1:16" s="285" customFormat="1" ht="11.25" x14ac:dyDescent="0.2">
      <c r="A1871" s="310" t="s">
        <v>1261</v>
      </c>
      <c r="B1871" s="298" t="s">
        <v>1262</v>
      </c>
      <c r="C1871" s="298" t="s">
        <v>312</v>
      </c>
      <c r="D1871" s="297" t="s">
        <v>4864</v>
      </c>
      <c r="E1871" s="298">
        <v>6500</v>
      </c>
      <c r="F1871" s="298" t="s">
        <v>2102</v>
      </c>
      <c r="G1871" s="297" t="s">
        <v>8582</v>
      </c>
      <c r="H1871" s="297" t="s">
        <v>4887</v>
      </c>
      <c r="I1871" s="297" t="s">
        <v>4868</v>
      </c>
      <c r="J1871" s="297" t="s">
        <v>4869</v>
      </c>
      <c r="K1871" s="298">
        <v>2</v>
      </c>
      <c r="L1871" s="298">
        <v>7</v>
      </c>
      <c r="M1871" s="300">
        <v>47631.43</v>
      </c>
      <c r="N1871" s="301"/>
      <c r="O1871" s="297"/>
      <c r="P1871" s="302"/>
    </row>
    <row r="1872" spans="1:16" s="285" customFormat="1" ht="11.25" x14ac:dyDescent="0.2">
      <c r="A1872" s="310" t="s">
        <v>1261</v>
      </c>
      <c r="B1872" s="298" t="s">
        <v>1262</v>
      </c>
      <c r="C1872" s="298" t="s">
        <v>312</v>
      </c>
      <c r="D1872" s="297" t="s">
        <v>4864</v>
      </c>
      <c r="E1872" s="298">
        <v>7500</v>
      </c>
      <c r="F1872" s="298" t="s">
        <v>8583</v>
      </c>
      <c r="G1872" s="297" t="s">
        <v>8584</v>
      </c>
      <c r="H1872" s="297" t="s">
        <v>4867</v>
      </c>
      <c r="I1872" s="297" t="s">
        <v>4868</v>
      </c>
      <c r="J1872" s="297" t="s">
        <v>4869</v>
      </c>
      <c r="K1872" s="298">
        <v>3</v>
      </c>
      <c r="L1872" s="298">
        <v>10</v>
      </c>
      <c r="M1872" s="300">
        <v>79653.88</v>
      </c>
      <c r="N1872" s="301"/>
      <c r="O1872" s="297"/>
      <c r="P1872" s="302"/>
    </row>
    <row r="1873" spans="1:16" s="285" customFormat="1" ht="11.25" x14ac:dyDescent="0.2">
      <c r="A1873" s="310" t="s">
        <v>1261</v>
      </c>
      <c r="B1873" s="298" t="s">
        <v>1262</v>
      </c>
      <c r="C1873" s="298" t="s">
        <v>312</v>
      </c>
      <c r="D1873" s="297" t="s">
        <v>4864</v>
      </c>
      <c r="E1873" s="298">
        <v>5500</v>
      </c>
      <c r="F1873" s="298" t="s">
        <v>4161</v>
      </c>
      <c r="G1873" s="297" t="s">
        <v>4162</v>
      </c>
      <c r="H1873" s="297" t="s">
        <v>4867</v>
      </c>
      <c r="I1873" s="297" t="s">
        <v>4868</v>
      </c>
      <c r="J1873" s="297" t="s">
        <v>4869</v>
      </c>
      <c r="K1873" s="298">
        <v>2</v>
      </c>
      <c r="L1873" s="298">
        <v>7</v>
      </c>
      <c r="M1873" s="300">
        <v>38856.43</v>
      </c>
      <c r="N1873" s="301"/>
      <c r="O1873" s="297"/>
      <c r="P1873" s="302"/>
    </row>
    <row r="1874" spans="1:16" s="285" customFormat="1" ht="11.25" x14ac:dyDescent="0.2">
      <c r="A1874" s="310" t="s">
        <v>1261</v>
      </c>
      <c r="B1874" s="298" t="s">
        <v>1262</v>
      </c>
      <c r="C1874" s="298" t="s">
        <v>312</v>
      </c>
      <c r="D1874" s="297" t="s">
        <v>4864</v>
      </c>
      <c r="E1874" s="298">
        <v>5500</v>
      </c>
      <c r="F1874" s="298" t="s">
        <v>4564</v>
      </c>
      <c r="G1874" s="297" t="s">
        <v>4565</v>
      </c>
      <c r="H1874" s="297" t="s">
        <v>4867</v>
      </c>
      <c r="I1874" s="297" t="s">
        <v>4868</v>
      </c>
      <c r="J1874" s="297" t="s">
        <v>4869</v>
      </c>
      <c r="K1874" s="298">
        <v>2</v>
      </c>
      <c r="L1874" s="298">
        <v>7</v>
      </c>
      <c r="M1874" s="300">
        <v>40506.43</v>
      </c>
      <c r="N1874" s="301"/>
      <c r="O1874" s="297"/>
      <c r="P1874" s="302"/>
    </row>
    <row r="1875" spans="1:16" s="285" customFormat="1" ht="11.25" x14ac:dyDescent="0.2">
      <c r="A1875" s="310" t="s">
        <v>1261</v>
      </c>
      <c r="B1875" s="298" t="s">
        <v>1262</v>
      </c>
      <c r="C1875" s="298" t="s">
        <v>312</v>
      </c>
      <c r="D1875" s="297" t="s">
        <v>4864</v>
      </c>
      <c r="E1875" s="298">
        <v>5500</v>
      </c>
      <c r="F1875" s="298" t="s">
        <v>2149</v>
      </c>
      <c r="G1875" s="297" t="s">
        <v>2150</v>
      </c>
      <c r="H1875" s="297" t="s">
        <v>4867</v>
      </c>
      <c r="I1875" s="297" t="s">
        <v>4868</v>
      </c>
      <c r="J1875" s="297" t="s">
        <v>4869</v>
      </c>
      <c r="K1875" s="298">
        <v>2</v>
      </c>
      <c r="L1875" s="298">
        <v>7</v>
      </c>
      <c r="M1875" s="300">
        <v>36473.1</v>
      </c>
      <c r="N1875" s="301"/>
      <c r="O1875" s="297"/>
      <c r="P1875" s="302"/>
    </row>
    <row r="1876" spans="1:16" s="285" customFormat="1" ht="11.25" x14ac:dyDescent="0.2">
      <c r="A1876" s="310" t="s">
        <v>1261</v>
      </c>
      <c r="B1876" s="298" t="s">
        <v>1262</v>
      </c>
      <c r="C1876" s="298" t="s">
        <v>312</v>
      </c>
      <c r="D1876" s="297" t="s">
        <v>4864</v>
      </c>
      <c r="E1876" s="298">
        <v>6500</v>
      </c>
      <c r="F1876" s="298" t="s">
        <v>2599</v>
      </c>
      <c r="G1876" s="297" t="s">
        <v>2600</v>
      </c>
      <c r="H1876" s="297" t="s">
        <v>4887</v>
      </c>
      <c r="I1876" s="297" t="s">
        <v>4868</v>
      </c>
      <c r="J1876" s="297" t="s">
        <v>4869</v>
      </c>
      <c r="K1876" s="298">
        <v>2</v>
      </c>
      <c r="L1876" s="298">
        <v>7</v>
      </c>
      <c r="M1876" s="300">
        <v>45681.43</v>
      </c>
      <c r="N1876" s="301"/>
      <c r="O1876" s="297"/>
      <c r="P1876" s="302"/>
    </row>
    <row r="1877" spans="1:16" s="285" customFormat="1" ht="11.25" x14ac:dyDescent="0.2">
      <c r="A1877" s="310" t="s">
        <v>1261</v>
      </c>
      <c r="B1877" s="298" t="s">
        <v>1262</v>
      </c>
      <c r="C1877" s="298" t="s">
        <v>312</v>
      </c>
      <c r="D1877" s="297" t="s">
        <v>4864</v>
      </c>
      <c r="E1877" s="298">
        <v>5500</v>
      </c>
      <c r="F1877" s="298" t="s">
        <v>3698</v>
      </c>
      <c r="G1877" s="297" t="s">
        <v>3699</v>
      </c>
      <c r="H1877" s="297" t="s">
        <v>4867</v>
      </c>
      <c r="I1877" s="297" t="s">
        <v>4868</v>
      </c>
      <c r="J1877" s="297" t="s">
        <v>4869</v>
      </c>
      <c r="K1877" s="298">
        <v>2</v>
      </c>
      <c r="L1877" s="298">
        <v>7</v>
      </c>
      <c r="M1877" s="300">
        <v>38856.43</v>
      </c>
      <c r="N1877" s="301"/>
      <c r="O1877" s="297"/>
      <c r="P1877" s="302"/>
    </row>
    <row r="1878" spans="1:16" s="285" customFormat="1" ht="11.25" x14ac:dyDescent="0.2">
      <c r="A1878" s="310" t="s">
        <v>1261</v>
      </c>
      <c r="B1878" s="298" t="s">
        <v>1262</v>
      </c>
      <c r="C1878" s="298" t="s">
        <v>312</v>
      </c>
      <c r="D1878" s="297" t="s">
        <v>4864</v>
      </c>
      <c r="E1878" s="298">
        <v>7500</v>
      </c>
      <c r="F1878" s="298" t="s">
        <v>2918</v>
      </c>
      <c r="G1878" s="297" t="s">
        <v>2919</v>
      </c>
      <c r="H1878" s="297" t="s">
        <v>4867</v>
      </c>
      <c r="I1878" s="297" t="s">
        <v>4868</v>
      </c>
      <c r="J1878" s="297" t="s">
        <v>4869</v>
      </c>
      <c r="K1878" s="298">
        <v>2</v>
      </c>
      <c r="L1878" s="298">
        <v>7</v>
      </c>
      <c r="M1878" s="300">
        <v>52506.43</v>
      </c>
      <c r="N1878" s="301"/>
      <c r="O1878" s="297"/>
      <c r="P1878" s="302"/>
    </row>
    <row r="1879" spans="1:16" s="285" customFormat="1" ht="11.25" x14ac:dyDescent="0.2">
      <c r="A1879" s="310" t="s">
        <v>1261</v>
      </c>
      <c r="B1879" s="298" t="s">
        <v>1262</v>
      </c>
      <c r="C1879" s="298" t="s">
        <v>312</v>
      </c>
      <c r="D1879" s="297" t="s">
        <v>4864</v>
      </c>
      <c r="E1879" s="298">
        <v>7500</v>
      </c>
      <c r="F1879" s="298" t="s">
        <v>2233</v>
      </c>
      <c r="G1879" s="297" t="s">
        <v>2234</v>
      </c>
      <c r="H1879" s="297" t="s">
        <v>4867</v>
      </c>
      <c r="I1879" s="297" t="s">
        <v>4868</v>
      </c>
      <c r="J1879" s="297" t="s">
        <v>4869</v>
      </c>
      <c r="K1879" s="298">
        <v>2</v>
      </c>
      <c r="L1879" s="298">
        <v>7</v>
      </c>
      <c r="M1879" s="300">
        <v>51381.43</v>
      </c>
      <c r="N1879" s="301"/>
      <c r="O1879" s="297"/>
      <c r="P1879" s="302"/>
    </row>
    <row r="1880" spans="1:16" s="285" customFormat="1" ht="11.25" x14ac:dyDescent="0.2">
      <c r="A1880" s="310" t="s">
        <v>1261</v>
      </c>
      <c r="B1880" s="298" t="s">
        <v>1262</v>
      </c>
      <c r="C1880" s="298" t="s">
        <v>312</v>
      </c>
      <c r="D1880" s="297" t="s">
        <v>4864</v>
      </c>
      <c r="E1880" s="298">
        <v>7500</v>
      </c>
      <c r="F1880" s="298" t="s">
        <v>2029</v>
      </c>
      <c r="G1880" s="297" t="s">
        <v>2030</v>
      </c>
      <c r="H1880" s="297" t="s">
        <v>4867</v>
      </c>
      <c r="I1880" s="297" t="s">
        <v>4868</v>
      </c>
      <c r="J1880" s="297" t="s">
        <v>4869</v>
      </c>
      <c r="K1880" s="298">
        <v>1</v>
      </c>
      <c r="L1880" s="298">
        <v>2</v>
      </c>
      <c r="M1880" s="300">
        <v>10023.179999999998</v>
      </c>
      <c r="N1880" s="301"/>
      <c r="O1880" s="297"/>
      <c r="P1880" s="302"/>
    </row>
    <row r="1881" spans="1:16" s="285" customFormat="1" ht="11.25" x14ac:dyDescent="0.2">
      <c r="A1881" s="310" t="s">
        <v>1261</v>
      </c>
      <c r="B1881" s="298" t="s">
        <v>1262</v>
      </c>
      <c r="C1881" s="298" t="s">
        <v>312</v>
      </c>
      <c r="D1881" s="297" t="s">
        <v>4864</v>
      </c>
      <c r="E1881" s="298">
        <v>7500</v>
      </c>
      <c r="F1881" s="298" t="s">
        <v>2349</v>
      </c>
      <c r="G1881" s="297" t="s">
        <v>2350</v>
      </c>
      <c r="H1881" s="297" t="s">
        <v>4867</v>
      </c>
      <c r="I1881" s="297" t="s">
        <v>4868</v>
      </c>
      <c r="J1881" s="297" t="s">
        <v>4869</v>
      </c>
      <c r="K1881" s="298">
        <v>2</v>
      </c>
      <c r="L1881" s="298">
        <v>7</v>
      </c>
      <c r="M1881" s="300">
        <v>53631.43</v>
      </c>
      <c r="N1881" s="301"/>
      <c r="O1881" s="297"/>
      <c r="P1881" s="302"/>
    </row>
    <row r="1882" spans="1:16" s="285" customFormat="1" ht="11.25" x14ac:dyDescent="0.2">
      <c r="A1882" s="310" t="s">
        <v>1261</v>
      </c>
      <c r="B1882" s="298" t="s">
        <v>1262</v>
      </c>
      <c r="C1882" s="298" t="s">
        <v>312</v>
      </c>
      <c r="D1882" s="297" t="s">
        <v>4864</v>
      </c>
      <c r="E1882" s="298">
        <v>6500</v>
      </c>
      <c r="F1882" s="298" t="s">
        <v>8585</v>
      </c>
      <c r="G1882" s="297" t="s">
        <v>8586</v>
      </c>
      <c r="H1882" s="297" t="s">
        <v>4887</v>
      </c>
      <c r="I1882" s="297" t="s">
        <v>4868</v>
      </c>
      <c r="J1882" s="297" t="s">
        <v>4869</v>
      </c>
      <c r="K1882" s="298">
        <v>0</v>
      </c>
      <c r="L1882" s="298">
        <v>2</v>
      </c>
      <c r="M1882" s="300">
        <v>7846.25</v>
      </c>
      <c r="N1882" s="301"/>
      <c r="O1882" s="297"/>
      <c r="P1882" s="302"/>
    </row>
    <row r="1883" spans="1:16" s="285" customFormat="1" ht="11.25" x14ac:dyDescent="0.2">
      <c r="A1883" s="310" t="s">
        <v>1261</v>
      </c>
      <c r="B1883" s="298" t="s">
        <v>1262</v>
      </c>
      <c r="C1883" s="298" t="s">
        <v>312</v>
      </c>
      <c r="D1883" s="297" t="s">
        <v>4864</v>
      </c>
      <c r="E1883" s="298">
        <v>6500</v>
      </c>
      <c r="F1883" s="298" t="s">
        <v>2343</v>
      </c>
      <c r="G1883" s="297" t="s">
        <v>2344</v>
      </c>
      <c r="H1883" s="297" t="s">
        <v>4887</v>
      </c>
      <c r="I1883" s="297" t="s">
        <v>4868</v>
      </c>
      <c r="J1883" s="297" t="s">
        <v>4869</v>
      </c>
      <c r="K1883" s="298">
        <v>2</v>
      </c>
      <c r="L1883" s="298">
        <v>7</v>
      </c>
      <c r="M1883" s="300">
        <v>44706.43</v>
      </c>
      <c r="N1883" s="301"/>
      <c r="O1883" s="297"/>
      <c r="P1883" s="302"/>
    </row>
    <row r="1884" spans="1:16" s="285" customFormat="1" ht="11.25" x14ac:dyDescent="0.2">
      <c r="A1884" s="310" t="s">
        <v>1261</v>
      </c>
      <c r="B1884" s="298" t="s">
        <v>1262</v>
      </c>
      <c r="C1884" s="298" t="s">
        <v>312</v>
      </c>
      <c r="D1884" s="297" t="s">
        <v>4864</v>
      </c>
      <c r="E1884" s="298">
        <v>6500</v>
      </c>
      <c r="F1884" s="298" t="s">
        <v>2875</v>
      </c>
      <c r="G1884" s="297" t="s">
        <v>2876</v>
      </c>
      <c r="H1884" s="297" t="s">
        <v>4887</v>
      </c>
      <c r="I1884" s="297" t="s">
        <v>4868</v>
      </c>
      <c r="J1884" s="297" t="s">
        <v>4869</v>
      </c>
      <c r="K1884" s="298">
        <v>2</v>
      </c>
      <c r="L1884" s="298">
        <v>7</v>
      </c>
      <c r="M1884" s="300">
        <v>46656.43</v>
      </c>
      <c r="N1884" s="301"/>
      <c r="O1884" s="297"/>
      <c r="P1884" s="302"/>
    </row>
    <row r="1885" spans="1:16" s="285" customFormat="1" ht="11.25" x14ac:dyDescent="0.2">
      <c r="A1885" s="310" t="s">
        <v>1261</v>
      </c>
      <c r="B1885" s="298" t="s">
        <v>1262</v>
      </c>
      <c r="C1885" s="298" t="s">
        <v>312</v>
      </c>
      <c r="D1885" s="297" t="s">
        <v>4864</v>
      </c>
      <c r="E1885" s="298">
        <v>6500</v>
      </c>
      <c r="F1885" s="298" t="s">
        <v>1807</v>
      </c>
      <c r="G1885" s="297" t="s">
        <v>1808</v>
      </c>
      <c r="H1885" s="297" t="s">
        <v>4887</v>
      </c>
      <c r="I1885" s="297" t="s">
        <v>4868</v>
      </c>
      <c r="J1885" s="297" t="s">
        <v>4869</v>
      </c>
      <c r="K1885" s="298">
        <v>2</v>
      </c>
      <c r="L1885" s="298">
        <v>7</v>
      </c>
      <c r="M1885" s="300">
        <v>46656.43</v>
      </c>
      <c r="N1885" s="301"/>
      <c r="O1885" s="297"/>
      <c r="P1885" s="302"/>
    </row>
    <row r="1886" spans="1:16" s="285" customFormat="1" ht="11.25" x14ac:dyDescent="0.2">
      <c r="A1886" s="310" t="s">
        <v>1261</v>
      </c>
      <c r="B1886" s="298" t="s">
        <v>1262</v>
      </c>
      <c r="C1886" s="298" t="s">
        <v>312</v>
      </c>
      <c r="D1886" s="297" t="s">
        <v>4864</v>
      </c>
      <c r="E1886" s="298">
        <v>8500</v>
      </c>
      <c r="F1886" s="298" t="s">
        <v>2584</v>
      </c>
      <c r="G1886" s="297" t="s">
        <v>2585</v>
      </c>
      <c r="H1886" s="297" t="s">
        <v>5196</v>
      </c>
      <c r="I1886" s="297" t="s">
        <v>4868</v>
      </c>
      <c r="J1886" s="297" t="s">
        <v>4869</v>
      </c>
      <c r="K1886" s="298">
        <v>2</v>
      </c>
      <c r="L1886" s="298">
        <v>6</v>
      </c>
      <c r="M1886" s="300">
        <v>56394.78</v>
      </c>
      <c r="N1886" s="301"/>
      <c r="O1886" s="297"/>
      <c r="P1886" s="302"/>
    </row>
    <row r="1887" spans="1:16" s="285" customFormat="1" ht="11.25" x14ac:dyDescent="0.2">
      <c r="A1887" s="310" t="s">
        <v>1261</v>
      </c>
      <c r="B1887" s="298" t="s">
        <v>1262</v>
      </c>
      <c r="C1887" s="298" t="s">
        <v>312</v>
      </c>
      <c r="D1887" s="297" t="s">
        <v>4864</v>
      </c>
      <c r="E1887" s="298">
        <v>7500</v>
      </c>
      <c r="F1887" s="298" t="s">
        <v>2250</v>
      </c>
      <c r="G1887" s="297" t="s">
        <v>2251</v>
      </c>
      <c r="H1887" s="297" t="s">
        <v>4877</v>
      </c>
      <c r="I1887" s="297" t="s">
        <v>4868</v>
      </c>
      <c r="J1887" s="297" t="s">
        <v>4869</v>
      </c>
      <c r="K1887" s="298">
        <v>2</v>
      </c>
      <c r="L1887" s="298">
        <v>7</v>
      </c>
      <c r="M1887" s="300">
        <v>55923.1</v>
      </c>
      <c r="N1887" s="301"/>
      <c r="O1887" s="297"/>
      <c r="P1887" s="302"/>
    </row>
    <row r="1888" spans="1:16" s="285" customFormat="1" ht="11.25" x14ac:dyDescent="0.2">
      <c r="A1888" s="310" t="s">
        <v>1261</v>
      </c>
      <c r="B1888" s="298" t="s">
        <v>1262</v>
      </c>
      <c r="C1888" s="298" t="s">
        <v>312</v>
      </c>
      <c r="D1888" s="297" t="s">
        <v>4864</v>
      </c>
      <c r="E1888" s="298">
        <v>5500</v>
      </c>
      <c r="F1888" s="298" t="s">
        <v>3061</v>
      </c>
      <c r="G1888" s="297" t="s">
        <v>3062</v>
      </c>
      <c r="H1888" s="297" t="s">
        <v>4867</v>
      </c>
      <c r="I1888" s="297" t="s">
        <v>4868</v>
      </c>
      <c r="J1888" s="297" t="s">
        <v>4869</v>
      </c>
      <c r="K1888" s="298">
        <v>2</v>
      </c>
      <c r="L1888" s="298">
        <v>7</v>
      </c>
      <c r="M1888" s="300">
        <v>40506.43</v>
      </c>
      <c r="N1888" s="301"/>
      <c r="O1888" s="297"/>
      <c r="P1888" s="302"/>
    </row>
    <row r="1889" spans="1:17" s="285" customFormat="1" ht="11.25" x14ac:dyDescent="0.2">
      <c r="A1889" s="310" t="s">
        <v>1261</v>
      </c>
      <c r="B1889" s="298" t="s">
        <v>1262</v>
      </c>
      <c r="C1889" s="298" t="s">
        <v>312</v>
      </c>
      <c r="D1889" s="297" t="s">
        <v>4864</v>
      </c>
      <c r="E1889" s="298">
        <v>6500</v>
      </c>
      <c r="F1889" s="298" t="s">
        <v>3506</v>
      </c>
      <c r="G1889" s="297" t="s">
        <v>3507</v>
      </c>
      <c r="H1889" s="297" t="s">
        <v>4877</v>
      </c>
      <c r="I1889" s="297" t="s">
        <v>4868</v>
      </c>
      <c r="J1889" s="297" t="s">
        <v>4869</v>
      </c>
      <c r="K1889" s="298">
        <v>2</v>
      </c>
      <c r="L1889" s="298">
        <v>7</v>
      </c>
      <c r="M1889" s="300">
        <v>48660.6</v>
      </c>
      <c r="N1889" s="301"/>
      <c r="O1889" s="297"/>
      <c r="P1889" s="302"/>
    </row>
    <row r="1890" spans="1:17" s="285" customFormat="1" ht="12" thickBot="1" x14ac:dyDescent="0.25">
      <c r="A1890" s="310" t="s">
        <v>1261</v>
      </c>
      <c r="B1890" s="312" t="s">
        <v>1262</v>
      </c>
      <c r="C1890" s="312" t="s">
        <v>312</v>
      </c>
      <c r="D1890" s="313" t="s">
        <v>4864</v>
      </c>
      <c r="E1890" s="312">
        <v>5500</v>
      </c>
      <c r="F1890" s="312" t="s">
        <v>3569</v>
      </c>
      <c r="G1890" s="313" t="s">
        <v>3570</v>
      </c>
      <c r="H1890" s="313" t="s">
        <v>4867</v>
      </c>
      <c r="I1890" s="313" t="s">
        <v>4868</v>
      </c>
      <c r="J1890" s="313" t="s">
        <v>4869</v>
      </c>
      <c r="K1890" s="312">
        <v>2</v>
      </c>
      <c r="L1890" s="312">
        <v>7</v>
      </c>
      <c r="M1890" s="314">
        <f>38856.43+8.77</f>
        <v>38865.199999999997</v>
      </c>
      <c r="N1890" s="314"/>
      <c r="O1890" s="313"/>
      <c r="P1890" s="315"/>
    </row>
    <row r="1891" spans="1:17" s="285" customFormat="1" ht="11.25" x14ac:dyDescent="0.2">
      <c r="A1891" s="310" t="s">
        <v>1261</v>
      </c>
      <c r="B1891" s="292" t="s">
        <v>1262</v>
      </c>
      <c r="C1891" s="292" t="s">
        <v>312</v>
      </c>
      <c r="D1891" s="293" t="s">
        <v>4864</v>
      </c>
      <c r="E1891" s="316">
        <v>7500</v>
      </c>
      <c r="F1891" s="291" t="s">
        <v>4865</v>
      </c>
      <c r="G1891" s="294" t="s">
        <v>4866</v>
      </c>
      <c r="H1891" s="294" t="s">
        <v>4867</v>
      </c>
      <c r="I1891" s="294" t="s">
        <v>4868</v>
      </c>
      <c r="J1891" s="317" t="s">
        <v>4869</v>
      </c>
      <c r="K1891" s="318"/>
      <c r="L1891" s="293"/>
      <c r="M1891" s="293"/>
      <c r="N1891" s="319">
        <v>2</v>
      </c>
      <c r="O1891" s="292">
        <v>6</v>
      </c>
      <c r="P1891" s="320">
        <v>46229.188122376669</v>
      </c>
      <c r="Q1891" s="321"/>
    </row>
    <row r="1892" spans="1:17" s="285" customFormat="1" ht="11.25" x14ac:dyDescent="0.2">
      <c r="A1892" s="310" t="s">
        <v>1261</v>
      </c>
      <c r="B1892" s="296" t="s">
        <v>1262</v>
      </c>
      <c r="C1892" s="296" t="s">
        <v>312</v>
      </c>
      <c r="D1892" s="322" t="s">
        <v>4864</v>
      </c>
      <c r="E1892" s="323">
        <v>7500</v>
      </c>
      <c r="F1892" s="310" t="s">
        <v>4870</v>
      </c>
      <c r="G1892" s="297" t="s">
        <v>4871</v>
      </c>
      <c r="H1892" s="297" t="s">
        <v>4867</v>
      </c>
      <c r="I1892" s="297" t="s">
        <v>4868</v>
      </c>
      <c r="J1892" s="324" t="s">
        <v>4869</v>
      </c>
      <c r="K1892" s="325"/>
      <c r="L1892" s="322"/>
      <c r="M1892" s="297"/>
      <c r="N1892" s="326">
        <v>4</v>
      </c>
      <c r="O1892" s="296">
        <v>6</v>
      </c>
      <c r="P1892" s="327">
        <v>46229.188122376669</v>
      </c>
      <c r="Q1892" s="321"/>
    </row>
    <row r="1893" spans="1:17" s="285" customFormat="1" ht="11.25" x14ac:dyDescent="0.2">
      <c r="A1893" s="310" t="s">
        <v>1261</v>
      </c>
      <c r="B1893" s="296" t="s">
        <v>1262</v>
      </c>
      <c r="C1893" s="296" t="s">
        <v>312</v>
      </c>
      <c r="D1893" s="322" t="s">
        <v>4864</v>
      </c>
      <c r="E1893" s="323">
        <v>8500</v>
      </c>
      <c r="F1893" s="310" t="s">
        <v>4872</v>
      </c>
      <c r="G1893" s="297" t="s">
        <v>4873</v>
      </c>
      <c r="H1893" s="297" t="s">
        <v>4874</v>
      </c>
      <c r="I1893" s="297" t="s">
        <v>4868</v>
      </c>
      <c r="J1893" s="324" t="s">
        <v>4869</v>
      </c>
      <c r="K1893" s="325"/>
      <c r="L1893" s="322"/>
      <c r="M1893" s="297"/>
      <c r="N1893" s="326">
        <v>1</v>
      </c>
      <c r="O1893" s="296">
        <v>6</v>
      </c>
      <c r="P1893" s="327">
        <v>52229.188122376669</v>
      </c>
      <c r="Q1893" s="321"/>
    </row>
    <row r="1894" spans="1:17" s="285" customFormat="1" ht="11.25" x14ac:dyDescent="0.2">
      <c r="A1894" s="310" t="s">
        <v>1261</v>
      </c>
      <c r="B1894" s="296" t="s">
        <v>1262</v>
      </c>
      <c r="C1894" s="296" t="s">
        <v>312</v>
      </c>
      <c r="D1894" s="322" t="s">
        <v>4864</v>
      </c>
      <c r="E1894" s="323">
        <v>5500</v>
      </c>
      <c r="F1894" s="310" t="s">
        <v>4875</v>
      </c>
      <c r="G1894" s="297" t="s">
        <v>4876</v>
      </c>
      <c r="H1894" s="297" t="s">
        <v>4877</v>
      </c>
      <c r="I1894" s="297" t="s">
        <v>4868</v>
      </c>
      <c r="J1894" s="324" t="s">
        <v>4869</v>
      </c>
      <c r="K1894" s="325"/>
      <c r="L1894" s="322"/>
      <c r="M1894" s="297"/>
      <c r="N1894" s="326">
        <v>1</v>
      </c>
      <c r="O1894" s="296">
        <v>6</v>
      </c>
      <c r="P1894" s="327">
        <v>34229.188122376669</v>
      </c>
      <c r="Q1894" s="321"/>
    </row>
    <row r="1895" spans="1:17" s="285" customFormat="1" ht="11.25" x14ac:dyDescent="0.2">
      <c r="A1895" s="310" t="s">
        <v>1261</v>
      </c>
      <c r="B1895" s="296" t="s">
        <v>1262</v>
      </c>
      <c r="C1895" s="296" t="s">
        <v>312</v>
      </c>
      <c r="D1895" s="322" t="s">
        <v>4864</v>
      </c>
      <c r="E1895" s="323">
        <v>5500</v>
      </c>
      <c r="F1895" s="310" t="s">
        <v>4878</v>
      </c>
      <c r="G1895" s="297" t="s">
        <v>4879</v>
      </c>
      <c r="H1895" s="297" t="s">
        <v>4867</v>
      </c>
      <c r="I1895" s="297" t="s">
        <v>4868</v>
      </c>
      <c r="J1895" s="324" t="s">
        <v>4869</v>
      </c>
      <c r="K1895" s="325"/>
      <c r="L1895" s="322"/>
      <c r="M1895" s="297"/>
      <c r="N1895" s="326">
        <v>4</v>
      </c>
      <c r="O1895" s="296">
        <v>6</v>
      </c>
      <c r="P1895" s="327">
        <v>34229.188122376669</v>
      </c>
      <c r="Q1895" s="321"/>
    </row>
    <row r="1896" spans="1:17" s="285" customFormat="1" ht="11.25" x14ac:dyDescent="0.2">
      <c r="A1896" s="310" t="s">
        <v>1261</v>
      </c>
      <c r="B1896" s="296" t="s">
        <v>1262</v>
      </c>
      <c r="C1896" s="296" t="s">
        <v>312</v>
      </c>
      <c r="D1896" s="322" t="s">
        <v>4880</v>
      </c>
      <c r="E1896" s="323">
        <v>2500</v>
      </c>
      <c r="F1896" s="310" t="s">
        <v>4881</v>
      </c>
      <c r="G1896" s="297" t="s">
        <v>4882</v>
      </c>
      <c r="H1896" s="297" t="s">
        <v>4874</v>
      </c>
      <c r="I1896" s="297" t="s">
        <v>4883</v>
      </c>
      <c r="J1896" s="324" t="s">
        <v>4884</v>
      </c>
      <c r="K1896" s="325"/>
      <c r="L1896" s="322"/>
      <c r="M1896" s="297"/>
      <c r="N1896" s="326">
        <v>1</v>
      </c>
      <c r="O1896" s="296">
        <v>6</v>
      </c>
      <c r="P1896" s="327">
        <v>16229.188122376669</v>
      </c>
      <c r="Q1896" s="321"/>
    </row>
    <row r="1897" spans="1:17" s="285" customFormat="1" ht="11.25" x14ac:dyDescent="0.2">
      <c r="A1897" s="310" t="s">
        <v>1261</v>
      </c>
      <c r="B1897" s="296" t="s">
        <v>1262</v>
      </c>
      <c r="C1897" s="296" t="s">
        <v>312</v>
      </c>
      <c r="D1897" s="322" t="s">
        <v>4864</v>
      </c>
      <c r="E1897" s="323">
        <v>8500</v>
      </c>
      <c r="F1897" s="310" t="s">
        <v>4885</v>
      </c>
      <c r="G1897" s="297" t="s">
        <v>4886</v>
      </c>
      <c r="H1897" s="297" t="s">
        <v>4887</v>
      </c>
      <c r="I1897" s="297" t="s">
        <v>4868</v>
      </c>
      <c r="J1897" s="324" t="s">
        <v>4869</v>
      </c>
      <c r="K1897" s="325"/>
      <c r="L1897" s="322"/>
      <c r="M1897" s="297"/>
      <c r="N1897" s="326">
        <v>2</v>
      </c>
      <c r="O1897" s="296">
        <v>6</v>
      </c>
      <c r="P1897" s="327">
        <v>47696.748122376666</v>
      </c>
      <c r="Q1897" s="321"/>
    </row>
    <row r="1898" spans="1:17" s="285" customFormat="1" ht="11.25" x14ac:dyDescent="0.2">
      <c r="A1898" s="310" t="s">
        <v>1261</v>
      </c>
      <c r="B1898" s="296" t="s">
        <v>1262</v>
      </c>
      <c r="C1898" s="296" t="s">
        <v>312</v>
      </c>
      <c r="D1898" s="322" t="s">
        <v>4864</v>
      </c>
      <c r="E1898" s="323">
        <v>7500</v>
      </c>
      <c r="F1898" s="310" t="s">
        <v>4889</v>
      </c>
      <c r="G1898" s="297" t="s">
        <v>4890</v>
      </c>
      <c r="H1898" s="297" t="s">
        <v>4877</v>
      </c>
      <c r="I1898" s="297" t="s">
        <v>4868</v>
      </c>
      <c r="J1898" s="324" t="s">
        <v>4869</v>
      </c>
      <c r="K1898" s="325"/>
      <c r="L1898" s="322"/>
      <c r="M1898" s="297"/>
      <c r="N1898" s="326">
        <v>1</v>
      </c>
      <c r="O1898" s="296">
        <v>6</v>
      </c>
      <c r="P1898" s="327">
        <v>46229.188122376669</v>
      </c>
      <c r="Q1898" s="321"/>
    </row>
    <row r="1899" spans="1:17" s="285" customFormat="1" ht="11.25" x14ac:dyDescent="0.2">
      <c r="A1899" s="310" t="s">
        <v>1261</v>
      </c>
      <c r="B1899" s="296" t="s">
        <v>1262</v>
      </c>
      <c r="C1899" s="296" t="s">
        <v>312</v>
      </c>
      <c r="D1899" s="322" t="s">
        <v>4864</v>
      </c>
      <c r="E1899" s="323">
        <v>9500</v>
      </c>
      <c r="F1899" s="310" t="s">
        <v>4892</v>
      </c>
      <c r="G1899" s="297" t="s">
        <v>4893</v>
      </c>
      <c r="H1899" s="297" t="s">
        <v>4877</v>
      </c>
      <c r="I1899" s="297" t="s">
        <v>4868</v>
      </c>
      <c r="J1899" s="324" t="s">
        <v>4869</v>
      </c>
      <c r="K1899" s="325"/>
      <c r="L1899" s="322"/>
      <c r="M1899" s="297"/>
      <c r="N1899" s="326">
        <v>2</v>
      </c>
      <c r="O1899" s="296">
        <v>6</v>
      </c>
      <c r="P1899" s="327">
        <v>58229.188122376669</v>
      </c>
      <c r="Q1899" s="321"/>
    </row>
    <row r="1900" spans="1:17" s="285" customFormat="1" ht="11.25" x14ac:dyDescent="0.2">
      <c r="A1900" s="310" t="s">
        <v>1261</v>
      </c>
      <c r="B1900" s="296" t="s">
        <v>1262</v>
      </c>
      <c r="C1900" s="296" t="s">
        <v>312</v>
      </c>
      <c r="D1900" s="322" t="s">
        <v>4880</v>
      </c>
      <c r="E1900" s="323">
        <v>3750</v>
      </c>
      <c r="F1900" s="310" t="s">
        <v>4894</v>
      </c>
      <c r="G1900" s="297" t="s">
        <v>4895</v>
      </c>
      <c r="H1900" s="297" t="s">
        <v>4896</v>
      </c>
      <c r="I1900" s="297" t="s">
        <v>4897</v>
      </c>
      <c r="J1900" s="297" t="s">
        <v>4898</v>
      </c>
      <c r="K1900" s="325"/>
      <c r="L1900" s="322"/>
      <c r="M1900" s="297"/>
      <c r="N1900" s="326">
        <v>1</v>
      </c>
      <c r="O1900" s="296">
        <v>6</v>
      </c>
      <c r="P1900" s="327">
        <v>23729.188122376669</v>
      </c>
      <c r="Q1900" s="321"/>
    </row>
    <row r="1901" spans="1:17" s="285" customFormat="1" ht="11.25" x14ac:dyDescent="0.2">
      <c r="A1901" s="310" t="s">
        <v>1261</v>
      </c>
      <c r="B1901" s="296" t="s">
        <v>1262</v>
      </c>
      <c r="C1901" s="296" t="s">
        <v>312</v>
      </c>
      <c r="D1901" s="322" t="s">
        <v>4864</v>
      </c>
      <c r="E1901" s="323">
        <v>6500</v>
      </c>
      <c r="F1901" s="310" t="s">
        <v>4899</v>
      </c>
      <c r="G1901" s="297" t="s">
        <v>4900</v>
      </c>
      <c r="H1901" s="297" t="s">
        <v>4874</v>
      </c>
      <c r="I1901" s="297" t="s">
        <v>4868</v>
      </c>
      <c r="J1901" s="324" t="s">
        <v>4869</v>
      </c>
      <c r="K1901" s="325"/>
      <c r="L1901" s="322"/>
      <c r="M1901" s="297"/>
      <c r="N1901" s="326">
        <v>2</v>
      </c>
      <c r="O1901" s="296">
        <v>6</v>
      </c>
      <c r="P1901" s="327">
        <v>40229.188122376669</v>
      </c>
      <c r="Q1901" s="321"/>
    </row>
    <row r="1902" spans="1:17" s="285" customFormat="1" ht="11.25" x14ac:dyDescent="0.2">
      <c r="A1902" s="310" t="s">
        <v>1261</v>
      </c>
      <c r="B1902" s="296" t="s">
        <v>1262</v>
      </c>
      <c r="C1902" s="296" t="s">
        <v>312</v>
      </c>
      <c r="D1902" s="322" t="s">
        <v>4864</v>
      </c>
      <c r="E1902" s="323">
        <v>4800</v>
      </c>
      <c r="F1902" s="310" t="s">
        <v>4901</v>
      </c>
      <c r="G1902" s="297" t="s">
        <v>4902</v>
      </c>
      <c r="H1902" s="297" t="s">
        <v>4903</v>
      </c>
      <c r="I1902" s="297" t="s">
        <v>4868</v>
      </c>
      <c r="J1902" s="324" t="s">
        <v>4869</v>
      </c>
      <c r="K1902" s="325"/>
      <c r="L1902" s="322"/>
      <c r="M1902" s="297"/>
      <c r="N1902" s="326">
        <v>1</v>
      </c>
      <c r="O1902" s="296">
        <v>6</v>
      </c>
      <c r="P1902" s="327">
        <v>30029.188122376669</v>
      </c>
      <c r="Q1902" s="321"/>
    </row>
    <row r="1903" spans="1:17" s="285" customFormat="1" ht="11.25" x14ac:dyDescent="0.2">
      <c r="A1903" s="310" t="s">
        <v>1261</v>
      </c>
      <c r="B1903" s="296" t="s">
        <v>1262</v>
      </c>
      <c r="C1903" s="296" t="s">
        <v>312</v>
      </c>
      <c r="D1903" s="322" t="s">
        <v>4864</v>
      </c>
      <c r="E1903" s="323">
        <v>6500</v>
      </c>
      <c r="F1903" s="310" t="s">
        <v>4904</v>
      </c>
      <c r="G1903" s="297" t="s">
        <v>4905</v>
      </c>
      <c r="H1903" s="297" t="s">
        <v>4887</v>
      </c>
      <c r="I1903" s="297" t="s">
        <v>4868</v>
      </c>
      <c r="J1903" s="324" t="s">
        <v>4869</v>
      </c>
      <c r="K1903" s="325"/>
      <c r="L1903" s="322"/>
      <c r="M1903" s="297"/>
      <c r="N1903" s="326">
        <v>2</v>
      </c>
      <c r="O1903" s="296">
        <v>6</v>
      </c>
      <c r="P1903" s="327">
        <v>40229.188122376669</v>
      </c>
      <c r="Q1903" s="321"/>
    </row>
    <row r="1904" spans="1:17" s="285" customFormat="1" ht="11.25" x14ac:dyDescent="0.2">
      <c r="A1904" s="310" t="s">
        <v>1261</v>
      </c>
      <c r="B1904" s="296" t="s">
        <v>1262</v>
      </c>
      <c r="C1904" s="296" t="s">
        <v>312</v>
      </c>
      <c r="D1904" s="322" t="s">
        <v>4864</v>
      </c>
      <c r="E1904" s="323">
        <v>6500</v>
      </c>
      <c r="F1904" s="310" t="s">
        <v>4906</v>
      </c>
      <c r="G1904" s="297" t="s">
        <v>4907</v>
      </c>
      <c r="H1904" s="297" t="s">
        <v>4877</v>
      </c>
      <c r="I1904" s="297" t="s">
        <v>4868</v>
      </c>
      <c r="J1904" s="324" t="s">
        <v>4869</v>
      </c>
      <c r="K1904" s="325"/>
      <c r="L1904" s="322"/>
      <c r="M1904" s="297"/>
      <c r="N1904" s="326">
        <v>2</v>
      </c>
      <c r="O1904" s="296">
        <v>6</v>
      </c>
      <c r="P1904" s="327">
        <v>40229.188122376669</v>
      </c>
      <c r="Q1904" s="321"/>
    </row>
    <row r="1905" spans="1:17" s="285" customFormat="1" ht="11.25" x14ac:dyDescent="0.2">
      <c r="A1905" s="310" t="s">
        <v>1261</v>
      </c>
      <c r="B1905" s="296" t="s">
        <v>1262</v>
      </c>
      <c r="C1905" s="296" t="s">
        <v>312</v>
      </c>
      <c r="D1905" s="322" t="s">
        <v>4864</v>
      </c>
      <c r="E1905" s="323">
        <v>7000</v>
      </c>
      <c r="F1905" s="310" t="s">
        <v>4908</v>
      </c>
      <c r="G1905" s="297" t="s">
        <v>4909</v>
      </c>
      <c r="H1905" s="297" t="s">
        <v>4903</v>
      </c>
      <c r="I1905" s="297" t="s">
        <v>4868</v>
      </c>
      <c r="J1905" s="324" t="s">
        <v>4869</v>
      </c>
      <c r="K1905" s="325"/>
      <c r="L1905" s="322"/>
      <c r="M1905" s="297"/>
      <c r="N1905" s="326">
        <v>1</v>
      </c>
      <c r="O1905" s="296">
        <v>6</v>
      </c>
      <c r="P1905" s="327">
        <v>43229.188122376669</v>
      </c>
      <c r="Q1905" s="321"/>
    </row>
    <row r="1906" spans="1:17" s="285" customFormat="1" ht="11.25" x14ac:dyDescent="0.2">
      <c r="A1906" s="310" t="s">
        <v>1261</v>
      </c>
      <c r="B1906" s="296" t="s">
        <v>1262</v>
      </c>
      <c r="C1906" s="296" t="s">
        <v>312</v>
      </c>
      <c r="D1906" s="322" t="s">
        <v>4864</v>
      </c>
      <c r="E1906" s="323">
        <v>7500</v>
      </c>
      <c r="F1906" s="310" t="s">
        <v>4910</v>
      </c>
      <c r="G1906" s="297" t="s">
        <v>4911</v>
      </c>
      <c r="H1906" s="297" t="s">
        <v>4867</v>
      </c>
      <c r="I1906" s="297" t="s">
        <v>4868</v>
      </c>
      <c r="J1906" s="324" t="s">
        <v>4869</v>
      </c>
      <c r="K1906" s="325"/>
      <c r="L1906" s="322"/>
      <c r="M1906" s="297"/>
      <c r="N1906" s="326">
        <v>4</v>
      </c>
      <c r="O1906" s="296">
        <v>6</v>
      </c>
      <c r="P1906" s="327">
        <v>46229.188122376669</v>
      </c>
      <c r="Q1906" s="321"/>
    </row>
    <row r="1907" spans="1:17" s="285" customFormat="1" ht="11.25" x14ac:dyDescent="0.2">
      <c r="A1907" s="310" t="s">
        <v>1261</v>
      </c>
      <c r="B1907" s="296" t="s">
        <v>1262</v>
      </c>
      <c r="C1907" s="296" t="s">
        <v>312</v>
      </c>
      <c r="D1907" s="322" t="s">
        <v>4880</v>
      </c>
      <c r="E1907" s="323">
        <v>3000</v>
      </c>
      <c r="F1907" s="310" t="s">
        <v>4912</v>
      </c>
      <c r="G1907" s="297" t="s">
        <v>4913</v>
      </c>
      <c r="H1907" s="297" t="s">
        <v>4914</v>
      </c>
      <c r="I1907" s="297" t="s">
        <v>4897</v>
      </c>
      <c r="J1907" s="297" t="s">
        <v>4898</v>
      </c>
      <c r="K1907" s="325"/>
      <c r="L1907" s="322"/>
      <c r="M1907" s="297"/>
      <c r="N1907" s="326">
        <v>1</v>
      </c>
      <c r="O1907" s="296">
        <v>6</v>
      </c>
      <c r="P1907" s="327">
        <v>19229.188122376669</v>
      </c>
      <c r="Q1907" s="321"/>
    </row>
    <row r="1908" spans="1:17" s="285" customFormat="1" ht="11.25" x14ac:dyDescent="0.2">
      <c r="A1908" s="310" t="s">
        <v>1261</v>
      </c>
      <c r="B1908" s="296" t="s">
        <v>1262</v>
      </c>
      <c r="C1908" s="296" t="s">
        <v>312</v>
      </c>
      <c r="D1908" s="297" t="s">
        <v>4864</v>
      </c>
      <c r="E1908" s="323">
        <v>8500</v>
      </c>
      <c r="F1908" s="310" t="s">
        <v>4915</v>
      </c>
      <c r="G1908" s="297" t="s">
        <v>4916</v>
      </c>
      <c r="H1908" s="297" t="s">
        <v>4917</v>
      </c>
      <c r="I1908" s="297" t="s">
        <v>4868</v>
      </c>
      <c r="J1908" s="324" t="s">
        <v>4869</v>
      </c>
      <c r="K1908" s="325"/>
      <c r="L1908" s="322"/>
      <c r="M1908" s="297"/>
      <c r="N1908" s="326">
        <v>1</v>
      </c>
      <c r="O1908" s="296">
        <v>6</v>
      </c>
      <c r="P1908" s="327">
        <v>52229.188122376669</v>
      </c>
      <c r="Q1908" s="321"/>
    </row>
    <row r="1909" spans="1:17" s="285" customFormat="1" ht="11.25" x14ac:dyDescent="0.2">
      <c r="A1909" s="310" t="s">
        <v>1261</v>
      </c>
      <c r="B1909" s="296" t="s">
        <v>1262</v>
      </c>
      <c r="C1909" s="296" t="s">
        <v>312</v>
      </c>
      <c r="D1909" s="322" t="s">
        <v>4880</v>
      </c>
      <c r="E1909" s="323">
        <v>2500</v>
      </c>
      <c r="F1909" s="310" t="s">
        <v>4920</v>
      </c>
      <c r="G1909" s="297" t="s">
        <v>4921</v>
      </c>
      <c r="H1909" s="297" t="s">
        <v>4874</v>
      </c>
      <c r="I1909" s="297" t="s">
        <v>4922</v>
      </c>
      <c r="J1909" s="324" t="s">
        <v>4884</v>
      </c>
      <c r="K1909" s="325"/>
      <c r="L1909" s="322"/>
      <c r="M1909" s="297"/>
      <c r="N1909" s="326">
        <v>1</v>
      </c>
      <c r="O1909" s="296">
        <v>6</v>
      </c>
      <c r="P1909" s="327">
        <v>16229.188122376669</v>
      </c>
      <c r="Q1909" s="321"/>
    </row>
    <row r="1910" spans="1:17" s="285" customFormat="1" ht="11.25" x14ac:dyDescent="0.2">
      <c r="A1910" s="310" t="s">
        <v>1261</v>
      </c>
      <c r="B1910" s="296" t="s">
        <v>1262</v>
      </c>
      <c r="C1910" s="296" t="s">
        <v>312</v>
      </c>
      <c r="D1910" s="322" t="s">
        <v>4864</v>
      </c>
      <c r="E1910" s="323">
        <v>9500</v>
      </c>
      <c r="F1910" s="310" t="s">
        <v>4923</v>
      </c>
      <c r="G1910" s="297" t="s">
        <v>4924</v>
      </c>
      <c r="H1910" s="297" t="s">
        <v>4877</v>
      </c>
      <c r="I1910" s="297" t="s">
        <v>4868</v>
      </c>
      <c r="J1910" s="324" t="s">
        <v>4869</v>
      </c>
      <c r="K1910" s="325"/>
      <c r="L1910" s="322"/>
      <c r="M1910" s="297"/>
      <c r="N1910" s="326">
        <v>1</v>
      </c>
      <c r="O1910" s="296">
        <v>6</v>
      </c>
      <c r="P1910" s="327">
        <v>58229.188122376669</v>
      </c>
      <c r="Q1910" s="321"/>
    </row>
    <row r="1911" spans="1:17" s="285" customFormat="1" ht="11.25" x14ac:dyDescent="0.2">
      <c r="A1911" s="310" t="s">
        <v>1261</v>
      </c>
      <c r="B1911" s="296" t="s">
        <v>1262</v>
      </c>
      <c r="C1911" s="296" t="s">
        <v>312</v>
      </c>
      <c r="D1911" s="322" t="s">
        <v>4864</v>
      </c>
      <c r="E1911" s="323">
        <v>6500</v>
      </c>
      <c r="F1911" s="310" t="s">
        <v>4925</v>
      </c>
      <c r="G1911" s="297" t="s">
        <v>4926</v>
      </c>
      <c r="H1911" s="297" t="s">
        <v>4877</v>
      </c>
      <c r="I1911" s="297" t="s">
        <v>4868</v>
      </c>
      <c r="J1911" s="324" t="s">
        <v>4869</v>
      </c>
      <c r="K1911" s="325"/>
      <c r="L1911" s="322"/>
      <c r="M1911" s="297"/>
      <c r="N1911" s="326">
        <v>2</v>
      </c>
      <c r="O1911" s="296">
        <v>6</v>
      </c>
      <c r="P1911" s="327">
        <v>40229.188122376669</v>
      </c>
      <c r="Q1911" s="321"/>
    </row>
    <row r="1912" spans="1:17" s="285" customFormat="1" ht="11.25" x14ac:dyDescent="0.2">
      <c r="A1912" s="310" t="s">
        <v>1261</v>
      </c>
      <c r="B1912" s="296" t="s">
        <v>1262</v>
      </c>
      <c r="C1912" s="296" t="s">
        <v>312</v>
      </c>
      <c r="D1912" s="322" t="s">
        <v>4864</v>
      </c>
      <c r="E1912" s="323">
        <v>8500</v>
      </c>
      <c r="F1912" s="310" t="s">
        <v>4927</v>
      </c>
      <c r="G1912" s="297" t="s">
        <v>4928</v>
      </c>
      <c r="H1912" s="297" t="s">
        <v>4877</v>
      </c>
      <c r="I1912" s="297" t="s">
        <v>4868</v>
      </c>
      <c r="J1912" s="324" t="s">
        <v>4869</v>
      </c>
      <c r="K1912" s="325"/>
      <c r="L1912" s="322"/>
      <c r="M1912" s="297"/>
      <c r="N1912" s="326">
        <v>1</v>
      </c>
      <c r="O1912" s="296">
        <v>6</v>
      </c>
      <c r="P1912" s="327">
        <v>52229.188122376669</v>
      </c>
      <c r="Q1912" s="321"/>
    </row>
    <row r="1913" spans="1:17" s="285" customFormat="1" ht="11.25" x14ac:dyDescent="0.2">
      <c r="A1913" s="310" t="s">
        <v>1261</v>
      </c>
      <c r="B1913" s="296" t="s">
        <v>1262</v>
      </c>
      <c r="C1913" s="296" t="s">
        <v>312</v>
      </c>
      <c r="D1913" s="322" t="s">
        <v>4864</v>
      </c>
      <c r="E1913" s="323">
        <v>7500</v>
      </c>
      <c r="F1913" s="310" t="s">
        <v>4932</v>
      </c>
      <c r="G1913" s="297" t="s">
        <v>4933</v>
      </c>
      <c r="H1913" s="297" t="s">
        <v>4867</v>
      </c>
      <c r="I1913" s="297" t="s">
        <v>4868</v>
      </c>
      <c r="J1913" s="324" t="s">
        <v>4869</v>
      </c>
      <c r="K1913" s="325"/>
      <c r="L1913" s="322"/>
      <c r="M1913" s="297"/>
      <c r="N1913" s="326">
        <v>1</v>
      </c>
      <c r="O1913" s="296">
        <v>6</v>
      </c>
      <c r="P1913" s="327">
        <v>46229.188122376669</v>
      </c>
      <c r="Q1913" s="321"/>
    </row>
    <row r="1914" spans="1:17" s="285" customFormat="1" ht="11.25" x14ac:dyDescent="0.2">
      <c r="A1914" s="310" t="s">
        <v>1261</v>
      </c>
      <c r="B1914" s="296" t="s">
        <v>1262</v>
      </c>
      <c r="C1914" s="296" t="s">
        <v>312</v>
      </c>
      <c r="D1914" s="322" t="s">
        <v>4864</v>
      </c>
      <c r="E1914" s="323">
        <v>6500</v>
      </c>
      <c r="F1914" s="310" t="s">
        <v>4934</v>
      </c>
      <c r="G1914" s="297" t="s">
        <v>4935</v>
      </c>
      <c r="H1914" s="297" t="s">
        <v>4887</v>
      </c>
      <c r="I1914" s="297" t="s">
        <v>4868</v>
      </c>
      <c r="J1914" s="324" t="s">
        <v>4869</v>
      </c>
      <c r="K1914" s="325"/>
      <c r="L1914" s="322"/>
      <c r="M1914" s="297"/>
      <c r="N1914" s="326">
        <v>2</v>
      </c>
      <c r="O1914" s="296">
        <v>6</v>
      </c>
      <c r="P1914" s="327">
        <v>40229.188122376669</v>
      </c>
      <c r="Q1914" s="321"/>
    </row>
    <row r="1915" spans="1:17" s="285" customFormat="1" ht="11.25" x14ac:dyDescent="0.2">
      <c r="A1915" s="310" t="s">
        <v>1261</v>
      </c>
      <c r="B1915" s="296" t="s">
        <v>1262</v>
      </c>
      <c r="C1915" s="296" t="s">
        <v>312</v>
      </c>
      <c r="D1915" s="322" t="s">
        <v>4864</v>
      </c>
      <c r="E1915" s="323">
        <v>8500</v>
      </c>
      <c r="F1915" s="310" t="s">
        <v>4936</v>
      </c>
      <c r="G1915" s="297" t="s">
        <v>4937</v>
      </c>
      <c r="H1915" s="297" t="s">
        <v>4887</v>
      </c>
      <c r="I1915" s="297" t="s">
        <v>4868</v>
      </c>
      <c r="J1915" s="324" t="s">
        <v>4869</v>
      </c>
      <c r="K1915" s="325"/>
      <c r="L1915" s="322"/>
      <c r="M1915" s="297"/>
      <c r="N1915" s="326">
        <v>2</v>
      </c>
      <c r="O1915" s="296">
        <v>6</v>
      </c>
      <c r="P1915" s="327">
        <v>52229.188122376669</v>
      </c>
      <c r="Q1915" s="321"/>
    </row>
    <row r="1916" spans="1:17" s="285" customFormat="1" ht="11.25" x14ac:dyDescent="0.2">
      <c r="A1916" s="310" t="s">
        <v>1261</v>
      </c>
      <c r="B1916" s="296" t="s">
        <v>1262</v>
      </c>
      <c r="C1916" s="296" t="s">
        <v>312</v>
      </c>
      <c r="D1916" s="322" t="s">
        <v>4864</v>
      </c>
      <c r="E1916" s="323">
        <v>6500</v>
      </c>
      <c r="F1916" s="310" t="s">
        <v>4938</v>
      </c>
      <c r="G1916" s="297" t="s">
        <v>4939</v>
      </c>
      <c r="H1916" s="297" t="s">
        <v>4877</v>
      </c>
      <c r="I1916" s="297" t="s">
        <v>4868</v>
      </c>
      <c r="J1916" s="324" t="s">
        <v>4869</v>
      </c>
      <c r="K1916" s="325"/>
      <c r="L1916" s="322"/>
      <c r="M1916" s="297"/>
      <c r="N1916" s="326">
        <v>1</v>
      </c>
      <c r="O1916" s="296">
        <v>6</v>
      </c>
      <c r="P1916" s="327">
        <v>40229.188122376669</v>
      </c>
      <c r="Q1916" s="321"/>
    </row>
    <row r="1917" spans="1:17" s="285" customFormat="1" ht="11.25" x14ac:dyDescent="0.2">
      <c r="A1917" s="310" t="s">
        <v>1261</v>
      </c>
      <c r="B1917" s="296" t="s">
        <v>1262</v>
      </c>
      <c r="C1917" s="296" t="s">
        <v>312</v>
      </c>
      <c r="D1917" s="322" t="s">
        <v>4864</v>
      </c>
      <c r="E1917" s="323">
        <v>8500</v>
      </c>
      <c r="F1917" s="310" t="s">
        <v>4940</v>
      </c>
      <c r="G1917" s="297" t="s">
        <v>4941</v>
      </c>
      <c r="H1917" s="297" t="s">
        <v>4887</v>
      </c>
      <c r="I1917" s="297" t="s">
        <v>4868</v>
      </c>
      <c r="J1917" s="324" t="s">
        <v>4869</v>
      </c>
      <c r="K1917" s="325"/>
      <c r="L1917" s="322"/>
      <c r="M1917" s="297"/>
      <c r="N1917" s="326">
        <v>2</v>
      </c>
      <c r="O1917" s="296">
        <v>6</v>
      </c>
      <c r="P1917" s="327">
        <v>52229.188122376669</v>
      </c>
      <c r="Q1917" s="321"/>
    </row>
    <row r="1918" spans="1:17" s="285" customFormat="1" ht="11.25" x14ac:dyDescent="0.2">
      <c r="A1918" s="310" t="s">
        <v>1261</v>
      </c>
      <c r="B1918" s="296" t="s">
        <v>1262</v>
      </c>
      <c r="C1918" s="296" t="s">
        <v>312</v>
      </c>
      <c r="D1918" s="322" t="s">
        <v>4864</v>
      </c>
      <c r="E1918" s="323">
        <v>7500</v>
      </c>
      <c r="F1918" s="310" t="s">
        <v>4942</v>
      </c>
      <c r="G1918" s="297" t="s">
        <v>4943</v>
      </c>
      <c r="H1918" s="297" t="s">
        <v>4874</v>
      </c>
      <c r="I1918" s="297" t="s">
        <v>4868</v>
      </c>
      <c r="J1918" s="324" t="s">
        <v>4869</v>
      </c>
      <c r="K1918" s="325"/>
      <c r="L1918" s="322"/>
      <c r="M1918" s="297"/>
      <c r="N1918" s="326">
        <v>4</v>
      </c>
      <c r="O1918" s="296">
        <v>6</v>
      </c>
      <c r="P1918" s="327">
        <v>46229.188122376669</v>
      </c>
      <c r="Q1918" s="321"/>
    </row>
    <row r="1919" spans="1:17" s="285" customFormat="1" ht="11.25" x14ac:dyDescent="0.2">
      <c r="A1919" s="310" t="s">
        <v>1261</v>
      </c>
      <c r="B1919" s="296" t="s">
        <v>1262</v>
      </c>
      <c r="C1919" s="296" t="s">
        <v>312</v>
      </c>
      <c r="D1919" s="322" t="s">
        <v>4864</v>
      </c>
      <c r="E1919" s="323">
        <v>8500</v>
      </c>
      <c r="F1919" s="310" t="s">
        <v>4946</v>
      </c>
      <c r="G1919" s="297" t="s">
        <v>4947</v>
      </c>
      <c r="H1919" s="297" t="s">
        <v>4867</v>
      </c>
      <c r="I1919" s="297" t="s">
        <v>4868</v>
      </c>
      <c r="J1919" s="324" t="s">
        <v>4869</v>
      </c>
      <c r="K1919" s="325"/>
      <c r="L1919" s="322"/>
      <c r="M1919" s="297"/>
      <c r="N1919" s="326">
        <v>1</v>
      </c>
      <c r="O1919" s="296">
        <v>6</v>
      </c>
      <c r="P1919" s="327">
        <v>52229.188122376669</v>
      </c>
      <c r="Q1919" s="321"/>
    </row>
    <row r="1920" spans="1:17" s="285" customFormat="1" ht="11.25" x14ac:dyDescent="0.2">
      <c r="A1920" s="310" t="s">
        <v>1261</v>
      </c>
      <c r="B1920" s="296" t="s">
        <v>1262</v>
      </c>
      <c r="C1920" s="296" t="s">
        <v>312</v>
      </c>
      <c r="D1920" s="322" t="s">
        <v>4864</v>
      </c>
      <c r="E1920" s="323">
        <v>7500</v>
      </c>
      <c r="F1920" s="310" t="s">
        <v>4950</v>
      </c>
      <c r="G1920" s="297" t="s">
        <v>4951</v>
      </c>
      <c r="H1920" s="297" t="s">
        <v>4887</v>
      </c>
      <c r="I1920" s="297" t="s">
        <v>4868</v>
      </c>
      <c r="J1920" s="324" t="s">
        <v>4869</v>
      </c>
      <c r="K1920" s="325"/>
      <c r="L1920" s="322"/>
      <c r="M1920" s="297"/>
      <c r="N1920" s="326">
        <v>1</v>
      </c>
      <c r="O1920" s="296">
        <v>6</v>
      </c>
      <c r="P1920" s="327">
        <v>46229.188122376669</v>
      </c>
      <c r="Q1920" s="321"/>
    </row>
    <row r="1921" spans="1:17" s="285" customFormat="1" ht="11.25" x14ac:dyDescent="0.2">
      <c r="A1921" s="310" t="s">
        <v>1261</v>
      </c>
      <c r="B1921" s="296" t="s">
        <v>1262</v>
      </c>
      <c r="C1921" s="296" t="s">
        <v>312</v>
      </c>
      <c r="D1921" s="322" t="s">
        <v>4864</v>
      </c>
      <c r="E1921" s="323">
        <v>7500</v>
      </c>
      <c r="F1921" s="310" t="s">
        <v>4952</v>
      </c>
      <c r="G1921" s="297" t="s">
        <v>4953</v>
      </c>
      <c r="H1921" s="297" t="s">
        <v>4867</v>
      </c>
      <c r="I1921" s="297" t="s">
        <v>4868</v>
      </c>
      <c r="J1921" s="324" t="s">
        <v>4869</v>
      </c>
      <c r="K1921" s="325"/>
      <c r="L1921" s="322"/>
      <c r="M1921" s="297"/>
      <c r="N1921" s="326">
        <v>4</v>
      </c>
      <c r="O1921" s="296">
        <v>6</v>
      </c>
      <c r="P1921" s="327">
        <v>46229.188122376669</v>
      </c>
      <c r="Q1921" s="321"/>
    </row>
    <row r="1922" spans="1:17" s="285" customFormat="1" ht="11.25" x14ac:dyDescent="0.2">
      <c r="A1922" s="310" t="s">
        <v>1261</v>
      </c>
      <c r="B1922" s="296" t="s">
        <v>1262</v>
      </c>
      <c r="C1922" s="296" t="s">
        <v>312</v>
      </c>
      <c r="D1922" s="297" t="s">
        <v>4864</v>
      </c>
      <c r="E1922" s="323">
        <v>6500</v>
      </c>
      <c r="F1922" s="310" t="s">
        <v>4954</v>
      </c>
      <c r="G1922" s="297" t="s">
        <v>4955</v>
      </c>
      <c r="H1922" s="297" t="s">
        <v>4887</v>
      </c>
      <c r="I1922" s="297" t="s">
        <v>4868</v>
      </c>
      <c r="J1922" s="324" t="s">
        <v>4869</v>
      </c>
      <c r="K1922" s="325"/>
      <c r="L1922" s="322"/>
      <c r="M1922" s="297"/>
      <c r="N1922" s="326">
        <v>2</v>
      </c>
      <c r="O1922" s="296">
        <v>6</v>
      </c>
      <c r="P1922" s="327">
        <v>40229.188122376669</v>
      </c>
      <c r="Q1922" s="321"/>
    </row>
    <row r="1923" spans="1:17" s="285" customFormat="1" ht="11.25" x14ac:dyDescent="0.2">
      <c r="A1923" s="310" t="s">
        <v>1261</v>
      </c>
      <c r="B1923" s="296" t="s">
        <v>1262</v>
      </c>
      <c r="C1923" s="296" t="s">
        <v>312</v>
      </c>
      <c r="D1923" s="322" t="s">
        <v>4956</v>
      </c>
      <c r="E1923" s="323">
        <v>2500</v>
      </c>
      <c r="F1923" s="310" t="s">
        <v>4957</v>
      </c>
      <c r="G1923" s="297" t="s">
        <v>4958</v>
      </c>
      <c r="H1923" s="297" t="s">
        <v>4959</v>
      </c>
      <c r="I1923" s="297" t="s">
        <v>4897</v>
      </c>
      <c r="J1923" s="324" t="s">
        <v>4960</v>
      </c>
      <c r="K1923" s="325"/>
      <c r="L1923" s="322"/>
      <c r="M1923" s="297"/>
      <c r="N1923" s="326">
        <v>1</v>
      </c>
      <c r="O1923" s="296">
        <v>6</v>
      </c>
      <c r="P1923" s="327">
        <v>16229.188122376669</v>
      </c>
      <c r="Q1923" s="321"/>
    </row>
    <row r="1924" spans="1:17" s="285" customFormat="1" ht="11.25" x14ac:dyDescent="0.2">
      <c r="A1924" s="310" t="s">
        <v>1261</v>
      </c>
      <c r="B1924" s="296" t="s">
        <v>1262</v>
      </c>
      <c r="C1924" s="296" t="s">
        <v>312</v>
      </c>
      <c r="D1924" s="322" t="s">
        <v>4864</v>
      </c>
      <c r="E1924" s="323">
        <v>9500</v>
      </c>
      <c r="F1924" s="310" t="s">
        <v>4964</v>
      </c>
      <c r="G1924" s="297" t="s">
        <v>4965</v>
      </c>
      <c r="H1924" s="297" t="s">
        <v>4877</v>
      </c>
      <c r="I1924" s="297" t="s">
        <v>4868</v>
      </c>
      <c r="J1924" s="324" t="s">
        <v>4869</v>
      </c>
      <c r="K1924" s="325"/>
      <c r="L1924" s="322"/>
      <c r="M1924" s="297"/>
      <c r="N1924" s="326">
        <v>2</v>
      </c>
      <c r="O1924" s="296">
        <v>6</v>
      </c>
      <c r="P1924" s="327">
        <v>58229.188122376669</v>
      </c>
      <c r="Q1924" s="321"/>
    </row>
    <row r="1925" spans="1:17" s="285" customFormat="1" ht="11.25" x14ac:dyDescent="0.2">
      <c r="A1925" s="310" t="s">
        <v>1261</v>
      </c>
      <c r="B1925" s="296" t="s">
        <v>1262</v>
      </c>
      <c r="C1925" s="296" t="s">
        <v>312</v>
      </c>
      <c r="D1925" s="322" t="s">
        <v>4864</v>
      </c>
      <c r="E1925" s="323">
        <v>9500</v>
      </c>
      <c r="F1925" s="310" t="s">
        <v>4966</v>
      </c>
      <c r="G1925" s="297" t="s">
        <v>4967</v>
      </c>
      <c r="H1925" s="297" t="s">
        <v>4867</v>
      </c>
      <c r="I1925" s="297" t="s">
        <v>4868</v>
      </c>
      <c r="J1925" s="324" t="s">
        <v>4869</v>
      </c>
      <c r="K1925" s="325"/>
      <c r="L1925" s="322"/>
      <c r="M1925" s="297"/>
      <c r="N1925" s="326">
        <v>1</v>
      </c>
      <c r="O1925" s="296">
        <v>6</v>
      </c>
      <c r="P1925" s="327">
        <v>58229.188122376669</v>
      </c>
      <c r="Q1925" s="321"/>
    </row>
    <row r="1926" spans="1:17" s="285" customFormat="1" ht="11.25" x14ac:dyDescent="0.2">
      <c r="A1926" s="310" t="s">
        <v>1261</v>
      </c>
      <c r="B1926" s="296" t="s">
        <v>1262</v>
      </c>
      <c r="C1926" s="296" t="s">
        <v>312</v>
      </c>
      <c r="D1926" s="322" t="s">
        <v>4864</v>
      </c>
      <c r="E1926" s="323">
        <v>7500</v>
      </c>
      <c r="F1926" s="310" t="s">
        <v>4968</v>
      </c>
      <c r="G1926" s="297" t="s">
        <v>4969</v>
      </c>
      <c r="H1926" s="297" t="s">
        <v>4867</v>
      </c>
      <c r="I1926" s="297" t="s">
        <v>4868</v>
      </c>
      <c r="J1926" s="324" t="s">
        <v>4869</v>
      </c>
      <c r="K1926" s="325"/>
      <c r="L1926" s="322"/>
      <c r="M1926" s="297"/>
      <c r="N1926" s="326">
        <v>2</v>
      </c>
      <c r="O1926" s="296">
        <v>6</v>
      </c>
      <c r="P1926" s="327">
        <v>46229.188122376669</v>
      </c>
      <c r="Q1926" s="321"/>
    </row>
    <row r="1927" spans="1:17" s="285" customFormat="1" ht="11.25" x14ac:dyDescent="0.2">
      <c r="A1927" s="310" t="s">
        <v>1261</v>
      </c>
      <c r="B1927" s="296" t="s">
        <v>1262</v>
      </c>
      <c r="C1927" s="296" t="s">
        <v>312</v>
      </c>
      <c r="D1927" s="322" t="s">
        <v>4864</v>
      </c>
      <c r="E1927" s="323">
        <v>7500</v>
      </c>
      <c r="F1927" s="310" t="s">
        <v>4970</v>
      </c>
      <c r="G1927" s="297" t="s">
        <v>4971</v>
      </c>
      <c r="H1927" s="297" t="s">
        <v>4917</v>
      </c>
      <c r="I1927" s="297" t="s">
        <v>4868</v>
      </c>
      <c r="J1927" s="324" t="s">
        <v>4869</v>
      </c>
      <c r="K1927" s="325"/>
      <c r="L1927" s="322"/>
      <c r="M1927" s="297"/>
      <c r="N1927" s="326">
        <v>2</v>
      </c>
      <c r="O1927" s="296">
        <v>6</v>
      </c>
      <c r="P1927" s="327">
        <v>46229.188122376669</v>
      </c>
      <c r="Q1927" s="321"/>
    </row>
    <row r="1928" spans="1:17" s="285" customFormat="1" ht="11.25" x14ac:dyDescent="0.2">
      <c r="A1928" s="310" t="s">
        <v>1261</v>
      </c>
      <c r="B1928" s="296" t="s">
        <v>1262</v>
      </c>
      <c r="C1928" s="296" t="s">
        <v>312</v>
      </c>
      <c r="D1928" s="322" t="s">
        <v>4864</v>
      </c>
      <c r="E1928" s="323">
        <v>6500</v>
      </c>
      <c r="F1928" s="310" t="s">
        <v>4972</v>
      </c>
      <c r="G1928" s="297" t="s">
        <v>4973</v>
      </c>
      <c r="H1928" s="297" t="s">
        <v>4877</v>
      </c>
      <c r="I1928" s="297" t="s">
        <v>4868</v>
      </c>
      <c r="J1928" s="324" t="s">
        <v>4869</v>
      </c>
      <c r="K1928" s="325"/>
      <c r="L1928" s="322"/>
      <c r="M1928" s="297"/>
      <c r="N1928" s="326">
        <v>4</v>
      </c>
      <c r="O1928" s="296">
        <v>6</v>
      </c>
      <c r="P1928" s="327">
        <v>40229.188122376669</v>
      </c>
      <c r="Q1928" s="321"/>
    </row>
    <row r="1929" spans="1:17" s="285" customFormat="1" ht="11.25" x14ac:dyDescent="0.2">
      <c r="A1929" s="310" t="s">
        <v>1261</v>
      </c>
      <c r="B1929" s="296" t="s">
        <v>1262</v>
      </c>
      <c r="C1929" s="296" t="s">
        <v>312</v>
      </c>
      <c r="D1929" s="322" t="s">
        <v>4864</v>
      </c>
      <c r="E1929" s="323">
        <v>7500</v>
      </c>
      <c r="F1929" s="310" t="s">
        <v>4974</v>
      </c>
      <c r="G1929" s="297" t="s">
        <v>4975</v>
      </c>
      <c r="H1929" s="297" t="s">
        <v>4867</v>
      </c>
      <c r="I1929" s="297" t="s">
        <v>4868</v>
      </c>
      <c r="J1929" s="324" t="s">
        <v>4869</v>
      </c>
      <c r="K1929" s="325"/>
      <c r="L1929" s="322"/>
      <c r="M1929" s="297"/>
      <c r="N1929" s="326">
        <v>2</v>
      </c>
      <c r="O1929" s="296">
        <v>6</v>
      </c>
      <c r="P1929" s="327">
        <v>46229.188122376669</v>
      </c>
      <c r="Q1929" s="321"/>
    </row>
    <row r="1930" spans="1:17" s="285" customFormat="1" ht="11.25" x14ac:dyDescent="0.2">
      <c r="A1930" s="310" t="s">
        <v>1261</v>
      </c>
      <c r="B1930" s="296" t="s">
        <v>1262</v>
      </c>
      <c r="C1930" s="296" t="s">
        <v>312</v>
      </c>
      <c r="D1930" s="322" t="s">
        <v>4864</v>
      </c>
      <c r="E1930" s="323">
        <v>6500</v>
      </c>
      <c r="F1930" s="310" t="s">
        <v>4976</v>
      </c>
      <c r="G1930" s="297" t="s">
        <v>4977</v>
      </c>
      <c r="H1930" s="297" t="s">
        <v>4867</v>
      </c>
      <c r="I1930" s="297" t="s">
        <v>4868</v>
      </c>
      <c r="J1930" s="324" t="s">
        <v>4869</v>
      </c>
      <c r="K1930" s="325"/>
      <c r="L1930" s="322"/>
      <c r="M1930" s="297"/>
      <c r="N1930" s="326">
        <v>1</v>
      </c>
      <c r="O1930" s="296">
        <v>6</v>
      </c>
      <c r="P1930" s="327">
        <v>40229.188122376669</v>
      </c>
      <c r="Q1930" s="321"/>
    </row>
    <row r="1931" spans="1:17" s="285" customFormat="1" ht="11.25" x14ac:dyDescent="0.2">
      <c r="A1931" s="310" t="s">
        <v>1261</v>
      </c>
      <c r="B1931" s="296" t="s">
        <v>1262</v>
      </c>
      <c r="C1931" s="296" t="s">
        <v>312</v>
      </c>
      <c r="D1931" s="322" t="s">
        <v>4864</v>
      </c>
      <c r="E1931" s="323">
        <v>6500</v>
      </c>
      <c r="F1931" s="310" t="s">
        <v>4978</v>
      </c>
      <c r="G1931" s="297" t="s">
        <v>4979</v>
      </c>
      <c r="H1931" s="297" t="s">
        <v>4877</v>
      </c>
      <c r="I1931" s="297" t="s">
        <v>4868</v>
      </c>
      <c r="J1931" s="324" t="s">
        <v>4869</v>
      </c>
      <c r="K1931" s="325"/>
      <c r="L1931" s="322"/>
      <c r="M1931" s="297"/>
      <c r="N1931" s="326">
        <v>2</v>
      </c>
      <c r="O1931" s="296">
        <v>6</v>
      </c>
      <c r="P1931" s="327">
        <v>40229.188122376669</v>
      </c>
      <c r="Q1931" s="321"/>
    </row>
    <row r="1932" spans="1:17" s="285" customFormat="1" ht="11.25" x14ac:dyDescent="0.2">
      <c r="A1932" s="310" t="s">
        <v>1261</v>
      </c>
      <c r="B1932" s="296" t="s">
        <v>1262</v>
      </c>
      <c r="C1932" s="296" t="s">
        <v>312</v>
      </c>
      <c r="D1932" s="297" t="s">
        <v>4864</v>
      </c>
      <c r="E1932" s="323">
        <v>6500</v>
      </c>
      <c r="F1932" s="310" t="s">
        <v>3962</v>
      </c>
      <c r="G1932" s="297" t="s">
        <v>3963</v>
      </c>
      <c r="H1932" s="297" t="s">
        <v>4867</v>
      </c>
      <c r="I1932" s="297" t="s">
        <v>4868</v>
      </c>
      <c r="J1932" s="324" t="s">
        <v>4869</v>
      </c>
      <c r="K1932" s="325"/>
      <c r="L1932" s="322"/>
      <c r="M1932" s="297"/>
      <c r="N1932" s="326">
        <v>2</v>
      </c>
      <c r="O1932" s="296">
        <v>6</v>
      </c>
      <c r="P1932" s="327">
        <v>40229.188122376669</v>
      </c>
      <c r="Q1932" s="321"/>
    </row>
    <row r="1933" spans="1:17" s="285" customFormat="1" ht="11.25" x14ac:dyDescent="0.2">
      <c r="A1933" s="310" t="s">
        <v>1261</v>
      </c>
      <c r="B1933" s="296" t="s">
        <v>1262</v>
      </c>
      <c r="C1933" s="296" t="s">
        <v>312</v>
      </c>
      <c r="D1933" s="322" t="s">
        <v>4880</v>
      </c>
      <c r="E1933" s="323">
        <v>3000</v>
      </c>
      <c r="F1933" s="310" t="s">
        <v>4980</v>
      </c>
      <c r="G1933" s="297" t="s">
        <v>4981</v>
      </c>
      <c r="H1933" s="297" t="s">
        <v>4874</v>
      </c>
      <c r="I1933" s="297" t="s">
        <v>4883</v>
      </c>
      <c r="J1933" s="324" t="s">
        <v>4884</v>
      </c>
      <c r="K1933" s="325"/>
      <c r="L1933" s="322"/>
      <c r="M1933" s="297"/>
      <c r="N1933" s="326">
        <v>1</v>
      </c>
      <c r="O1933" s="296">
        <v>6</v>
      </c>
      <c r="P1933" s="327">
        <v>19229.188122376669</v>
      </c>
      <c r="Q1933" s="321"/>
    </row>
    <row r="1934" spans="1:17" s="285" customFormat="1" ht="11.25" x14ac:dyDescent="0.2">
      <c r="A1934" s="310" t="s">
        <v>1261</v>
      </c>
      <c r="B1934" s="296" t="s">
        <v>1262</v>
      </c>
      <c r="C1934" s="296" t="s">
        <v>312</v>
      </c>
      <c r="D1934" s="322" t="s">
        <v>4864</v>
      </c>
      <c r="E1934" s="323">
        <v>8500</v>
      </c>
      <c r="F1934" s="310" t="s">
        <v>4982</v>
      </c>
      <c r="G1934" s="297" t="s">
        <v>4983</v>
      </c>
      <c r="H1934" s="297" t="s">
        <v>4887</v>
      </c>
      <c r="I1934" s="297" t="s">
        <v>4868</v>
      </c>
      <c r="J1934" s="324" t="s">
        <v>4869</v>
      </c>
      <c r="K1934" s="325"/>
      <c r="L1934" s="322"/>
      <c r="M1934" s="297"/>
      <c r="N1934" s="326">
        <v>4</v>
      </c>
      <c r="O1934" s="296">
        <v>6</v>
      </c>
      <c r="P1934" s="327">
        <v>52229.188122376669</v>
      </c>
      <c r="Q1934" s="321"/>
    </row>
    <row r="1935" spans="1:17" s="285" customFormat="1" ht="11.25" x14ac:dyDescent="0.2">
      <c r="A1935" s="310" t="s">
        <v>1261</v>
      </c>
      <c r="B1935" s="296" t="s">
        <v>1262</v>
      </c>
      <c r="C1935" s="296" t="s">
        <v>312</v>
      </c>
      <c r="D1935" s="322" t="s">
        <v>4864</v>
      </c>
      <c r="E1935" s="323">
        <v>11500</v>
      </c>
      <c r="F1935" s="310" t="s">
        <v>4984</v>
      </c>
      <c r="G1935" s="297" t="s">
        <v>4985</v>
      </c>
      <c r="H1935" s="297" t="s">
        <v>4887</v>
      </c>
      <c r="I1935" s="297" t="s">
        <v>4868</v>
      </c>
      <c r="J1935" s="324" t="s">
        <v>4869</v>
      </c>
      <c r="K1935" s="325"/>
      <c r="L1935" s="322"/>
      <c r="M1935" s="297"/>
      <c r="N1935" s="326">
        <v>1</v>
      </c>
      <c r="O1935" s="296">
        <v>6</v>
      </c>
      <c r="P1935" s="327">
        <v>70229.188122376669</v>
      </c>
      <c r="Q1935" s="321"/>
    </row>
    <row r="1936" spans="1:17" s="285" customFormat="1" ht="11.25" x14ac:dyDescent="0.2">
      <c r="A1936" s="310" t="s">
        <v>1261</v>
      </c>
      <c r="B1936" s="296" t="s">
        <v>1262</v>
      </c>
      <c r="C1936" s="296" t="s">
        <v>312</v>
      </c>
      <c r="D1936" s="297" t="s">
        <v>4864</v>
      </c>
      <c r="E1936" s="323">
        <v>5500</v>
      </c>
      <c r="F1936" s="310" t="s">
        <v>4986</v>
      </c>
      <c r="G1936" s="297" t="s">
        <v>4987</v>
      </c>
      <c r="H1936" s="297" t="s">
        <v>4874</v>
      </c>
      <c r="I1936" s="297" t="s">
        <v>4868</v>
      </c>
      <c r="J1936" s="324" t="s">
        <v>4869</v>
      </c>
      <c r="K1936" s="325"/>
      <c r="L1936" s="322"/>
      <c r="M1936" s="297"/>
      <c r="N1936" s="326">
        <v>2</v>
      </c>
      <c r="O1936" s="296">
        <v>6</v>
      </c>
      <c r="P1936" s="327">
        <v>34229.188122376669</v>
      </c>
      <c r="Q1936" s="321"/>
    </row>
    <row r="1937" spans="1:17" s="285" customFormat="1" ht="11.25" x14ac:dyDescent="0.2">
      <c r="A1937" s="310" t="s">
        <v>1261</v>
      </c>
      <c r="B1937" s="296" t="s">
        <v>1262</v>
      </c>
      <c r="C1937" s="296" t="s">
        <v>312</v>
      </c>
      <c r="D1937" s="322" t="s">
        <v>4956</v>
      </c>
      <c r="E1937" s="323">
        <v>1800</v>
      </c>
      <c r="F1937" s="310" t="s">
        <v>4988</v>
      </c>
      <c r="G1937" s="297" t="s">
        <v>4989</v>
      </c>
      <c r="H1937" s="297" t="s">
        <v>4959</v>
      </c>
      <c r="I1937" s="297" t="s">
        <v>4897</v>
      </c>
      <c r="J1937" s="324" t="s">
        <v>4960</v>
      </c>
      <c r="K1937" s="325"/>
      <c r="L1937" s="322"/>
      <c r="M1937" s="297"/>
      <c r="N1937" s="326">
        <v>1</v>
      </c>
      <c r="O1937" s="296">
        <v>5</v>
      </c>
      <c r="P1937" s="327">
        <v>10637.788122376669</v>
      </c>
      <c r="Q1937" s="321"/>
    </row>
    <row r="1938" spans="1:17" s="285" customFormat="1" ht="11.25" x14ac:dyDescent="0.2">
      <c r="A1938" s="310" t="s">
        <v>1261</v>
      </c>
      <c r="B1938" s="296" t="s">
        <v>1262</v>
      </c>
      <c r="C1938" s="296" t="s">
        <v>312</v>
      </c>
      <c r="D1938" s="322" t="s">
        <v>4864</v>
      </c>
      <c r="E1938" s="323">
        <v>5000</v>
      </c>
      <c r="F1938" s="310" t="s">
        <v>4990</v>
      </c>
      <c r="G1938" s="297" t="s">
        <v>4991</v>
      </c>
      <c r="H1938" s="297" t="s">
        <v>4903</v>
      </c>
      <c r="I1938" s="297" t="s">
        <v>4868</v>
      </c>
      <c r="J1938" s="324" t="s">
        <v>4869</v>
      </c>
      <c r="K1938" s="325"/>
      <c r="L1938" s="322"/>
      <c r="M1938" s="297"/>
      <c r="N1938" s="326">
        <v>1</v>
      </c>
      <c r="O1938" s="296">
        <v>6</v>
      </c>
      <c r="P1938" s="327">
        <v>31229.188122376669</v>
      </c>
      <c r="Q1938" s="321"/>
    </row>
    <row r="1939" spans="1:17" s="285" customFormat="1" ht="11.25" x14ac:dyDescent="0.2">
      <c r="A1939" s="310" t="s">
        <v>1261</v>
      </c>
      <c r="B1939" s="296" t="s">
        <v>1262</v>
      </c>
      <c r="C1939" s="296" t="s">
        <v>312</v>
      </c>
      <c r="D1939" s="322" t="s">
        <v>4864</v>
      </c>
      <c r="E1939" s="323">
        <v>5500</v>
      </c>
      <c r="F1939" s="310" t="s">
        <v>4992</v>
      </c>
      <c r="G1939" s="297" t="s">
        <v>4993</v>
      </c>
      <c r="H1939" s="297" t="s">
        <v>4877</v>
      </c>
      <c r="I1939" s="297" t="s">
        <v>4868</v>
      </c>
      <c r="J1939" s="324" t="s">
        <v>4869</v>
      </c>
      <c r="K1939" s="325"/>
      <c r="L1939" s="322"/>
      <c r="M1939" s="297"/>
      <c r="N1939" s="326">
        <v>1</v>
      </c>
      <c r="O1939" s="296">
        <v>6</v>
      </c>
      <c r="P1939" s="327">
        <v>34229.188122376669</v>
      </c>
      <c r="Q1939" s="321"/>
    </row>
    <row r="1940" spans="1:17" s="285" customFormat="1" ht="11.25" x14ac:dyDescent="0.2">
      <c r="A1940" s="310" t="s">
        <v>1261</v>
      </c>
      <c r="B1940" s="296" t="s">
        <v>1262</v>
      </c>
      <c r="C1940" s="296" t="s">
        <v>312</v>
      </c>
      <c r="D1940" s="322" t="s">
        <v>4864</v>
      </c>
      <c r="E1940" s="323">
        <v>6500</v>
      </c>
      <c r="F1940" s="310" t="s">
        <v>4995</v>
      </c>
      <c r="G1940" s="297" t="s">
        <v>4996</v>
      </c>
      <c r="H1940" s="297" t="s">
        <v>4903</v>
      </c>
      <c r="I1940" s="297" t="s">
        <v>4868</v>
      </c>
      <c r="J1940" s="324" t="s">
        <v>4869</v>
      </c>
      <c r="K1940" s="325"/>
      <c r="L1940" s="322"/>
      <c r="M1940" s="297"/>
      <c r="N1940" s="326">
        <v>1</v>
      </c>
      <c r="O1940" s="296">
        <v>6</v>
      </c>
      <c r="P1940" s="327">
        <v>40229.188122376669</v>
      </c>
      <c r="Q1940" s="321"/>
    </row>
    <row r="1941" spans="1:17" s="285" customFormat="1" ht="11.25" x14ac:dyDescent="0.2">
      <c r="A1941" s="310" t="s">
        <v>1261</v>
      </c>
      <c r="B1941" s="296" t="s">
        <v>1262</v>
      </c>
      <c r="C1941" s="296" t="s">
        <v>312</v>
      </c>
      <c r="D1941" s="322" t="s">
        <v>4956</v>
      </c>
      <c r="E1941" s="323">
        <v>4500</v>
      </c>
      <c r="F1941" s="310" t="s">
        <v>4997</v>
      </c>
      <c r="G1941" s="297" t="s">
        <v>4998</v>
      </c>
      <c r="H1941" s="297" t="s">
        <v>4999</v>
      </c>
      <c r="I1941" s="297" t="s">
        <v>4897</v>
      </c>
      <c r="J1941" s="297" t="s">
        <v>4898</v>
      </c>
      <c r="K1941" s="325"/>
      <c r="L1941" s="322"/>
      <c r="M1941" s="297"/>
      <c r="N1941" s="326">
        <v>1</v>
      </c>
      <c r="O1941" s="296">
        <v>6</v>
      </c>
      <c r="P1941" s="327">
        <v>28229.188122376669</v>
      </c>
      <c r="Q1941" s="321"/>
    </row>
    <row r="1942" spans="1:17" s="285" customFormat="1" ht="11.25" x14ac:dyDescent="0.2">
      <c r="A1942" s="310" t="s">
        <v>1261</v>
      </c>
      <c r="B1942" s="296" t="s">
        <v>1262</v>
      </c>
      <c r="C1942" s="296" t="s">
        <v>312</v>
      </c>
      <c r="D1942" s="297" t="s">
        <v>4864</v>
      </c>
      <c r="E1942" s="323">
        <v>10000</v>
      </c>
      <c r="F1942" s="310" t="s">
        <v>5000</v>
      </c>
      <c r="G1942" s="297" t="s">
        <v>5001</v>
      </c>
      <c r="H1942" s="297" t="s">
        <v>5002</v>
      </c>
      <c r="I1942" s="297" t="s">
        <v>4868</v>
      </c>
      <c r="J1942" s="324" t="s">
        <v>4869</v>
      </c>
      <c r="K1942" s="325"/>
      <c r="L1942" s="322"/>
      <c r="M1942" s="297"/>
      <c r="N1942" s="326">
        <v>2</v>
      </c>
      <c r="O1942" s="296">
        <v>6</v>
      </c>
      <c r="P1942" s="327">
        <v>61229.188122376669</v>
      </c>
      <c r="Q1942" s="321"/>
    </row>
    <row r="1943" spans="1:17" s="285" customFormat="1" ht="11.25" x14ac:dyDescent="0.2">
      <c r="A1943" s="310" t="s">
        <v>1261</v>
      </c>
      <c r="B1943" s="296" t="s">
        <v>1262</v>
      </c>
      <c r="C1943" s="296" t="s">
        <v>312</v>
      </c>
      <c r="D1943" s="322" t="s">
        <v>4956</v>
      </c>
      <c r="E1943" s="323">
        <v>2500</v>
      </c>
      <c r="F1943" s="310" t="s">
        <v>5003</v>
      </c>
      <c r="G1943" s="297" t="s">
        <v>5004</v>
      </c>
      <c r="H1943" s="297" t="s">
        <v>4959</v>
      </c>
      <c r="I1943" s="297" t="s">
        <v>4897</v>
      </c>
      <c r="J1943" s="324" t="s">
        <v>4960</v>
      </c>
      <c r="K1943" s="325"/>
      <c r="L1943" s="322"/>
      <c r="M1943" s="297"/>
      <c r="N1943" s="326">
        <v>1</v>
      </c>
      <c r="O1943" s="296">
        <v>6</v>
      </c>
      <c r="P1943" s="327">
        <v>16229.188122376669</v>
      </c>
      <c r="Q1943" s="321"/>
    </row>
    <row r="1944" spans="1:17" s="285" customFormat="1" ht="11.25" x14ac:dyDescent="0.2">
      <c r="A1944" s="310" t="s">
        <v>1261</v>
      </c>
      <c r="B1944" s="296" t="s">
        <v>1262</v>
      </c>
      <c r="C1944" s="296" t="s">
        <v>312</v>
      </c>
      <c r="D1944" s="322" t="s">
        <v>4864</v>
      </c>
      <c r="E1944" s="323">
        <v>6500</v>
      </c>
      <c r="F1944" s="310" t="s">
        <v>5005</v>
      </c>
      <c r="G1944" s="297" t="s">
        <v>5006</v>
      </c>
      <c r="H1944" s="297" t="s">
        <v>4877</v>
      </c>
      <c r="I1944" s="297" t="s">
        <v>4868</v>
      </c>
      <c r="J1944" s="324" t="s">
        <v>4869</v>
      </c>
      <c r="K1944" s="325"/>
      <c r="L1944" s="322"/>
      <c r="M1944" s="297"/>
      <c r="N1944" s="326">
        <v>1</v>
      </c>
      <c r="O1944" s="296">
        <v>6</v>
      </c>
      <c r="P1944" s="327">
        <v>40229.188122376669</v>
      </c>
      <c r="Q1944" s="321"/>
    </row>
    <row r="1945" spans="1:17" s="285" customFormat="1" ht="11.25" x14ac:dyDescent="0.2">
      <c r="A1945" s="310" t="s">
        <v>1261</v>
      </c>
      <c r="B1945" s="296" t="s">
        <v>1262</v>
      </c>
      <c r="C1945" s="296" t="s">
        <v>312</v>
      </c>
      <c r="D1945" s="322" t="s">
        <v>4864</v>
      </c>
      <c r="E1945" s="323">
        <v>6500</v>
      </c>
      <c r="F1945" s="310" t="s">
        <v>5007</v>
      </c>
      <c r="G1945" s="297" t="s">
        <v>5008</v>
      </c>
      <c r="H1945" s="297" t="s">
        <v>4887</v>
      </c>
      <c r="I1945" s="297" t="s">
        <v>4868</v>
      </c>
      <c r="J1945" s="324" t="s">
        <v>4869</v>
      </c>
      <c r="K1945" s="325"/>
      <c r="L1945" s="322"/>
      <c r="M1945" s="297"/>
      <c r="N1945" s="326">
        <v>1</v>
      </c>
      <c r="O1945" s="296">
        <v>6</v>
      </c>
      <c r="P1945" s="327">
        <v>40229.188122376669</v>
      </c>
      <c r="Q1945" s="321"/>
    </row>
    <row r="1946" spans="1:17" s="285" customFormat="1" ht="11.25" x14ac:dyDescent="0.2">
      <c r="A1946" s="310" t="s">
        <v>1261</v>
      </c>
      <c r="B1946" s="296" t="s">
        <v>1262</v>
      </c>
      <c r="C1946" s="296" t="s">
        <v>312</v>
      </c>
      <c r="D1946" s="322" t="s">
        <v>4864</v>
      </c>
      <c r="E1946" s="323">
        <v>6500</v>
      </c>
      <c r="F1946" s="310" t="s">
        <v>5009</v>
      </c>
      <c r="G1946" s="297" t="s">
        <v>5010</v>
      </c>
      <c r="H1946" s="297" t="s">
        <v>4877</v>
      </c>
      <c r="I1946" s="297" t="s">
        <v>4868</v>
      </c>
      <c r="J1946" s="324" t="s">
        <v>4869</v>
      </c>
      <c r="K1946" s="325"/>
      <c r="L1946" s="322"/>
      <c r="M1946" s="297"/>
      <c r="N1946" s="326">
        <v>2</v>
      </c>
      <c r="O1946" s="296">
        <v>6</v>
      </c>
      <c r="P1946" s="327">
        <v>40229.188122376669</v>
      </c>
      <c r="Q1946" s="321"/>
    </row>
    <row r="1947" spans="1:17" s="285" customFormat="1" ht="11.25" x14ac:dyDescent="0.2">
      <c r="A1947" s="310" t="s">
        <v>1261</v>
      </c>
      <c r="B1947" s="296" t="s">
        <v>1262</v>
      </c>
      <c r="C1947" s="296" t="s">
        <v>312</v>
      </c>
      <c r="D1947" s="322" t="s">
        <v>4864</v>
      </c>
      <c r="E1947" s="323">
        <f>VLOOKUP(F1947,[1]ES_CGR!$E$2:$M$1643,9,0)</f>
        <v>7500</v>
      </c>
      <c r="F1947" s="310" t="s">
        <v>5011</v>
      </c>
      <c r="G1947" s="297" t="s">
        <v>5012</v>
      </c>
      <c r="H1947" s="297" t="s">
        <v>4867</v>
      </c>
      <c r="I1947" s="297" t="s">
        <v>4868</v>
      </c>
      <c r="J1947" s="324" t="s">
        <v>4869</v>
      </c>
      <c r="K1947" s="325"/>
      <c r="L1947" s="322"/>
      <c r="M1947" s="297"/>
      <c r="N1947" s="326">
        <v>1</v>
      </c>
      <c r="O1947" s="296">
        <v>4</v>
      </c>
      <c r="P1947" s="327">
        <v>35106.088122376663</v>
      </c>
      <c r="Q1947" s="321"/>
    </row>
    <row r="1948" spans="1:17" s="285" customFormat="1" ht="11.25" x14ac:dyDescent="0.2">
      <c r="A1948" s="310" t="s">
        <v>1261</v>
      </c>
      <c r="B1948" s="296" t="s">
        <v>1262</v>
      </c>
      <c r="C1948" s="296" t="s">
        <v>312</v>
      </c>
      <c r="D1948" s="322" t="s">
        <v>4864</v>
      </c>
      <c r="E1948" s="323">
        <v>7500</v>
      </c>
      <c r="F1948" s="310" t="s">
        <v>5013</v>
      </c>
      <c r="G1948" s="297" t="s">
        <v>5014</v>
      </c>
      <c r="H1948" s="297" t="s">
        <v>4887</v>
      </c>
      <c r="I1948" s="297" t="s">
        <v>4868</v>
      </c>
      <c r="J1948" s="324" t="s">
        <v>4869</v>
      </c>
      <c r="K1948" s="325"/>
      <c r="L1948" s="322"/>
      <c r="M1948" s="297"/>
      <c r="N1948" s="326">
        <v>2</v>
      </c>
      <c r="O1948" s="296">
        <v>6</v>
      </c>
      <c r="P1948" s="327">
        <v>46229.188122376669</v>
      </c>
      <c r="Q1948" s="321"/>
    </row>
    <row r="1949" spans="1:17" s="285" customFormat="1" ht="11.25" x14ac:dyDescent="0.2">
      <c r="A1949" s="310" t="s">
        <v>1261</v>
      </c>
      <c r="B1949" s="296" t="s">
        <v>1262</v>
      </c>
      <c r="C1949" s="296" t="s">
        <v>312</v>
      </c>
      <c r="D1949" s="322" t="s">
        <v>4880</v>
      </c>
      <c r="E1949" s="323">
        <v>3400</v>
      </c>
      <c r="F1949" s="310" t="s">
        <v>5017</v>
      </c>
      <c r="G1949" s="297" t="s">
        <v>5018</v>
      </c>
      <c r="H1949" s="297" t="s">
        <v>5019</v>
      </c>
      <c r="I1949" s="297" t="s">
        <v>4897</v>
      </c>
      <c r="J1949" s="297" t="s">
        <v>4898</v>
      </c>
      <c r="K1949" s="325"/>
      <c r="L1949" s="322"/>
      <c r="M1949" s="297"/>
      <c r="N1949" s="326">
        <v>1</v>
      </c>
      <c r="O1949" s="296">
        <v>6</v>
      </c>
      <c r="P1949" s="327">
        <v>21742.51812237667</v>
      </c>
      <c r="Q1949" s="321"/>
    </row>
    <row r="1950" spans="1:17" s="285" customFormat="1" ht="11.25" x14ac:dyDescent="0.2">
      <c r="A1950" s="310" t="s">
        <v>1261</v>
      </c>
      <c r="B1950" s="296" t="s">
        <v>1262</v>
      </c>
      <c r="C1950" s="296" t="s">
        <v>312</v>
      </c>
      <c r="D1950" s="322" t="s">
        <v>4864</v>
      </c>
      <c r="E1950" s="323">
        <v>8500</v>
      </c>
      <c r="F1950" s="310" t="s">
        <v>5020</v>
      </c>
      <c r="G1950" s="297" t="s">
        <v>5021</v>
      </c>
      <c r="H1950" s="297" t="s">
        <v>4917</v>
      </c>
      <c r="I1950" s="297" t="s">
        <v>4868</v>
      </c>
      <c r="J1950" s="324" t="s">
        <v>4869</v>
      </c>
      <c r="K1950" s="325"/>
      <c r="L1950" s="322"/>
      <c r="M1950" s="297"/>
      <c r="N1950" s="326">
        <v>1</v>
      </c>
      <c r="O1950" s="296">
        <v>6</v>
      </c>
      <c r="P1950" s="327">
        <v>52229.188122376669</v>
      </c>
      <c r="Q1950" s="321"/>
    </row>
    <row r="1951" spans="1:17" s="285" customFormat="1" ht="11.25" x14ac:dyDescent="0.2">
      <c r="A1951" s="310" t="s">
        <v>1261</v>
      </c>
      <c r="B1951" s="296" t="s">
        <v>1262</v>
      </c>
      <c r="C1951" s="296" t="s">
        <v>312</v>
      </c>
      <c r="D1951" s="322" t="s">
        <v>4864</v>
      </c>
      <c r="E1951" s="323">
        <v>6500</v>
      </c>
      <c r="F1951" s="310" t="s">
        <v>5023</v>
      </c>
      <c r="G1951" s="297" t="s">
        <v>5024</v>
      </c>
      <c r="H1951" s="297" t="s">
        <v>4877</v>
      </c>
      <c r="I1951" s="297" t="s">
        <v>4868</v>
      </c>
      <c r="J1951" s="324" t="s">
        <v>4869</v>
      </c>
      <c r="K1951" s="325"/>
      <c r="L1951" s="322"/>
      <c r="M1951" s="297"/>
      <c r="N1951" s="326">
        <v>2</v>
      </c>
      <c r="O1951" s="296">
        <v>6</v>
      </c>
      <c r="P1951" s="327">
        <v>40229.188122376669</v>
      </c>
      <c r="Q1951" s="321"/>
    </row>
    <row r="1952" spans="1:17" s="285" customFormat="1" ht="11.25" x14ac:dyDescent="0.2">
      <c r="A1952" s="310" t="s">
        <v>1261</v>
      </c>
      <c r="B1952" s="296" t="s">
        <v>1262</v>
      </c>
      <c r="C1952" s="296" t="s">
        <v>312</v>
      </c>
      <c r="D1952" s="322" t="s">
        <v>4864</v>
      </c>
      <c r="E1952" s="323">
        <v>8500</v>
      </c>
      <c r="F1952" s="310" t="s">
        <v>5025</v>
      </c>
      <c r="G1952" s="297" t="s">
        <v>5026</v>
      </c>
      <c r="H1952" s="297" t="s">
        <v>4887</v>
      </c>
      <c r="I1952" s="297" t="s">
        <v>4868</v>
      </c>
      <c r="J1952" s="324" t="s">
        <v>4869</v>
      </c>
      <c r="K1952" s="325"/>
      <c r="L1952" s="322"/>
      <c r="M1952" s="297"/>
      <c r="N1952" s="326">
        <v>1</v>
      </c>
      <c r="O1952" s="296">
        <v>6</v>
      </c>
      <c r="P1952" s="327">
        <v>52229.188122376669</v>
      </c>
      <c r="Q1952" s="321"/>
    </row>
    <row r="1953" spans="1:17" s="285" customFormat="1" ht="11.25" x14ac:dyDescent="0.2">
      <c r="A1953" s="310" t="s">
        <v>1261</v>
      </c>
      <c r="B1953" s="296" t="s">
        <v>1262</v>
      </c>
      <c r="C1953" s="296" t="s">
        <v>312</v>
      </c>
      <c r="D1953" s="322" t="s">
        <v>4864</v>
      </c>
      <c r="E1953" s="323">
        <v>6500</v>
      </c>
      <c r="F1953" s="310" t="s">
        <v>5030</v>
      </c>
      <c r="G1953" s="297" t="s">
        <v>5031</v>
      </c>
      <c r="H1953" s="297" t="s">
        <v>4877</v>
      </c>
      <c r="I1953" s="297" t="s">
        <v>4868</v>
      </c>
      <c r="J1953" s="324" t="s">
        <v>4869</v>
      </c>
      <c r="K1953" s="325"/>
      <c r="L1953" s="322"/>
      <c r="M1953" s="297"/>
      <c r="N1953" s="326">
        <v>2</v>
      </c>
      <c r="O1953" s="296">
        <v>6</v>
      </c>
      <c r="P1953" s="327">
        <v>40229.188122376669</v>
      </c>
      <c r="Q1953" s="321"/>
    </row>
    <row r="1954" spans="1:17" s="285" customFormat="1" ht="11.25" x14ac:dyDescent="0.2">
      <c r="A1954" s="310" t="s">
        <v>1261</v>
      </c>
      <c r="B1954" s="296" t="s">
        <v>1262</v>
      </c>
      <c r="C1954" s="296" t="s">
        <v>312</v>
      </c>
      <c r="D1954" s="322" t="s">
        <v>4864</v>
      </c>
      <c r="E1954" s="323">
        <v>7500</v>
      </c>
      <c r="F1954" s="310" t="s">
        <v>5032</v>
      </c>
      <c r="G1954" s="297" t="s">
        <v>5033</v>
      </c>
      <c r="H1954" s="297" t="s">
        <v>4867</v>
      </c>
      <c r="I1954" s="297" t="s">
        <v>4868</v>
      </c>
      <c r="J1954" s="324" t="s">
        <v>4869</v>
      </c>
      <c r="K1954" s="325"/>
      <c r="L1954" s="322"/>
      <c r="M1954" s="297"/>
      <c r="N1954" s="326">
        <v>4</v>
      </c>
      <c r="O1954" s="296">
        <v>6</v>
      </c>
      <c r="P1954" s="327">
        <v>46229.188122376669</v>
      </c>
      <c r="Q1954" s="321"/>
    </row>
    <row r="1955" spans="1:17" s="285" customFormat="1" ht="11.25" x14ac:dyDescent="0.2">
      <c r="A1955" s="310" t="s">
        <v>1261</v>
      </c>
      <c r="B1955" s="296" t="s">
        <v>1262</v>
      </c>
      <c r="C1955" s="296" t="s">
        <v>312</v>
      </c>
      <c r="D1955" s="322" t="s">
        <v>4864</v>
      </c>
      <c r="E1955" s="323">
        <v>6500</v>
      </c>
      <c r="F1955" s="310" t="s">
        <v>5034</v>
      </c>
      <c r="G1955" s="297" t="s">
        <v>5035</v>
      </c>
      <c r="H1955" s="297" t="s">
        <v>4887</v>
      </c>
      <c r="I1955" s="297" t="s">
        <v>4868</v>
      </c>
      <c r="J1955" s="324" t="s">
        <v>4869</v>
      </c>
      <c r="K1955" s="325"/>
      <c r="L1955" s="322"/>
      <c r="M1955" s="297"/>
      <c r="N1955" s="326">
        <v>4</v>
      </c>
      <c r="O1955" s="296">
        <v>6</v>
      </c>
      <c r="P1955" s="327">
        <v>40229.188122376669</v>
      </c>
      <c r="Q1955" s="321"/>
    </row>
    <row r="1956" spans="1:17" s="285" customFormat="1" ht="11.25" x14ac:dyDescent="0.2">
      <c r="A1956" s="310" t="s">
        <v>1261</v>
      </c>
      <c r="B1956" s="296" t="s">
        <v>1262</v>
      </c>
      <c r="C1956" s="296" t="s">
        <v>312</v>
      </c>
      <c r="D1956" s="322" t="s">
        <v>4864</v>
      </c>
      <c r="E1956" s="323">
        <f>VLOOKUP(F1956,[1]ES_CGR!$E$2:$M$1643,9,0)</f>
        <v>6500</v>
      </c>
      <c r="F1956" s="310" t="s">
        <v>5038</v>
      </c>
      <c r="G1956" s="297" t="s">
        <v>5039</v>
      </c>
      <c r="H1956" s="297" t="s">
        <v>4877</v>
      </c>
      <c r="I1956" s="297" t="s">
        <v>4868</v>
      </c>
      <c r="J1956" s="324" t="s">
        <v>4869</v>
      </c>
      <c r="K1956" s="325"/>
      <c r="L1956" s="322"/>
      <c r="M1956" s="297"/>
      <c r="N1956" s="326">
        <v>1</v>
      </c>
      <c r="O1956" s="296">
        <v>2</v>
      </c>
      <c r="P1956" s="327">
        <v>11732.98812237667</v>
      </c>
      <c r="Q1956" s="321"/>
    </row>
    <row r="1957" spans="1:17" s="285" customFormat="1" ht="11.25" x14ac:dyDescent="0.2">
      <c r="A1957" s="310" t="s">
        <v>1261</v>
      </c>
      <c r="B1957" s="296" t="s">
        <v>1262</v>
      </c>
      <c r="C1957" s="296" t="s">
        <v>312</v>
      </c>
      <c r="D1957" s="322" t="s">
        <v>4864</v>
      </c>
      <c r="E1957" s="323">
        <v>2000</v>
      </c>
      <c r="F1957" s="310" t="s">
        <v>5042</v>
      </c>
      <c r="G1957" s="297" t="s">
        <v>5043</v>
      </c>
      <c r="H1957" s="297" t="s">
        <v>4874</v>
      </c>
      <c r="I1957" s="297" t="s">
        <v>4868</v>
      </c>
      <c r="J1957" s="324" t="s">
        <v>4869</v>
      </c>
      <c r="K1957" s="325"/>
      <c r="L1957" s="322"/>
      <c r="M1957" s="297"/>
      <c r="N1957" s="326">
        <v>1</v>
      </c>
      <c r="O1957" s="296">
        <v>6</v>
      </c>
      <c r="P1957" s="327">
        <v>13000.888122376669</v>
      </c>
      <c r="Q1957" s="321"/>
    </row>
    <row r="1958" spans="1:17" s="285" customFormat="1" ht="11.25" x14ac:dyDescent="0.2">
      <c r="A1958" s="310" t="s">
        <v>1261</v>
      </c>
      <c r="B1958" s="296" t="s">
        <v>1262</v>
      </c>
      <c r="C1958" s="296" t="s">
        <v>312</v>
      </c>
      <c r="D1958" s="322" t="s">
        <v>4864</v>
      </c>
      <c r="E1958" s="323">
        <v>7500</v>
      </c>
      <c r="F1958" s="310" t="s">
        <v>5044</v>
      </c>
      <c r="G1958" s="297" t="s">
        <v>5045</v>
      </c>
      <c r="H1958" s="297" t="s">
        <v>4887</v>
      </c>
      <c r="I1958" s="297" t="s">
        <v>4868</v>
      </c>
      <c r="J1958" s="324" t="s">
        <v>4869</v>
      </c>
      <c r="K1958" s="325"/>
      <c r="L1958" s="322"/>
      <c r="M1958" s="297"/>
      <c r="N1958" s="326">
        <v>2</v>
      </c>
      <c r="O1958" s="296">
        <v>6</v>
      </c>
      <c r="P1958" s="327">
        <v>46229.188122376669</v>
      </c>
      <c r="Q1958" s="321"/>
    </row>
    <row r="1959" spans="1:17" s="285" customFormat="1" ht="11.25" x14ac:dyDescent="0.2">
      <c r="A1959" s="310" t="s">
        <v>1261</v>
      </c>
      <c r="B1959" s="296" t="s">
        <v>1262</v>
      </c>
      <c r="C1959" s="296" t="s">
        <v>312</v>
      </c>
      <c r="D1959" s="322" t="s">
        <v>4864</v>
      </c>
      <c r="E1959" s="323">
        <v>6500</v>
      </c>
      <c r="F1959" s="310" t="s">
        <v>5046</v>
      </c>
      <c r="G1959" s="297" t="s">
        <v>5047</v>
      </c>
      <c r="H1959" s="297" t="s">
        <v>4867</v>
      </c>
      <c r="I1959" s="297" t="s">
        <v>4868</v>
      </c>
      <c r="J1959" s="324" t="s">
        <v>4869</v>
      </c>
      <c r="K1959" s="325"/>
      <c r="L1959" s="322"/>
      <c r="M1959" s="297"/>
      <c r="N1959" s="326">
        <v>2</v>
      </c>
      <c r="O1959" s="296">
        <v>6</v>
      </c>
      <c r="P1959" s="327">
        <v>40662.51812237667</v>
      </c>
      <c r="Q1959" s="321"/>
    </row>
    <row r="1960" spans="1:17" s="285" customFormat="1" ht="11.25" x14ac:dyDescent="0.2">
      <c r="A1960" s="310" t="s">
        <v>1261</v>
      </c>
      <c r="B1960" s="296" t="s">
        <v>1262</v>
      </c>
      <c r="C1960" s="296" t="s">
        <v>312</v>
      </c>
      <c r="D1960" s="322" t="s">
        <v>4880</v>
      </c>
      <c r="E1960" s="323">
        <v>3400</v>
      </c>
      <c r="F1960" s="310" t="s">
        <v>5048</v>
      </c>
      <c r="G1960" s="297" t="s">
        <v>5049</v>
      </c>
      <c r="H1960" s="297" t="s">
        <v>5050</v>
      </c>
      <c r="I1960" s="297" t="s">
        <v>4897</v>
      </c>
      <c r="J1960" s="297" t="s">
        <v>4898</v>
      </c>
      <c r="K1960" s="325"/>
      <c r="L1960" s="322"/>
      <c r="M1960" s="297"/>
      <c r="N1960" s="326">
        <v>1</v>
      </c>
      <c r="O1960" s="296">
        <v>6</v>
      </c>
      <c r="P1960" s="327">
        <v>21629.188122376669</v>
      </c>
      <c r="Q1960" s="321"/>
    </row>
    <row r="1961" spans="1:17" s="285" customFormat="1" ht="11.25" x14ac:dyDescent="0.2">
      <c r="A1961" s="310" t="s">
        <v>1261</v>
      </c>
      <c r="B1961" s="296" t="s">
        <v>1262</v>
      </c>
      <c r="C1961" s="296" t="s">
        <v>312</v>
      </c>
      <c r="D1961" s="322" t="s">
        <v>4864</v>
      </c>
      <c r="E1961" s="323">
        <v>6500</v>
      </c>
      <c r="F1961" s="310" t="s">
        <v>5051</v>
      </c>
      <c r="G1961" s="297" t="s">
        <v>5052</v>
      </c>
      <c r="H1961" s="297" t="s">
        <v>5053</v>
      </c>
      <c r="I1961" s="297" t="s">
        <v>4868</v>
      </c>
      <c r="J1961" s="324" t="s">
        <v>4869</v>
      </c>
      <c r="K1961" s="325"/>
      <c r="L1961" s="322"/>
      <c r="M1961" s="297"/>
      <c r="N1961" s="326">
        <v>1</v>
      </c>
      <c r="O1961" s="296">
        <v>6</v>
      </c>
      <c r="P1961" s="327">
        <v>40229.188122376669</v>
      </c>
      <c r="Q1961" s="321"/>
    </row>
    <row r="1962" spans="1:17" s="285" customFormat="1" ht="11.25" x14ac:dyDescent="0.2">
      <c r="A1962" s="310" t="s">
        <v>1261</v>
      </c>
      <c r="B1962" s="296" t="s">
        <v>1262</v>
      </c>
      <c r="C1962" s="296" t="s">
        <v>312</v>
      </c>
      <c r="D1962" s="322" t="s">
        <v>4864</v>
      </c>
      <c r="E1962" s="323">
        <v>6000</v>
      </c>
      <c r="F1962" s="310" t="s">
        <v>5054</v>
      </c>
      <c r="G1962" s="297" t="s">
        <v>5055</v>
      </c>
      <c r="H1962" s="297" t="s">
        <v>4877</v>
      </c>
      <c r="I1962" s="297" t="s">
        <v>4868</v>
      </c>
      <c r="J1962" s="324" t="s">
        <v>4869</v>
      </c>
      <c r="K1962" s="325"/>
      <c r="L1962" s="322"/>
      <c r="M1962" s="297"/>
      <c r="N1962" s="326">
        <v>1</v>
      </c>
      <c r="O1962" s="296">
        <v>6</v>
      </c>
      <c r="P1962" s="327">
        <v>37229.188122376669</v>
      </c>
      <c r="Q1962" s="321"/>
    </row>
    <row r="1963" spans="1:17" s="285" customFormat="1" ht="11.25" x14ac:dyDescent="0.2">
      <c r="A1963" s="310" t="s">
        <v>1261</v>
      </c>
      <c r="B1963" s="296" t="s">
        <v>1262</v>
      </c>
      <c r="C1963" s="296" t="s">
        <v>312</v>
      </c>
      <c r="D1963" s="322" t="s">
        <v>4880</v>
      </c>
      <c r="E1963" s="323">
        <v>2500</v>
      </c>
      <c r="F1963" s="310" t="s">
        <v>5056</v>
      </c>
      <c r="G1963" s="297" t="s">
        <v>5057</v>
      </c>
      <c r="H1963" s="297" t="s">
        <v>5058</v>
      </c>
      <c r="I1963" s="297" t="s">
        <v>4897</v>
      </c>
      <c r="J1963" s="297" t="s">
        <v>4898</v>
      </c>
      <c r="K1963" s="325"/>
      <c r="L1963" s="322"/>
      <c r="M1963" s="297"/>
      <c r="N1963" s="326">
        <v>1</v>
      </c>
      <c r="O1963" s="296">
        <v>6</v>
      </c>
      <c r="P1963" s="327">
        <v>16229.188122376669</v>
      </c>
      <c r="Q1963" s="321"/>
    </row>
    <row r="1964" spans="1:17" s="285" customFormat="1" ht="11.25" x14ac:dyDescent="0.2">
      <c r="A1964" s="310" t="s">
        <v>1261</v>
      </c>
      <c r="B1964" s="296" t="s">
        <v>1262</v>
      </c>
      <c r="C1964" s="296" t="s">
        <v>312</v>
      </c>
      <c r="D1964" s="297" t="s">
        <v>4864</v>
      </c>
      <c r="E1964" s="323">
        <v>8500</v>
      </c>
      <c r="F1964" s="310" t="s">
        <v>5059</v>
      </c>
      <c r="G1964" s="297" t="s">
        <v>5060</v>
      </c>
      <c r="H1964" s="297" t="s">
        <v>4963</v>
      </c>
      <c r="I1964" s="297" t="s">
        <v>4868</v>
      </c>
      <c r="J1964" s="324" t="s">
        <v>4869</v>
      </c>
      <c r="K1964" s="325"/>
      <c r="L1964" s="322"/>
      <c r="M1964" s="297"/>
      <c r="N1964" s="326">
        <v>2</v>
      </c>
      <c r="O1964" s="296">
        <v>6</v>
      </c>
      <c r="P1964" s="327">
        <v>52229.188122376669</v>
      </c>
      <c r="Q1964" s="321"/>
    </row>
    <row r="1965" spans="1:17" s="285" customFormat="1" ht="11.25" x14ac:dyDescent="0.2">
      <c r="A1965" s="310" t="s">
        <v>1261</v>
      </c>
      <c r="B1965" s="296" t="s">
        <v>1262</v>
      </c>
      <c r="C1965" s="296" t="s">
        <v>312</v>
      </c>
      <c r="D1965" s="322" t="s">
        <v>4864</v>
      </c>
      <c r="E1965" s="323">
        <f>VLOOKUP(F1965,[1]ES_CGR!$E$2:$M$1643,9,0)</f>
        <v>6500</v>
      </c>
      <c r="F1965" s="310" t="s">
        <v>5061</v>
      </c>
      <c r="G1965" s="297" t="s">
        <v>5062</v>
      </c>
      <c r="H1965" s="297" t="s">
        <v>4887</v>
      </c>
      <c r="I1965" s="297" t="s">
        <v>4868</v>
      </c>
      <c r="J1965" s="324" t="s">
        <v>4869</v>
      </c>
      <c r="K1965" s="325"/>
      <c r="L1965" s="322"/>
      <c r="M1965" s="297"/>
      <c r="N1965" s="326">
        <v>4</v>
      </c>
      <c r="O1965" s="296">
        <v>6</v>
      </c>
      <c r="P1965" s="327">
        <v>40229.188122376669</v>
      </c>
      <c r="Q1965" s="321"/>
    </row>
    <row r="1966" spans="1:17" s="285" customFormat="1" ht="11.25" x14ac:dyDescent="0.2">
      <c r="A1966" s="310" t="s">
        <v>1261</v>
      </c>
      <c r="B1966" s="296" t="s">
        <v>1262</v>
      </c>
      <c r="C1966" s="296" t="s">
        <v>312</v>
      </c>
      <c r="D1966" s="322" t="s">
        <v>4864</v>
      </c>
      <c r="E1966" s="323">
        <v>6500</v>
      </c>
      <c r="F1966" s="310" t="s">
        <v>5065</v>
      </c>
      <c r="G1966" s="297" t="s">
        <v>5066</v>
      </c>
      <c r="H1966" s="297" t="s">
        <v>4867</v>
      </c>
      <c r="I1966" s="297" t="s">
        <v>4868</v>
      </c>
      <c r="J1966" s="324" t="s">
        <v>4869</v>
      </c>
      <c r="K1966" s="325"/>
      <c r="L1966" s="322"/>
      <c r="M1966" s="297"/>
      <c r="N1966" s="326">
        <v>1</v>
      </c>
      <c r="O1966" s="296">
        <v>6</v>
      </c>
      <c r="P1966" s="327">
        <v>40229.188122376669</v>
      </c>
      <c r="Q1966" s="321"/>
    </row>
    <row r="1967" spans="1:17" s="285" customFormat="1" ht="11.25" x14ac:dyDescent="0.2">
      <c r="A1967" s="310" t="s">
        <v>1261</v>
      </c>
      <c r="B1967" s="296" t="s">
        <v>1262</v>
      </c>
      <c r="C1967" s="296" t="s">
        <v>312</v>
      </c>
      <c r="D1967" s="322" t="s">
        <v>4880</v>
      </c>
      <c r="E1967" s="323">
        <v>3400</v>
      </c>
      <c r="F1967" s="310" t="s">
        <v>5067</v>
      </c>
      <c r="G1967" s="297" t="s">
        <v>5068</v>
      </c>
      <c r="H1967" s="297" t="s">
        <v>4896</v>
      </c>
      <c r="I1967" s="297" t="s">
        <v>4868</v>
      </c>
      <c r="J1967" s="324" t="s">
        <v>5069</v>
      </c>
      <c r="K1967" s="325"/>
      <c r="L1967" s="322"/>
      <c r="M1967" s="297"/>
      <c r="N1967" s="326">
        <v>1</v>
      </c>
      <c r="O1967" s="296">
        <v>6</v>
      </c>
      <c r="P1967" s="327">
        <v>21629.188122376669</v>
      </c>
      <c r="Q1967" s="321"/>
    </row>
    <row r="1968" spans="1:17" s="285" customFormat="1" ht="11.25" x14ac:dyDescent="0.2">
      <c r="A1968" s="310" t="s">
        <v>1261</v>
      </c>
      <c r="B1968" s="296" t="s">
        <v>1262</v>
      </c>
      <c r="C1968" s="296" t="s">
        <v>312</v>
      </c>
      <c r="D1968" s="322" t="s">
        <v>4864</v>
      </c>
      <c r="E1968" s="323">
        <v>6500</v>
      </c>
      <c r="F1968" s="310" t="s">
        <v>5070</v>
      </c>
      <c r="G1968" s="297" t="s">
        <v>5071</v>
      </c>
      <c r="H1968" s="297" t="s">
        <v>4874</v>
      </c>
      <c r="I1968" s="297" t="s">
        <v>4868</v>
      </c>
      <c r="J1968" s="324" t="s">
        <v>4869</v>
      </c>
      <c r="K1968" s="325"/>
      <c r="L1968" s="322"/>
      <c r="M1968" s="297"/>
      <c r="N1968" s="326">
        <v>2</v>
      </c>
      <c r="O1968" s="296">
        <v>6</v>
      </c>
      <c r="P1968" s="327">
        <v>40229.188122376669</v>
      </c>
      <c r="Q1968" s="321"/>
    </row>
    <row r="1969" spans="1:17" s="285" customFormat="1" ht="11.25" x14ac:dyDescent="0.2">
      <c r="A1969" s="310" t="s">
        <v>1261</v>
      </c>
      <c r="B1969" s="296" t="s">
        <v>1262</v>
      </c>
      <c r="C1969" s="296" t="s">
        <v>312</v>
      </c>
      <c r="D1969" s="322" t="s">
        <v>4864</v>
      </c>
      <c r="E1969" s="323">
        <v>7500</v>
      </c>
      <c r="F1969" s="310" t="s">
        <v>5072</v>
      </c>
      <c r="G1969" s="297" t="s">
        <v>5073</v>
      </c>
      <c r="H1969" s="297" t="s">
        <v>4867</v>
      </c>
      <c r="I1969" s="297" t="s">
        <v>4868</v>
      </c>
      <c r="J1969" s="324" t="s">
        <v>4869</v>
      </c>
      <c r="K1969" s="325"/>
      <c r="L1969" s="322"/>
      <c r="M1969" s="297"/>
      <c r="N1969" s="326">
        <v>2</v>
      </c>
      <c r="O1969" s="296">
        <v>6</v>
      </c>
      <c r="P1969" s="327">
        <v>46229.188122376669</v>
      </c>
      <c r="Q1969" s="321"/>
    </row>
    <row r="1970" spans="1:17" s="285" customFormat="1" ht="11.25" x14ac:dyDescent="0.2">
      <c r="A1970" s="310" t="s">
        <v>1261</v>
      </c>
      <c r="B1970" s="296" t="s">
        <v>1262</v>
      </c>
      <c r="C1970" s="296" t="s">
        <v>312</v>
      </c>
      <c r="D1970" s="322" t="s">
        <v>4864</v>
      </c>
      <c r="E1970" s="323">
        <v>6500</v>
      </c>
      <c r="F1970" s="310" t="s">
        <v>5074</v>
      </c>
      <c r="G1970" s="297" t="s">
        <v>5075</v>
      </c>
      <c r="H1970" s="297" t="s">
        <v>4877</v>
      </c>
      <c r="I1970" s="297" t="s">
        <v>4868</v>
      </c>
      <c r="J1970" s="324" t="s">
        <v>4869</v>
      </c>
      <c r="K1970" s="325"/>
      <c r="L1970" s="322"/>
      <c r="M1970" s="297"/>
      <c r="N1970" s="326">
        <v>2</v>
      </c>
      <c r="O1970" s="296">
        <v>6</v>
      </c>
      <c r="P1970" s="327">
        <v>40229.188122376669</v>
      </c>
      <c r="Q1970" s="321"/>
    </row>
    <row r="1971" spans="1:17" s="285" customFormat="1" ht="11.25" x14ac:dyDescent="0.2">
      <c r="A1971" s="310" t="s">
        <v>1261</v>
      </c>
      <c r="B1971" s="296" t="s">
        <v>1262</v>
      </c>
      <c r="C1971" s="296" t="s">
        <v>312</v>
      </c>
      <c r="D1971" s="322" t="s">
        <v>4864</v>
      </c>
      <c r="E1971" s="323">
        <v>6500</v>
      </c>
      <c r="F1971" s="310" t="s">
        <v>5076</v>
      </c>
      <c r="G1971" s="297" t="s">
        <v>5077</v>
      </c>
      <c r="H1971" s="297" t="s">
        <v>4867</v>
      </c>
      <c r="I1971" s="297" t="s">
        <v>4868</v>
      </c>
      <c r="J1971" s="324" t="s">
        <v>4869</v>
      </c>
      <c r="K1971" s="325"/>
      <c r="L1971" s="322"/>
      <c r="M1971" s="297"/>
      <c r="N1971" s="326">
        <v>2</v>
      </c>
      <c r="O1971" s="296">
        <v>6</v>
      </c>
      <c r="P1971" s="327">
        <v>40229.188122376669</v>
      </c>
      <c r="Q1971" s="321"/>
    </row>
    <row r="1972" spans="1:17" s="285" customFormat="1" ht="11.25" x14ac:dyDescent="0.2">
      <c r="A1972" s="310" t="s">
        <v>1261</v>
      </c>
      <c r="B1972" s="296" t="s">
        <v>1262</v>
      </c>
      <c r="C1972" s="296" t="s">
        <v>312</v>
      </c>
      <c r="D1972" s="322" t="s">
        <v>4864</v>
      </c>
      <c r="E1972" s="323">
        <v>7500</v>
      </c>
      <c r="F1972" s="310" t="s">
        <v>5078</v>
      </c>
      <c r="G1972" s="297" t="s">
        <v>5079</v>
      </c>
      <c r="H1972" s="297" t="s">
        <v>4867</v>
      </c>
      <c r="I1972" s="297" t="s">
        <v>4868</v>
      </c>
      <c r="J1972" s="324" t="s">
        <v>4869</v>
      </c>
      <c r="K1972" s="325"/>
      <c r="L1972" s="322"/>
      <c r="M1972" s="297"/>
      <c r="N1972" s="326">
        <v>4</v>
      </c>
      <c r="O1972" s="296">
        <v>6</v>
      </c>
      <c r="P1972" s="327">
        <v>46229.188122376669</v>
      </c>
      <c r="Q1972" s="321"/>
    </row>
    <row r="1973" spans="1:17" s="285" customFormat="1" ht="11.25" x14ac:dyDescent="0.2">
      <c r="A1973" s="310" t="s">
        <v>1261</v>
      </c>
      <c r="B1973" s="296" t="s">
        <v>1262</v>
      </c>
      <c r="C1973" s="296" t="s">
        <v>312</v>
      </c>
      <c r="D1973" s="322" t="s">
        <v>4864</v>
      </c>
      <c r="E1973" s="323">
        <v>4800</v>
      </c>
      <c r="F1973" s="310" t="s">
        <v>5080</v>
      </c>
      <c r="G1973" s="297" t="s">
        <v>5081</v>
      </c>
      <c r="H1973" s="297" t="s">
        <v>4877</v>
      </c>
      <c r="I1973" s="297" t="s">
        <v>4868</v>
      </c>
      <c r="J1973" s="324" t="s">
        <v>4869</v>
      </c>
      <c r="K1973" s="325"/>
      <c r="L1973" s="322"/>
      <c r="M1973" s="297"/>
      <c r="N1973" s="326">
        <v>1</v>
      </c>
      <c r="O1973" s="296">
        <v>6</v>
      </c>
      <c r="P1973" s="327">
        <v>30029.188122376669</v>
      </c>
      <c r="Q1973" s="321"/>
    </row>
    <row r="1974" spans="1:17" s="285" customFormat="1" ht="11.25" x14ac:dyDescent="0.2">
      <c r="A1974" s="310" t="s">
        <v>1261</v>
      </c>
      <c r="B1974" s="296" t="s">
        <v>1262</v>
      </c>
      <c r="C1974" s="296" t="s">
        <v>312</v>
      </c>
      <c r="D1974" s="322" t="s">
        <v>4880</v>
      </c>
      <c r="E1974" s="323">
        <v>3500</v>
      </c>
      <c r="F1974" s="310" t="s">
        <v>5082</v>
      </c>
      <c r="G1974" s="297" t="s">
        <v>5083</v>
      </c>
      <c r="H1974" s="297" t="s">
        <v>4896</v>
      </c>
      <c r="I1974" s="297" t="s">
        <v>4897</v>
      </c>
      <c r="J1974" s="297" t="s">
        <v>4898</v>
      </c>
      <c r="K1974" s="325"/>
      <c r="L1974" s="322"/>
      <c r="M1974" s="297"/>
      <c r="N1974" s="326">
        <v>1</v>
      </c>
      <c r="O1974" s="296">
        <v>6</v>
      </c>
      <c r="P1974" s="327">
        <v>22229.188122376669</v>
      </c>
      <c r="Q1974" s="321"/>
    </row>
    <row r="1975" spans="1:17" s="285" customFormat="1" ht="11.25" x14ac:dyDescent="0.2">
      <c r="A1975" s="310" t="s">
        <v>1261</v>
      </c>
      <c r="B1975" s="296" t="s">
        <v>1262</v>
      </c>
      <c r="C1975" s="296" t="s">
        <v>312</v>
      </c>
      <c r="D1975" s="322" t="s">
        <v>4864</v>
      </c>
      <c r="E1975" s="323">
        <v>6500</v>
      </c>
      <c r="F1975" s="310" t="s">
        <v>5084</v>
      </c>
      <c r="G1975" s="297" t="s">
        <v>5085</v>
      </c>
      <c r="H1975" s="297" t="s">
        <v>4877</v>
      </c>
      <c r="I1975" s="297" t="s">
        <v>4868</v>
      </c>
      <c r="J1975" s="324" t="s">
        <v>4869</v>
      </c>
      <c r="K1975" s="325"/>
      <c r="L1975" s="322"/>
      <c r="M1975" s="297"/>
      <c r="N1975" s="326">
        <v>1</v>
      </c>
      <c r="O1975" s="296">
        <v>6</v>
      </c>
      <c r="P1975" s="327">
        <v>40229.188122376669</v>
      </c>
      <c r="Q1975" s="321"/>
    </row>
    <row r="1976" spans="1:17" s="285" customFormat="1" ht="11.25" x14ac:dyDescent="0.2">
      <c r="A1976" s="310" t="s">
        <v>1261</v>
      </c>
      <c r="B1976" s="296" t="s">
        <v>1262</v>
      </c>
      <c r="C1976" s="296" t="s">
        <v>312</v>
      </c>
      <c r="D1976" s="322" t="s">
        <v>4864</v>
      </c>
      <c r="E1976" s="323">
        <v>5500</v>
      </c>
      <c r="F1976" s="310" t="s">
        <v>5086</v>
      </c>
      <c r="G1976" s="297" t="s">
        <v>5087</v>
      </c>
      <c r="H1976" s="297" t="s">
        <v>4867</v>
      </c>
      <c r="I1976" s="297" t="s">
        <v>4868</v>
      </c>
      <c r="J1976" s="324" t="s">
        <v>4869</v>
      </c>
      <c r="K1976" s="325"/>
      <c r="L1976" s="322"/>
      <c r="M1976" s="297"/>
      <c r="N1976" s="326">
        <v>2</v>
      </c>
      <c r="O1976" s="296">
        <v>6</v>
      </c>
      <c r="P1976" s="327">
        <v>34229.188122376669</v>
      </c>
      <c r="Q1976" s="321"/>
    </row>
    <row r="1977" spans="1:17" s="285" customFormat="1" ht="11.25" x14ac:dyDescent="0.2">
      <c r="A1977" s="310" t="s">
        <v>1261</v>
      </c>
      <c r="B1977" s="296" t="s">
        <v>1262</v>
      </c>
      <c r="C1977" s="296" t="s">
        <v>312</v>
      </c>
      <c r="D1977" s="322" t="s">
        <v>4880</v>
      </c>
      <c r="E1977" s="323">
        <f>VLOOKUP(F1977,[1]ES_CGR!$E$2:$M$1643,9,0)</f>
        <v>3000</v>
      </c>
      <c r="F1977" s="310" t="s">
        <v>5088</v>
      </c>
      <c r="G1977" s="297" t="s">
        <v>5089</v>
      </c>
      <c r="H1977" s="297" t="s">
        <v>4896</v>
      </c>
      <c r="I1977" s="297" t="s">
        <v>4897</v>
      </c>
      <c r="J1977" s="297" t="s">
        <v>4898</v>
      </c>
      <c r="K1977" s="325"/>
      <c r="L1977" s="322"/>
      <c r="M1977" s="297"/>
      <c r="N1977" s="326">
        <v>1</v>
      </c>
      <c r="O1977" s="296">
        <v>3</v>
      </c>
      <c r="P1977" s="327">
        <v>7466.1581223766698</v>
      </c>
      <c r="Q1977" s="321"/>
    </row>
    <row r="1978" spans="1:17" s="285" customFormat="1" ht="11.25" x14ac:dyDescent="0.2">
      <c r="A1978" s="310" t="s">
        <v>1261</v>
      </c>
      <c r="B1978" s="296" t="s">
        <v>1262</v>
      </c>
      <c r="C1978" s="296" t="s">
        <v>312</v>
      </c>
      <c r="D1978" s="322" t="s">
        <v>4864</v>
      </c>
      <c r="E1978" s="323">
        <v>5500</v>
      </c>
      <c r="F1978" s="310" t="s">
        <v>5090</v>
      </c>
      <c r="G1978" s="297" t="s">
        <v>5091</v>
      </c>
      <c r="H1978" s="297" t="s">
        <v>4867</v>
      </c>
      <c r="I1978" s="297" t="s">
        <v>4868</v>
      </c>
      <c r="J1978" s="324" t="s">
        <v>4869</v>
      </c>
      <c r="K1978" s="325"/>
      <c r="L1978" s="322"/>
      <c r="M1978" s="297"/>
      <c r="N1978" s="326">
        <v>4</v>
      </c>
      <c r="O1978" s="296">
        <v>6</v>
      </c>
      <c r="P1978" s="327">
        <v>34229.188122376669</v>
      </c>
      <c r="Q1978" s="321"/>
    </row>
    <row r="1979" spans="1:17" s="285" customFormat="1" ht="11.25" x14ac:dyDescent="0.2">
      <c r="A1979" s="310" t="s">
        <v>1261</v>
      </c>
      <c r="B1979" s="296" t="s">
        <v>1262</v>
      </c>
      <c r="C1979" s="296" t="s">
        <v>312</v>
      </c>
      <c r="D1979" s="297" t="s">
        <v>4864</v>
      </c>
      <c r="E1979" s="323">
        <v>11500</v>
      </c>
      <c r="F1979" s="310" t="s">
        <v>5092</v>
      </c>
      <c r="G1979" s="297" t="s">
        <v>5093</v>
      </c>
      <c r="H1979" s="297" t="s">
        <v>5094</v>
      </c>
      <c r="I1979" s="297" t="s">
        <v>4868</v>
      </c>
      <c r="J1979" s="324" t="s">
        <v>4869</v>
      </c>
      <c r="K1979" s="325"/>
      <c r="L1979" s="322"/>
      <c r="M1979" s="297"/>
      <c r="N1979" s="326">
        <v>1</v>
      </c>
      <c r="O1979" s="296">
        <v>6</v>
      </c>
      <c r="P1979" s="327">
        <v>70229.188122376669</v>
      </c>
      <c r="Q1979" s="321"/>
    </row>
    <row r="1980" spans="1:17" s="285" customFormat="1" ht="11.25" x14ac:dyDescent="0.2">
      <c r="A1980" s="310" t="s">
        <v>1261</v>
      </c>
      <c r="B1980" s="296" t="s">
        <v>1262</v>
      </c>
      <c r="C1980" s="296" t="s">
        <v>312</v>
      </c>
      <c r="D1980" s="322" t="s">
        <v>4864</v>
      </c>
      <c r="E1980" s="323">
        <v>6500</v>
      </c>
      <c r="F1980" s="310" t="s">
        <v>5095</v>
      </c>
      <c r="G1980" s="297" t="s">
        <v>5096</v>
      </c>
      <c r="H1980" s="297" t="s">
        <v>4874</v>
      </c>
      <c r="I1980" s="297" t="s">
        <v>4868</v>
      </c>
      <c r="J1980" s="324" t="s">
        <v>4869</v>
      </c>
      <c r="K1980" s="325"/>
      <c r="L1980" s="322"/>
      <c r="M1980" s="297"/>
      <c r="N1980" s="326">
        <v>1</v>
      </c>
      <c r="O1980" s="296">
        <v>6</v>
      </c>
      <c r="P1980" s="327">
        <v>40229.188122376669</v>
      </c>
      <c r="Q1980" s="321"/>
    </row>
    <row r="1981" spans="1:17" s="285" customFormat="1" ht="11.25" x14ac:dyDescent="0.2">
      <c r="A1981" s="310" t="s">
        <v>1261</v>
      </c>
      <c r="B1981" s="296" t="s">
        <v>1262</v>
      </c>
      <c r="C1981" s="296" t="s">
        <v>312</v>
      </c>
      <c r="D1981" s="322" t="s">
        <v>4864</v>
      </c>
      <c r="E1981" s="323">
        <v>6500</v>
      </c>
      <c r="F1981" s="310" t="s">
        <v>5097</v>
      </c>
      <c r="G1981" s="297" t="s">
        <v>5098</v>
      </c>
      <c r="H1981" s="297" t="s">
        <v>4874</v>
      </c>
      <c r="I1981" s="297" t="s">
        <v>4868</v>
      </c>
      <c r="J1981" s="324" t="s">
        <v>4869</v>
      </c>
      <c r="K1981" s="325"/>
      <c r="L1981" s="322"/>
      <c r="M1981" s="297"/>
      <c r="N1981" s="326">
        <v>1</v>
      </c>
      <c r="O1981" s="296">
        <v>6</v>
      </c>
      <c r="P1981" s="327">
        <v>40229.188122376669</v>
      </c>
      <c r="Q1981" s="321"/>
    </row>
    <row r="1982" spans="1:17" s="285" customFormat="1" ht="11.25" x14ac:dyDescent="0.2">
      <c r="A1982" s="310" t="s">
        <v>1261</v>
      </c>
      <c r="B1982" s="296" t="s">
        <v>1262</v>
      </c>
      <c r="C1982" s="296" t="s">
        <v>312</v>
      </c>
      <c r="D1982" s="297" t="s">
        <v>4864</v>
      </c>
      <c r="E1982" s="323">
        <v>8500</v>
      </c>
      <c r="F1982" s="310" t="s">
        <v>5100</v>
      </c>
      <c r="G1982" s="297" t="s">
        <v>5101</v>
      </c>
      <c r="H1982" s="297" t="s">
        <v>4874</v>
      </c>
      <c r="I1982" s="297" t="s">
        <v>4868</v>
      </c>
      <c r="J1982" s="324" t="s">
        <v>4869</v>
      </c>
      <c r="K1982" s="325"/>
      <c r="L1982" s="322"/>
      <c r="M1982" s="297"/>
      <c r="N1982" s="326">
        <v>1</v>
      </c>
      <c r="O1982" s="296">
        <v>6</v>
      </c>
      <c r="P1982" s="327">
        <v>52229.188122376669</v>
      </c>
      <c r="Q1982" s="321"/>
    </row>
    <row r="1983" spans="1:17" s="285" customFormat="1" ht="11.25" x14ac:dyDescent="0.2">
      <c r="A1983" s="310" t="s">
        <v>1261</v>
      </c>
      <c r="B1983" s="296" t="s">
        <v>1262</v>
      </c>
      <c r="C1983" s="296" t="s">
        <v>312</v>
      </c>
      <c r="D1983" s="322" t="s">
        <v>4864</v>
      </c>
      <c r="E1983" s="323">
        <v>6500</v>
      </c>
      <c r="F1983" s="310" t="s">
        <v>5102</v>
      </c>
      <c r="G1983" s="297" t="s">
        <v>5103</v>
      </c>
      <c r="H1983" s="297" t="s">
        <v>5104</v>
      </c>
      <c r="I1983" s="297" t="s">
        <v>4868</v>
      </c>
      <c r="J1983" s="324" t="s">
        <v>4869</v>
      </c>
      <c r="K1983" s="325"/>
      <c r="L1983" s="322"/>
      <c r="M1983" s="297"/>
      <c r="N1983" s="326">
        <v>1</v>
      </c>
      <c r="O1983" s="296">
        <v>6</v>
      </c>
      <c r="P1983" s="327">
        <v>40229.188122376669</v>
      </c>
      <c r="Q1983" s="321"/>
    </row>
    <row r="1984" spans="1:17" s="285" customFormat="1" ht="11.25" x14ac:dyDescent="0.2">
      <c r="A1984" s="310" t="s">
        <v>1261</v>
      </c>
      <c r="B1984" s="296" t="s">
        <v>1262</v>
      </c>
      <c r="C1984" s="296" t="s">
        <v>312</v>
      </c>
      <c r="D1984" s="322" t="s">
        <v>4864</v>
      </c>
      <c r="E1984" s="323">
        <v>5500</v>
      </c>
      <c r="F1984" s="310" t="s">
        <v>5106</v>
      </c>
      <c r="G1984" s="297" t="s">
        <v>5107</v>
      </c>
      <c r="H1984" s="297" t="s">
        <v>4914</v>
      </c>
      <c r="I1984" s="297" t="s">
        <v>4868</v>
      </c>
      <c r="J1984" s="324" t="s">
        <v>4869</v>
      </c>
      <c r="K1984" s="325"/>
      <c r="L1984" s="322"/>
      <c r="M1984" s="297"/>
      <c r="N1984" s="326">
        <v>1</v>
      </c>
      <c r="O1984" s="296">
        <v>6</v>
      </c>
      <c r="P1984" s="327">
        <v>34229.188122376669</v>
      </c>
      <c r="Q1984" s="321"/>
    </row>
    <row r="1985" spans="1:17" s="285" customFormat="1" ht="11.25" x14ac:dyDescent="0.2">
      <c r="A1985" s="310" t="s">
        <v>1261</v>
      </c>
      <c r="B1985" s="296" t="s">
        <v>1262</v>
      </c>
      <c r="C1985" s="296" t="s">
        <v>312</v>
      </c>
      <c r="D1985" s="322" t="s">
        <v>4956</v>
      </c>
      <c r="E1985" s="323">
        <v>2100</v>
      </c>
      <c r="F1985" s="310" t="s">
        <v>5108</v>
      </c>
      <c r="G1985" s="297" t="s">
        <v>5109</v>
      </c>
      <c r="H1985" s="297" t="s">
        <v>4959</v>
      </c>
      <c r="I1985" s="297" t="s">
        <v>4897</v>
      </c>
      <c r="J1985" s="324" t="s">
        <v>4960</v>
      </c>
      <c r="K1985" s="325"/>
      <c r="L1985" s="322"/>
      <c r="M1985" s="297"/>
      <c r="N1985" s="326">
        <v>1</v>
      </c>
      <c r="O1985" s="296">
        <v>6</v>
      </c>
      <c r="P1985" s="327">
        <v>13656.388122376669</v>
      </c>
      <c r="Q1985" s="321"/>
    </row>
    <row r="1986" spans="1:17" s="285" customFormat="1" ht="11.25" x14ac:dyDescent="0.2">
      <c r="A1986" s="310" t="s">
        <v>1261</v>
      </c>
      <c r="B1986" s="296" t="s">
        <v>1262</v>
      </c>
      <c r="C1986" s="296" t="s">
        <v>312</v>
      </c>
      <c r="D1986" s="322" t="s">
        <v>4864</v>
      </c>
      <c r="E1986" s="323">
        <f>VLOOKUP(F1986,[1]ES_CGR!$E$2:$M$1643,9,0)</f>
        <v>6500</v>
      </c>
      <c r="F1986" s="310" t="s">
        <v>5110</v>
      </c>
      <c r="G1986" s="297" t="s">
        <v>5111</v>
      </c>
      <c r="H1986" s="297" t="s">
        <v>4887</v>
      </c>
      <c r="I1986" s="297" t="s">
        <v>4868</v>
      </c>
      <c r="J1986" s="324" t="s">
        <v>4869</v>
      </c>
      <c r="K1986" s="325"/>
      <c r="L1986" s="322"/>
      <c r="M1986" s="297"/>
      <c r="N1986" s="326">
        <v>1</v>
      </c>
      <c r="O1986" s="296">
        <v>1</v>
      </c>
      <c r="P1986" s="327">
        <v>9637.4181223766682</v>
      </c>
      <c r="Q1986" s="321"/>
    </row>
    <row r="1987" spans="1:17" s="285" customFormat="1" ht="11.25" x14ac:dyDescent="0.2">
      <c r="A1987" s="310" t="s">
        <v>1261</v>
      </c>
      <c r="B1987" s="296" t="s">
        <v>1262</v>
      </c>
      <c r="C1987" s="296" t="s">
        <v>312</v>
      </c>
      <c r="D1987" s="322" t="s">
        <v>4864</v>
      </c>
      <c r="E1987" s="323">
        <v>8500</v>
      </c>
      <c r="F1987" s="310" t="s">
        <v>5113</v>
      </c>
      <c r="G1987" s="297" t="s">
        <v>5114</v>
      </c>
      <c r="H1987" s="297" t="s">
        <v>4877</v>
      </c>
      <c r="I1987" s="297" t="s">
        <v>4868</v>
      </c>
      <c r="J1987" s="324" t="s">
        <v>4869</v>
      </c>
      <c r="K1987" s="325"/>
      <c r="L1987" s="322"/>
      <c r="M1987" s="297"/>
      <c r="N1987" s="326">
        <v>1</v>
      </c>
      <c r="O1987" s="296">
        <v>6</v>
      </c>
      <c r="P1987" s="327">
        <v>52229.188122376669</v>
      </c>
      <c r="Q1987" s="321"/>
    </row>
    <row r="1988" spans="1:17" s="285" customFormat="1" ht="11.25" x14ac:dyDescent="0.2">
      <c r="A1988" s="310" t="s">
        <v>1261</v>
      </c>
      <c r="B1988" s="296" t="s">
        <v>1262</v>
      </c>
      <c r="C1988" s="296" t="s">
        <v>312</v>
      </c>
      <c r="D1988" s="322" t="s">
        <v>4864</v>
      </c>
      <c r="E1988" s="323">
        <v>6500</v>
      </c>
      <c r="F1988" s="310" t="s">
        <v>5115</v>
      </c>
      <c r="G1988" s="297" t="s">
        <v>5116</v>
      </c>
      <c r="H1988" s="297" t="s">
        <v>4877</v>
      </c>
      <c r="I1988" s="297" t="s">
        <v>4868</v>
      </c>
      <c r="J1988" s="324" t="s">
        <v>4869</v>
      </c>
      <c r="K1988" s="325"/>
      <c r="L1988" s="322"/>
      <c r="M1988" s="297"/>
      <c r="N1988" s="326">
        <v>4</v>
      </c>
      <c r="O1988" s="296">
        <v>6</v>
      </c>
      <c r="P1988" s="327">
        <v>40229.188122376669</v>
      </c>
      <c r="Q1988" s="321"/>
    </row>
    <row r="1989" spans="1:17" s="285" customFormat="1" ht="11.25" x14ac:dyDescent="0.2">
      <c r="A1989" s="310" t="s">
        <v>1261</v>
      </c>
      <c r="B1989" s="296" t="s">
        <v>1262</v>
      </c>
      <c r="C1989" s="296" t="s">
        <v>312</v>
      </c>
      <c r="D1989" s="322" t="s">
        <v>4956</v>
      </c>
      <c r="E1989" s="323">
        <v>2500</v>
      </c>
      <c r="F1989" s="310" t="s">
        <v>5117</v>
      </c>
      <c r="G1989" s="297" t="s">
        <v>5118</v>
      </c>
      <c r="H1989" s="297" t="s">
        <v>4959</v>
      </c>
      <c r="I1989" s="297" t="s">
        <v>4897</v>
      </c>
      <c r="J1989" s="324" t="s">
        <v>4960</v>
      </c>
      <c r="K1989" s="325"/>
      <c r="L1989" s="322"/>
      <c r="M1989" s="297"/>
      <c r="N1989" s="326">
        <v>1</v>
      </c>
      <c r="O1989" s="296">
        <v>6</v>
      </c>
      <c r="P1989" s="327">
        <v>16229.188122376669</v>
      </c>
      <c r="Q1989" s="321"/>
    </row>
    <row r="1990" spans="1:17" s="285" customFormat="1" ht="11.25" x14ac:dyDescent="0.2">
      <c r="A1990" s="310" t="s">
        <v>1261</v>
      </c>
      <c r="B1990" s="296" t="s">
        <v>1262</v>
      </c>
      <c r="C1990" s="296" t="s">
        <v>312</v>
      </c>
      <c r="D1990" s="322" t="s">
        <v>4864</v>
      </c>
      <c r="E1990" s="323">
        <v>6500</v>
      </c>
      <c r="F1990" s="310" t="s">
        <v>3103</v>
      </c>
      <c r="G1990" s="297" t="s">
        <v>3104</v>
      </c>
      <c r="H1990" s="297" t="s">
        <v>4867</v>
      </c>
      <c r="I1990" s="297" t="s">
        <v>4868</v>
      </c>
      <c r="J1990" s="324" t="s">
        <v>4869</v>
      </c>
      <c r="K1990" s="325"/>
      <c r="L1990" s="322"/>
      <c r="M1990" s="297"/>
      <c r="N1990" s="326">
        <v>2</v>
      </c>
      <c r="O1990" s="296">
        <v>6</v>
      </c>
      <c r="P1990" s="327">
        <v>40229.188122376669</v>
      </c>
      <c r="Q1990" s="321"/>
    </row>
    <row r="1991" spans="1:17" s="285" customFormat="1" ht="11.25" x14ac:dyDescent="0.2">
      <c r="A1991" s="310" t="s">
        <v>1261</v>
      </c>
      <c r="B1991" s="296" t="s">
        <v>1262</v>
      </c>
      <c r="C1991" s="296" t="s">
        <v>312</v>
      </c>
      <c r="D1991" s="322" t="s">
        <v>4864</v>
      </c>
      <c r="E1991" s="323">
        <v>6500</v>
      </c>
      <c r="F1991" s="310" t="s">
        <v>5119</v>
      </c>
      <c r="G1991" s="297" t="s">
        <v>5120</v>
      </c>
      <c r="H1991" s="297" t="s">
        <v>4877</v>
      </c>
      <c r="I1991" s="297" t="s">
        <v>4868</v>
      </c>
      <c r="J1991" s="324" t="s">
        <v>4869</v>
      </c>
      <c r="K1991" s="325"/>
      <c r="L1991" s="322"/>
      <c r="M1991" s="297"/>
      <c r="N1991" s="326">
        <v>2</v>
      </c>
      <c r="O1991" s="296">
        <v>6</v>
      </c>
      <c r="P1991" s="327">
        <v>40229.188122376669</v>
      </c>
      <c r="Q1991" s="321"/>
    </row>
    <row r="1992" spans="1:17" s="285" customFormat="1" ht="11.25" x14ac:dyDescent="0.2">
      <c r="A1992" s="310" t="s">
        <v>1261</v>
      </c>
      <c r="B1992" s="296" t="s">
        <v>1262</v>
      </c>
      <c r="C1992" s="296" t="s">
        <v>312</v>
      </c>
      <c r="D1992" s="322" t="s">
        <v>4864</v>
      </c>
      <c r="E1992" s="323">
        <v>8500</v>
      </c>
      <c r="F1992" s="310" t="s">
        <v>5121</v>
      </c>
      <c r="G1992" s="297" t="s">
        <v>5122</v>
      </c>
      <c r="H1992" s="297" t="s">
        <v>4887</v>
      </c>
      <c r="I1992" s="297" t="s">
        <v>4868</v>
      </c>
      <c r="J1992" s="324" t="s">
        <v>4869</v>
      </c>
      <c r="K1992" s="325"/>
      <c r="L1992" s="322"/>
      <c r="M1992" s="297"/>
      <c r="N1992" s="326">
        <v>2</v>
      </c>
      <c r="O1992" s="296">
        <v>6</v>
      </c>
      <c r="P1992" s="327">
        <v>52229.188122376669</v>
      </c>
      <c r="Q1992" s="321"/>
    </row>
    <row r="1993" spans="1:17" s="285" customFormat="1" ht="11.25" x14ac:dyDescent="0.2">
      <c r="A1993" s="310" t="s">
        <v>1261</v>
      </c>
      <c r="B1993" s="296" t="s">
        <v>1262</v>
      </c>
      <c r="C1993" s="296" t="s">
        <v>312</v>
      </c>
      <c r="D1993" s="322" t="s">
        <v>4864</v>
      </c>
      <c r="E1993" s="323">
        <v>7500</v>
      </c>
      <c r="F1993" s="310" t="s">
        <v>5125</v>
      </c>
      <c r="G1993" s="297" t="s">
        <v>5126</v>
      </c>
      <c r="H1993" s="297" t="s">
        <v>4867</v>
      </c>
      <c r="I1993" s="297" t="s">
        <v>4868</v>
      </c>
      <c r="J1993" s="324" t="s">
        <v>4869</v>
      </c>
      <c r="K1993" s="325"/>
      <c r="L1993" s="322"/>
      <c r="M1993" s="297"/>
      <c r="N1993" s="326">
        <v>4</v>
      </c>
      <c r="O1993" s="296">
        <v>6</v>
      </c>
      <c r="P1993" s="327">
        <v>46229.188122376669</v>
      </c>
      <c r="Q1993" s="321"/>
    </row>
    <row r="1994" spans="1:17" s="285" customFormat="1" ht="11.25" x14ac:dyDescent="0.2">
      <c r="A1994" s="310" t="s">
        <v>1261</v>
      </c>
      <c r="B1994" s="296" t="s">
        <v>1262</v>
      </c>
      <c r="C1994" s="296" t="s">
        <v>312</v>
      </c>
      <c r="D1994" s="322" t="s">
        <v>4864</v>
      </c>
      <c r="E1994" s="323">
        <v>6500</v>
      </c>
      <c r="F1994" s="310" t="s">
        <v>5127</v>
      </c>
      <c r="G1994" s="297" t="s">
        <v>5128</v>
      </c>
      <c r="H1994" s="297" t="s">
        <v>4877</v>
      </c>
      <c r="I1994" s="297" t="s">
        <v>4868</v>
      </c>
      <c r="J1994" s="324" t="s">
        <v>4869</v>
      </c>
      <c r="K1994" s="325"/>
      <c r="L1994" s="322"/>
      <c r="M1994" s="297"/>
      <c r="N1994" s="326">
        <v>2</v>
      </c>
      <c r="O1994" s="296">
        <v>6</v>
      </c>
      <c r="P1994" s="327">
        <v>40229.188122376669</v>
      </c>
      <c r="Q1994" s="321"/>
    </row>
    <row r="1995" spans="1:17" s="285" customFormat="1" ht="11.25" x14ac:dyDescent="0.2">
      <c r="A1995" s="310" t="s">
        <v>1261</v>
      </c>
      <c r="B1995" s="296" t="s">
        <v>1262</v>
      </c>
      <c r="C1995" s="296" t="s">
        <v>312</v>
      </c>
      <c r="D1995" s="322" t="s">
        <v>4864</v>
      </c>
      <c r="E1995" s="323">
        <v>7500</v>
      </c>
      <c r="F1995" s="310" t="s">
        <v>5129</v>
      </c>
      <c r="G1995" s="297" t="s">
        <v>5130</v>
      </c>
      <c r="H1995" s="297" t="s">
        <v>4877</v>
      </c>
      <c r="I1995" s="297" t="s">
        <v>4868</v>
      </c>
      <c r="J1995" s="324" t="s">
        <v>4869</v>
      </c>
      <c r="K1995" s="325"/>
      <c r="L1995" s="322"/>
      <c r="M1995" s="297"/>
      <c r="N1995" s="326">
        <v>2</v>
      </c>
      <c r="O1995" s="296">
        <v>6</v>
      </c>
      <c r="P1995" s="327">
        <v>46229.188122376669</v>
      </c>
      <c r="Q1995" s="321"/>
    </row>
    <row r="1996" spans="1:17" s="285" customFormat="1" ht="11.25" x14ac:dyDescent="0.2">
      <c r="A1996" s="310" t="s">
        <v>1261</v>
      </c>
      <c r="B1996" s="296" t="s">
        <v>1262</v>
      </c>
      <c r="C1996" s="296" t="s">
        <v>312</v>
      </c>
      <c r="D1996" s="322" t="s">
        <v>4864</v>
      </c>
      <c r="E1996" s="323">
        <v>9500</v>
      </c>
      <c r="F1996" s="310" t="s">
        <v>5131</v>
      </c>
      <c r="G1996" s="297" t="s">
        <v>5132</v>
      </c>
      <c r="H1996" s="297" t="s">
        <v>4874</v>
      </c>
      <c r="I1996" s="297" t="s">
        <v>4868</v>
      </c>
      <c r="J1996" s="324" t="s">
        <v>4869</v>
      </c>
      <c r="K1996" s="325"/>
      <c r="L1996" s="322"/>
      <c r="M1996" s="297"/>
      <c r="N1996" s="326">
        <v>2</v>
      </c>
      <c r="O1996" s="296">
        <v>6</v>
      </c>
      <c r="P1996" s="327">
        <v>58229.188122376669</v>
      </c>
      <c r="Q1996" s="321"/>
    </row>
    <row r="1997" spans="1:17" s="285" customFormat="1" ht="11.25" x14ac:dyDescent="0.2">
      <c r="A1997" s="310" t="s">
        <v>1261</v>
      </c>
      <c r="B1997" s="296" t="s">
        <v>1262</v>
      </c>
      <c r="C1997" s="296" t="s">
        <v>312</v>
      </c>
      <c r="D1997" s="322" t="s">
        <v>4864</v>
      </c>
      <c r="E1997" s="323">
        <v>12000</v>
      </c>
      <c r="F1997" s="310" t="s">
        <v>5135</v>
      </c>
      <c r="G1997" s="297" t="s">
        <v>5136</v>
      </c>
      <c r="H1997" s="297" t="s">
        <v>4887</v>
      </c>
      <c r="I1997" s="297" t="s">
        <v>4868</v>
      </c>
      <c r="J1997" s="324" t="s">
        <v>4869</v>
      </c>
      <c r="K1997" s="325"/>
      <c r="L1997" s="322"/>
      <c r="M1997" s="297"/>
      <c r="N1997" s="326">
        <v>2</v>
      </c>
      <c r="O1997" s="296">
        <v>6</v>
      </c>
      <c r="P1997" s="327">
        <v>73229.188122376669</v>
      </c>
      <c r="Q1997" s="321"/>
    </row>
    <row r="1998" spans="1:17" s="285" customFormat="1" ht="11.25" x14ac:dyDescent="0.2">
      <c r="A1998" s="310" t="s">
        <v>1261</v>
      </c>
      <c r="B1998" s="296" t="s">
        <v>1262</v>
      </c>
      <c r="C1998" s="296" t="s">
        <v>312</v>
      </c>
      <c r="D1998" s="322" t="s">
        <v>4864</v>
      </c>
      <c r="E1998" s="323">
        <v>7500</v>
      </c>
      <c r="F1998" s="310" t="s">
        <v>5137</v>
      </c>
      <c r="G1998" s="297" t="s">
        <v>5138</v>
      </c>
      <c r="H1998" s="297" t="s">
        <v>4877</v>
      </c>
      <c r="I1998" s="297" t="s">
        <v>4868</v>
      </c>
      <c r="J1998" s="324" t="s">
        <v>4869</v>
      </c>
      <c r="K1998" s="325"/>
      <c r="L1998" s="322"/>
      <c r="M1998" s="297"/>
      <c r="N1998" s="326">
        <v>1</v>
      </c>
      <c r="O1998" s="296">
        <v>6</v>
      </c>
      <c r="P1998" s="327">
        <v>46229.188122376669</v>
      </c>
      <c r="Q1998" s="321"/>
    </row>
    <row r="1999" spans="1:17" s="285" customFormat="1" ht="11.25" x14ac:dyDescent="0.2">
      <c r="A1999" s="310" t="s">
        <v>1261</v>
      </c>
      <c r="B1999" s="296" t="s">
        <v>1262</v>
      </c>
      <c r="C1999" s="296" t="s">
        <v>312</v>
      </c>
      <c r="D1999" s="322" t="s">
        <v>4864</v>
      </c>
      <c r="E1999" s="323">
        <v>6500</v>
      </c>
      <c r="F1999" s="310" t="s">
        <v>5140</v>
      </c>
      <c r="G1999" s="297" t="s">
        <v>5141</v>
      </c>
      <c r="H1999" s="297" t="s">
        <v>4867</v>
      </c>
      <c r="I1999" s="297" t="s">
        <v>4868</v>
      </c>
      <c r="J1999" s="324" t="s">
        <v>4869</v>
      </c>
      <c r="K1999" s="325"/>
      <c r="L1999" s="322"/>
      <c r="M1999" s="297"/>
      <c r="N1999" s="326">
        <v>2</v>
      </c>
      <c r="O1999" s="296">
        <v>6</v>
      </c>
      <c r="P1999" s="327">
        <v>40229.188122376669</v>
      </c>
      <c r="Q1999" s="321"/>
    </row>
    <row r="2000" spans="1:17" s="285" customFormat="1" ht="11.25" x14ac:dyDescent="0.2">
      <c r="A2000" s="310" t="s">
        <v>1261</v>
      </c>
      <c r="B2000" s="296" t="s">
        <v>1262</v>
      </c>
      <c r="C2000" s="296" t="s">
        <v>312</v>
      </c>
      <c r="D2000" s="322" t="s">
        <v>4864</v>
      </c>
      <c r="E2000" s="323">
        <v>6500</v>
      </c>
      <c r="F2000" s="310" t="s">
        <v>5142</v>
      </c>
      <c r="G2000" s="297" t="s">
        <v>5143</v>
      </c>
      <c r="H2000" s="297" t="s">
        <v>4877</v>
      </c>
      <c r="I2000" s="297" t="s">
        <v>4868</v>
      </c>
      <c r="J2000" s="324" t="s">
        <v>4869</v>
      </c>
      <c r="K2000" s="325"/>
      <c r="L2000" s="322"/>
      <c r="M2000" s="297"/>
      <c r="N2000" s="326">
        <v>2</v>
      </c>
      <c r="O2000" s="296">
        <v>6</v>
      </c>
      <c r="P2000" s="327">
        <v>40229.188122376669</v>
      </c>
      <c r="Q2000" s="321"/>
    </row>
    <row r="2001" spans="1:17" s="285" customFormat="1" ht="11.25" x14ac:dyDescent="0.2">
      <c r="A2001" s="310" t="s">
        <v>1261</v>
      </c>
      <c r="B2001" s="296" t="s">
        <v>1262</v>
      </c>
      <c r="C2001" s="296" t="s">
        <v>312</v>
      </c>
      <c r="D2001" s="322" t="s">
        <v>4880</v>
      </c>
      <c r="E2001" s="323">
        <v>2500</v>
      </c>
      <c r="F2001" s="310" t="s">
        <v>5144</v>
      </c>
      <c r="G2001" s="297" t="s">
        <v>5145</v>
      </c>
      <c r="H2001" s="297" t="s">
        <v>4867</v>
      </c>
      <c r="I2001" s="297" t="s">
        <v>4897</v>
      </c>
      <c r="J2001" s="297" t="s">
        <v>4898</v>
      </c>
      <c r="K2001" s="325"/>
      <c r="L2001" s="322"/>
      <c r="M2001" s="297"/>
      <c r="N2001" s="326">
        <v>1</v>
      </c>
      <c r="O2001" s="296">
        <v>6</v>
      </c>
      <c r="P2001" s="327">
        <v>16229.188122376669</v>
      </c>
      <c r="Q2001" s="321"/>
    </row>
    <row r="2002" spans="1:17" s="285" customFormat="1" ht="11.25" x14ac:dyDescent="0.2">
      <c r="A2002" s="310" t="s">
        <v>1261</v>
      </c>
      <c r="B2002" s="296" t="s">
        <v>1262</v>
      </c>
      <c r="C2002" s="296" t="s">
        <v>312</v>
      </c>
      <c r="D2002" s="322" t="s">
        <v>4864</v>
      </c>
      <c r="E2002" s="323">
        <v>6500</v>
      </c>
      <c r="F2002" s="310" t="s">
        <v>5146</v>
      </c>
      <c r="G2002" s="297" t="s">
        <v>5147</v>
      </c>
      <c r="H2002" s="297" t="s">
        <v>4867</v>
      </c>
      <c r="I2002" s="297" t="s">
        <v>4868</v>
      </c>
      <c r="J2002" s="324" t="s">
        <v>4869</v>
      </c>
      <c r="K2002" s="325"/>
      <c r="L2002" s="322"/>
      <c r="M2002" s="297"/>
      <c r="N2002" s="326">
        <v>2</v>
      </c>
      <c r="O2002" s="296">
        <v>6</v>
      </c>
      <c r="P2002" s="327">
        <v>40229.188122376669</v>
      </c>
      <c r="Q2002" s="321"/>
    </row>
    <row r="2003" spans="1:17" s="285" customFormat="1" ht="11.25" x14ac:dyDescent="0.2">
      <c r="A2003" s="310" t="s">
        <v>1261</v>
      </c>
      <c r="B2003" s="296" t="s">
        <v>1262</v>
      </c>
      <c r="C2003" s="296" t="s">
        <v>312</v>
      </c>
      <c r="D2003" s="322" t="s">
        <v>4864</v>
      </c>
      <c r="E2003" s="323">
        <v>6500</v>
      </c>
      <c r="F2003" s="310" t="s">
        <v>5148</v>
      </c>
      <c r="G2003" s="297" t="s">
        <v>5149</v>
      </c>
      <c r="H2003" s="297" t="s">
        <v>4887</v>
      </c>
      <c r="I2003" s="297" t="s">
        <v>4868</v>
      </c>
      <c r="J2003" s="324" t="s">
        <v>4869</v>
      </c>
      <c r="K2003" s="325"/>
      <c r="L2003" s="322"/>
      <c r="M2003" s="297"/>
      <c r="N2003" s="326">
        <v>2</v>
      </c>
      <c r="O2003" s="296">
        <v>6</v>
      </c>
      <c r="P2003" s="327">
        <v>40229.188122376669</v>
      </c>
      <c r="Q2003" s="321"/>
    </row>
    <row r="2004" spans="1:17" s="285" customFormat="1" ht="11.25" x14ac:dyDescent="0.2">
      <c r="A2004" s="310" t="s">
        <v>1261</v>
      </c>
      <c r="B2004" s="296" t="s">
        <v>1262</v>
      </c>
      <c r="C2004" s="296" t="s">
        <v>312</v>
      </c>
      <c r="D2004" s="322" t="s">
        <v>4864</v>
      </c>
      <c r="E2004" s="323">
        <f>VLOOKUP(F2004,[1]ES_CGR!$E$2:$M$1643,9,0)</f>
        <v>11000</v>
      </c>
      <c r="F2004" s="310" t="s">
        <v>1394</v>
      </c>
      <c r="G2004" s="297" t="s">
        <v>1395</v>
      </c>
      <c r="H2004" s="297" t="s">
        <v>5029</v>
      </c>
      <c r="I2004" s="297" t="s">
        <v>4868</v>
      </c>
      <c r="J2004" s="324" t="s">
        <v>4869</v>
      </c>
      <c r="K2004" s="325"/>
      <c r="L2004" s="322"/>
      <c r="M2004" s="297"/>
      <c r="N2004" s="326">
        <v>1</v>
      </c>
      <c r="O2004" s="296">
        <v>2</v>
      </c>
      <c r="P2004" s="327">
        <v>14169.09812237667</v>
      </c>
      <c r="Q2004" s="321"/>
    </row>
    <row r="2005" spans="1:17" s="285" customFormat="1" ht="11.25" x14ac:dyDescent="0.2">
      <c r="A2005" s="310" t="s">
        <v>1261</v>
      </c>
      <c r="B2005" s="296" t="s">
        <v>1262</v>
      </c>
      <c r="C2005" s="296" t="s">
        <v>312</v>
      </c>
      <c r="D2005" s="322" t="s">
        <v>4864</v>
      </c>
      <c r="E2005" s="323">
        <v>9500</v>
      </c>
      <c r="F2005" s="310" t="s">
        <v>5150</v>
      </c>
      <c r="G2005" s="297" t="s">
        <v>5151</v>
      </c>
      <c r="H2005" s="297" t="s">
        <v>4867</v>
      </c>
      <c r="I2005" s="297" t="s">
        <v>4868</v>
      </c>
      <c r="J2005" s="324" t="s">
        <v>4869</v>
      </c>
      <c r="K2005" s="325"/>
      <c r="L2005" s="322"/>
      <c r="M2005" s="297"/>
      <c r="N2005" s="326">
        <v>2</v>
      </c>
      <c r="O2005" s="296">
        <v>6</v>
      </c>
      <c r="P2005" s="327">
        <v>58229.188122376669</v>
      </c>
      <c r="Q2005" s="321"/>
    </row>
    <row r="2006" spans="1:17" s="285" customFormat="1" ht="11.25" x14ac:dyDescent="0.2">
      <c r="A2006" s="310" t="s">
        <v>1261</v>
      </c>
      <c r="B2006" s="296" t="s">
        <v>1262</v>
      </c>
      <c r="C2006" s="296" t="s">
        <v>312</v>
      </c>
      <c r="D2006" s="322" t="s">
        <v>4864</v>
      </c>
      <c r="E2006" s="323">
        <v>6000</v>
      </c>
      <c r="F2006" s="310" t="s">
        <v>5152</v>
      </c>
      <c r="G2006" s="297" t="s">
        <v>5153</v>
      </c>
      <c r="H2006" s="297" t="s">
        <v>5154</v>
      </c>
      <c r="I2006" s="297" t="s">
        <v>4868</v>
      </c>
      <c r="J2006" s="324" t="s">
        <v>4869</v>
      </c>
      <c r="K2006" s="325"/>
      <c r="L2006" s="322"/>
      <c r="M2006" s="297"/>
      <c r="N2006" s="326">
        <v>1</v>
      </c>
      <c r="O2006" s="296">
        <v>6</v>
      </c>
      <c r="P2006" s="327">
        <v>37229.188122376669</v>
      </c>
      <c r="Q2006" s="321"/>
    </row>
    <row r="2007" spans="1:17" s="285" customFormat="1" ht="11.25" x14ac:dyDescent="0.2">
      <c r="A2007" s="310" t="s">
        <v>1261</v>
      </c>
      <c r="B2007" s="296" t="s">
        <v>1262</v>
      </c>
      <c r="C2007" s="296" t="s">
        <v>312</v>
      </c>
      <c r="D2007" s="322" t="s">
        <v>4864</v>
      </c>
      <c r="E2007" s="323">
        <v>6500</v>
      </c>
      <c r="F2007" s="310" t="s">
        <v>5155</v>
      </c>
      <c r="G2007" s="297" t="s">
        <v>5156</v>
      </c>
      <c r="H2007" s="297" t="s">
        <v>4887</v>
      </c>
      <c r="I2007" s="297" t="s">
        <v>4868</v>
      </c>
      <c r="J2007" s="324" t="s">
        <v>4869</v>
      </c>
      <c r="K2007" s="325"/>
      <c r="L2007" s="322"/>
      <c r="M2007" s="297"/>
      <c r="N2007" s="326">
        <v>2</v>
      </c>
      <c r="O2007" s="296">
        <v>6</v>
      </c>
      <c r="P2007" s="327">
        <v>40229.188122376669</v>
      </c>
      <c r="Q2007" s="321"/>
    </row>
    <row r="2008" spans="1:17" s="285" customFormat="1" ht="11.25" x14ac:dyDescent="0.2">
      <c r="A2008" s="310" t="s">
        <v>1261</v>
      </c>
      <c r="B2008" s="296" t="s">
        <v>1262</v>
      </c>
      <c r="C2008" s="296" t="s">
        <v>312</v>
      </c>
      <c r="D2008" s="322" t="s">
        <v>4864</v>
      </c>
      <c r="E2008" s="323">
        <v>8500</v>
      </c>
      <c r="F2008" s="310" t="s">
        <v>5157</v>
      </c>
      <c r="G2008" s="297" t="s">
        <v>5158</v>
      </c>
      <c r="H2008" s="297" t="s">
        <v>4887</v>
      </c>
      <c r="I2008" s="297" t="s">
        <v>4868</v>
      </c>
      <c r="J2008" s="324" t="s">
        <v>4869</v>
      </c>
      <c r="K2008" s="325"/>
      <c r="L2008" s="322"/>
      <c r="M2008" s="297"/>
      <c r="N2008" s="326">
        <v>2</v>
      </c>
      <c r="O2008" s="296">
        <v>6</v>
      </c>
      <c r="P2008" s="327">
        <v>52229.188122376669</v>
      </c>
      <c r="Q2008" s="321"/>
    </row>
    <row r="2009" spans="1:17" s="285" customFormat="1" ht="11.25" x14ac:dyDescent="0.2">
      <c r="A2009" s="310" t="s">
        <v>1261</v>
      </c>
      <c r="B2009" s="296" t="s">
        <v>1262</v>
      </c>
      <c r="C2009" s="296" t="s">
        <v>312</v>
      </c>
      <c r="D2009" s="322" t="s">
        <v>4880</v>
      </c>
      <c r="E2009" s="323">
        <v>4500</v>
      </c>
      <c r="F2009" s="310" t="s">
        <v>5160</v>
      </c>
      <c r="G2009" s="297" t="s">
        <v>5161</v>
      </c>
      <c r="H2009" s="297" t="s">
        <v>4896</v>
      </c>
      <c r="I2009" s="297" t="s">
        <v>4868</v>
      </c>
      <c r="J2009" s="324" t="s">
        <v>5069</v>
      </c>
      <c r="K2009" s="325"/>
      <c r="L2009" s="322"/>
      <c r="M2009" s="297"/>
      <c r="N2009" s="326">
        <v>1</v>
      </c>
      <c r="O2009" s="296">
        <v>6</v>
      </c>
      <c r="P2009" s="327">
        <v>28229.188122376669</v>
      </c>
      <c r="Q2009" s="321"/>
    </row>
    <row r="2010" spans="1:17" s="285" customFormat="1" ht="11.25" x14ac:dyDescent="0.2">
      <c r="A2010" s="310" t="s">
        <v>1261</v>
      </c>
      <c r="B2010" s="296" t="s">
        <v>1262</v>
      </c>
      <c r="C2010" s="296" t="s">
        <v>312</v>
      </c>
      <c r="D2010" s="322" t="s">
        <v>4864</v>
      </c>
      <c r="E2010" s="323">
        <v>6500</v>
      </c>
      <c r="F2010" s="310" t="s">
        <v>5162</v>
      </c>
      <c r="G2010" s="297" t="s">
        <v>5163</v>
      </c>
      <c r="H2010" s="297" t="s">
        <v>4874</v>
      </c>
      <c r="I2010" s="297" t="s">
        <v>4868</v>
      </c>
      <c r="J2010" s="324" t="s">
        <v>4869</v>
      </c>
      <c r="K2010" s="325"/>
      <c r="L2010" s="322"/>
      <c r="M2010" s="297"/>
      <c r="N2010" s="326">
        <v>2</v>
      </c>
      <c r="O2010" s="296">
        <v>6</v>
      </c>
      <c r="P2010" s="327">
        <v>40229.188122376669</v>
      </c>
      <c r="Q2010" s="321"/>
    </row>
    <row r="2011" spans="1:17" s="285" customFormat="1" ht="11.25" x14ac:dyDescent="0.2">
      <c r="A2011" s="310" t="s">
        <v>1261</v>
      </c>
      <c r="B2011" s="296" t="s">
        <v>1262</v>
      </c>
      <c r="C2011" s="296" t="s">
        <v>312</v>
      </c>
      <c r="D2011" s="322" t="s">
        <v>4864</v>
      </c>
      <c r="E2011" s="323">
        <f>VLOOKUP(F2011,[1]ES_CGR!$E$2:$M$1643,9,0)</f>
        <v>6500</v>
      </c>
      <c r="F2011" s="310" t="s">
        <v>5164</v>
      </c>
      <c r="G2011" s="297" t="s">
        <v>5165</v>
      </c>
      <c r="H2011" s="297" t="s">
        <v>4877</v>
      </c>
      <c r="I2011" s="297" t="s">
        <v>4868</v>
      </c>
      <c r="J2011" s="324" t="s">
        <v>4869</v>
      </c>
      <c r="K2011" s="325"/>
      <c r="L2011" s="322"/>
      <c r="M2011" s="297"/>
      <c r="N2011" s="326">
        <v>1</v>
      </c>
      <c r="O2011" s="296">
        <v>3</v>
      </c>
      <c r="P2011" s="327">
        <v>21484.128122376671</v>
      </c>
      <c r="Q2011" s="321"/>
    </row>
    <row r="2012" spans="1:17" s="285" customFormat="1" ht="11.25" x14ac:dyDescent="0.2">
      <c r="A2012" s="310" t="s">
        <v>1261</v>
      </c>
      <c r="B2012" s="296" t="s">
        <v>1262</v>
      </c>
      <c r="C2012" s="296" t="s">
        <v>312</v>
      </c>
      <c r="D2012" s="322" t="s">
        <v>4864</v>
      </c>
      <c r="E2012" s="323">
        <v>7500</v>
      </c>
      <c r="F2012" s="310" t="s">
        <v>5166</v>
      </c>
      <c r="G2012" s="297" t="s">
        <v>5167</v>
      </c>
      <c r="H2012" s="297" t="s">
        <v>4867</v>
      </c>
      <c r="I2012" s="297" t="s">
        <v>4868</v>
      </c>
      <c r="J2012" s="324" t="s">
        <v>4869</v>
      </c>
      <c r="K2012" s="325"/>
      <c r="L2012" s="322"/>
      <c r="M2012" s="297"/>
      <c r="N2012" s="326">
        <v>4</v>
      </c>
      <c r="O2012" s="296">
        <v>6</v>
      </c>
      <c r="P2012" s="327">
        <v>46229.188122376669</v>
      </c>
      <c r="Q2012" s="321"/>
    </row>
    <row r="2013" spans="1:17" s="285" customFormat="1" ht="11.25" x14ac:dyDescent="0.2">
      <c r="A2013" s="310" t="s">
        <v>1261</v>
      </c>
      <c r="B2013" s="296" t="s">
        <v>1262</v>
      </c>
      <c r="C2013" s="296" t="s">
        <v>312</v>
      </c>
      <c r="D2013" s="322" t="s">
        <v>4864</v>
      </c>
      <c r="E2013" s="323">
        <v>5000</v>
      </c>
      <c r="F2013" s="310" t="s">
        <v>5168</v>
      </c>
      <c r="G2013" s="297" t="s">
        <v>5169</v>
      </c>
      <c r="H2013" s="297" t="s">
        <v>4914</v>
      </c>
      <c r="I2013" s="297" t="s">
        <v>4868</v>
      </c>
      <c r="J2013" s="324" t="s">
        <v>4869</v>
      </c>
      <c r="K2013" s="325"/>
      <c r="L2013" s="322"/>
      <c r="M2013" s="297"/>
      <c r="N2013" s="326">
        <v>1</v>
      </c>
      <c r="O2013" s="296">
        <v>6</v>
      </c>
      <c r="P2013" s="327">
        <v>31229.188122376669</v>
      </c>
      <c r="Q2013" s="321"/>
    </row>
    <row r="2014" spans="1:17" s="285" customFormat="1" ht="11.25" x14ac:dyDescent="0.2">
      <c r="A2014" s="310" t="s">
        <v>1261</v>
      </c>
      <c r="B2014" s="296" t="s">
        <v>1262</v>
      </c>
      <c r="C2014" s="296" t="s">
        <v>312</v>
      </c>
      <c r="D2014" s="322" t="s">
        <v>4864</v>
      </c>
      <c r="E2014" s="323">
        <v>6500</v>
      </c>
      <c r="F2014" s="310" t="s">
        <v>5170</v>
      </c>
      <c r="G2014" s="297" t="s">
        <v>5171</v>
      </c>
      <c r="H2014" s="297" t="s">
        <v>4877</v>
      </c>
      <c r="I2014" s="297" t="s">
        <v>4868</v>
      </c>
      <c r="J2014" s="324" t="s">
        <v>4869</v>
      </c>
      <c r="K2014" s="325"/>
      <c r="L2014" s="322"/>
      <c r="M2014" s="297"/>
      <c r="N2014" s="326">
        <v>2</v>
      </c>
      <c r="O2014" s="296">
        <v>6</v>
      </c>
      <c r="P2014" s="327">
        <v>40229.188122376669</v>
      </c>
      <c r="Q2014" s="321"/>
    </row>
    <row r="2015" spans="1:17" s="285" customFormat="1" ht="11.25" x14ac:dyDescent="0.2">
      <c r="A2015" s="310" t="s">
        <v>1261</v>
      </c>
      <c r="B2015" s="296" t="s">
        <v>1262</v>
      </c>
      <c r="C2015" s="296" t="s">
        <v>312</v>
      </c>
      <c r="D2015" s="322" t="s">
        <v>4864</v>
      </c>
      <c r="E2015" s="323">
        <v>6500</v>
      </c>
      <c r="F2015" s="310" t="s">
        <v>5174</v>
      </c>
      <c r="G2015" s="297" t="s">
        <v>5175</v>
      </c>
      <c r="H2015" s="297" t="s">
        <v>4867</v>
      </c>
      <c r="I2015" s="297" t="s">
        <v>4868</v>
      </c>
      <c r="J2015" s="324" t="s">
        <v>4869</v>
      </c>
      <c r="K2015" s="325"/>
      <c r="L2015" s="322"/>
      <c r="M2015" s="297"/>
      <c r="N2015" s="326">
        <v>2</v>
      </c>
      <c r="O2015" s="296">
        <v>6</v>
      </c>
      <c r="P2015" s="327">
        <v>40229.188122376669</v>
      </c>
      <c r="Q2015" s="321"/>
    </row>
    <row r="2016" spans="1:17" s="285" customFormat="1" ht="11.25" x14ac:dyDescent="0.2">
      <c r="A2016" s="310" t="s">
        <v>1261</v>
      </c>
      <c r="B2016" s="296" t="s">
        <v>1262</v>
      </c>
      <c r="C2016" s="296" t="s">
        <v>312</v>
      </c>
      <c r="D2016" s="322" t="s">
        <v>4864</v>
      </c>
      <c r="E2016" s="323">
        <v>5500</v>
      </c>
      <c r="F2016" s="310" t="s">
        <v>5176</v>
      </c>
      <c r="G2016" s="297" t="s">
        <v>5177</v>
      </c>
      <c r="H2016" s="297" t="s">
        <v>4867</v>
      </c>
      <c r="I2016" s="297" t="s">
        <v>4868</v>
      </c>
      <c r="J2016" s="324" t="s">
        <v>4869</v>
      </c>
      <c r="K2016" s="325"/>
      <c r="L2016" s="322"/>
      <c r="M2016" s="297"/>
      <c r="N2016" s="326">
        <v>2</v>
      </c>
      <c r="O2016" s="296">
        <v>6</v>
      </c>
      <c r="P2016" s="327">
        <v>34229.188122376669</v>
      </c>
      <c r="Q2016" s="321"/>
    </row>
    <row r="2017" spans="1:17" s="285" customFormat="1" ht="11.25" x14ac:dyDescent="0.2">
      <c r="A2017" s="310" t="s">
        <v>1261</v>
      </c>
      <c r="B2017" s="296" t="s">
        <v>1262</v>
      </c>
      <c r="C2017" s="296" t="s">
        <v>312</v>
      </c>
      <c r="D2017" s="322" t="s">
        <v>4864</v>
      </c>
      <c r="E2017" s="323">
        <v>6500</v>
      </c>
      <c r="F2017" s="310" t="s">
        <v>5178</v>
      </c>
      <c r="G2017" s="297" t="s">
        <v>5179</v>
      </c>
      <c r="H2017" s="297" t="s">
        <v>4877</v>
      </c>
      <c r="I2017" s="297" t="s">
        <v>4868</v>
      </c>
      <c r="J2017" s="324" t="s">
        <v>4869</v>
      </c>
      <c r="K2017" s="325"/>
      <c r="L2017" s="322"/>
      <c r="M2017" s="297"/>
      <c r="N2017" s="326">
        <v>1</v>
      </c>
      <c r="O2017" s="296">
        <v>6</v>
      </c>
      <c r="P2017" s="327">
        <v>40229.188122376669</v>
      </c>
      <c r="Q2017" s="321"/>
    </row>
    <row r="2018" spans="1:17" s="285" customFormat="1" ht="11.25" x14ac:dyDescent="0.2">
      <c r="A2018" s="310" t="s">
        <v>1261</v>
      </c>
      <c r="B2018" s="296" t="s">
        <v>1262</v>
      </c>
      <c r="C2018" s="296" t="s">
        <v>312</v>
      </c>
      <c r="D2018" s="322" t="s">
        <v>4864</v>
      </c>
      <c r="E2018" s="323">
        <v>6500</v>
      </c>
      <c r="F2018" s="310" t="s">
        <v>5180</v>
      </c>
      <c r="G2018" s="297" t="s">
        <v>5181</v>
      </c>
      <c r="H2018" s="297" t="s">
        <v>4877</v>
      </c>
      <c r="I2018" s="297" t="s">
        <v>4868</v>
      </c>
      <c r="J2018" s="324" t="s">
        <v>4869</v>
      </c>
      <c r="K2018" s="325"/>
      <c r="L2018" s="322"/>
      <c r="M2018" s="297"/>
      <c r="N2018" s="326">
        <v>4</v>
      </c>
      <c r="O2018" s="296">
        <v>6</v>
      </c>
      <c r="P2018" s="327">
        <v>40229.188122376669</v>
      </c>
      <c r="Q2018" s="321"/>
    </row>
    <row r="2019" spans="1:17" s="285" customFormat="1" ht="11.25" x14ac:dyDescent="0.2">
      <c r="A2019" s="310" t="s">
        <v>1261</v>
      </c>
      <c r="B2019" s="296" t="s">
        <v>1262</v>
      </c>
      <c r="C2019" s="296" t="s">
        <v>312</v>
      </c>
      <c r="D2019" s="322" t="s">
        <v>4880</v>
      </c>
      <c r="E2019" s="323">
        <v>2500</v>
      </c>
      <c r="F2019" s="310" t="s">
        <v>5182</v>
      </c>
      <c r="G2019" s="297" t="s">
        <v>5183</v>
      </c>
      <c r="H2019" s="297" t="s">
        <v>4896</v>
      </c>
      <c r="I2019" s="297" t="s">
        <v>4897</v>
      </c>
      <c r="J2019" s="297" t="s">
        <v>4898</v>
      </c>
      <c r="K2019" s="325"/>
      <c r="L2019" s="322"/>
      <c r="M2019" s="297"/>
      <c r="N2019" s="326">
        <v>1</v>
      </c>
      <c r="O2019" s="296">
        <v>6</v>
      </c>
      <c r="P2019" s="327">
        <v>16229.188122376669</v>
      </c>
      <c r="Q2019" s="321"/>
    </row>
    <row r="2020" spans="1:17" s="285" customFormat="1" ht="11.25" x14ac:dyDescent="0.2">
      <c r="A2020" s="310" t="s">
        <v>1261</v>
      </c>
      <c r="B2020" s="296" t="s">
        <v>1262</v>
      </c>
      <c r="C2020" s="296" t="s">
        <v>312</v>
      </c>
      <c r="D2020" s="322" t="s">
        <v>4864</v>
      </c>
      <c r="E2020" s="323">
        <v>6500</v>
      </c>
      <c r="F2020" s="310" t="s">
        <v>5184</v>
      </c>
      <c r="G2020" s="297" t="s">
        <v>5185</v>
      </c>
      <c r="H2020" s="297" t="s">
        <v>4877</v>
      </c>
      <c r="I2020" s="297" t="s">
        <v>4868</v>
      </c>
      <c r="J2020" s="324" t="s">
        <v>4869</v>
      </c>
      <c r="K2020" s="325"/>
      <c r="L2020" s="322"/>
      <c r="M2020" s="297"/>
      <c r="N2020" s="326">
        <v>2</v>
      </c>
      <c r="O2020" s="296">
        <v>6</v>
      </c>
      <c r="P2020" s="327">
        <v>40229.188122376669</v>
      </c>
      <c r="Q2020" s="321"/>
    </row>
    <row r="2021" spans="1:17" s="285" customFormat="1" ht="11.25" x14ac:dyDescent="0.2">
      <c r="A2021" s="310" t="s">
        <v>1261</v>
      </c>
      <c r="B2021" s="296" t="s">
        <v>1262</v>
      </c>
      <c r="C2021" s="296" t="s">
        <v>312</v>
      </c>
      <c r="D2021" s="322" t="s">
        <v>4864</v>
      </c>
      <c r="E2021" s="323">
        <v>6500</v>
      </c>
      <c r="F2021" s="310" t="s">
        <v>5186</v>
      </c>
      <c r="G2021" s="297" t="s">
        <v>5187</v>
      </c>
      <c r="H2021" s="297" t="s">
        <v>4877</v>
      </c>
      <c r="I2021" s="297" t="s">
        <v>4868</v>
      </c>
      <c r="J2021" s="324" t="s">
        <v>4869</v>
      </c>
      <c r="K2021" s="325"/>
      <c r="L2021" s="322"/>
      <c r="M2021" s="297"/>
      <c r="N2021" s="326">
        <v>4</v>
      </c>
      <c r="O2021" s="296">
        <v>6</v>
      </c>
      <c r="P2021" s="327">
        <v>40662.51812237667</v>
      </c>
      <c r="Q2021" s="321"/>
    </row>
    <row r="2022" spans="1:17" s="285" customFormat="1" ht="11.25" x14ac:dyDescent="0.2">
      <c r="A2022" s="310" t="s">
        <v>1261</v>
      </c>
      <c r="B2022" s="296" t="s">
        <v>1262</v>
      </c>
      <c r="C2022" s="296" t="s">
        <v>312</v>
      </c>
      <c r="D2022" s="297" t="s">
        <v>4864</v>
      </c>
      <c r="E2022" s="323">
        <v>6500</v>
      </c>
      <c r="F2022" s="310" t="s">
        <v>5188</v>
      </c>
      <c r="G2022" s="297" t="s">
        <v>5189</v>
      </c>
      <c r="H2022" s="297" t="s">
        <v>4874</v>
      </c>
      <c r="I2022" s="297" t="s">
        <v>4868</v>
      </c>
      <c r="J2022" s="324" t="s">
        <v>4869</v>
      </c>
      <c r="K2022" s="325"/>
      <c r="L2022" s="322"/>
      <c r="M2022" s="297"/>
      <c r="N2022" s="326">
        <v>2</v>
      </c>
      <c r="O2022" s="296">
        <v>6</v>
      </c>
      <c r="P2022" s="327">
        <v>40229.188122376669</v>
      </c>
      <c r="Q2022" s="321"/>
    </row>
    <row r="2023" spans="1:17" s="285" customFormat="1" ht="11.25" x14ac:dyDescent="0.2">
      <c r="A2023" s="310" t="s">
        <v>1261</v>
      </c>
      <c r="B2023" s="296" t="s">
        <v>1262</v>
      </c>
      <c r="C2023" s="296" t="s">
        <v>312</v>
      </c>
      <c r="D2023" s="297" t="s">
        <v>4864</v>
      </c>
      <c r="E2023" s="323">
        <v>8500</v>
      </c>
      <c r="F2023" s="310" t="s">
        <v>5190</v>
      </c>
      <c r="G2023" s="297" t="s">
        <v>5191</v>
      </c>
      <c r="H2023" s="297" t="s">
        <v>4867</v>
      </c>
      <c r="I2023" s="297" t="s">
        <v>4868</v>
      </c>
      <c r="J2023" s="324" t="s">
        <v>4869</v>
      </c>
      <c r="K2023" s="325"/>
      <c r="L2023" s="322"/>
      <c r="M2023" s="297"/>
      <c r="N2023" s="326">
        <v>4</v>
      </c>
      <c r="O2023" s="296">
        <v>6</v>
      </c>
      <c r="P2023" s="327">
        <v>52229.188122376669</v>
      </c>
      <c r="Q2023" s="321"/>
    </row>
    <row r="2024" spans="1:17" s="285" customFormat="1" ht="11.25" x14ac:dyDescent="0.2">
      <c r="A2024" s="310" t="s">
        <v>1261</v>
      </c>
      <c r="B2024" s="296" t="s">
        <v>1262</v>
      </c>
      <c r="C2024" s="296" t="s">
        <v>312</v>
      </c>
      <c r="D2024" s="322" t="s">
        <v>4864</v>
      </c>
      <c r="E2024" s="323">
        <v>6500</v>
      </c>
      <c r="F2024" s="310" t="s">
        <v>5192</v>
      </c>
      <c r="G2024" s="297" t="s">
        <v>5193</v>
      </c>
      <c r="H2024" s="297" t="s">
        <v>4887</v>
      </c>
      <c r="I2024" s="297" t="s">
        <v>4868</v>
      </c>
      <c r="J2024" s="324" t="s">
        <v>4869</v>
      </c>
      <c r="K2024" s="325"/>
      <c r="L2024" s="322"/>
      <c r="M2024" s="297"/>
      <c r="N2024" s="326">
        <v>2</v>
      </c>
      <c r="O2024" s="296">
        <v>6</v>
      </c>
      <c r="P2024" s="327">
        <v>40229.188122376669</v>
      </c>
      <c r="Q2024" s="321"/>
    </row>
    <row r="2025" spans="1:17" s="285" customFormat="1" ht="11.25" x14ac:dyDescent="0.2">
      <c r="A2025" s="310" t="s">
        <v>1261</v>
      </c>
      <c r="B2025" s="296" t="s">
        <v>1262</v>
      </c>
      <c r="C2025" s="296" t="s">
        <v>312</v>
      </c>
      <c r="D2025" s="322" t="s">
        <v>4864</v>
      </c>
      <c r="E2025" s="323">
        <v>7000</v>
      </c>
      <c r="F2025" s="310" t="s">
        <v>5194</v>
      </c>
      <c r="G2025" s="297" t="s">
        <v>5195</v>
      </c>
      <c r="H2025" s="297" t="s">
        <v>5196</v>
      </c>
      <c r="I2025" s="297" t="s">
        <v>4868</v>
      </c>
      <c r="J2025" s="324" t="s">
        <v>4869</v>
      </c>
      <c r="K2025" s="325"/>
      <c r="L2025" s="322"/>
      <c r="M2025" s="297"/>
      <c r="N2025" s="326">
        <v>1</v>
      </c>
      <c r="O2025" s="296">
        <v>6</v>
      </c>
      <c r="P2025" s="327">
        <v>43229.188122376669</v>
      </c>
      <c r="Q2025" s="321"/>
    </row>
    <row r="2026" spans="1:17" s="285" customFormat="1" ht="11.25" x14ac:dyDescent="0.2">
      <c r="A2026" s="310" t="s">
        <v>1261</v>
      </c>
      <c r="B2026" s="296" t="s">
        <v>1262</v>
      </c>
      <c r="C2026" s="296" t="s">
        <v>312</v>
      </c>
      <c r="D2026" s="322" t="s">
        <v>4864</v>
      </c>
      <c r="E2026" s="323">
        <v>6500</v>
      </c>
      <c r="F2026" s="310" t="s">
        <v>5197</v>
      </c>
      <c r="G2026" s="297" t="s">
        <v>5198</v>
      </c>
      <c r="H2026" s="297" t="s">
        <v>4867</v>
      </c>
      <c r="I2026" s="297" t="s">
        <v>4868</v>
      </c>
      <c r="J2026" s="324" t="s">
        <v>4869</v>
      </c>
      <c r="K2026" s="325"/>
      <c r="L2026" s="322"/>
      <c r="M2026" s="297"/>
      <c r="N2026" s="326">
        <v>2</v>
      </c>
      <c r="O2026" s="296">
        <v>6</v>
      </c>
      <c r="P2026" s="327">
        <v>40229.188122376669</v>
      </c>
      <c r="Q2026" s="321"/>
    </row>
    <row r="2027" spans="1:17" s="285" customFormat="1" ht="11.25" x14ac:dyDescent="0.2">
      <c r="A2027" s="310" t="s">
        <v>1261</v>
      </c>
      <c r="B2027" s="296" t="s">
        <v>1262</v>
      </c>
      <c r="C2027" s="296" t="s">
        <v>312</v>
      </c>
      <c r="D2027" s="322" t="s">
        <v>4864</v>
      </c>
      <c r="E2027" s="323">
        <v>5500</v>
      </c>
      <c r="F2027" s="310" t="s">
        <v>5199</v>
      </c>
      <c r="G2027" s="297" t="s">
        <v>5200</v>
      </c>
      <c r="H2027" s="297" t="s">
        <v>4867</v>
      </c>
      <c r="I2027" s="297" t="s">
        <v>4868</v>
      </c>
      <c r="J2027" s="324" t="s">
        <v>4869</v>
      </c>
      <c r="K2027" s="325"/>
      <c r="L2027" s="322"/>
      <c r="M2027" s="297"/>
      <c r="N2027" s="326">
        <v>1</v>
      </c>
      <c r="O2027" s="296">
        <v>6</v>
      </c>
      <c r="P2027" s="327">
        <v>34229.188122376669</v>
      </c>
      <c r="Q2027" s="321"/>
    </row>
    <row r="2028" spans="1:17" s="285" customFormat="1" ht="11.25" x14ac:dyDescent="0.2">
      <c r="A2028" s="310" t="s">
        <v>1261</v>
      </c>
      <c r="B2028" s="296" t="s">
        <v>1262</v>
      </c>
      <c r="C2028" s="296" t="s">
        <v>312</v>
      </c>
      <c r="D2028" s="322" t="s">
        <v>4864</v>
      </c>
      <c r="E2028" s="323">
        <v>6500</v>
      </c>
      <c r="F2028" s="310" t="s">
        <v>5201</v>
      </c>
      <c r="G2028" s="297" t="s">
        <v>5202</v>
      </c>
      <c r="H2028" s="297" t="s">
        <v>4877</v>
      </c>
      <c r="I2028" s="297" t="s">
        <v>4868</v>
      </c>
      <c r="J2028" s="324" t="s">
        <v>4869</v>
      </c>
      <c r="K2028" s="325"/>
      <c r="L2028" s="322"/>
      <c r="M2028" s="297"/>
      <c r="N2028" s="326">
        <v>1</v>
      </c>
      <c r="O2028" s="296">
        <v>6</v>
      </c>
      <c r="P2028" s="327">
        <v>40229.188122376669</v>
      </c>
      <c r="Q2028" s="321"/>
    </row>
    <row r="2029" spans="1:17" s="285" customFormat="1" ht="11.25" x14ac:dyDescent="0.2">
      <c r="A2029" s="310" t="s">
        <v>1261</v>
      </c>
      <c r="B2029" s="296" t="s">
        <v>1262</v>
      </c>
      <c r="C2029" s="296" t="s">
        <v>312</v>
      </c>
      <c r="D2029" s="322" t="s">
        <v>4864</v>
      </c>
      <c r="E2029" s="323">
        <v>8500</v>
      </c>
      <c r="F2029" s="310" t="s">
        <v>5205</v>
      </c>
      <c r="G2029" s="297" t="s">
        <v>5206</v>
      </c>
      <c r="H2029" s="297" t="s">
        <v>4877</v>
      </c>
      <c r="I2029" s="297" t="s">
        <v>4868</v>
      </c>
      <c r="J2029" s="324" t="s">
        <v>4869</v>
      </c>
      <c r="K2029" s="325"/>
      <c r="L2029" s="322"/>
      <c r="M2029" s="297"/>
      <c r="N2029" s="326">
        <v>1</v>
      </c>
      <c r="O2029" s="296">
        <v>6</v>
      </c>
      <c r="P2029" s="327">
        <v>52229.188122376669</v>
      </c>
      <c r="Q2029" s="321"/>
    </row>
    <row r="2030" spans="1:17" s="285" customFormat="1" ht="11.25" x14ac:dyDescent="0.2">
      <c r="A2030" s="310" t="s">
        <v>1261</v>
      </c>
      <c r="B2030" s="296" t="s">
        <v>1262</v>
      </c>
      <c r="C2030" s="296" t="s">
        <v>312</v>
      </c>
      <c r="D2030" s="297" t="s">
        <v>4864</v>
      </c>
      <c r="E2030" s="323">
        <v>8500</v>
      </c>
      <c r="F2030" s="310" t="s">
        <v>5208</v>
      </c>
      <c r="G2030" s="297" t="s">
        <v>5209</v>
      </c>
      <c r="H2030" s="297" t="s">
        <v>4887</v>
      </c>
      <c r="I2030" s="297" t="s">
        <v>4868</v>
      </c>
      <c r="J2030" s="324" t="s">
        <v>4869</v>
      </c>
      <c r="K2030" s="325"/>
      <c r="L2030" s="322"/>
      <c r="M2030" s="297"/>
      <c r="N2030" s="326">
        <v>1</v>
      </c>
      <c r="O2030" s="296">
        <v>6</v>
      </c>
      <c r="P2030" s="327">
        <v>52229.188122376669</v>
      </c>
      <c r="Q2030" s="321"/>
    </row>
    <row r="2031" spans="1:17" s="285" customFormat="1" ht="11.25" x14ac:dyDescent="0.2">
      <c r="A2031" s="310" t="s">
        <v>1261</v>
      </c>
      <c r="B2031" s="296" t="s">
        <v>1262</v>
      </c>
      <c r="C2031" s="296" t="s">
        <v>312</v>
      </c>
      <c r="D2031" s="322" t="s">
        <v>4880</v>
      </c>
      <c r="E2031" s="323">
        <v>4000</v>
      </c>
      <c r="F2031" s="310" t="s">
        <v>5210</v>
      </c>
      <c r="G2031" s="297" t="s">
        <v>5211</v>
      </c>
      <c r="H2031" s="297" t="s">
        <v>4874</v>
      </c>
      <c r="I2031" s="297" t="s">
        <v>4868</v>
      </c>
      <c r="J2031" s="324" t="s">
        <v>5069</v>
      </c>
      <c r="K2031" s="325"/>
      <c r="L2031" s="322"/>
      <c r="M2031" s="297"/>
      <c r="N2031" s="326">
        <v>1</v>
      </c>
      <c r="O2031" s="296">
        <v>6</v>
      </c>
      <c r="P2031" s="327">
        <v>25229.188122376669</v>
      </c>
      <c r="Q2031" s="321"/>
    </row>
    <row r="2032" spans="1:17" s="285" customFormat="1" ht="11.25" x14ac:dyDescent="0.2">
      <c r="A2032" s="310" t="s">
        <v>1261</v>
      </c>
      <c r="B2032" s="296" t="s">
        <v>1262</v>
      </c>
      <c r="C2032" s="296" t="s">
        <v>312</v>
      </c>
      <c r="D2032" s="322" t="s">
        <v>4956</v>
      </c>
      <c r="E2032" s="323">
        <v>2500</v>
      </c>
      <c r="F2032" s="310" t="s">
        <v>5212</v>
      </c>
      <c r="G2032" s="297" t="s">
        <v>5213</v>
      </c>
      <c r="H2032" s="297" t="s">
        <v>4959</v>
      </c>
      <c r="I2032" s="297" t="s">
        <v>4897</v>
      </c>
      <c r="J2032" s="324" t="s">
        <v>4960</v>
      </c>
      <c r="K2032" s="325"/>
      <c r="L2032" s="322"/>
      <c r="M2032" s="297"/>
      <c r="N2032" s="326">
        <v>1</v>
      </c>
      <c r="O2032" s="296">
        <v>6</v>
      </c>
      <c r="P2032" s="327">
        <v>16229.188122376669</v>
      </c>
      <c r="Q2032" s="321"/>
    </row>
    <row r="2033" spans="1:17" s="285" customFormat="1" ht="11.25" x14ac:dyDescent="0.2">
      <c r="A2033" s="310" t="s">
        <v>1261</v>
      </c>
      <c r="B2033" s="296" t="s">
        <v>1262</v>
      </c>
      <c r="C2033" s="296" t="s">
        <v>312</v>
      </c>
      <c r="D2033" s="297" t="s">
        <v>4864</v>
      </c>
      <c r="E2033" s="323">
        <v>6500</v>
      </c>
      <c r="F2033" s="310" t="s">
        <v>5214</v>
      </c>
      <c r="G2033" s="297" t="s">
        <v>5215</v>
      </c>
      <c r="H2033" s="297" t="s">
        <v>4867</v>
      </c>
      <c r="I2033" s="297" t="s">
        <v>4868</v>
      </c>
      <c r="J2033" s="324" t="s">
        <v>4869</v>
      </c>
      <c r="K2033" s="325"/>
      <c r="L2033" s="322"/>
      <c r="M2033" s="297"/>
      <c r="N2033" s="326">
        <v>1</v>
      </c>
      <c r="O2033" s="296">
        <v>6</v>
      </c>
      <c r="P2033" s="327">
        <v>40229.188122376669</v>
      </c>
      <c r="Q2033" s="321"/>
    </row>
    <row r="2034" spans="1:17" s="285" customFormat="1" ht="11.25" x14ac:dyDescent="0.2">
      <c r="A2034" s="310" t="s">
        <v>1261</v>
      </c>
      <c r="B2034" s="296" t="s">
        <v>1262</v>
      </c>
      <c r="C2034" s="296" t="s">
        <v>312</v>
      </c>
      <c r="D2034" s="297" t="s">
        <v>4864</v>
      </c>
      <c r="E2034" s="323">
        <v>10500</v>
      </c>
      <c r="F2034" s="310" t="s">
        <v>5217</v>
      </c>
      <c r="G2034" s="297" t="s">
        <v>5218</v>
      </c>
      <c r="H2034" s="297" t="s">
        <v>4877</v>
      </c>
      <c r="I2034" s="297" t="s">
        <v>4868</v>
      </c>
      <c r="J2034" s="324" t="s">
        <v>4869</v>
      </c>
      <c r="K2034" s="325"/>
      <c r="L2034" s="322"/>
      <c r="M2034" s="297"/>
      <c r="N2034" s="326">
        <v>1</v>
      </c>
      <c r="O2034" s="296">
        <v>6</v>
      </c>
      <c r="P2034" s="327">
        <v>64229.188122376669</v>
      </c>
      <c r="Q2034" s="321"/>
    </row>
    <row r="2035" spans="1:17" s="285" customFormat="1" ht="11.25" x14ac:dyDescent="0.2">
      <c r="A2035" s="310" t="s">
        <v>1261</v>
      </c>
      <c r="B2035" s="296" t="s">
        <v>1262</v>
      </c>
      <c r="C2035" s="296" t="s">
        <v>312</v>
      </c>
      <c r="D2035" s="297" t="s">
        <v>4864</v>
      </c>
      <c r="E2035" s="323">
        <v>6500</v>
      </c>
      <c r="F2035" s="310" t="s">
        <v>5219</v>
      </c>
      <c r="G2035" s="297" t="s">
        <v>5220</v>
      </c>
      <c r="H2035" s="297" t="s">
        <v>4887</v>
      </c>
      <c r="I2035" s="297" t="s">
        <v>4868</v>
      </c>
      <c r="J2035" s="324" t="s">
        <v>4869</v>
      </c>
      <c r="K2035" s="325"/>
      <c r="L2035" s="322"/>
      <c r="M2035" s="297"/>
      <c r="N2035" s="326">
        <v>4</v>
      </c>
      <c r="O2035" s="296">
        <v>6</v>
      </c>
      <c r="P2035" s="327">
        <v>40229.188122376669</v>
      </c>
      <c r="Q2035" s="321"/>
    </row>
    <row r="2036" spans="1:17" s="285" customFormat="1" ht="11.25" x14ac:dyDescent="0.2">
      <c r="A2036" s="310" t="s">
        <v>1261</v>
      </c>
      <c r="B2036" s="296" t="s">
        <v>1262</v>
      </c>
      <c r="C2036" s="296" t="s">
        <v>312</v>
      </c>
      <c r="D2036" s="297" t="s">
        <v>4864</v>
      </c>
      <c r="E2036" s="323">
        <v>10000</v>
      </c>
      <c r="F2036" s="310" t="s">
        <v>5221</v>
      </c>
      <c r="G2036" s="297" t="s">
        <v>5222</v>
      </c>
      <c r="H2036" s="297" t="s">
        <v>4887</v>
      </c>
      <c r="I2036" s="297" t="s">
        <v>4868</v>
      </c>
      <c r="J2036" s="324" t="s">
        <v>4869</v>
      </c>
      <c r="K2036" s="325"/>
      <c r="L2036" s="322"/>
      <c r="M2036" s="297"/>
      <c r="N2036" s="326">
        <v>2</v>
      </c>
      <c r="O2036" s="296">
        <v>6</v>
      </c>
      <c r="P2036" s="327">
        <v>61229.188122376669</v>
      </c>
      <c r="Q2036" s="321"/>
    </row>
    <row r="2037" spans="1:17" s="285" customFormat="1" ht="11.25" x14ac:dyDescent="0.2">
      <c r="A2037" s="310" t="s">
        <v>1261</v>
      </c>
      <c r="B2037" s="296" t="s">
        <v>1262</v>
      </c>
      <c r="C2037" s="296" t="s">
        <v>312</v>
      </c>
      <c r="D2037" s="297" t="s">
        <v>4864</v>
      </c>
      <c r="E2037" s="323">
        <v>5500</v>
      </c>
      <c r="F2037" s="310" t="s">
        <v>5223</v>
      </c>
      <c r="G2037" s="297" t="s">
        <v>5224</v>
      </c>
      <c r="H2037" s="297" t="s">
        <v>4877</v>
      </c>
      <c r="I2037" s="297" t="s">
        <v>4868</v>
      </c>
      <c r="J2037" s="324" t="s">
        <v>4869</v>
      </c>
      <c r="K2037" s="325"/>
      <c r="L2037" s="322"/>
      <c r="M2037" s="297"/>
      <c r="N2037" s="326">
        <v>1</v>
      </c>
      <c r="O2037" s="296">
        <v>6</v>
      </c>
      <c r="P2037" s="327">
        <v>34229.188122376669</v>
      </c>
      <c r="Q2037" s="321"/>
    </row>
    <row r="2038" spans="1:17" s="285" customFormat="1" ht="11.25" x14ac:dyDescent="0.2">
      <c r="A2038" s="310" t="s">
        <v>1261</v>
      </c>
      <c r="B2038" s="296" t="s">
        <v>1262</v>
      </c>
      <c r="C2038" s="296" t="s">
        <v>312</v>
      </c>
      <c r="D2038" s="297" t="s">
        <v>4864</v>
      </c>
      <c r="E2038" s="323">
        <v>6500</v>
      </c>
      <c r="F2038" s="310" t="s">
        <v>5225</v>
      </c>
      <c r="G2038" s="297" t="s">
        <v>5226</v>
      </c>
      <c r="H2038" s="297" t="s">
        <v>4914</v>
      </c>
      <c r="I2038" s="297" t="s">
        <v>4868</v>
      </c>
      <c r="J2038" s="324" t="s">
        <v>4869</v>
      </c>
      <c r="K2038" s="325"/>
      <c r="L2038" s="322"/>
      <c r="M2038" s="297"/>
      <c r="N2038" s="326">
        <v>1</v>
      </c>
      <c r="O2038" s="296">
        <v>6</v>
      </c>
      <c r="P2038" s="327">
        <v>40229.188122376669</v>
      </c>
      <c r="Q2038" s="321"/>
    </row>
    <row r="2039" spans="1:17" s="285" customFormat="1" ht="11.25" x14ac:dyDescent="0.2">
      <c r="A2039" s="310" t="s">
        <v>1261</v>
      </c>
      <c r="B2039" s="296" t="s">
        <v>1262</v>
      </c>
      <c r="C2039" s="296" t="s">
        <v>312</v>
      </c>
      <c r="D2039" s="297" t="s">
        <v>4956</v>
      </c>
      <c r="E2039" s="323">
        <v>2500</v>
      </c>
      <c r="F2039" s="310" t="s">
        <v>5227</v>
      </c>
      <c r="G2039" s="297" t="s">
        <v>5228</v>
      </c>
      <c r="H2039" s="297" t="s">
        <v>4959</v>
      </c>
      <c r="I2039" s="297" t="s">
        <v>4897</v>
      </c>
      <c r="J2039" s="324" t="s">
        <v>4960</v>
      </c>
      <c r="K2039" s="325"/>
      <c r="L2039" s="322"/>
      <c r="M2039" s="297"/>
      <c r="N2039" s="326">
        <v>1</v>
      </c>
      <c r="O2039" s="296">
        <v>6</v>
      </c>
      <c r="P2039" s="327">
        <v>16229.188122376669</v>
      </c>
      <c r="Q2039" s="321"/>
    </row>
    <row r="2040" spans="1:17" s="285" customFormat="1" ht="11.25" x14ac:dyDescent="0.2">
      <c r="A2040" s="310" t="s">
        <v>1261</v>
      </c>
      <c r="B2040" s="296" t="s">
        <v>1262</v>
      </c>
      <c r="C2040" s="296" t="s">
        <v>312</v>
      </c>
      <c r="D2040" s="297" t="s">
        <v>4880</v>
      </c>
      <c r="E2040" s="323">
        <v>2500</v>
      </c>
      <c r="F2040" s="310" t="s">
        <v>5229</v>
      </c>
      <c r="G2040" s="297" t="s">
        <v>5230</v>
      </c>
      <c r="H2040" s="297" t="s">
        <v>4874</v>
      </c>
      <c r="I2040" s="297" t="s">
        <v>4922</v>
      </c>
      <c r="J2040" s="297" t="s">
        <v>4898</v>
      </c>
      <c r="K2040" s="325"/>
      <c r="L2040" s="322"/>
      <c r="M2040" s="297"/>
      <c r="N2040" s="326">
        <v>1</v>
      </c>
      <c r="O2040" s="296">
        <v>6</v>
      </c>
      <c r="P2040" s="327">
        <v>16229.188122376669</v>
      </c>
      <c r="Q2040" s="321"/>
    </row>
    <row r="2041" spans="1:17" s="285" customFormat="1" ht="11.25" x14ac:dyDescent="0.2">
      <c r="A2041" s="310" t="s">
        <v>1261</v>
      </c>
      <c r="B2041" s="296" t="s">
        <v>1262</v>
      </c>
      <c r="C2041" s="296" t="s">
        <v>312</v>
      </c>
      <c r="D2041" s="297" t="s">
        <v>4864</v>
      </c>
      <c r="E2041" s="323">
        <v>8500</v>
      </c>
      <c r="F2041" s="310" t="s">
        <v>5233</v>
      </c>
      <c r="G2041" s="297" t="s">
        <v>5234</v>
      </c>
      <c r="H2041" s="297" t="s">
        <v>5002</v>
      </c>
      <c r="I2041" s="297" t="s">
        <v>4868</v>
      </c>
      <c r="J2041" s="324" t="s">
        <v>4869</v>
      </c>
      <c r="K2041" s="325"/>
      <c r="L2041" s="322"/>
      <c r="M2041" s="297"/>
      <c r="N2041" s="326">
        <v>4</v>
      </c>
      <c r="O2041" s="296">
        <v>6</v>
      </c>
      <c r="P2041" s="327">
        <v>52229.188122376669</v>
      </c>
      <c r="Q2041" s="321"/>
    </row>
    <row r="2042" spans="1:17" s="285" customFormat="1" ht="11.25" x14ac:dyDescent="0.2">
      <c r="A2042" s="310" t="s">
        <v>1261</v>
      </c>
      <c r="B2042" s="296" t="s">
        <v>1262</v>
      </c>
      <c r="C2042" s="296" t="s">
        <v>312</v>
      </c>
      <c r="D2042" s="297" t="s">
        <v>4864</v>
      </c>
      <c r="E2042" s="323">
        <v>9500</v>
      </c>
      <c r="F2042" s="310" t="s">
        <v>5236</v>
      </c>
      <c r="G2042" s="297" t="s">
        <v>5237</v>
      </c>
      <c r="H2042" s="297" t="s">
        <v>4877</v>
      </c>
      <c r="I2042" s="297" t="s">
        <v>4868</v>
      </c>
      <c r="J2042" s="324" t="s">
        <v>4869</v>
      </c>
      <c r="K2042" s="325"/>
      <c r="L2042" s="322"/>
      <c r="M2042" s="297"/>
      <c r="N2042" s="326">
        <v>1</v>
      </c>
      <c r="O2042" s="296">
        <v>6</v>
      </c>
      <c r="P2042" s="327">
        <v>58229.188122376669</v>
      </c>
      <c r="Q2042" s="321"/>
    </row>
    <row r="2043" spans="1:17" s="285" customFormat="1" ht="11.25" x14ac:dyDescent="0.2">
      <c r="A2043" s="310" t="s">
        <v>1261</v>
      </c>
      <c r="B2043" s="296" t="s">
        <v>1262</v>
      </c>
      <c r="C2043" s="296" t="s">
        <v>312</v>
      </c>
      <c r="D2043" s="297" t="s">
        <v>4864</v>
      </c>
      <c r="E2043" s="323">
        <v>6500</v>
      </c>
      <c r="F2043" s="310" t="s">
        <v>5240</v>
      </c>
      <c r="G2043" s="297" t="s">
        <v>5241</v>
      </c>
      <c r="H2043" s="297" t="s">
        <v>4887</v>
      </c>
      <c r="I2043" s="297" t="s">
        <v>4868</v>
      </c>
      <c r="J2043" s="324" t="s">
        <v>4869</v>
      </c>
      <c r="K2043" s="325"/>
      <c r="L2043" s="322"/>
      <c r="M2043" s="297"/>
      <c r="N2043" s="326">
        <v>2</v>
      </c>
      <c r="O2043" s="296">
        <v>6</v>
      </c>
      <c r="P2043" s="327">
        <v>40229.188122376669</v>
      </c>
      <c r="Q2043" s="321"/>
    </row>
    <row r="2044" spans="1:17" s="285" customFormat="1" ht="11.25" x14ac:dyDescent="0.2">
      <c r="A2044" s="310" t="s">
        <v>1261</v>
      </c>
      <c r="B2044" s="296" t="s">
        <v>1262</v>
      </c>
      <c r="C2044" s="296" t="s">
        <v>312</v>
      </c>
      <c r="D2044" s="297" t="s">
        <v>4864</v>
      </c>
      <c r="E2044" s="323">
        <v>6500</v>
      </c>
      <c r="F2044" s="310" t="s">
        <v>5242</v>
      </c>
      <c r="G2044" s="297" t="s">
        <v>5243</v>
      </c>
      <c r="H2044" s="297" t="s">
        <v>4877</v>
      </c>
      <c r="I2044" s="297" t="s">
        <v>4868</v>
      </c>
      <c r="J2044" s="324" t="s">
        <v>4869</v>
      </c>
      <c r="K2044" s="325"/>
      <c r="L2044" s="322"/>
      <c r="M2044" s="297"/>
      <c r="N2044" s="326">
        <v>2</v>
      </c>
      <c r="O2044" s="296">
        <v>6</v>
      </c>
      <c r="P2044" s="327">
        <v>40229.188122376669</v>
      </c>
      <c r="Q2044" s="321"/>
    </row>
    <row r="2045" spans="1:17" s="285" customFormat="1" ht="11.25" x14ac:dyDescent="0.2">
      <c r="A2045" s="310" t="s">
        <v>1261</v>
      </c>
      <c r="B2045" s="296" t="s">
        <v>1262</v>
      </c>
      <c r="C2045" s="296" t="s">
        <v>312</v>
      </c>
      <c r="D2045" s="297" t="s">
        <v>4864</v>
      </c>
      <c r="E2045" s="323">
        <v>5500</v>
      </c>
      <c r="F2045" s="310" t="s">
        <v>5244</v>
      </c>
      <c r="G2045" s="297" t="s">
        <v>5245</v>
      </c>
      <c r="H2045" s="297" t="s">
        <v>4867</v>
      </c>
      <c r="I2045" s="297" t="s">
        <v>4868</v>
      </c>
      <c r="J2045" s="324" t="s">
        <v>4869</v>
      </c>
      <c r="K2045" s="325"/>
      <c r="L2045" s="322"/>
      <c r="M2045" s="297"/>
      <c r="N2045" s="326">
        <v>1</v>
      </c>
      <c r="O2045" s="296">
        <v>6</v>
      </c>
      <c r="P2045" s="327">
        <v>33987.188122376669</v>
      </c>
      <c r="Q2045" s="321"/>
    </row>
    <row r="2046" spans="1:17" s="285" customFormat="1" ht="11.25" x14ac:dyDescent="0.2">
      <c r="A2046" s="310" t="s">
        <v>1261</v>
      </c>
      <c r="B2046" s="296" t="s">
        <v>1262</v>
      </c>
      <c r="C2046" s="296" t="s">
        <v>312</v>
      </c>
      <c r="D2046" s="297" t="s">
        <v>4864</v>
      </c>
      <c r="E2046" s="323">
        <v>8500</v>
      </c>
      <c r="F2046" s="310" t="s">
        <v>5246</v>
      </c>
      <c r="G2046" s="297" t="s">
        <v>5247</v>
      </c>
      <c r="H2046" s="297" t="s">
        <v>4887</v>
      </c>
      <c r="I2046" s="297" t="s">
        <v>4868</v>
      </c>
      <c r="J2046" s="324" t="s">
        <v>4869</v>
      </c>
      <c r="K2046" s="325"/>
      <c r="L2046" s="322"/>
      <c r="M2046" s="297"/>
      <c r="N2046" s="326">
        <v>2</v>
      </c>
      <c r="O2046" s="296">
        <v>6</v>
      </c>
      <c r="P2046" s="327">
        <v>52229.188122376669</v>
      </c>
      <c r="Q2046" s="321"/>
    </row>
    <row r="2047" spans="1:17" s="285" customFormat="1" ht="11.25" x14ac:dyDescent="0.2">
      <c r="A2047" s="310" t="s">
        <v>1261</v>
      </c>
      <c r="B2047" s="296" t="s">
        <v>1262</v>
      </c>
      <c r="C2047" s="296" t="s">
        <v>312</v>
      </c>
      <c r="D2047" s="297" t="s">
        <v>4864</v>
      </c>
      <c r="E2047" s="323">
        <v>5500</v>
      </c>
      <c r="F2047" s="310" t="s">
        <v>5248</v>
      </c>
      <c r="G2047" s="297" t="s">
        <v>5249</v>
      </c>
      <c r="H2047" s="297" t="s">
        <v>4914</v>
      </c>
      <c r="I2047" s="297" t="s">
        <v>4868</v>
      </c>
      <c r="J2047" s="324" t="s">
        <v>4869</v>
      </c>
      <c r="K2047" s="325"/>
      <c r="L2047" s="322"/>
      <c r="M2047" s="297"/>
      <c r="N2047" s="326">
        <v>1</v>
      </c>
      <c r="O2047" s="296">
        <v>6</v>
      </c>
      <c r="P2047" s="327">
        <v>34470.608122376667</v>
      </c>
      <c r="Q2047" s="321"/>
    </row>
    <row r="2048" spans="1:17" s="285" customFormat="1" ht="11.25" x14ac:dyDescent="0.2">
      <c r="A2048" s="310" t="s">
        <v>1261</v>
      </c>
      <c r="B2048" s="296" t="s">
        <v>1262</v>
      </c>
      <c r="C2048" s="296" t="s">
        <v>312</v>
      </c>
      <c r="D2048" s="297" t="s">
        <v>4864</v>
      </c>
      <c r="E2048" s="323">
        <v>6500</v>
      </c>
      <c r="F2048" s="310" t="s">
        <v>5250</v>
      </c>
      <c r="G2048" s="297" t="s">
        <v>5251</v>
      </c>
      <c r="H2048" s="297" t="s">
        <v>5154</v>
      </c>
      <c r="I2048" s="297" t="s">
        <v>4868</v>
      </c>
      <c r="J2048" s="324" t="s">
        <v>4869</v>
      </c>
      <c r="K2048" s="325"/>
      <c r="L2048" s="322"/>
      <c r="M2048" s="297"/>
      <c r="N2048" s="326">
        <v>1</v>
      </c>
      <c r="O2048" s="296">
        <v>6</v>
      </c>
      <c r="P2048" s="327">
        <v>40229.188122376669</v>
      </c>
      <c r="Q2048" s="321"/>
    </row>
    <row r="2049" spans="1:17" s="285" customFormat="1" ht="11.25" x14ac:dyDescent="0.2">
      <c r="A2049" s="310" t="s">
        <v>1261</v>
      </c>
      <c r="B2049" s="296" t="s">
        <v>1262</v>
      </c>
      <c r="C2049" s="296" t="s">
        <v>312</v>
      </c>
      <c r="D2049" s="297" t="s">
        <v>4864</v>
      </c>
      <c r="E2049" s="323">
        <v>7500</v>
      </c>
      <c r="F2049" s="310" t="s">
        <v>5252</v>
      </c>
      <c r="G2049" s="297" t="s">
        <v>5253</v>
      </c>
      <c r="H2049" s="297" t="s">
        <v>4874</v>
      </c>
      <c r="I2049" s="297" t="s">
        <v>4868</v>
      </c>
      <c r="J2049" s="324" t="s">
        <v>4869</v>
      </c>
      <c r="K2049" s="325"/>
      <c r="L2049" s="322"/>
      <c r="M2049" s="297"/>
      <c r="N2049" s="326">
        <v>2</v>
      </c>
      <c r="O2049" s="296">
        <v>6</v>
      </c>
      <c r="P2049" s="327">
        <v>46229.188122376669</v>
      </c>
      <c r="Q2049" s="321"/>
    </row>
    <row r="2050" spans="1:17" s="285" customFormat="1" ht="11.25" x14ac:dyDescent="0.2">
      <c r="A2050" s="310" t="s">
        <v>1261</v>
      </c>
      <c r="B2050" s="296" t="s">
        <v>1262</v>
      </c>
      <c r="C2050" s="296" t="s">
        <v>312</v>
      </c>
      <c r="D2050" s="297" t="s">
        <v>4880</v>
      </c>
      <c r="E2050" s="323">
        <v>4000</v>
      </c>
      <c r="F2050" s="310" t="s">
        <v>5254</v>
      </c>
      <c r="G2050" s="297" t="s">
        <v>5255</v>
      </c>
      <c r="H2050" s="297" t="s">
        <v>4896</v>
      </c>
      <c r="I2050" s="297" t="s">
        <v>4868</v>
      </c>
      <c r="J2050" s="324" t="s">
        <v>5069</v>
      </c>
      <c r="K2050" s="325"/>
      <c r="L2050" s="322"/>
      <c r="M2050" s="297"/>
      <c r="N2050" s="326">
        <v>1</v>
      </c>
      <c r="O2050" s="296">
        <v>6</v>
      </c>
      <c r="P2050" s="327">
        <v>25229.188122376669</v>
      </c>
      <c r="Q2050" s="321"/>
    </row>
    <row r="2051" spans="1:17" s="285" customFormat="1" ht="11.25" x14ac:dyDescent="0.2">
      <c r="A2051" s="310" t="s">
        <v>1261</v>
      </c>
      <c r="B2051" s="296" t="s">
        <v>1262</v>
      </c>
      <c r="C2051" s="296" t="s">
        <v>312</v>
      </c>
      <c r="D2051" s="297" t="s">
        <v>4864</v>
      </c>
      <c r="E2051" s="323">
        <v>6500</v>
      </c>
      <c r="F2051" s="310" t="s">
        <v>5256</v>
      </c>
      <c r="G2051" s="297" t="s">
        <v>5257</v>
      </c>
      <c r="H2051" s="297" t="s">
        <v>4867</v>
      </c>
      <c r="I2051" s="297" t="s">
        <v>4868</v>
      </c>
      <c r="J2051" s="324" t="s">
        <v>4869</v>
      </c>
      <c r="K2051" s="325"/>
      <c r="L2051" s="322"/>
      <c r="M2051" s="297"/>
      <c r="N2051" s="326">
        <v>2</v>
      </c>
      <c r="O2051" s="296">
        <v>6</v>
      </c>
      <c r="P2051" s="327">
        <v>40229.188122376669</v>
      </c>
      <c r="Q2051" s="321"/>
    </row>
    <row r="2052" spans="1:17" s="285" customFormat="1" ht="11.25" x14ac:dyDescent="0.2">
      <c r="A2052" s="310" t="s">
        <v>1261</v>
      </c>
      <c r="B2052" s="296" t="s">
        <v>1262</v>
      </c>
      <c r="C2052" s="296" t="s">
        <v>312</v>
      </c>
      <c r="D2052" s="297" t="s">
        <v>4864</v>
      </c>
      <c r="E2052" s="323">
        <v>6500</v>
      </c>
      <c r="F2052" s="310" t="s">
        <v>5258</v>
      </c>
      <c r="G2052" s="297" t="s">
        <v>5259</v>
      </c>
      <c r="H2052" s="297" t="s">
        <v>4867</v>
      </c>
      <c r="I2052" s="297" t="s">
        <v>4868</v>
      </c>
      <c r="J2052" s="324" t="s">
        <v>4869</v>
      </c>
      <c r="K2052" s="325"/>
      <c r="L2052" s="322"/>
      <c r="M2052" s="297"/>
      <c r="N2052" s="326">
        <v>2</v>
      </c>
      <c r="O2052" s="296">
        <v>6</v>
      </c>
      <c r="P2052" s="327">
        <v>40229.188122376669</v>
      </c>
      <c r="Q2052" s="321"/>
    </row>
    <row r="2053" spans="1:17" s="285" customFormat="1" ht="11.25" x14ac:dyDescent="0.2">
      <c r="A2053" s="310" t="s">
        <v>1261</v>
      </c>
      <c r="B2053" s="296" t="s">
        <v>1262</v>
      </c>
      <c r="C2053" s="296" t="s">
        <v>312</v>
      </c>
      <c r="D2053" s="297" t="s">
        <v>4864</v>
      </c>
      <c r="E2053" s="323">
        <v>3500</v>
      </c>
      <c r="F2053" s="310" t="s">
        <v>5260</v>
      </c>
      <c r="G2053" s="297" t="s">
        <v>5261</v>
      </c>
      <c r="H2053" s="297" t="s">
        <v>4917</v>
      </c>
      <c r="I2053" s="297" t="s">
        <v>4868</v>
      </c>
      <c r="J2053" s="324" t="s">
        <v>4869</v>
      </c>
      <c r="K2053" s="325"/>
      <c r="L2053" s="322"/>
      <c r="M2053" s="297"/>
      <c r="N2053" s="326">
        <v>1</v>
      </c>
      <c r="O2053" s="296">
        <v>6</v>
      </c>
      <c r="P2053" s="327">
        <v>22229.188122376669</v>
      </c>
      <c r="Q2053" s="321"/>
    </row>
    <row r="2054" spans="1:17" s="285" customFormat="1" ht="11.25" x14ac:dyDescent="0.2">
      <c r="A2054" s="310" t="s">
        <v>1261</v>
      </c>
      <c r="B2054" s="296" t="s">
        <v>1262</v>
      </c>
      <c r="C2054" s="296" t="s">
        <v>312</v>
      </c>
      <c r="D2054" s="297" t="s">
        <v>4864</v>
      </c>
      <c r="E2054" s="323">
        <v>5500</v>
      </c>
      <c r="F2054" s="310" t="s">
        <v>5262</v>
      </c>
      <c r="G2054" s="297" t="s">
        <v>5263</v>
      </c>
      <c r="H2054" s="297" t="s">
        <v>4877</v>
      </c>
      <c r="I2054" s="297" t="s">
        <v>4868</v>
      </c>
      <c r="J2054" s="324" t="s">
        <v>4869</v>
      </c>
      <c r="K2054" s="325"/>
      <c r="L2054" s="322"/>
      <c r="M2054" s="297"/>
      <c r="N2054" s="326">
        <v>1</v>
      </c>
      <c r="O2054" s="296">
        <v>6</v>
      </c>
      <c r="P2054" s="327">
        <v>34229.188122376669</v>
      </c>
      <c r="Q2054" s="321"/>
    </row>
    <row r="2055" spans="1:17" s="285" customFormat="1" ht="11.25" x14ac:dyDescent="0.2">
      <c r="A2055" s="310" t="s">
        <v>1261</v>
      </c>
      <c r="B2055" s="296" t="s">
        <v>1262</v>
      </c>
      <c r="C2055" s="296" t="s">
        <v>312</v>
      </c>
      <c r="D2055" s="297" t="s">
        <v>4956</v>
      </c>
      <c r="E2055" s="323">
        <v>4500</v>
      </c>
      <c r="F2055" s="310" t="s">
        <v>5264</v>
      </c>
      <c r="G2055" s="297" t="s">
        <v>5265</v>
      </c>
      <c r="H2055" s="297" t="s">
        <v>4896</v>
      </c>
      <c r="I2055" s="297" t="s">
        <v>4868</v>
      </c>
      <c r="J2055" s="324" t="s">
        <v>5069</v>
      </c>
      <c r="K2055" s="325"/>
      <c r="L2055" s="322"/>
      <c r="M2055" s="297"/>
      <c r="N2055" s="326">
        <v>1</v>
      </c>
      <c r="O2055" s="296">
        <v>6</v>
      </c>
      <c r="P2055" s="327">
        <v>28229.188122376669</v>
      </c>
      <c r="Q2055" s="321"/>
    </row>
    <row r="2056" spans="1:17" s="285" customFormat="1" ht="11.25" x14ac:dyDescent="0.2">
      <c r="A2056" s="310" t="s">
        <v>1261</v>
      </c>
      <c r="B2056" s="296" t="s">
        <v>1262</v>
      </c>
      <c r="C2056" s="296" t="s">
        <v>312</v>
      </c>
      <c r="D2056" s="297" t="s">
        <v>4864</v>
      </c>
      <c r="E2056" s="323">
        <v>6500</v>
      </c>
      <c r="F2056" s="310" t="s">
        <v>5266</v>
      </c>
      <c r="G2056" s="297" t="s">
        <v>5267</v>
      </c>
      <c r="H2056" s="297" t="s">
        <v>4867</v>
      </c>
      <c r="I2056" s="297" t="s">
        <v>4868</v>
      </c>
      <c r="J2056" s="324" t="s">
        <v>4869</v>
      </c>
      <c r="K2056" s="325"/>
      <c r="L2056" s="322"/>
      <c r="M2056" s="297"/>
      <c r="N2056" s="326">
        <v>2</v>
      </c>
      <c r="O2056" s="296">
        <v>6</v>
      </c>
      <c r="P2056" s="327">
        <v>40229.188122376669</v>
      </c>
      <c r="Q2056" s="321"/>
    </row>
    <row r="2057" spans="1:17" s="285" customFormat="1" ht="11.25" x14ac:dyDescent="0.2">
      <c r="A2057" s="310" t="s">
        <v>1261</v>
      </c>
      <c r="B2057" s="296" t="s">
        <v>1262</v>
      </c>
      <c r="C2057" s="296" t="s">
        <v>312</v>
      </c>
      <c r="D2057" s="297" t="s">
        <v>4864</v>
      </c>
      <c r="E2057" s="323">
        <v>6500</v>
      </c>
      <c r="F2057" s="310" t="s">
        <v>5268</v>
      </c>
      <c r="G2057" s="297" t="s">
        <v>5269</v>
      </c>
      <c r="H2057" s="297" t="s">
        <v>4874</v>
      </c>
      <c r="I2057" s="297" t="s">
        <v>4868</v>
      </c>
      <c r="J2057" s="324" t="s">
        <v>4869</v>
      </c>
      <c r="K2057" s="325"/>
      <c r="L2057" s="322"/>
      <c r="M2057" s="297"/>
      <c r="N2057" s="326">
        <v>2</v>
      </c>
      <c r="O2057" s="296">
        <v>5</v>
      </c>
      <c r="P2057" s="327">
        <v>40011.388122376666</v>
      </c>
      <c r="Q2057" s="321"/>
    </row>
    <row r="2058" spans="1:17" s="285" customFormat="1" ht="11.25" x14ac:dyDescent="0.2">
      <c r="A2058" s="310" t="s">
        <v>1261</v>
      </c>
      <c r="B2058" s="296" t="s">
        <v>1262</v>
      </c>
      <c r="C2058" s="296" t="s">
        <v>312</v>
      </c>
      <c r="D2058" s="297" t="s">
        <v>4864</v>
      </c>
      <c r="E2058" s="323">
        <v>7500</v>
      </c>
      <c r="F2058" s="310" t="s">
        <v>5270</v>
      </c>
      <c r="G2058" s="297" t="s">
        <v>5271</v>
      </c>
      <c r="H2058" s="297" t="s">
        <v>4867</v>
      </c>
      <c r="I2058" s="297" t="s">
        <v>4868</v>
      </c>
      <c r="J2058" s="324" t="s">
        <v>4869</v>
      </c>
      <c r="K2058" s="325"/>
      <c r="L2058" s="322"/>
      <c r="M2058" s="297"/>
      <c r="N2058" s="326">
        <v>4</v>
      </c>
      <c r="O2058" s="296">
        <v>6</v>
      </c>
      <c r="P2058" s="327">
        <v>46229.188122376669</v>
      </c>
      <c r="Q2058" s="321"/>
    </row>
    <row r="2059" spans="1:17" s="285" customFormat="1" ht="11.25" x14ac:dyDescent="0.2">
      <c r="A2059" s="310" t="s">
        <v>1261</v>
      </c>
      <c r="B2059" s="296" t="s">
        <v>1262</v>
      </c>
      <c r="C2059" s="296" t="s">
        <v>312</v>
      </c>
      <c r="D2059" s="297" t="s">
        <v>4864</v>
      </c>
      <c r="E2059" s="323">
        <v>10000</v>
      </c>
      <c r="F2059" s="310" t="s">
        <v>5272</v>
      </c>
      <c r="G2059" s="297" t="s">
        <v>5273</v>
      </c>
      <c r="H2059" s="297" t="s">
        <v>4963</v>
      </c>
      <c r="I2059" s="297" t="s">
        <v>4868</v>
      </c>
      <c r="J2059" s="324" t="s">
        <v>4869</v>
      </c>
      <c r="K2059" s="325"/>
      <c r="L2059" s="322"/>
      <c r="M2059" s="297"/>
      <c r="N2059" s="326">
        <v>2</v>
      </c>
      <c r="O2059" s="296">
        <v>6</v>
      </c>
      <c r="P2059" s="327">
        <v>61229.188122376669</v>
      </c>
      <c r="Q2059" s="321"/>
    </row>
    <row r="2060" spans="1:17" s="285" customFormat="1" ht="11.25" x14ac:dyDescent="0.2">
      <c r="A2060" s="310" t="s">
        <v>1261</v>
      </c>
      <c r="B2060" s="296" t="s">
        <v>1262</v>
      </c>
      <c r="C2060" s="296" t="s">
        <v>312</v>
      </c>
      <c r="D2060" s="297" t="s">
        <v>4864</v>
      </c>
      <c r="E2060" s="323">
        <v>9500</v>
      </c>
      <c r="F2060" s="310" t="s">
        <v>5274</v>
      </c>
      <c r="G2060" s="297" t="s">
        <v>5275</v>
      </c>
      <c r="H2060" s="297" t="s">
        <v>4877</v>
      </c>
      <c r="I2060" s="297" t="s">
        <v>4868</v>
      </c>
      <c r="J2060" s="324" t="s">
        <v>4869</v>
      </c>
      <c r="K2060" s="325"/>
      <c r="L2060" s="322"/>
      <c r="M2060" s="297"/>
      <c r="N2060" s="326">
        <v>2</v>
      </c>
      <c r="O2060" s="296">
        <v>6</v>
      </c>
      <c r="P2060" s="327">
        <v>58229.188122376669</v>
      </c>
      <c r="Q2060" s="321"/>
    </row>
    <row r="2061" spans="1:17" s="285" customFormat="1" ht="11.25" x14ac:dyDescent="0.2">
      <c r="A2061" s="310" t="s">
        <v>1261</v>
      </c>
      <c r="B2061" s="296" t="s">
        <v>1262</v>
      </c>
      <c r="C2061" s="296" t="s">
        <v>312</v>
      </c>
      <c r="D2061" s="297" t="s">
        <v>4880</v>
      </c>
      <c r="E2061" s="323">
        <v>4500</v>
      </c>
      <c r="F2061" s="310" t="s">
        <v>5276</v>
      </c>
      <c r="G2061" s="297" t="s">
        <v>5277</v>
      </c>
      <c r="H2061" s="297" t="s">
        <v>4874</v>
      </c>
      <c r="I2061" s="297" t="s">
        <v>4868</v>
      </c>
      <c r="J2061" s="324" t="s">
        <v>4869</v>
      </c>
      <c r="K2061" s="325"/>
      <c r="L2061" s="322"/>
      <c r="M2061" s="297"/>
      <c r="N2061" s="326">
        <v>1</v>
      </c>
      <c r="O2061" s="296">
        <v>6</v>
      </c>
      <c r="P2061" s="327">
        <v>28229.188122376669</v>
      </c>
      <c r="Q2061" s="321"/>
    </row>
    <row r="2062" spans="1:17" s="285" customFormat="1" ht="11.25" x14ac:dyDescent="0.2">
      <c r="A2062" s="310" t="s">
        <v>1261</v>
      </c>
      <c r="B2062" s="296" t="s">
        <v>1262</v>
      </c>
      <c r="C2062" s="296" t="s">
        <v>312</v>
      </c>
      <c r="D2062" s="297" t="s">
        <v>4864</v>
      </c>
      <c r="E2062" s="323">
        <v>6500</v>
      </c>
      <c r="F2062" s="310" t="s">
        <v>5278</v>
      </c>
      <c r="G2062" s="297" t="s">
        <v>5279</v>
      </c>
      <c r="H2062" s="297" t="s">
        <v>4877</v>
      </c>
      <c r="I2062" s="297" t="s">
        <v>4868</v>
      </c>
      <c r="J2062" s="324" t="s">
        <v>4869</v>
      </c>
      <c r="K2062" s="325"/>
      <c r="L2062" s="322"/>
      <c r="M2062" s="297"/>
      <c r="N2062" s="326">
        <v>1</v>
      </c>
      <c r="O2062" s="296">
        <v>6</v>
      </c>
      <c r="P2062" s="327">
        <v>40229.188122376669</v>
      </c>
      <c r="Q2062" s="321"/>
    </row>
    <row r="2063" spans="1:17" s="285" customFormat="1" ht="11.25" x14ac:dyDescent="0.2">
      <c r="A2063" s="310" t="s">
        <v>1261</v>
      </c>
      <c r="B2063" s="296" t="s">
        <v>1262</v>
      </c>
      <c r="C2063" s="296" t="s">
        <v>312</v>
      </c>
      <c r="D2063" s="297" t="s">
        <v>4864</v>
      </c>
      <c r="E2063" s="323">
        <v>8500</v>
      </c>
      <c r="F2063" s="310" t="s">
        <v>5280</v>
      </c>
      <c r="G2063" s="297" t="s">
        <v>5281</v>
      </c>
      <c r="H2063" s="297" t="s">
        <v>4877</v>
      </c>
      <c r="I2063" s="297" t="s">
        <v>4868</v>
      </c>
      <c r="J2063" s="324" t="s">
        <v>4869</v>
      </c>
      <c r="K2063" s="325"/>
      <c r="L2063" s="322"/>
      <c r="M2063" s="297"/>
      <c r="N2063" s="326">
        <v>1</v>
      </c>
      <c r="O2063" s="296">
        <v>6</v>
      </c>
      <c r="P2063" s="327">
        <v>52229.188122376669</v>
      </c>
      <c r="Q2063" s="321"/>
    </row>
    <row r="2064" spans="1:17" s="285" customFormat="1" ht="11.25" x14ac:dyDescent="0.2">
      <c r="A2064" s="310" t="s">
        <v>1261</v>
      </c>
      <c r="B2064" s="296" t="s">
        <v>1262</v>
      </c>
      <c r="C2064" s="296" t="s">
        <v>312</v>
      </c>
      <c r="D2064" s="297" t="s">
        <v>4864</v>
      </c>
      <c r="E2064" s="323">
        <v>6500</v>
      </c>
      <c r="F2064" s="310" t="s">
        <v>5282</v>
      </c>
      <c r="G2064" s="297" t="s">
        <v>5283</v>
      </c>
      <c r="H2064" s="297" t="s">
        <v>4887</v>
      </c>
      <c r="I2064" s="297" t="s">
        <v>4868</v>
      </c>
      <c r="J2064" s="324" t="s">
        <v>4869</v>
      </c>
      <c r="K2064" s="325"/>
      <c r="L2064" s="322"/>
      <c r="M2064" s="297"/>
      <c r="N2064" s="326">
        <v>4</v>
      </c>
      <c r="O2064" s="296">
        <v>6</v>
      </c>
      <c r="P2064" s="327">
        <v>40229.188122376669</v>
      </c>
      <c r="Q2064" s="321"/>
    </row>
    <row r="2065" spans="1:17" s="285" customFormat="1" ht="11.25" x14ac:dyDescent="0.2">
      <c r="A2065" s="310" t="s">
        <v>1261</v>
      </c>
      <c r="B2065" s="296" t="s">
        <v>1262</v>
      </c>
      <c r="C2065" s="296" t="s">
        <v>312</v>
      </c>
      <c r="D2065" s="297" t="s">
        <v>4864</v>
      </c>
      <c r="E2065" s="323">
        <v>7000</v>
      </c>
      <c r="F2065" s="310" t="s">
        <v>5284</v>
      </c>
      <c r="G2065" s="297" t="s">
        <v>5285</v>
      </c>
      <c r="H2065" s="297" t="s">
        <v>4903</v>
      </c>
      <c r="I2065" s="297" t="s">
        <v>4868</v>
      </c>
      <c r="J2065" s="324" t="s">
        <v>4869</v>
      </c>
      <c r="K2065" s="325"/>
      <c r="L2065" s="322"/>
      <c r="M2065" s="297"/>
      <c r="N2065" s="326">
        <v>1</v>
      </c>
      <c r="O2065" s="296">
        <v>6</v>
      </c>
      <c r="P2065" s="327">
        <v>43229.188122376669</v>
      </c>
      <c r="Q2065" s="321"/>
    </row>
    <row r="2066" spans="1:17" s="285" customFormat="1" ht="11.25" x14ac:dyDescent="0.2">
      <c r="A2066" s="310" t="s">
        <v>1261</v>
      </c>
      <c r="B2066" s="296" t="s">
        <v>1262</v>
      </c>
      <c r="C2066" s="296" t="s">
        <v>312</v>
      </c>
      <c r="D2066" s="297" t="s">
        <v>4864</v>
      </c>
      <c r="E2066" s="323">
        <v>8500</v>
      </c>
      <c r="F2066" s="310" t="s">
        <v>5286</v>
      </c>
      <c r="G2066" s="297" t="s">
        <v>5287</v>
      </c>
      <c r="H2066" s="297" t="s">
        <v>4887</v>
      </c>
      <c r="I2066" s="297" t="s">
        <v>4868</v>
      </c>
      <c r="J2066" s="324" t="s">
        <v>4869</v>
      </c>
      <c r="K2066" s="325"/>
      <c r="L2066" s="322"/>
      <c r="M2066" s="297"/>
      <c r="N2066" s="326">
        <v>2</v>
      </c>
      <c r="O2066" s="296">
        <v>6</v>
      </c>
      <c r="P2066" s="327">
        <v>52229.188122376669</v>
      </c>
      <c r="Q2066" s="321"/>
    </row>
    <row r="2067" spans="1:17" s="285" customFormat="1" ht="11.25" x14ac:dyDescent="0.2">
      <c r="A2067" s="310" t="s">
        <v>1261</v>
      </c>
      <c r="B2067" s="296" t="s">
        <v>1262</v>
      </c>
      <c r="C2067" s="296" t="s">
        <v>312</v>
      </c>
      <c r="D2067" s="297" t="s">
        <v>4864</v>
      </c>
      <c r="E2067" s="323">
        <v>6500</v>
      </c>
      <c r="F2067" s="310" t="s">
        <v>4399</v>
      </c>
      <c r="G2067" s="297" t="s">
        <v>4400</v>
      </c>
      <c r="H2067" s="297" t="s">
        <v>4874</v>
      </c>
      <c r="I2067" s="297" t="s">
        <v>4868</v>
      </c>
      <c r="J2067" s="324" t="s">
        <v>4869</v>
      </c>
      <c r="K2067" s="325"/>
      <c r="L2067" s="322"/>
      <c r="M2067" s="297"/>
      <c r="N2067" s="326">
        <v>1</v>
      </c>
      <c r="O2067" s="296">
        <v>6</v>
      </c>
      <c r="P2067" s="327">
        <v>40229.188122376669</v>
      </c>
      <c r="Q2067" s="321"/>
    </row>
    <row r="2068" spans="1:17" s="285" customFormat="1" ht="11.25" x14ac:dyDescent="0.2">
      <c r="A2068" s="310" t="s">
        <v>1261</v>
      </c>
      <c r="B2068" s="296" t="s">
        <v>1262</v>
      </c>
      <c r="C2068" s="296" t="s">
        <v>312</v>
      </c>
      <c r="D2068" s="297" t="s">
        <v>4864</v>
      </c>
      <c r="E2068" s="323">
        <v>7500</v>
      </c>
      <c r="F2068" s="310" t="s">
        <v>5292</v>
      </c>
      <c r="G2068" s="297" t="s">
        <v>5293</v>
      </c>
      <c r="H2068" s="297" t="s">
        <v>4867</v>
      </c>
      <c r="I2068" s="297" t="s">
        <v>4868</v>
      </c>
      <c r="J2068" s="324" t="s">
        <v>4869</v>
      </c>
      <c r="K2068" s="325"/>
      <c r="L2068" s="322"/>
      <c r="M2068" s="297"/>
      <c r="N2068" s="326">
        <v>2</v>
      </c>
      <c r="O2068" s="296">
        <v>6</v>
      </c>
      <c r="P2068" s="327">
        <v>46229.188122376669</v>
      </c>
      <c r="Q2068" s="321"/>
    </row>
    <row r="2069" spans="1:17" s="285" customFormat="1" ht="11.25" x14ac:dyDescent="0.2">
      <c r="A2069" s="310" t="s">
        <v>1261</v>
      </c>
      <c r="B2069" s="296" t="s">
        <v>1262</v>
      </c>
      <c r="C2069" s="296" t="s">
        <v>312</v>
      </c>
      <c r="D2069" s="297" t="s">
        <v>4864</v>
      </c>
      <c r="E2069" s="323">
        <v>7500</v>
      </c>
      <c r="F2069" s="310" t="s">
        <v>5294</v>
      </c>
      <c r="G2069" s="297" t="s">
        <v>5295</v>
      </c>
      <c r="H2069" s="297" t="s">
        <v>4867</v>
      </c>
      <c r="I2069" s="297" t="s">
        <v>4868</v>
      </c>
      <c r="J2069" s="324" t="s">
        <v>4869</v>
      </c>
      <c r="K2069" s="325"/>
      <c r="L2069" s="322"/>
      <c r="M2069" s="297"/>
      <c r="N2069" s="326">
        <v>2</v>
      </c>
      <c r="O2069" s="296">
        <v>6</v>
      </c>
      <c r="P2069" s="327">
        <v>46229.188122376669</v>
      </c>
      <c r="Q2069" s="321"/>
    </row>
    <row r="2070" spans="1:17" s="285" customFormat="1" ht="11.25" x14ac:dyDescent="0.2">
      <c r="A2070" s="310" t="s">
        <v>1261</v>
      </c>
      <c r="B2070" s="296" t="s">
        <v>1262</v>
      </c>
      <c r="C2070" s="296" t="s">
        <v>312</v>
      </c>
      <c r="D2070" s="297" t="s">
        <v>4864</v>
      </c>
      <c r="E2070" s="323">
        <v>6500</v>
      </c>
      <c r="F2070" s="310" t="s">
        <v>5296</v>
      </c>
      <c r="G2070" s="297" t="s">
        <v>5297</v>
      </c>
      <c r="H2070" s="297" t="s">
        <v>4887</v>
      </c>
      <c r="I2070" s="297" t="s">
        <v>4868</v>
      </c>
      <c r="J2070" s="324" t="s">
        <v>4869</v>
      </c>
      <c r="K2070" s="325"/>
      <c r="L2070" s="322"/>
      <c r="M2070" s="297"/>
      <c r="N2070" s="326">
        <v>1</v>
      </c>
      <c r="O2070" s="296">
        <v>6</v>
      </c>
      <c r="P2070" s="327">
        <v>40229.188122376669</v>
      </c>
      <c r="Q2070" s="321"/>
    </row>
    <row r="2071" spans="1:17" s="285" customFormat="1" ht="11.25" x14ac:dyDescent="0.2">
      <c r="A2071" s="310" t="s">
        <v>1261</v>
      </c>
      <c r="B2071" s="296" t="s">
        <v>1262</v>
      </c>
      <c r="C2071" s="296" t="s">
        <v>312</v>
      </c>
      <c r="D2071" s="322" t="s">
        <v>4864</v>
      </c>
      <c r="E2071" s="323">
        <v>8500</v>
      </c>
      <c r="F2071" s="310" t="s">
        <v>5298</v>
      </c>
      <c r="G2071" s="297" t="s">
        <v>5299</v>
      </c>
      <c r="H2071" s="297" t="s">
        <v>4867</v>
      </c>
      <c r="I2071" s="297" t="s">
        <v>4868</v>
      </c>
      <c r="J2071" s="324" t="s">
        <v>4869</v>
      </c>
      <c r="K2071" s="325"/>
      <c r="L2071" s="322"/>
      <c r="M2071" s="297"/>
      <c r="N2071" s="326">
        <v>2</v>
      </c>
      <c r="O2071" s="296">
        <v>6</v>
      </c>
      <c r="P2071" s="327">
        <v>52229.188122376669</v>
      </c>
      <c r="Q2071" s="321"/>
    </row>
    <row r="2072" spans="1:17" s="285" customFormat="1" ht="11.25" x14ac:dyDescent="0.2">
      <c r="A2072" s="310" t="s">
        <v>1261</v>
      </c>
      <c r="B2072" s="296" t="s">
        <v>1262</v>
      </c>
      <c r="C2072" s="296" t="s">
        <v>312</v>
      </c>
      <c r="D2072" s="297" t="s">
        <v>4956</v>
      </c>
      <c r="E2072" s="323">
        <v>3400</v>
      </c>
      <c r="F2072" s="310" t="s">
        <v>5302</v>
      </c>
      <c r="G2072" s="297" t="s">
        <v>5303</v>
      </c>
      <c r="H2072" s="297" t="s">
        <v>4959</v>
      </c>
      <c r="I2072" s="297" t="s">
        <v>4897</v>
      </c>
      <c r="J2072" s="324" t="s">
        <v>4960</v>
      </c>
      <c r="K2072" s="325"/>
      <c r="L2072" s="322"/>
      <c r="M2072" s="297"/>
      <c r="N2072" s="326">
        <v>1</v>
      </c>
      <c r="O2072" s="296">
        <v>6</v>
      </c>
      <c r="P2072" s="327">
        <v>21629.188122376669</v>
      </c>
      <c r="Q2072" s="321"/>
    </row>
    <row r="2073" spans="1:17" s="285" customFormat="1" ht="11.25" x14ac:dyDescent="0.2">
      <c r="A2073" s="310" t="s">
        <v>1261</v>
      </c>
      <c r="B2073" s="296" t="s">
        <v>1262</v>
      </c>
      <c r="C2073" s="296" t="s">
        <v>312</v>
      </c>
      <c r="D2073" s="297" t="s">
        <v>4880</v>
      </c>
      <c r="E2073" s="323">
        <v>2500</v>
      </c>
      <c r="F2073" s="310" t="s">
        <v>5304</v>
      </c>
      <c r="G2073" s="297" t="s">
        <v>5305</v>
      </c>
      <c r="H2073" s="297" t="s">
        <v>4874</v>
      </c>
      <c r="I2073" s="297" t="s">
        <v>4922</v>
      </c>
      <c r="J2073" s="324" t="s">
        <v>4884</v>
      </c>
      <c r="K2073" s="325"/>
      <c r="L2073" s="322"/>
      <c r="M2073" s="297"/>
      <c r="N2073" s="326">
        <v>1</v>
      </c>
      <c r="O2073" s="296">
        <v>6</v>
      </c>
      <c r="P2073" s="327">
        <v>16229.188122376669</v>
      </c>
      <c r="Q2073" s="321"/>
    </row>
    <row r="2074" spans="1:17" s="285" customFormat="1" ht="11.25" x14ac:dyDescent="0.2">
      <c r="A2074" s="310" t="s">
        <v>1261</v>
      </c>
      <c r="B2074" s="296" t="s">
        <v>1262</v>
      </c>
      <c r="C2074" s="296" t="s">
        <v>312</v>
      </c>
      <c r="D2074" s="297" t="s">
        <v>4880</v>
      </c>
      <c r="E2074" s="323">
        <v>2900</v>
      </c>
      <c r="F2074" s="310" t="s">
        <v>5306</v>
      </c>
      <c r="G2074" s="297" t="s">
        <v>5307</v>
      </c>
      <c r="H2074" s="297" t="s">
        <v>4867</v>
      </c>
      <c r="I2074" s="297" t="s">
        <v>4868</v>
      </c>
      <c r="J2074" s="324" t="s">
        <v>4869</v>
      </c>
      <c r="K2074" s="325"/>
      <c r="L2074" s="322"/>
      <c r="M2074" s="297"/>
      <c r="N2074" s="326">
        <v>1</v>
      </c>
      <c r="O2074" s="296">
        <v>6</v>
      </c>
      <c r="P2074" s="327">
        <v>18629.188122376669</v>
      </c>
      <c r="Q2074" s="321"/>
    </row>
    <row r="2075" spans="1:17" s="285" customFormat="1" ht="11.25" x14ac:dyDescent="0.2">
      <c r="A2075" s="310" t="s">
        <v>1261</v>
      </c>
      <c r="B2075" s="296" t="s">
        <v>1262</v>
      </c>
      <c r="C2075" s="296" t="s">
        <v>312</v>
      </c>
      <c r="D2075" s="297" t="s">
        <v>4864</v>
      </c>
      <c r="E2075" s="323">
        <v>6500</v>
      </c>
      <c r="F2075" s="310" t="s">
        <v>5308</v>
      </c>
      <c r="G2075" s="297" t="s">
        <v>5309</v>
      </c>
      <c r="H2075" s="297" t="s">
        <v>4887</v>
      </c>
      <c r="I2075" s="297" t="s">
        <v>4868</v>
      </c>
      <c r="J2075" s="324" t="s">
        <v>4869</v>
      </c>
      <c r="K2075" s="325"/>
      <c r="L2075" s="322"/>
      <c r="M2075" s="297"/>
      <c r="N2075" s="326">
        <v>2</v>
      </c>
      <c r="O2075" s="296">
        <v>6</v>
      </c>
      <c r="P2075" s="327">
        <v>40229.188122376669</v>
      </c>
      <c r="Q2075" s="321"/>
    </row>
    <row r="2076" spans="1:17" s="285" customFormat="1" ht="11.25" x14ac:dyDescent="0.2">
      <c r="A2076" s="310" t="s">
        <v>1261</v>
      </c>
      <c r="B2076" s="296" t="s">
        <v>1262</v>
      </c>
      <c r="C2076" s="296" t="s">
        <v>312</v>
      </c>
      <c r="D2076" s="297" t="s">
        <v>4864</v>
      </c>
      <c r="E2076" s="323">
        <v>8500</v>
      </c>
      <c r="F2076" s="310" t="s">
        <v>5310</v>
      </c>
      <c r="G2076" s="297" t="s">
        <v>5311</v>
      </c>
      <c r="H2076" s="297" t="s">
        <v>4867</v>
      </c>
      <c r="I2076" s="297" t="s">
        <v>4868</v>
      </c>
      <c r="J2076" s="324" t="s">
        <v>4869</v>
      </c>
      <c r="K2076" s="325"/>
      <c r="L2076" s="322"/>
      <c r="M2076" s="297"/>
      <c r="N2076" s="326">
        <v>2</v>
      </c>
      <c r="O2076" s="296">
        <v>6</v>
      </c>
      <c r="P2076" s="327">
        <v>52229.188122376669</v>
      </c>
      <c r="Q2076" s="321"/>
    </row>
    <row r="2077" spans="1:17" s="285" customFormat="1" ht="11.25" x14ac:dyDescent="0.2">
      <c r="A2077" s="310" t="s">
        <v>1261</v>
      </c>
      <c r="B2077" s="296" t="s">
        <v>1262</v>
      </c>
      <c r="C2077" s="296" t="s">
        <v>312</v>
      </c>
      <c r="D2077" s="297" t="s">
        <v>4864</v>
      </c>
      <c r="E2077" s="323">
        <v>6500</v>
      </c>
      <c r="F2077" s="310" t="s">
        <v>5312</v>
      </c>
      <c r="G2077" s="297" t="s">
        <v>5313</v>
      </c>
      <c r="H2077" s="297" t="s">
        <v>4874</v>
      </c>
      <c r="I2077" s="297" t="s">
        <v>4868</v>
      </c>
      <c r="J2077" s="324" t="s">
        <v>4869</v>
      </c>
      <c r="K2077" s="325"/>
      <c r="L2077" s="322"/>
      <c r="M2077" s="297"/>
      <c r="N2077" s="326">
        <v>2</v>
      </c>
      <c r="O2077" s="296">
        <v>6</v>
      </c>
      <c r="P2077" s="327">
        <v>40229.188122376669</v>
      </c>
      <c r="Q2077" s="321"/>
    </row>
    <row r="2078" spans="1:17" s="285" customFormat="1" ht="11.25" x14ac:dyDescent="0.2">
      <c r="A2078" s="310" t="s">
        <v>1261</v>
      </c>
      <c r="B2078" s="296" t="s">
        <v>1262</v>
      </c>
      <c r="C2078" s="296" t="s">
        <v>312</v>
      </c>
      <c r="D2078" s="297" t="s">
        <v>4864</v>
      </c>
      <c r="E2078" s="323">
        <v>6500</v>
      </c>
      <c r="F2078" s="310" t="s">
        <v>5314</v>
      </c>
      <c r="G2078" s="297" t="s">
        <v>5315</v>
      </c>
      <c r="H2078" s="297" t="s">
        <v>4877</v>
      </c>
      <c r="I2078" s="297" t="s">
        <v>4868</v>
      </c>
      <c r="J2078" s="324" t="s">
        <v>4869</v>
      </c>
      <c r="K2078" s="325"/>
      <c r="L2078" s="322"/>
      <c r="M2078" s="297"/>
      <c r="N2078" s="326">
        <v>1</v>
      </c>
      <c r="O2078" s="296">
        <v>6</v>
      </c>
      <c r="P2078" s="327">
        <v>40229.188122376669</v>
      </c>
      <c r="Q2078" s="321"/>
    </row>
    <row r="2079" spans="1:17" s="285" customFormat="1" ht="11.25" x14ac:dyDescent="0.2">
      <c r="A2079" s="310" t="s">
        <v>1261</v>
      </c>
      <c r="B2079" s="296" t="s">
        <v>1262</v>
      </c>
      <c r="C2079" s="296" t="s">
        <v>312</v>
      </c>
      <c r="D2079" s="297" t="s">
        <v>4864</v>
      </c>
      <c r="E2079" s="323">
        <v>8500</v>
      </c>
      <c r="F2079" s="310" t="s">
        <v>5316</v>
      </c>
      <c r="G2079" s="297" t="s">
        <v>5317</v>
      </c>
      <c r="H2079" s="297" t="s">
        <v>4877</v>
      </c>
      <c r="I2079" s="297" t="s">
        <v>4868</v>
      </c>
      <c r="J2079" s="324" t="s">
        <v>4869</v>
      </c>
      <c r="K2079" s="325"/>
      <c r="L2079" s="322"/>
      <c r="M2079" s="297"/>
      <c r="N2079" s="326">
        <v>1</v>
      </c>
      <c r="O2079" s="296">
        <v>6</v>
      </c>
      <c r="P2079" s="327">
        <v>52229.188122376669</v>
      </c>
      <c r="Q2079" s="321"/>
    </row>
    <row r="2080" spans="1:17" s="285" customFormat="1" ht="11.25" x14ac:dyDescent="0.2">
      <c r="A2080" s="310" t="s">
        <v>1261</v>
      </c>
      <c r="B2080" s="296" t="s">
        <v>1262</v>
      </c>
      <c r="C2080" s="296" t="s">
        <v>312</v>
      </c>
      <c r="D2080" s="297" t="s">
        <v>4880</v>
      </c>
      <c r="E2080" s="323">
        <v>3800</v>
      </c>
      <c r="F2080" s="310" t="s">
        <v>5318</v>
      </c>
      <c r="G2080" s="297" t="s">
        <v>5319</v>
      </c>
      <c r="H2080" s="297" t="s">
        <v>5050</v>
      </c>
      <c r="I2080" s="297" t="s">
        <v>4897</v>
      </c>
      <c r="J2080" s="297" t="s">
        <v>4898</v>
      </c>
      <c r="K2080" s="325"/>
      <c r="L2080" s="322"/>
      <c r="M2080" s="297"/>
      <c r="N2080" s="326">
        <v>1</v>
      </c>
      <c r="O2080" s="296">
        <v>6</v>
      </c>
      <c r="P2080" s="327">
        <v>24029.188122376669</v>
      </c>
      <c r="Q2080" s="321"/>
    </row>
    <row r="2081" spans="1:17" s="285" customFormat="1" ht="11.25" x14ac:dyDescent="0.2">
      <c r="A2081" s="310" t="s">
        <v>1261</v>
      </c>
      <c r="B2081" s="296" t="s">
        <v>1262</v>
      </c>
      <c r="C2081" s="296" t="s">
        <v>312</v>
      </c>
      <c r="D2081" s="297" t="s">
        <v>4864</v>
      </c>
      <c r="E2081" s="323">
        <v>6500</v>
      </c>
      <c r="F2081" s="310" t="s">
        <v>5320</v>
      </c>
      <c r="G2081" s="297" t="s">
        <v>5321</v>
      </c>
      <c r="H2081" s="297" t="s">
        <v>4877</v>
      </c>
      <c r="I2081" s="297" t="s">
        <v>4868</v>
      </c>
      <c r="J2081" s="324" t="s">
        <v>4869</v>
      </c>
      <c r="K2081" s="325"/>
      <c r="L2081" s="322"/>
      <c r="M2081" s="297"/>
      <c r="N2081" s="326">
        <v>4</v>
      </c>
      <c r="O2081" s="296">
        <v>6</v>
      </c>
      <c r="P2081" s="327">
        <v>40229.188122376669</v>
      </c>
      <c r="Q2081" s="321"/>
    </row>
    <row r="2082" spans="1:17" s="285" customFormat="1" ht="11.25" x14ac:dyDescent="0.2">
      <c r="A2082" s="310" t="s">
        <v>1261</v>
      </c>
      <c r="B2082" s="296" t="s">
        <v>1262</v>
      </c>
      <c r="C2082" s="296" t="s">
        <v>312</v>
      </c>
      <c r="D2082" s="297" t="s">
        <v>4864</v>
      </c>
      <c r="E2082" s="323">
        <v>6500</v>
      </c>
      <c r="F2082" s="310" t="s">
        <v>5322</v>
      </c>
      <c r="G2082" s="297" t="s">
        <v>5323</v>
      </c>
      <c r="H2082" s="297" t="s">
        <v>4877</v>
      </c>
      <c r="I2082" s="297" t="s">
        <v>4868</v>
      </c>
      <c r="J2082" s="324" t="s">
        <v>4869</v>
      </c>
      <c r="K2082" s="325"/>
      <c r="L2082" s="322"/>
      <c r="M2082" s="297"/>
      <c r="N2082" s="326">
        <v>2</v>
      </c>
      <c r="O2082" s="296">
        <v>6</v>
      </c>
      <c r="P2082" s="327">
        <v>40229.188122376669</v>
      </c>
      <c r="Q2082" s="321"/>
    </row>
    <row r="2083" spans="1:17" s="285" customFormat="1" ht="11.25" x14ac:dyDescent="0.2">
      <c r="A2083" s="310" t="s">
        <v>1261</v>
      </c>
      <c r="B2083" s="296" t="s">
        <v>1262</v>
      </c>
      <c r="C2083" s="296" t="s">
        <v>312</v>
      </c>
      <c r="D2083" s="297" t="s">
        <v>4864</v>
      </c>
      <c r="E2083" s="323">
        <v>8500</v>
      </c>
      <c r="F2083" s="310" t="s">
        <v>5324</v>
      </c>
      <c r="G2083" s="297" t="s">
        <v>5325</v>
      </c>
      <c r="H2083" s="297" t="s">
        <v>4887</v>
      </c>
      <c r="I2083" s="297" t="s">
        <v>4868</v>
      </c>
      <c r="J2083" s="324" t="s">
        <v>4869</v>
      </c>
      <c r="K2083" s="325"/>
      <c r="L2083" s="322"/>
      <c r="M2083" s="297"/>
      <c r="N2083" s="326">
        <v>2</v>
      </c>
      <c r="O2083" s="296">
        <v>6</v>
      </c>
      <c r="P2083" s="327">
        <v>52229.188122376669</v>
      </c>
      <c r="Q2083" s="321"/>
    </row>
    <row r="2084" spans="1:17" s="285" customFormat="1" ht="11.25" x14ac:dyDescent="0.2">
      <c r="A2084" s="310" t="s">
        <v>1261</v>
      </c>
      <c r="B2084" s="296" t="s">
        <v>1262</v>
      </c>
      <c r="C2084" s="296" t="s">
        <v>312</v>
      </c>
      <c r="D2084" s="297" t="s">
        <v>4864</v>
      </c>
      <c r="E2084" s="323">
        <v>3500</v>
      </c>
      <c r="F2084" s="310" t="s">
        <v>5326</v>
      </c>
      <c r="G2084" s="297" t="s">
        <v>5327</v>
      </c>
      <c r="H2084" s="297" t="s">
        <v>4867</v>
      </c>
      <c r="I2084" s="297" t="s">
        <v>4868</v>
      </c>
      <c r="J2084" s="324" t="s">
        <v>4869</v>
      </c>
      <c r="K2084" s="325"/>
      <c r="L2084" s="322"/>
      <c r="M2084" s="297"/>
      <c r="N2084" s="326">
        <v>1</v>
      </c>
      <c r="O2084" s="296">
        <v>6</v>
      </c>
      <c r="P2084" s="327">
        <v>22229.188122376669</v>
      </c>
      <c r="Q2084" s="321"/>
    </row>
    <row r="2085" spans="1:17" s="285" customFormat="1" ht="11.25" x14ac:dyDescent="0.2">
      <c r="A2085" s="310" t="s">
        <v>1261</v>
      </c>
      <c r="B2085" s="296" t="s">
        <v>1262</v>
      </c>
      <c r="C2085" s="296" t="s">
        <v>312</v>
      </c>
      <c r="D2085" s="297" t="s">
        <v>4864</v>
      </c>
      <c r="E2085" s="323">
        <v>10500</v>
      </c>
      <c r="F2085" s="310" t="s">
        <v>5328</v>
      </c>
      <c r="G2085" s="297" t="s">
        <v>5329</v>
      </c>
      <c r="H2085" s="297" t="s">
        <v>4887</v>
      </c>
      <c r="I2085" s="297" t="s">
        <v>4868</v>
      </c>
      <c r="J2085" s="324" t="s">
        <v>4869</v>
      </c>
      <c r="K2085" s="325"/>
      <c r="L2085" s="322"/>
      <c r="M2085" s="297"/>
      <c r="N2085" s="326">
        <v>4</v>
      </c>
      <c r="O2085" s="296">
        <v>6</v>
      </c>
      <c r="P2085" s="327">
        <v>64229.188122376669</v>
      </c>
      <c r="Q2085" s="321"/>
    </row>
    <row r="2086" spans="1:17" s="285" customFormat="1" ht="11.25" x14ac:dyDescent="0.2">
      <c r="A2086" s="310" t="s">
        <v>1261</v>
      </c>
      <c r="B2086" s="296" t="s">
        <v>1262</v>
      </c>
      <c r="C2086" s="296" t="s">
        <v>312</v>
      </c>
      <c r="D2086" s="297" t="s">
        <v>4864</v>
      </c>
      <c r="E2086" s="323">
        <v>6500</v>
      </c>
      <c r="F2086" s="310" t="s">
        <v>5330</v>
      </c>
      <c r="G2086" s="297" t="s">
        <v>5331</v>
      </c>
      <c r="H2086" s="297" t="s">
        <v>4887</v>
      </c>
      <c r="I2086" s="297" t="s">
        <v>4868</v>
      </c>
      <c r="J2086" s="324" t="s">
        <v>4869</v>
      </c>
      <c r="K2086" s="325"/>
      <c r="L2086" s="322"/>
      <c r="M2086" s="297"/>
      <c r="N2086" s="326">
        <v>2</v>
      </c>
      <c r="O2086" s="296">
        <v>6</v>
      </c>
      <c r="P2086" s="327">
        <v>40229.188122376669</v>
      </c>
      <c r="Q2086" s="321"/>
    </row>
    <row r="2087" spans="1:17" s="285" customFormat="1" ht="11.25" x14ac:dyDescent="0.2">
      <c r="A2087" s="310" t="s">
        <v>1261</v>
      </c>
      <c r="B2087" s="296" t="s">
        <v>1262</v>
      </c>
      <c r="C2087" s="296" t="s">
        <v>312</v>
      </c>
      <c r="D2087" s="297" t="s">
        <v>4956</v>
      </c>
      <c r="E2087" s="323">
        <v>2500</v>
      </c>
      <c r="F2087" s="310" t="s">
        <v>5332</v>
      </c>
      <c r="G2087" s="297" t="s">
        <v>5333</v>
      </c>
      <c r="H2087" s="297" t="s">
        <v>4959</v>
      </c>
      <c r="I2087" s="297" t="s">
        <v>4897</v>
      </c>
      <c r="J2087" s="324" t="s">
        <v>4960</v>
      </c>
      <c r="K2087" s="325"/>
      <c r="L2087" s="322"/>
      <c r="M2087" s="297"/>
      <c r="N2087" s="326">
        <v>1</v>
      </c>
      <c r="O2087" s="296">
        <v>6</v>
      </c>
      <c r="P2087" s="327">
        <v>16229.188122376669</v>
      </c>
      <c r="Q2087" s="321"/>
    </row>
    <row r="2088" spans="1:17" s="285" customFormat="1" ht="11.25" x14ac:dyDescent="0.2">
      <c r="A2088" s="310" t="s">
        <v>1261</v>
      </c>
      <c r="B2088" s="296" t="s">
        <v>1262</v>
      </c>
      <c r="C2088" s="296" t="s">
        <v>312</v>
      </c>
      <c r="D2088" s="297" t="s">
        <v>4864</v>
      </c>
      <c r="E2088" s="323">
        <v>6500</v>
      </c>
      <c r="F2088" s="310" t="s">
        <v>5334</v>
      </c>
      <c r="G2088" s="297" t="s">
        <v>5335</v>
      </c>
      <c r="H2088" s="297" t="s">
        <v>4867</v>
      </c>
      <c r="I2088" s="297" t="s">
        <v>4868</v>
      </c>
      <c r="J2088" s="324" t="s">
        <v>4869</v>
      </c>
      <c r="K2088" s="325"/>
      <c r="L2088" s="322"/>
      <c r="M2088" s="297"/>
      <c r="N2088" s="326">
        <v>1</v>
      </c>
      <c r="O2088" s="296">
        <v>6</v>
      </c>
      <c r="P2088" s="327">
        <v>40229.188122376669</v>
      </c>
      <c r="Q2088" s="321"/>
    </row>
    <row r="2089" spans="1:17" s="285" customFormat="1" ht="11.25" x14ac:dyDescent="0.2">
      <c r="A2089" s="310" t="s">
        <v>1261</v>
      </c>
      <c r="B2089" s="296" t="s">
        <v>1262</v>
      </c>
      <c r="C2089" s="296" t="s">
        <v>312</v>
      </c>
      <c r="D2089" s="297" t="s">
        <v>4956</v>
      </c>
      <c r="E2089" s="323">
        <v>4500</v>
      </c>
      <c r="F2089" s="310" t="s">
        <v>5340</v>
      </c>
      <c r="G2089" s="297" t="s">
        <v>5341</v>
      </c>
      <c r="H2089" s="297" t="s">
        <v>4896</v>
      </c>
      <c r="I2089" s="297" t="s">
        <v>4897</v>
      </c>
      <c r="J2089" s="297" t="s">
        <v>4898</v>
      </c>
      <c r="K2089" s="325"/>
      <c r="L2089" s="322"/>
      <c r="M2089" s="297"/>
      <c r="N2089" s="326">
        <v>1</v>
      </c>
      <c r="O2089" s="296">
        <v>6</v>
      </c>
      <c r="P2089" s="327">
        <v>28229.188122376669</v>
      </c>
      <c r="Q2089" s="321"/>
    </row>
    <row r="2090" spans="1:17" s="285" customFormat="1" ht="11.25" x14ac:dyDescent="0.2">
      <c r="A2090" s="310" t="s">
        <v>1261</v>
      </c>
      <c r="B2090" s="296" t="s">
        <v>1262</v>
      </c>
      <c r="C2090" s="296" t="s">
        <v>312</v>
      </c>
      <c r="D2090" s="297" t="s">
        <v>4864</v>
      </c>
      <c r="E2090" s="323">
        <v>5500</v>
      </c>
      <c r="F2090" s="310" t="s">
        <v>5342</v>
      </c>
      <c r="G2090" s="297" t="s">
        <v>5343</v>
      </c>
      <c r="H2090" s="297" t="s">
        <v>4903</v>
      </c>
      <c r="I2090" s="297" t="s">
        <v>4883</v>
      </c>
      <c r="J2090" s="324" t="s">
        <v>4884</v>
      </c>
      <c r="K2090" s="325"/>
      <c r="L2090" s="322"/>
      <c r="M2090" s="297"/>
      <c r="N2090" s="326">
        <v>1</v>
      </c>
      <c r="O2090" s="296">
        <v>6</v>
      </c>
      <c r="P2090" s="327">
        <v>34229.188122376669</v>
      </c>
      <c r="Q2090" s="321"/>
    </row>
    <row r="2091" spans="1:17" s="285" customFormat="1" ht="11.25" x14ac:dyDescent="0.2">
      <c r="A2091" s="310" t="s">
        <v>1261</v>
      </c>
      <c r="B2091" s="296" t="s">
        <v>1262</v>
      </c>
      <c r="C2091" s="296" t="s">
        <v>312</v>
      </c>
      <c r="D2091" s="297" t="s">
        <v>4864</v>
      </c>
      <c r="E2091" s="323">
        <v>6500</v>
      </c>
      <c r="F2091" s="310" t="s">
        <v>5345</v>
      </c>
      <c r="G2091" s="297" t="s">
        <v>5346</v>
      </c>
      <c r="H2091" s="297" t="s">
        <v>5347</v>
      </c>
      <c r="I2091" s="297" t="s">
        <v>4868</v>
      </c>
      <c r="J2091" s="324" t="s">
        <v>4869</v>
      </c>
      <c r="K2091" s="325"/>
      <c r="L2091" s="322"/>
      <c r="M2091" s="297"/>
      <c r="N2091" s="326">
        <v>2</v>
      </c>
      <c r="O2091" s="296">
        <v>6</v>
      </c>
      <c r="P2091" s="327">
        <v>40229.188122376669</v>
      </c>
      <c r="Q2091" s="321"/>
    </row>
    <row r="2092" spans="1:17" s="285" customFormat="1" ht="11.25" x14ac:dyDescent="0.2">
      <c r="A2092" s="310" t="s">
        <v>1261</v>
      </c>
      <c r="B2092" s="296" t="s">
        <v>1262</v>
      </c>
      <c r="C2092" s="296" t="s">
        <v>312</v>
      </c>
      <c r="D2092" s="297" t="s">
        <v>4864</v>
      </c>
      <c r="E2092" s="323">
        <v>6500</v>
      </c>
      <c r="F2092" s="310" t="s">
        <v>5348</v>
      </c>
      <c r="G2092" s="297" t="s">
        <v>5349</v>
      </c>
      <c r="H2092" s="297" t="s">
        <v>4887</v>
      </c>
      <c r="I2092" s="297" t="s">
        <v>4868</v>
      </c>
      <c r="J2092" s="324" t="s">
        <v>4869</v>
      </c>
      <c r="K2092" s="325"/>
      <c r="L2092" s="322"/>
      <c r="M2092" s="297"/>
      <c r="N2092" s="326">
        <v>2</v>
      </c>
      <c r="O2092" s="296">
        <v>6</v>
      </c>
      <c r="P2092" s="327">
        <v>40365.188122376669</v>
      </c>
      <c r="Q2092" s="321"/>
    </row>
    <row r="2093" spans="1:17" s="285" customFormat="1" ht="11.25" x14ac:dyDescent="0.2">
      <c r="A2093" s="310" t="s">
        <v>1261</v>
      </c>
      <c r="B2093" s="296" t="s">
        <v>1262</v>
      </c>
      <c r="C2093" s="296" t="s">
        <v>312</v>
      </c>
      <c r="D2093" s="297" t="s">
        <v>4864</v>
      </c>
      <c r="E2093" s="323">
        <v>5000</v>
      </c>
      <c r="F2093" s="310" t="s">
        <v>5350</v>
      </c>
      <c r="G2093" s="297" t="s">
        <v>5351</v>
      </c>
      <c r="H2093" s="297" t="s">
        <v>4867</v>
      </c>
      <c r="I2093" s="297" t="s">
        <v>4883</v>
      </c>
      <c r="J2093" s="324" t="s">
        <v>4884</v>
      </c>
      <c r="K2093" s="325"/>
      <c r="L2093" s="322"/>
      <c r="M2093" s="297"/>
      <c r="N2093" s="326">
        <v>1</v>
      </c>
      <c r="O2093" s="296">
        <v>6</v>
      </c>
      <c r="P2093" s="327">
        <v>31229.188122376669</v>
      </c>
      <c r="Q2093" s="321"/>
    </row>
    <row r="2094" spans="1:17" s="285" customFormat="1" ht="11.25" x14ac:dyDescent="0.2">
      <c r="A2094" s="310" t="s">
        <v>1261</v>
      </c>
      <c r="B2094" s="296" t="s">
        <v>1262</v>
      </c>
      <c r="C2094" s="296" t="s">
        <v>312</v>
      </c>
      <c r="D2094" s="297" t="s">
        <v>4864</v>
      </c>
      <c r="E2094" s="323">
        <v>6500</v>
      </c>
      <c r="F2094" s="310" t="s">
        <v>5352</v>
      </c>
      <c r="G2094" s="297" t="s">
        <v>5353</v>
      </c>
      <c r="H2094" s="297" t="s">
        <v>4917</v>
      </c>
      <c r="I2094" s="297" t="s">
        <v>4868</v>
      </c>
      <c r="J2094" s="324" t="s">
        <v>4869</v>
      </c>
      <c r="K2094" s="325"/>
      <c r="L2094" s="322"/>
      <c r="M2094" s="297"/>
      <c r="N2094" s="326">
        <v>2</v>
      </c>
      <c r="O2094" s="296">
        <v>6</v>
      </c>
      <c r="P2094" s="327">
        <v>40229.188122376669</v>
      </c>
      <c r="Q2094" s="321"/>
    </row>
    <row r="2095" spans="1:17" s="285" customFormat="1" ht="11.25" x14ac:dyDescent="0.2">
      <c r="A2095" s="310" t="s">
        <v>1261</v>
      </c>
      <c r="B2095" s="296" t="s">
        <v>1262</v>
      </c>
      <c r="C2095" s="296" t="s">
        <v>312</v>
      </c>
      <c r="D2095" s="297" t="s">
        <v>4864</v>
      </c>
      <c r="E2095" s="323">
        <v>7500</v>
      </c>
      <c r="F2095" s="310" t="s">
        <v>5354</v>
      </c>
      <c r="G2095" s="297" t="s">
        <v>5355</v>
      </c>
      <c r="H2095" s="297" t="s">
        <v>4877</v>
      </c>
      <c r="I2095" s="297" t="s">
        <v>4868</v>
      </c>
      <c r="J2095" s="324" t="s">
        <v>4869</v>
      </c>
      <c r="K2095" s="325"/>
      <c r="L2095" s="322"/>
      <c r="M2095" s="297"/>
      <c r="N2095" s="326">
        <v>1</v>
      </c>
      <c r="O2095" s="296">
        <v>6</v>
      </c>
      <c r="P2095" s="327">
        <v>46229.188122376669</v>
      </c>
      <c r="Q2095" s="321"/>
    </row>
    <row r="2096" spans="1:17" s="285" customFormat="1" ht="11.25" x14ac:dyDescent="0.2">
      <c r="A2096" s="310" t="s">
        <v>1261</v>
      </c>
      <c r="B2096" s="296" t="s">
        <v>1262</v>
      </c>
      <c r="C2096" s="296" t="s">
        <v>312</v>
      </c>
      <c r="D2096" s="297" t="s">
        <v>4956</v>
      </c>
      <c r="E2096" s="323">
        <v>2500</v>
      </c>
      <c r="F2096" s="310" t="s">
        <v>5356</v>
      </c>
      <c r="G2096" s="297" t="s">
        <v>5357</v>
      </c>
      <c r="H2096" s="297" t="s">
        <v>4959</v>
      </c>
      <c r="I2096" s="297" t="s">
        <v>4897</v>
      </c>
      <c r="J2096" s="324" t="s">
        <v>4960</v>
      </c>
      <c r="K2096" s="325"/>
      <c r="L2096" s="322"/>
      <c r="M2096" s="297"/>
      <c r="N2096" s="326">
        <v>1</v>
      </c>
      <c r="O2096" s="296">
        <v>6</v>
      </c>
      <c r="P2096" s="327">
        <v>16229.188122376669</v>
      </c>
      <c r="Q2096" s="321"/>
    </row>
    <row r="2097" spans="1:17" s="285" customFormat="1" ht="11.25" x14ac:dyDescent="0.2">
      <c r="A2097" s="310" t="s">
        <v>1261</v>
      </c>
      <c r="B2097" s="296" t="s">
        <v>1262</v>
      </c>
      <c r="C2097" s="296" t="s">
        <v>312</v>
      </c>
      <c r="D2097" s="297" t="s">
        <v>4864</v>
      </c>
      <c r="E2097" s="323">
        <v>5500</v>
      </c>
      <c r="F2097" s="310" t="s">
        <v>5358</v>
      </c>
      <c r="G2097" s="297" t="s">
        <v>5359</v>
      </c>
      <c r="H2097" s="297" t="s">
        <v>4874</v>
      </c>
      <c r="I2097" s="297" t="s">
        <v>4883</v>
      </c>
      <c r="J2097" s="324" t="s">
        <v>4884</v>
      </c>
      <c r="K2097" s="325"/>
      <c r="L2097" s="322"/>
      <c r="M2097" s="297"/>
      <c r="N2097" s="326">
        <v>4</v>
      </c>
      <c r="O2097" s="296">
        <v>6</v>
      </c>
      <c r="P2097" s="327">
        <v>34229.188122376669</v>
      </c>
      <c r="Q2097" s="321"/>
    </row>
    <row r="2098" spans="1:17" s="285" customFormat="1" ht="11.25" x14ac:dyDescent="0.2">
      <c r="A2098" s="310" t="s">
        <v>1261</v>
      </c>
      <c r="B2098" s="296" t="s">
        <v>1262</v>
      </c>
      <c r="C2098" s="296" t="s">
        <v>312</v>
      </c>
      <c r="D2098" s="297" t="s">
        <v>4864</v>
      </c>
      <c r="E2098" s="323">
        <v>6500</v>
      </c>
      <c r="F2098" s="310" t="s">
        <v>5360</v>
      </c>
      <c r="G2098" s="297" t="s">
        <v>5361</v>
      </c>
      <c r="H2098" s="297" t="s">
        <v>4877</v>
      </c>
      <c r="I2098" s="297" t="s">
        <v>4868</v>
      </c>
      <c r="J2098" s="324" t="s">
        <v>4869</v>
      </c>
      <c r="K2098" s="325"/>
      <c r="L2098" s="322"/>
      <c r="M2098" s="297"/>
      <c r="N2098" s="326">
        <v>1</v>
      </c>
      <c r="O2098" s="296">
        <v>6</v>
      </c>
      <c r="P2098" s="327">
        <v>40229.188122376669</v>
      </c>
      <c r="Q2098" s="321"/>
    </row>
    <row r="2099" spans="1:17" s="285" customFormat="1" ht="11.25" x14ac:dyDescent="0.2">
      <c r="A2099" s="310" t="s">
        <v>1261</v>
      </c>
      <c r="B2099" s="296" t="s">
        <v>1262</v>
      </c>
      <c r="C2099" s="296" t="s">
        <v>312</v>
      </c>
      <c r="D2099" s="297" t="s">
        <v>4864</v>
      </c>
      <c r="E2099" s="323">
        <v>4500</v>
      </c>
      <c r="F2099" s="310" t="s">
        <v>5362</v>
      </c>
      <c r="G2099" s="297" t="s">
        <v>5363</v>
      </c>
      <c r="H2099" s="297" t="s">
        <v>4874</v>
      </c>
      <c r="I2099" s="297" t="s">
        <v>4868</v>
      </c>
      <c r="J2099" s="324" t="s">
        <v>4869</v>
      </c>
      <c r="K2099" s="325"/>
      <c r="L2099" s="322"/>
      <c r="M2099" s="297"/>
      <c r="N2099" s="326">
        <v>1</v>
      </c>
      <c r="O2099" s="296">
        <v>6</v>
      </c>
      <c r="P2099" s="327">
        <v>28229.188122376669</v>
      </c>
      <c r="Q2099" s="321"/>
    </row>
    <row r="2100" spans="1:17" s="285" customFormat="1" ht="11.25" x14ac:dyDescent="0.2">
      <c r="A2100" s="310" t="s">
        <v>1261</v>
      </c>
      <c r="B2100" s="296" t="s">
        <v>1262</v>
      </c>
      <c r="C2100" s="296" t="s">
        <v>312</v>
      </c>
      <c r="D2100" s="297" t="s">
        <v>4864</v>
      </c>
      <c r="E2100" s="323">
        <v>7500</v>
      </c>
      <c r="F2100" s="310" t="s">
        <v>5366</v>
      </c>
      <c r="G2100" s="297" t="s">
        <v>5367</v>
      </c>
      <c r="H2100" s="297" t="s">
        <v>4867</v>
      </c>
      <c r="I2100" s="297" t="s">
        <v>4868</v>
      </c>
      <c r="J2100" s="324" t="s">
        <v>4869</v>
      </c>
      <c r="K2100" s="325"/>
      <c r="L2100" s="322"/>
      <c r="M2100" s="297"/>
      <c r="N2100" s="326">
        <v>4</v>
      </c>
      <c r="O2100" s="296">
        <v>6</v>
      </c>
      <c r="P2100" s="327">
        <v>46229.188122376669</v>
      </c>
      <c r="Q2100" s="321"/>
    </row>
    <row r="2101" spans="1:17" s="285" customFormat="1" ht="11.25" x14ac:dyDescent="0.2">
      <c r="A2101" s="310" t="s">
        <v>1261</v>
      </c>
      <c r="B2101" s="296" t="s">
        <v>1262</v>
      </c>
      <c r="C2101" s="296" t="s">
        <v>312</v>
      </c>
      <c r="D2101" s="297" t="s">
        <v>4864</v>
      </c>
      <c r="E2101" s="323">
        <v>10500</v>
      </c>
      <c r="F2101" s="310" t="s">
        <v>5368</v>
      </c>
      <c r="G2101" s="297" t="s">
        <v>5369</v>
      </c>
      <c r="H2101" s="297" t="s">
        <v>4887</v>
      </c>
      <c r="I2101" s="297" t="s">
        <v>4868</v>
      </c>
      <c r="J2101" s="324" t="s">
        <v>4869</v>
      </c>
      <c r="K2101" s="325"/>
      <c r="L2101" s="322"/>
      <c r="M2101" s="297"/>
      <c r="N2101" s="326">
        <v>2</v>
      </c>
      <c r="O2101" s="296">
        <v>6</v>
      </c>
      <c r="P2101" s="327">
        <v>64229.188122376669</v>
      </c>
      <c r="Q2101" s="321"/>
    </row>
    <row r="2102" spans="1:17" s="285" customFormat="1" ht="11.25" x14ac:dyDescent="0.2">
      <c r="A2102" s="310" t="s">
        <v>1261</v>
      </c>
      <c r="B2102" s="296" t="s">
        <v>1262</v>
      </c>
      <c r="C2102" s="296" t="s">
        <v>312</v>
      </c>
      <c r="D2102" s="297" t="s">
        <v>4864</v>
      </c>
      <c r="E2102" s="323">
        <v>7500</v>
      </c>
      <c r="F2102" s="310" t="s">
        <v>5370</v>
      </c>
      <c r="G2102" s="297" t="s">
        <v>5371</v>
      </c>
      <c r="H2102" s="297" t="s">
        <v>4874</v>
      </c>
      <c r="I2102" s="297" t="s">
        <v>4868</v>
      </c>
      <c r="J2102" s="324" t="s">
        <v>4869</v>
      </c>
      <c r="K2102" s="325"/>
      <c r="L2102" s="322"/>
      <c r="M2102" s="297"/>
      <c r="N2102" s="326">
        <v>4</v>
      </c>
      <c r="O2102" s="296">
        <v>6</v>
      </c>
      <c r="P2102" s="327">
        <v>52594.318122376666</v>
      </c>
      <c r="Q2102" s="321"/>
    </row>
    <row r="2103" spans="1:17" s="285" customFormat="1" ht="11.25" x14ac:dyDescent="0.2">
      <c r="A2103" s="310" t="s">
        <v>1261</v>
      </c>
      <c r="B2103" s="296" t="s">
        <v>1262</v>
      </c>
      <c r="C2103" s="296" t="s">
        <v>312</v>
      </c>
      <c r="D2103" s="297" t="s">
        <v>4864</v>
      </c>
      <c r="E2103" s="323">
        <v>10000</v>
      </c>
      <c r="F2103" s="310" t="s">
        <v>5372</v>
      </c>
      <c r="G2103" s="297" t="s">
        <v>5373</v>
      </c>
      <c r="H2103" s="297" t="s">
        <v>4887</v>
      </c>
      <c r="I2103" s="297" t="s">
        <v>4868</v>
      </c>
      <c r="J2103" s="324" t="s">
        <v>4869</v>
      </c>
      <c r="K2103" s="325"/>
      <c r="L2103" s="322"/>
      <c r="M2103" s="297"/>
      <c r="N2103" s="326">
        <v>2</v>
      </c>
      <c r="O2103" s="296">
        <v>6</v>
      </c>
      <c r="P2103" s="327">
        <v>61229.188122376669</v>
      </c>
      <c r="Q2103" s="321"/>
    </row>
    <row r="2104" spans="1:17" s="285" customFormat="1" ht="11.25" x14ac:dyDescent="0.2">
      <c r="A2104" s="310" t="s">
        <v>1261</v>
      </c>
      <c r="B2104" s="296" t="s">
        <v>1262</v>
      </c>
      <c r="C2104" s="296" t="s">
        <v>312</v>
      </c>
      <c r="D2104" s="297" t="s">
        <v>4864</v>
      </c>
      <c r="E2104" s="323">
        <v>8500</v>
      </c>
      <c r="F2104" s="310" t="s">
        <v>5374</v>
      </c>
      <c r="G2104" s="297" t="s">
        <v>5375</v>
      </c>
      <c r="H2104" s="297" t="s">
        <v>4867</v>
      </c>
      <c r="I2104" s="297" t="s">
        <v>4868</v>
      </c>
      <c r="J2104" s="324" t="s">
        <v>4869</v>
      </c>
      <c r="K2104" s="325"/>
      <c r="L2104" s="322"/>
      <c r="M2104" s="297"/>
      <c r="N2104" s="326">
        <v>4</v>
      </c>
      <c r="O2104" s="296">
        <v>6</v>
      </c>
      <c r="P2104" s="327">
        <v>52229.188122376669</v>
      </c>
      <c r="Q2104" s="321"/>
    </row>
    <row r="2105" spans="1:17" s="285" customFormat="1" ht="11.25" x14ac:dyDescent="0.2">
      <c r="A2105" s="310" t="s">
        <v>1261</v>
      </c>
      <c r="B2105" s="296" t="s">
        <v>1262</v>
      </c>
      <c r="C2105" s="296" t="s">
        <v>312</v>
      </c>
      <c r="D2105" s="297" t="s">
        <v>4864</v>
      </c>
      <c r="E2105" s="323">
        <v>8500</v>
      </c>
      <c r="F2105" s="310" t="s">
        <v>5376</v>
      </c>
      <c r="G2105" s="297" t="s">
        <v>5377</v>
      </c>
      <c r="H2105" s="297" t="s">
        <v>4887</v>
      </c>
      <c r="I2105" s="297" t="s">
        <v>4868</v>
      </c>
      <c r="J2105" s="324" t="s">
        <v>4869</v>
      </c>
      <c r="K2105" s="325"/>
      <c r="L2105" s="322"/>
      <c r="M2105" s="297"/>
      <c r="N2105" s="326">
        <v>1</v>
      </c>
      <c r="O2105" s="296">
        <v>6</v>
      </c>
      <c r="P2105" s="327">
        <v>52229.188122376669</v>
      </c>
      <c r="Q2105" s="321"/>
    </row>
    <row r="2106" spans="1:17" s="285" customFormat="1" ht="11.25" x14ac:dyDescent="0.2">
      <c r="A2106" s="310" t="s">
        <v>1261</v>
      </c>
      <c r="B2106" s="296" t="s">
        <v>1262</v>
      </c>
      <c r="C2106" s="296" t="s">
        <v>312</v>
      </c>
      <c r="D2106" s="297" t="s">
        <v>4880</v>
      </c>
      <c r="E2106" s="323">
        <v>2500</v>
      </c>
      <c r="F2106" s="310" t="s">
        <v>5378</v>
      </c>
      <c r="G2106" s="297" t="s">
        <v>5379</v>
      </c>
      <c r="H2106" s="297" t="s">
        <v>4874</v>
      </c>
      <c r="I2106" s="297" t="s">
        <v>4922</v>
      </c>
      <c r="J2106" s="297" t="s">
        <v>4898</v>
      </c>
      <c r="K2106" s="325"/>
      <c r="L2106" s="322"/>
      <c r="M2106" s="297"/>
      <c r="N2106" s="326">
        <v>1</v>
      </c>
      <c r="O2106" s="296">
        <v>6</v>
      </c>
      <c r="P2106" s="327">
        <v>16229.188122376669</v>
      </c>
      <c r="Q2106" s="321"/>
    </row>
    <row r="2107" spans="1:17" s="285" customFormat="1" ht="11.25" x14ac:dyDescent="0.2">
      <c r="A2107" s="310" t="s">
        <v>1261</v>
      </c>
      <c r="B2107" s="296" t="s">
        <v>1262</v>
      </c>
      <c r="C2107" s="296" t="s">
        <v>312</v>
      </c>
      <c r="D2107" s="297" t="s">
        <v>4864</v>
      </c>
      <c r="E2107" s="323">
        <f>VLOOKUP(F2107,[1]ES_CGR!$E$2:$M$1643,9,0)</f>
        <v>7000</v>
      </c>
      <c r="F2107" s="310" t="s">
        <v>5380</v>
      </c>
      <c r="G2107" s="297" t="s">
        <v>5381</v>
      </c>
      <c r="H2107" s="297" t="s">
        <v>4903</v>
      </c>
      <c r="I2107" s="297" t="s">
        <v>4868</v>
      </c>
      <c r="J2107" s="324" t="s">
        <v>4869</v>
      </c>
      <c r="K2107" s="325"/>
      <c r="L2107" s="322"/>
      <c r="M2107" s="297"/>
      <c r="N2107" s="326">
        <v>1</v>
      </c>
      <c r="O2107" s="296">
        <v>5</v>
      </c>
      <c r="P2107" s="327">
        <v>40499.168122376665</v>
      </c>
      <c r="Q2107" s="321"/>
    </row>
    <row r="2108" spans="1:17" s="285" customFormat="1" ht="11.25" x14ac:dyDescent="0.2">
      <c r="A2108" s="310" t="s">
        <v>1261</v>
      </c>
      <c r="B2108" s="296" t="s">
        <v>1262</v>
      </c>
      <c r="C2108" s="296" t="s">
        <v>312</v>
      </c>
      <c r="D2108" s="297" t="s">
        <v>4864</v>
      </c>
      <c r="E2108" s="323">
        <v>6500</v>
      </c>
      <c r="F2108" s="310" t="s">
        <v>5384</v>
      </c>
      <c r="G2108" s="297" t="s">
        <v>5385</v>
      </c>
      <c r="H2108" s="297" t="s">
        <v>4917</v>
      </c>
      <c r="I2108" s="297" t="s">
        <v>4868</v>
      </c>
      <c r="J2108" s="324" t="s">
        <v>4869</v>
      </c>
      <c r="K2108" s="325"/>
      <c r="L2108" s="322"/>
      <c r="M2108" s="297"/>
      <c r="N2108" s="326">
        <v>2</v>
      </c>
      <c r="O2108" s="296">
        <v>6</v>
      </c>
      <c r="P2108" s="327">
        <v>40229.188122376669</v>
      </c>
      <c r="Q2108" s="321"/>
    </row>
    <row r="2109" spans="1:17" s="285" customFormat="1" ht="11.25" x14ac:dyDescent="0.2">
      <c r="A2109" s="310" t="s">
        <v>1261</v>
      </c>
      <c r="B2109" s="296" t="s">
        <v>1262</v>
      </c>
      <c r="C2109" s="296" t="s">
        <v>312</v>
      </c>
      <c r="D2109" s="297" t="s">
        <v>4864</v>
      </c>
      <c r="E2109" s="323">
        <v>6500</v>
      </c>
      <c r="F2109" s="310" t="s">
        <v>5386</v>
      </c>
      <c r="G2109" s="297" t="s">
        <v>5387</v>
      </c>
      <c r="H2109" s="297" t="s">
        <v>4887</v>
      </c>
      <c r="I2109" s="297" t="s">
        <v>4868</v>
      </c>
      <c r="J2109" s="324" t="s">
        <v>4869</v>
      </c>
      <c r="K2109" s="325"/>
      <c r="L2109" s="322"/>
      <c r="M2109" s="297"/>
      <c r="N2109" s="326">
        <v>2</v>
      </c>
      <c r="O2109" s="296">
        <v>6</v>
      </c>
      <c r="P2109" s="327">
        <v>40229.188122376669</v>
      </c>
      <c r="Q2109" s="321"/>
    </row>
    <row r="2110" spans="1:17" s="285" customFormat="1" ht="11.25" x14ac:dyDescent="0.2">
      <c r="A2110" s="310" t="s">
        <v>1261</v>
      </c>
      <c r="B2110" s="296" t="s">
        <v>1262</v>
      </c>
      <c r="C2110" s="296" t="s">
        <v>312</v>
      </c>
      <c r="D2110" s="297" t="s">
        <v>4864</v>
      </c>
      <c r="E2110" s="323">
        <v>6500</v>
      </c>
      <c r="F2110" s="310" t="s">
        <v>5388</v>
      </c>
      <c r="G2110" s="297" t="s">
        <v>5389</v>
      </c>
      <c r="H2110" s="297" t="s">
        <v>4877</v>
      </c>
      <c r="I2110" s="297" t="s">
        <v>4868</v>
      </c>
      <c r="J2110" s="324" t="s">
        <v>4869</v>
      </c>
      <c r="K2110" s="325"/>
      <c r="L2110" s="322"/>
      <c r="M2110" s="297"/>
      <c r="N2110" s="326">
        <v>2</v>
      </c>
      <c r="O2110" s="296">
        <v>6</v>
      </c>
      <c r="P2110" s="327">
        <v>40229.188122376669</v>
      </c>
      <c r="Q2110" s="321"/>
    </row>
    <row r="2111" spans="1:17" s="285" customFormat="1" ht="11.25" x14ac:dyDescent="0.2">
      <c r="A2111" s="310" t="s">
        <v>1261</v>
      </c>
      <c r="B2111" s="296" t="s">
        <v>1262</v>
      </c>
      <c r="C2111" s="296" t="s">
        <v>312</v>
      </c>
      <c r="D2111" s="297" t="s">
        <v>4864</v>
      </c>
      <c r="E2111" s="323">
        <v>8500</v>
      </c>
      <c r="F2111" s="310" t="s">
        <v>5390</v>
      </c>
      <c r="G2111" s="297" t="s">
        <v>5391</v>
      </c>
      <c r="H2111" s="297" t="s">
        <v>4887</v>
      </c>
      <c r="I2111" s="297" t="s">
        <v>4868</v>
      </c>
      <c r="J2111" s="324" t="s">
        <v>4869</v>
      </c>
      <c r="K2111" s="325"/>
      <c r="L2111" s="322"/>
      <c r="M2111" s="297"/>
      <c r="N2111" s="326">
        <v>2</v>
      </c>
      <c r="O2111" s="296">
        <v>6</v>
      </c>
      <c r="P2111" s="327">
        <v>52229.188122376669</v>
      </c>
      <c r="Q2111" s="321"/>
    </row>
    <row r="2112" spans="1:17" s="285" customFormat="1" ht="11.25" x14ac:dyDescent="0.2">
      <c r="A2112" s="310" t="s">
        <v>1261</v>
      </c>
      <c r="B2112" s="296" t="s">
        <v>1262</v>
      </c>
      <c r="C2112" s="296" t="s">
        <v>312</v>
      </c>
      <c r="D2112" s="297" t="s">
        <v>4864</v>
      </c>
      <c r="E2112" s="323">
        <v>6500</v>
      </c>
      <c r="F2112" s="310" t="s">
        <v>5393</v>
      </c>
      <c r="G2112" s="297" t="s">
        <v>5394</v>
      </c>
      <c r="H2112" s="297" t="s">
        <v>4867</v>
      </c>
      <c r="I2112" s="297" t="s">
        <v>4868</v>
      </c>
      <c r="J2112" s="324" t="s">
        <v>4869</v>
      </c>
      <c r="K2112" s="325"/>
      <c r="L2112" s="322"/>
      <c r="M2112" s="297"/>
      <c r="N2112" s="326">
        <v>2</v>
      </c>
      <c r="O2112" s="296">
        <v>6</v>
      </c>
      <c r="P2112" s="327">
        <v>40229.188122376669</v>
      </c>
      <c r="Q2112" s="321"/>
    </row>
    <row r="2113" spans="1:17" s="285" customFormat="1" ht="11.25" x14ac:dyDescent="0.2">
      <c r="A2113" s="310" t="s">
        <v>1261</v>
      </c>
      <c r="B2113" s="296" t="s">
        <v>1262</v>
      </c>
      <c r="C2113" s="296" t="s">
        <v>312</v>
      </c>
      <c r="D2113" s="297" t="s">
        <v>4864</v>
      </c>
      <c r="E2113" s="323">
        <v>6500</v>
      </c>
      <c r="F2113" s="310" t="s">
        <v>5395</v>
      </c>
      <c r="G2113" s="297" t="s">
        <v>5396</v>
      </c>
      <c r="H2113" s="297" t="s">
        <v>4877</v>
      </c>
      <c r="I2113" s="297" t="s">
        <v>4868</v>
      </c>
      <c r="J2113" s="324" t="s">
        <v>4869</v>
      </c>
      <c r="K2113" s="325"/>
      <c r="L2113" s="322"/>
      <c r="M2113" s="297"/>
      <c r="N2113" s="326">
        <v>4</v>
      </c>
      <c r="O2113" s="296">
        <v>6</v>
      </c>
      <c r="P2113" s="327">
        <v>40229.188122376669</v>
      </c>
      <c r="Q2113" s="321"/>
    </row>
    <row r="2114" spans="1:17" s="285" customFormat="1" ht="11.25" x14ac:dyDescent="0.2">
      <c r="A2114" s="310" t="s">
        <v>1261</v>
      </c>
      <c r="B2114" s="296" t="s">
        <v>1262</v>
      </c>
      <c r="C2114" s="296" t="s">
        <v>312</v>
      </c>
      <c r="D2114" s="297" t="s">
        <v>4864</v>
      </c>
      <c r="E2114" s="323">
        <v>10000</v>
      </c>
      <c r="F2114" s="310" t="s">
        <v>5397</v>
      </c>
      <c r="G2114" s="297" t="s">
        <v>5398</v>
      </c>
      <c r="H2114" s="297" t="s">
        <v>4887</v>
      </c>
      <c r="I2114" s="297" t="s">
        <v>4868</v>
      </c>
      <c r="J2114" s="324" t="s">
        <v>4869</v>
      </c>
      <c r="K2114" s="325"/>
      <c r="L2114" s="322"/>
      <c r="M2114" s="297"/>
      <c r="N2114" s="326">
        <v>2</v>
      </c>
      <c r="O2114" s="296">
        <v>6</v>
      </c>
      <c r="P2114" s="327">
        <v>61229.188122376669</v>
      </c>
      <c r="Q2114" s="321"/>
    </row>
    <row r="2115" spans="1:17" s="285" customFormat="1" ht="11.25" x14ac:dyDescent="0.2">
      <c r="A2115" s="310" t="s">
        <v>1261</v>
      </c>
      <c r="B2115" s="296" t="s">
        <v>1262</v>
      </c>
      <c r="C2115" s="296" t="s">
        <v>312</v>
      </c>
      <c r="D2115" s="297" t="s">
        <v>4880</v>
      </c>
      <c r="E2115" s="323">
        <v>3000</v>
      </c>
      <c r="F2115" s="310" t="s">
        <v>5399</v>
      </c>
      <c r="G2115" s="297" t="s">
        <v>5400</v>
      </c>
      <c r="H2115" s="297" t="s">
        <v>4896</v>
      </c>
      <c r="I2115" s="297" t="s">
        <v>4897</v>
      </c>
      <c r="J2115" s="297" t="s">
        <v>4898</v>
      </c>
      <c r="K2115" s="325"/>
      <c r="L2115" s="322"/>
      <c r="M2115" s="297"/>
      <c r="N2115" s="326">
        <v>1</v>
      </c>
      <c r="O2115" s="296">
        <v>6</v>
      </c>
      <c r="P2115" s="327">
        <v>19229.188122376669</v>
      </c>
      <c r="Q2115" s="321"/>
    </row>
    <row r="2116" spans="1:17" s="285" customFormat="1" ht="11.25" x14ac:dyDescent="0.2">
      <c r="A2116" s="310" t="s">
        <v>1261</v>
      </c>
      <c r="B2116" s="296" t="s">
        <v>1262</v>
      </c>
      <c r="C2116" s="296" t="s">
        <v>312</v>
      </c>
      <c r="D2116" s="297" t="s">
        <v>4864</v>
      </c>
      <c r="E2116" s="323">
        <v>12000</v>
      </c>
      <c r="F2116" s="310" t="s">
        <v>1452</v>
      </c>
      <c r="G2116" s="297" t="s">
        <v>1453</v>
      </c>
      <c r="H2116" s="297" t="s">
        <v>5404</v>
      </c>
      <c r="I2116" s="297" t="s">
        <v>4868</v>
      </c>
      <c r="J2116" s="324" t="s">
        <v>4869</v>
      </c>
      <c r="K2116" s="325"/>
      <c r="L2116" s="322"/>
      <c r="M2116" s="297"/>
      <c r="N2116" s="326">
        <v>2</v>
      </c>
      <c r="O2116" s="296">
        <v>6</v>
      </c>
      <c r="P2116" s="327">
        <v>73229.188122376669</v>
      </c>
      <c r="Q2116" s="321"/>
    </row>
    <row r="2117" spans="1:17" s="285" customFormat="1" ht="11.25" x14ac:dyDescent="0.2">
      <c r="A2117" s="310" t="s">
        <v>1261</v>
      </c>
      <c r="B2117" s="296" t="s">
        <v>1262</v>
      </c>
      <c r="C2117" s="296" t="s">
        <v>312</v>
      </c>
      <c r="D2117" s="297" t="s">
        <v>4864</v>
      </c>
      <c r="E2117" s="323">
        <v>6500</v>
      </c>
      <c r="F2117" s="310" t="s">
        <v>5407</v>
      </c>
      <c r="G2117" s="297" t="s">
        <v>5408</v>
      </c>
      <c r="H2117" s="297" t="s">
        <v>4877</v>
      </c>
      <c r="I2117" s="297" t="s">
        <v>4868</v>
      </c>
      <c r="J2117" s="324" t="s">
        <v>4869</v>
      </c>
      <c r="K2117" s="325"/>
      <c r="L2117" s="322"/>
      <c r="M2117" s="297"/>
      <c r="N2117" s="326">
        <v>2</v>
      </c>
      <c r="O2117" s="296">
        <v>6</v>
      </c>
      <c r="P2117" s="327">
        <v>40229.188122376669</v>
      </c>
      <c r="Q2117" s="321"/>
    </row>
    <row r="2118" spans="1:17" s="285" customFormat="1" ht="11.25" x14ac:dyDescent="0.2">
      <c r="A2118" s="310" t="s">
        <v>1261</v>
      </c>
      <c r="B2118" s="296" t="s">
        <v>1262</v>
      </c>
      <c r="C2118" s="296" t="s">
        <v>312</v>
      </c>
      <c r="D2118" s="297" t="s">
        <v>4864</v>
      </c>
      <c r="E2118" s="323">
        <v>7000</v>
      </c>
      <c r="F2118" s="310" t="s">
        <v>5409</v>
      </c>
      <c r="G2118" s="297" t="s">
        <v>5410</v>
      </c>
      <c r="H2118" s="297" t="s">
        <v>4903</v>
      </c>
      <c r="I2118" s="297" t="s">
        <v>4868</v>
      </c>
      <c r="J2118" s="324" t="s">
        <v>4869</v>
      </c>
      <c r="K2118" s="325"/>
      <c r="L2118" s="322"/>
      <c r="M2118" s="297"/>
      <c r="N2118" s="326">
        <v>1</v>
      </c>
      <c r="O2118" s="296">
        <v>6</v>
      </c>
      <c r="P2118" s="327">
        <v>43229.188122376669</v>
      </c>
      <c r="Q2118" s="321"/>
    </row>
    <row r="2119" spans="1:17" s="285" customFormat="1" ht="11.25" x14ac:dyDescent="0.2">
      <c r="A2119" s="310" t="s">
        <v>1261</v>
      </c>
      <c r="B2119" s="296" t="s">
        <v>1262</v>
      </c>
      <c r="C2119" s="296" t="s">
        <v>312</v>
      </c>
      <c r="D2119" s="297" t="s">
        <v>4864</v>
      </c>
      <c r="E2119" s="323">
        <v>4800</v>
      </c>
      <c r="F2119" s="310" t="s">
        <v>5411</v>
      </c>
      <c r="G2119" s="297" t="s">
        <v>5412</v>
      </c>
      <c r="H2119" s="297" t="s">
        <v>4874</v>
      </c>
      <c r="I2119" s="297" t="s">
        <v>4868</v>
      </c>
      <c r="J2119" s="324" t="s">
        <v>4869</v>
      </c>
      <c r="K2119" s="325"/>
      <c r="L2119" s="322"/>
      <c r="M2119" s="297"/>
      <c r="N2119" s="326">
        <v>1</v>
      </c>
      <c r="O2119" s="296">
        <v>6</v>
      </c>
      <c r="P2119" s="327">
        <v>30029.188122376669</v>
      </c>
      <c r="Q2119" s="321"/>
    </row>
    <row r="2120" spans="1:17" s="285" customFormat="1" ht="11.25" x14ac:dyDescent="0.2">
      <c r="A2120" s="310" t="s">
        <v>1261</v>
      </c>
      <c r="B2120" s="296" t="s">
        <v>1262</v>
      </c>
      <c r="C2120" s="296" t="s">
        <v>312</v>
      </c>
      <c r="D2120" s="297" t="s">
        <v>4880</v>
      </c>
      <c r="E2120" s="323">
        <v>3400</v>
      </c>
      <c r="F2120" s="310" t="s">
        <v>5413</v>
      </c>
      <c r="G2120" s="297" t="s">
        <v>5414</v>
      </c>
      <c r="H2120" s="297" t="s">
        <v>5154</v>
      </c>
      <c r="I2120" s="297" t="s">
        <v>4897</v>
      </c>
      <c r="J2120" s="324" t="s">
        <v>4884</v>
      </c>
      <c r="K2120" s="325"/>
      <c r="L2120" s="322"/>
      <c r="M2120" s="297"/>
      <c r="N2120" s="326">
        <v>1</v>
      </c>
      <c r="O2120" s="296">
        <v>6</v>
      </c>
      <c r="P2120" s="327">
        <v>21629.188122376669</v>
      </c>
      <c r="Q2120" s="321"/>
    </row>
    <row r="2121" spans="1:17" s="285" customFormat="1" ht="11.25" x14ac:dyDescent="0.2">
      <c r="A2121" s="310" t="s">
        <v>1261</v>
      </c>
      <c r="B2121" s="296" t="s">
        <v>1262</v>
      </c>
      <c r="C2121" s="296" t="s">
        <v>312</v>
      </c>
      <c r="D2121" s="297" t="s">
        <v>4864</v>
      </c>
      <c r="E2121" s="323">
        <v>8500</v>
      </c>
      <c r="F2121" s="310" t="s">
        <v>5415</v>
      </c>
      <c r="G2121" s="297" t="s">
        <v>5416</v>
      </c>
      <c r="H2121" s="297" t="s">
        <v>4887</v>
      </c>
      <c r="I2121" s="297" t="s">
        <v>4868</v>
      </c>
      <c r="J2121" s="324" t="s">
        <v>4869</v>
      </c>
      <c r="K2121" s="325"/>
      <c r="L2121" s="322"/>
      <c r="M2121" s="297"/>
      <c r="N2121" s="326">
        <v>2</v>
      </c>
      <c r="O2121" s="296">
        <v>6</v>
      </c>
      <c r="P2121" s="327">
        <v>52229.188122376669</v>
      </c>
      <c r="Q2121" s="321"/>
    </row>
    <row r="2122" spans="1:17" s="285" customFormat="1" ht="11.25" x14ac:dyDescent="0.2">
      <c r="A2122" s="310" t="s">
        <v>1261</v>
      </c>
      <c r="B2122" s="296" t="s">
        <v>1262</v>
      </c>
      <c r="C2122" s="296" t="s">
        <v>312</v>
      </c>
      <c r="D2122" s="297" t="s">
        <v>4864</v>
      </c>
      <c r="E2122" s="323">
        <v>7500</v>
      </c>
      <c r="F2122" s="310" t="s">
        <v>5417</v>
      </c>
      <c r="G2122" s="297" t="s">
        <v>5418</v>
      </c>
      <c r="H2122" s="297" t="s">
        <v>4874</v>
      </c>
      <c r="I2122" s="297" t="s">
        <v>4868</v>
      </c>
      <c r="J2122" s="324" t="s">
        <v>4869</v>
      </c>
      <c r="K2122" s="325"/>
      <c r="L2122" s="322"/>
      <c r="M2122" s="297"/>
      <c r="N2122" s="326">
        <v>1</v>
      </c>
      <c r="O2122" s="296">
        <v>6</v>
      </c>
      <c r="P2122" s="327">
        <v>46229.188122376669</v>
      </c>
      <c r="Q2122" s="321"/>
    </row>
    <row r="2123" spans="1:17" s="285" customFormat="1" ht="11.25" x14ac:dyDescent="0.2">
      <c r="A2123" s="310" t="s">
        <v>1261</v>
      </c>
      <c r="B2123" s="296" t="s">
        <v>1262</v>
      </c>
      <c r="C2123" s="296" t="s">
        <v>312</v>
      </c>
      <c r="D2123" s="297" t="s">
        <v>4864</v>
      </c>
      <c r="E2123" s="323">
        <v>7500</v>
      </c>
      <c r="F2123" s="310" t="s">
        <v>5419</v>
      </c>
      <c r="G2123" s="297" t="s">
        <v>5420</v>
      </c>
      <c r="H2123" s="297" t="s">
        <v>4867</v>
      </c>
      <c r="I2123" s="297" t="s">
        <v>4868</v>
      </c>
      <c r="J2123" s="324" t="s">
        <v>4869</v>
      </c>
      <c r="K2123" s="325"/>
      <c r="L2123" s="322"/>
      <c r="M2123" s="297"/>
      <c r="N2123" s="326">
        <v>4</v>
      </c>
      <c r="O2123" s="296">
        <v>6</v>
      </c>
      <c r="P2123" s="327">
        <v>46229.188122376669</v>
      </c>
      <c r="Q2123" s="321"/>
    </row>
    <row r="2124" spans="1:17" s="285" customFormat="1" ht="11.25" x14ac:dyDescent="0.2">
      <c r="A2124" s="310" t="s">
        <v>1261</v>
      </c>
      <c r="B2124" s="296" t="s">
        <v>1262</v>
      </c>
      <c r="C2124" s="296" t="s">
        <v>312</v>
      </c>
      <c r="D2124" s="297" t="s">
        <v>4864</v>
      </c>
      <c r="E2124" s="323">
        <v>7500</v>
      </c>
      <c r="F2124" s="310" t="s">
        <v>5421</v>
      </c>
      <c r="G2124" s="297" t="s">
        <v>5422</v>
      </c>
      <c r="H2124" s="297" t="s">
        <v>4877</v>
      </c>
      <c r="I2124" s="297" t="s">
        <v>4868</v>
      </c>
      <c r="J2124" s="324" t="s">
        <v>4869</v>
      </c>
      <c r="K2124" s="325"/>
      <c r="L2124" s="322"/>
      <c r="M2124" s="297"/>
      <c r="N2124" s="326">
        <v>1</v>
      </c>
      <c r="O2124" s="296">
        <v>6</v>
      </c>
      <c r="P2124" s="327">
        <v>46229.188122376669</v>
      </c>
      <c r="Q2124" s="321"/>
    </row>
    <row r="2125" spans="1:17" s="285" customFormat="1" ht="11.25" x14ac:dyDescent="0.2">
      <c r="A2125" s="310" t="s">
        <v>1261</v>
      </c>
      <c r="B2125" s="296" t="s">
        <v>1262</v>
      </c>
      <c r="C2125" s="296" t="s">
        <v>312</v>
      </c>
      <c r="D2125" s="297" t="s">
        <v>4864</v>
      </c>
      <c r="E2125" s="323">
        <v>10000</v>
      </c>
      <c r="F2125" s="310" t="s">
        <v>5423</v>
      </c>
      <c r="G2125" s="297" t="s">
        <v>5424</v>
      </c>
      <c r="H2125" s="297" t="s">
        <v>5094</v>
      </c>
      <c r="I2125" s="297" t="s">
        <v>4868</v>
      </c>
      <c r="J2125" s="324" t="s">
        <v>4869</v>
      </c>
      <c r="K2125" s="325"/>
      <c r="L2125" s="322"/>
      <c r="M2125" s="297"/>
      <c r="N2125" s="326">
        <v>2</v>
      </c>
      <c r="O2125" s="296">
        <v>6</v>
      </c>
      <c r="P2125" s="327">
        <v>61229.188122376669</v>
      </c>
      <c r="Q2125" s="321"/>
    </row>
    <row r="2126" spans="1:17" s="285" customFormat="1" ht="11.25" x14ac:dyDescent="0.2">
      <c r="A2126" s="310" t="s">
        <v>1261</v>
      </c>
      <c r="B2126" s="296" t="s">
        <v>1262</v>
      </c>
      <c r="C2126" s="296" t="s">
        <v>312</v>
      </c>
      <c r="D2126" s="297" t="s">
        <v>4864</v>
      </c>
      <c r="E2126" s="323">
        <v>6500</v>
      </c>
      <c r="F2126" s="310" t="s">
        <v>5425</v>
      </c>
      <c r="G2126" s="297" t="s">
        <v>5426</v>
      </c>
      <c r="H2126" s="297" t="s">
        <v>4877</v>
      </c>
      <c r="I2126" s="297" t="s">
        <v>4868</v>
      </c>
      <c r="J2126" s="324" t="s">
        <v>4869</v>
      </c>
      <c r="K2126" s="325"/>
      <c r="L2126" s="322"/>
      <c r="M2126" s="297"/>
      <c r="N2126" s="326">
        <v>2</v>
      </c>
      <c r="O2126" s="296">
        <v>6</v>
      </c>
      <c r="P2126" s="327">
        <v>40229.188122376669</v>
      </c>
      <c r="Q2126" s="321"/>
    </row>
    <row r="2127" spans="1:17" s="285" customFormat="1" ht="11.25" x14ac:dyDescent="0.2">
      <c r="A2127" s="310" t="s">
        <v>1261</v>
      </c>
      <c r="B2127" s="296" t="s">
        <v>1262</v>
      </c>
      <c r="C2127" s="296" t="s">
        <v>312</v>
      </c>
      <c r="D2127" s="297" t="s">
        <v>4864</v>
      </c>
      <c r="E2127" s="323">
        <v>6500</v>
      </c>
      <c r="F2127" s="310" t="s">
        <v>5429</v>
      </c>
      <c r="G2127" s="297" t="s">
        <v>5430</v>
      </c>
      <c r="H2127" s="297" t="s">
        <v>4887</v>
      </c>
      <c r="I2127" s="297" t="s">
        <v>4868</v>
      </c>
      <c r="J2127" s="324" t="s">
        <v>4869</v>
      </c>
      <c r="K2127" s="325"/>
      <c r="L2127" s="322"/>
      <c r="M2127" s="297"/>
      <c r="N2127" s="326">
        <v>4</v>
      </c>
      <c r="O2127" s="296">
        <v>6</v>
      </c>
      <c r="P2127" s="327">
        <v>40229.188122376669</v>
      </c>
      <c r="Q2127" s="321"/>
    </row>
    <row r="2128" spans="1:17" s="285" customFormat="1" ht="11.25" x14ac:dyDescent="0.2">
      <c r="A2128" s="310" t="s">
        <v>1261</v>
      </c>
      <c r="B2128" s="296" t="s">
        <v>1262</v>
      </c>
      <c r="C2128" s="296" t="s">
        <v>312</v>
      </c>
      <c r="D2128" s="297" t="s">
        <v>4864</v>
      </c>
      <c r="E2128" s="323">
        <v>8500</v>
      </c>
      <c r="F2128" s="310" t="s">
        <v>5431</v>
      </c>
      <c r="G2128" s="297" t="s">
        <v>5432</v>
      </c>
      <c r="H2128" s="297" t="s">
        <v>4867</v>
      </c>
      <c r="I2128" s="297" t="s">
        <v>4868</v>
      </c>
      <c r="J2128" s="324" t="s">
        <v>4869</v>
      </c>
      <c r="K2128" s="325"/>
      <c r="L2128" s="322"/>
      <c r="M2128" s="297"/>
      <c r="N2128" s="326">
        <v>2</v>
      </c>
      <c r="O2128" s="296">
        <v>6</v>
      </c>
      <c r="P2128" s="327">
        <v>52229.188122376669</v>
      </c>
      <c r="Q2128" s="321"/>
    </row>
    <row r="2129" spans="1:17" s="285" customFormat="1" ht="11.25" x14ac:dyDescent="0.2">
      <c r="A2129" s="310" t="s">
        <v>1261</v>
      </c>
      <c r="B2129" s="296" t="s">
        <v>1262</v>
      </c>
      <c r="C2129" s="296" t="s">
        <v>312</v>
      </c>
      <c r="D2129" s="297" t="s">
        <v>4864</v>
      </c>
      <c r="E2129" s="323">
        <v>6500</v>
      </c>
      <c r="F2129" s="310" t="s">
        <v>5433</v>
      </c>
      <c r="G2129" s="297" t="s">
        <v>5434</v>
      </c>
      <c r="H2129" s="297" t="s">
        <v>4887</v>
      </c>
      <c r="I2129" s="297" t="s">
        <v>4868</v>
      </c>
      <c r="J2129" s="324" t="s">
        <v>4869</v>
      </c>
      <c r="K2129" s="325"/>
      <c r="L2129" s="322"/>
      <c r="M2129" s="297"/>
      <c r="N2129" s="326">
        <v>2</v>
      </c>
      <c r="O2129" s="296">
        <v>6</v>
      </c>
      <c r="P2129" s="327">
        <v>42776.888122376666</v>
      </c>
      <c r="Q2129" s="321"/>
    </row>
    <row r="2130" spans="1:17" s="285" customFormat="1" ht="11.25" x14ac:dyDescent="0.2">
      <c r="A2130" s="310" t="s">
        <v>1261</v>
      </c>
      <c r="B2130" s="296" t="s">
        <v>1262</v>
      </c>
      <c r="C2130" s="296" t="s">
        <v>312</v>
      </c>
      <c r="D2130" s="297" t="s">
        <v>4864</v>
      </c>
      <c r="E2130" s="323">
        <v>7000</v>
      </c>
      <c r="F2130" s="310" t="s">
        <v>5435</v>
      </c>
      <c r="G2130" s="297" t="s">
        <v>5436</v>
      </c>
      <c r="H2130" s="297" t="s">
        <v>4903</v>
      </c>
      <c r="I2130" s="297" t="s">
        <v>4868</v>
      </c>
      <c r="J2130" s="324" t="s">
        <v>4869</v>
      </c>
      <c r="K2130" s="325"/>
      <c r="L2130" s="322"/>
      <c r="M2130" s="297"/>
      <c r="N2130" s="326">
        <v>1</v>
      </c>
      <c r="O2130" s="296">
        <v>6</v>
      </c>
      <c r="P2130" s="327">
        <v>43229.188122376669</v>
      </c>
      <c r="Q2130" s="321"/>
    </row>
    <row r="2131" spans="1:17" s="285" customFormat="1" ht="11.25" x14ac:dyDescent="0.2">
      <c r="A2131" s="310" t="s">
        <v>1261</v>
      </c>
      <c r="B2131" s="296" t="s">
        <v>1262</v>
      </c>
      <c r="C2131" s="296" t="s">
        <v>312</v>
      </c>
      <c r="D2131" s="297" t="s">
        <v>4864</v>
      </c>
      <c r="E2131" s="323">
        <v>7500</v>
      </c>
      <c r="F2131" s="310" t="s">
        <v>5437</v>
      </c>
      <c r="G2131" s="297" t="s">
        <v>5438</v>
      </c>
      <c r="H2131" s="297" t="s">
        <v>4874</v>
      </c>
      <c r="I2131" s="297" t="s">
        <v>4868</v>
      </c>
      <c r="J2131" s="324" t="s">
        <v>4869</v>
      </c>
      <c r="K2131" s="325"/>
      <c r="L2131" s="322"/>
      <c r="M2131" s="297"/>
      <c r="N2131" s="326">
        <v>2</v>
      </c>
      <c r="O2131" s="296">
        <v>6</v>
      </c>
      <c r="P2131" s="327">
        <v>46229.188122376669</v>
      </c>
      <c r="Q2131" s="321"/>
    </row>
    <row r="2132" spans="1:17" s="285" customFormat="1" ht="11.25" x14ac:dyDescent="0.2">
      <c r="A2132" s="310" t="s">
        <v>1261</v>
      </c>
      <c r="B2132" s="296" t="s">
        <v>1262</v>
      </c>
      <c r="C2132" s="296" t="s">
        <v>312</v>
      </c>
      <c r="D2132" s="297" t="s">
        <v>4864</v>
      </c>
      <c r="E2132" s="323">
        <v>7500</v>
      </c>
      <c r="F2132" s="310" t="s">
        <v>5439</v>
      </c>
      <c r="G2132" s="297" t="s">
        <v>5440</v>
      </c>
      <c r="H2132" s="297" t="s">
        <v>4867</v>
      </c>
      <c r="I2132" s="297" t="s">
        <v>4868</v>
      </c>
      <c r="J2132" s="324" t="s">
        <v>4869</v>
      </c>
      <c r="K2132" s="325"/>
      <c r="L2132" s="322"/>
      <c r="M2132" s="297"/>
      <c r="N2132" s="326">
        <v>4</v>
      </c>
      <c r="O2132" s="296">
        <v>6</v>
      </c>
      <c r="P2132" s="327">
        <v>46229.188122376669</v>
      </c>
      <c r="Q2132" s="321"/>
    </row>
    <row r="2133" spans="1:17" s="285" customFormat="1" ht="11.25" x14ac:dyDescent="0.2">
      <c r="A2133" s="310" t="s">
        <v>1261</v>
      </c>
      <c r="B2133" s="296" t="s">
        <v>1262</v>
      </c>
      <c r="C2133" s="296" t="s">
        <v>312</v>
      </c>
      <c r="D2133" s="297" t="s">
        <v>4864</v>
      </c>
      <c r="E2133" s="323">
        <v>6500</v>
      </c>
      <c r="F2133" s="310" t="s">
        <v>5441</v>
      </c>
      <c r="G2133" s="297" t="s">
        <v>5442</v>
      </c>
      <c r="H2133" s="297" t="s">
        <v>4877</v>
      </c>
      <c r="I2133" s="297" t="s">
        <v>4868</v>
      </c>
      <c r="J2133" s="324" t="s">
        <v>4869</v>
      </c>
      <c r="K2133" s="325"/>
      <c r="L2133" s="322"/>
      <c r="M2133" s="297"/>
      <c r="N2133" s="326">
        <v>4</v>
      </c>
      <c r="O2133" s="296">
        <v>6</v>
      </c>
      <c r="P2133" s="327">
        <v>40229.188122376669</v>
      </c>
      <c r="Q2133" s="321"/>
    </row>
    <row r="2134" spans="1:17" s="285" customFormat="1" ht="11.25" x14ac:dyDescent="0.2">
      <c r="A2134" s="310" t="s">
        <v>1261</v>
      </c>
      <c r="B2134" s="296" t="s">
        <v>1262</v>
      </c>
      <c r="C2134" s="296" t="s">
        <v>312</v>
      </c>
      <c r="D2134" s="297" t="s">
        <v>4864</v>
      </c>
      <c r="E2134" s="323">
        <v>8500</v>
      </c>
      <c r="F2134" s="310" t="s">
        <v>5443</v>
      </c>
      <c r="G2134" s="297" t="s">
        <v>5444</v>
      </c>
      <c r="H2134" s="297" t="s">
        <v>4914</v>
      </c>
      <c r="I2134" s="297" t="s">
        <v>4868</v>
      </c>
      <c r="J2134" s="324" t="s">
        <v>4869</v>
      </c>
      <c r="K2134" s="325"/>
      <c r="L2134" s="322"/>
      <c r="M2134" s="297"/>
      <c r="N2134" s="326">
        <v>1</v>
      </c>
      <c r="O2134" s="296">
        <v>6</v>
      </c>
      <c r="P2134" s="327">
        <v>52229.188122376669</v>
      </c>
      <c r="Q2134" s="321"/>
    </row>
    <row r="2135" spans="1:17" s="285" customFormat="1" ht="11.25" x14ac:dyDescent="0.2">
      <c r="A2135" s="310" t="s">
        <v>1261</v>
      </c>
      <c r="B2135" s="296" t="s">
        <v>1262</v>
      </c>
      <c r="C2135" s="296" t="s">
        <v>312</v>
      </c>
      <c r="D2135" s="297" t="s">
        <v>4864</v>
      </c>
      <c r="E2135" s="323">
        <v>5000</v>
      </c>
      <c r="F2135" s="310" t="s">
        <v>5445</v>
      </c>
      <c r="G2135" s="297" t="s">
        <v>5446</v>
      </c>
      <c r="H2135" s="297" t="s">
        <v>4914</v>
      </c>
      <c r="I2135" s="297" t="s">
        <v>4883</v>
      </c>
      <c r="J2135" s="324" t="s">
        <v>4884</v>
      </c>
      <c r="K2135" s="325"/>
      <c r="L2135" s="322"/>
      <c r="M2135" s="297"/>
      <c r="N2135" s="326">
        <v>1</v>
      </c>
      <c r="O2135" s="296">
        <v>6</v>
      </c>
      <c r="P2135" s="327">
        <v>31229.188122376669</v>
      </c>
      <c r="Q2135" s="321"/>
    </row>
    <row r="2136" spans="1:17" s="285" customFormat="1" ht="11.25" x14ac:dyDescent="0.2">
      <c r="A2136" s="310" t="s">
        <v>1261</v>
      </c>
      <c r="B2136" s="296" t="s">
        <v>1262</v>
      </c>
      <c r="C2136" s="296" t="s">
        <v>312</v>
      </c>
      <c r="D2136" s="297" t="s">
        <v>4864</v>
      </c>
      <c r="E2136" s="323">
        <v>6500</v>
      </c>
      <c r="F2136" s="310" t="s">
        <v>5447</v>
      </c>
      <c r="G2136" s="297" t="s">
        <v>5448</v>
      </c>
      <c r="H2136" s="297" t="s">
        <v>5347</v>
      </c>
      <c r="I2136" s="297" t="s">
        <v>4868</v>
      </c>
      <c r="J2136" s="324" t="s">
        <v>4869</v>
      </c>
      <c r="K2136" s="325"/>
      <c r="L2136" s="322"/>
      <c r="M2136" s="297"/>
      <c r="N2136" s="326">
        <v>1</v>
      </c>
      <c r="O2136" s="296">
        <v>6</v>
      </c>
      <c r="P2136" s="327">
        <v>40229.188122376669</v>
      </c>
      <c r="Q2136" s="321"/>
    </row>
    <row r="2137" spans="1:17" s="285" customFormat="1" ht="11.25" x14ac:dyDescent="0.2">
      <c r="A2137" s="310" t="s">
        <v>1261</v>
      </c>
      <c r="B2137" s="296" t="s">
        <v>1262</v>
      </c>
      <c r="C2137" s="296" t="s">
        <v>312</v>
      </c>
      <c r="D2137" s="297" t="s">
        <v>4956</v>
      </c>
      <c r="E2137" s="323">
        <v>3400</v>
      </c>
      <c r="F2137" s="310" t="s">
        <v>5449</v>
      </c>
      <c r="G2137" s="297" t="s">
        <v>5450</v>
      </c>
      <c r="H2137" s="297" t="s">
        <v>4959</v>
      </c>
      <c r="I2137" s="297" t="s">
        <v>4897</v>
      </c>
      <c r="J2137" s="324" t="s">
        <v>4960</v>
      </c>
      <c r="K2137" s="325"/>
      <c r="L2137" s="322"/>
      <c r="M2137" s="297"/>
      <c r="N2137" s="326">
        <v>1</v>
      </c>
      <c r="O2137" s="296">
        <v>6</v>
      </c>
      <c r="P2137" s="327">
        <v>21629.188122376669</v>
      </c>
      <c r="Q2137" s="321"/>
    </row>
    <row r="2138" spans="1:17" s="285" customFormat="1" ht="11.25" x14ac:dyDescent="0.2">
      <c r="A2138" s="310" t="s">
        <v>1261</v>
      </c>
      <c r="B2138" s="296" t="s">
        <v>1262</v>
      </c>
      <c r="C2138" s="296" t="s">
        <v>312</v>
      </c>
      <c r="D2138" s="297" t="s">
        <v>4880</v>
      </c>
      <c r="E2138" s="323">
        <v>2500</v>
      </c>
      <c r="F2138" s="310" t="s">
        <v>5451</v>
      </c>
      <c r="G2138" s="297" t="s">
        <v>5452</v>
      </c>
      <c r="H2138" s="297" t="s">
        <v>4896</v>
      </c>
      <c r="I2138" s="297" t="s">
        <v>4868</v>
      </c>
      <c r="J2138" s="324" t="s">
        <v>5069</v>
      </c>
      <c r="K2138" s="325"/>
      <c r="L2138" s="322"/>
      <c r="M2138" s="297"/>
      <c r="N2138" s="326">
        <v>1</v>
      </c>
      <c r="O2138" s="296">
        <v>6</v>
      </c>
      <c r="P2138" s="327">
        <v>16229.188122376669</v>
      </c>
      <c r="Q2138" s="321"/>
    </row>
    <row r="2139" spans="1:17" s="285" customFormat="1" ht="11.25" x14ac:dyDescent="0.2">
      <c r="A2139" s="310" t="s">
        <v>1261</v>
      </c>
      <c r="B2139" s="296" t="s">
        <v>1262</v>
      </c>
      <c r="C2139" s="296" t="s">
        <v>312</v>
      </c>
      <c r="D2139" s="297" t="s">
        <v>4864</v>
      </c>
      <c r="E2139" s="323">
        <v>5000</v>
      </c>
      <c r="F2139" s="310" t="s">
        <v>5453</v>
      </c>
      <c r="G2139" s="297" t="s">
        <v>5454</v>
      </c>
      <c r="H2139" s="297" t="s">
        <v>4917</v>
      </c>
      <c r="I2139" s="297" t="s">
        <v>4868</v>
      </c>
      <c r="J2139" s="324" t="s">
        <v>4869</v>
      </c>
      <c r="K2139" s="325"/>
      <c r="L2139" s="322"/>
      <c r="M2139" s="297"/>
      <c r="N2139" s="326">
        <v>1</v>
      </c>
      <c r="O2139" s="296">
        <v>6</v>
      </c>
      <c r="P2139" s="327">
        <v>31229.188122376669</v>
      </c>
      <c r="Q2139" s="321"/>
    </row>
    <row r="2140" spans="1:17" s="285" customFormat="1" ht="11.25" x14ac:dyDescent="0.2">
      <c r="A2140" s="310" t="s">
        <v>1261</v>
      </c>
      <c r="B2140" s="296" t="s">
        <v>1262</v>
      </c>
      <c r="C2140" s="296" t="s">
        <v>312</v>
      </c>
      <c r="D2140" s="297" t="s">
        <v>4864</v>
      </c>
      <c r="E2140" s="323">
        <v>5500</v>
      </c>
      <c r="F2140" s="310" t="s">
        <v>5455</v>
      </c>
      <c r="G2140" s="297" t="s">
        <v>5456</v>
      </c>
      <c r="H2140" s="297" t="s">
        <v>4867</v>
      </c>
      <c r="I2140" s="297" t="s">
        <v>4868</v>
      </c>
      <c r="J2140" s="324" t="s">
        <v>4869</v>
      </c>
      <c r="K2140" s="325"/>
      <c r="L2140" s="322"/>
      <c r="M2140" s="297"/>
      <c r="N2140" s="326">
        <v>1</v>
      </c>
      <c r="O2140" s="296">
        <v>6</v>
      </c>
      <c r="P2140" s="327">
        <v>34742.51812237667</v>
      </c>
      <c r="Q2140" s="321"/>
    </row>
    <row r="2141" spans="1:17" s="285" customFormat="1" ht="11.25" x14ac:dyDescent="0.2">
      <c r="A2141" s="310" t="s">
        <v>1261</v>
      </c>
      <c r="B2141" s="296" t="s">
        <v>1262</v>
      </c>
      <c r="C2141" s="296" t="s">
        <v>312</v>
      </c>
      <c r="D2141" s="297" t="s">
        <v>4864</v>
      </c>
      <c r="E2141" s="323">
        <v>8500</v>
      </c>
      <c r="F2141" s="310" t="s">
        <v>5457</v>
      </c>
      <c r="G2141" s="297" t="s">
        <v>5458</v>
      </c>
      <c r="H2141" s="297" t="s">
        <v>4887</v>
      </c>
      <c r="I2141" s="297" t="s">
        <v>4868</v>
      </c>
      <c r="J2141" s="324" t="s">
        <v>4869</v>
      </c>
      <c r="K2141" s="325"/>
      <c r="L2141" s="322"/>
      <c r="M2141" s="297"/>
      <c r="N2141" s="326">
        <v>2</v>
      </c>
      <c r="O2141" s="296">
        <v>6</v>
      </c>
      <c r="P2141" s="327">
        <v>52229.188122376669</v>
      </c>
      <c r="Q2141" s="321"/>
    </row>
    <row r="2142" spans="1:17" s="285" customFormat="1" ht="11.25" x14ac:dyDescent="0.2">
      <c r="A2142" s="310" t="s">
        <v>1261</v>
      </c>
      <c r="B2142" s="296" t="s">
        <v>1262</v>
      </c>
      <c r="C2142" s="296" t="s">
        <v>312</v>
      </c>
      <c r="D2142" s="297" t="s">
        <v>4880</v>
      </c>
      <c r="E2142" s="323">
        <v>3400</v>
      </c>
      <c r="F2142" s="310" t="s">
        <v>5459</v>
      </c>
      <c r="G2142" s="297" t="s">
        <v>5460</v>
      </c>
      <c r="H2142" s="297" t="s">
        <v>5461</v>
      </c>
      <c r="I2142" s="297" t="s">
        <v>4897</v>
      </c>
      <c r="J2142" s="297" t="s">
        <v>4898</v>
      </c>
      <c r="K2142" s="325"/>
      <c r="L2142" s="322"/>
      <c r="M2142" s="297"/>
      <c r="N2142" s="326">
        <v>1</v>
      </c>
      <c r="O2142" s="296">
        <v>6</v>
      </c>
      <c r="P2142" s="327">
        <v>21629.188122376669</v>
      </c>
      <c r="Q2142" s="321"/>
    </row>
    <row r="2143" spans="1:17" s="285" customFormat="1" ht="11.25" x14ac:dyDescent="0.2">
      <c r="A2143" s="310" t="s">
        <v>1261</v>
      </c>
      <c r="B2143" s="296" t="s">
        <v>1262</v>
      </c>
      <c r="C2143" s="296" t="s">
        <v>312</v>
      </c>
      <c r="D2143" s="297" t="s">
        <v>4864</v>
      </c>
      <c r="E2143" s="323">
        <v>6500</v>
      </c>
      <c r="F2143" s="310" t="s">
        <v>5462</v>
      </c>
      <c r="G2143" s="297" t="s">
        <v>5463</v>
      </c>
      <c r="H2143" s="297" t="s">
        <v>4903</v>
      </c>
      <c r="I2143" s="297" t="s">
        <v>4868</v>
      </c>
      <c r="J2143" s="324" t="s">
        <v>4869</v>
      </c>
      <c r="K2143" s="325"/>
      <c r="L2143" s="322"/>
      <c r="M2143" s="297"/>
      <c r="N2143" s="326">
        <v>2</v>
      </c>
      <c r="O2143" s="296">
        <v>6</v>
      </c>
      <c r="P2143" s="327">
        <v>40229.188122376669</v>
      </c>
      <c r="Q2143" s="321"/>
    </row>
    <row r="2144" spans="1:17" s="285" customFormat="1" ht="11.25" x14ac:dyDescent="0.2">
      <c r="A2144" s="310" t="s">
        <v>1261</v>
      </c>
      <c r="B2144" s="296" t="s">
        <v>1262</v>
      </c>
      <c r="C2144" s="296" t="s">
        <v>312</v>
      </c>
      <c r="D2144" s="297" t="s">
        <v>4864</v>
      </c>
      <c r="E2144" s="323">
        <v>6500</v>
      </c>
      <c r="F2144" s="310" t="s">
        <v>5464</v>
      </c>
      <c r="G2144" s="297" t="s">
        <v>5465</v>
      </c>
      <c r="H2144" s="297" t="s">
        <v>4877</v>
      </c>
      <c r="I2144" s="297" t="s">
        <v>4868</v>
      </c>
      <c r="J2144" s="324" t="s">
        <v>4869</v>
      </c>
      <c r="K2144" s="325"/>
      <c r="L2144" s="322"/>
      <c r="M2144" s="297"/>
      <c r="N2144" s="326">
        <v>1</v>
      </c>
      <c r="O2144" s="296">
        <v>6</v>
      </c>
      <c r="P2144" s="327">
        <v>40229.188122376669</v>
      </c>
      <c r="Q2144" s="321"/>
    </row>
    <row r="2145" spans="1:17" s="285" customFormat="1" ht="11.25" x14ac:dyDescent="0.2">
      <c r="A2145" s="310" t="s">
        <v>1261</v>
      </c>
      <c r="B2145" s="296" t="s">
        <v>1262</v>
      </c>
      <c r="C2145" s="296" t="s">
        <v>312</v>
      </c>
      <c r="D2145" s="297" t="s">
        <v>4864</v>
      </c>
      <c r="E2145" s="323">
        <v>6500</v>
      </c>
      <c r="F2145" s="310" t="s">
        <v>5466</v>
      </c>
      <c r="G2145" s="297" t="s">
        <v>5467</v>
      </c>
      <c r="H2145" s="297" t="s">
        <v>4867</v>
      </c>
      <c r="I2145" s="297" t="s">
        <v>4868</v>
      </c>
      <c r="J2145" s="324" t="s">
        <v>4869</v>
      </c>
      <c r="K2145" s="325"/>
      <c r="L2145" s="322"/>
      <c r="M2145" s="297"/>
      <c r="N2145" s="326">
        <v>2</v>
      </c>
      <c r="O2145" s="296">
        <v>6</v>
      </c>
      <c r="P2145" s="327">
        <v>40229.188122376669</v>
      </c>
      <c r="Q2145" s="321"/>
    </row>
    <row r="2146" spans="1:17" s="285" customFormat="1" ht="11.25" x14ac:dyDescent="0.2">
      <c r="A2146" s="310" t="s">
        <v>1261</v>
      </c>
      <c r="B2146" s="296" t="s">
        <v>1262</v>
      </c>
      <c r="C2146" s="296" t="s">
        <v>312</v>
      </c>
      <c r="D2146" s="297" t="s">
        <v>4864</v>
      </c>
      <c r="E2146" s="323">
        <v>8500</v>
      </c>
      <c r="F2146" s="310" t="s">
        <v>5468</v>
      </c>
      <c r="G2146" s="297" t="s">
        <v>5469</v>
      </c>
      <c r="H2146" s="297" t="s">
        <v>4887</v>
      </c>
      <c r="I2146" s="297" t="s">
        <v>4868</v>
      </c>
      <c r="J2146" s="324" t="s">
        <v>4869</v>
      </c>
      <c r="K2146" s="325"/>
      <c r="L2146" s="322"/>
      <c r="M2146" s="297"/>
      <c r="N2146" s="326">
        <v>2</v>
      </c>
      <c r="O2146" s="296">
        <v>6</v>
      </c>
      <c r="P2146" s="327">
        <v>52229.188122376669</v>
      </c>
      <c r="Q2146" s="321"/>
    </row>
    <row r="2147" spans="1:17" s="285" customFormat="1" ht="11.25" x14ac:dyDescent="0.2">
      <c r="A2147" s="310" t="s">
        <v>1261</v>
      </c>
      <c r="B2147" s="296" t="s">
        <v>1262</v>
      </c>
      <c r="C2147" s="296" t="s">
        <v>312</v>
      </c>
      <c r="D2147" s="297" t="s">
        <v>4864</v>
      </c>
      <c r="E2147" s="323">
        <v>5500</v>
      </c>
      <c r="F2147" s="310" t="s">
        <v>5470</v>
      </c>
      <c r="G2147" s="297" t="s">
        <v>5471</v>
      </c>
      <c r="H2147" s="297" t="s">
        <v>4874</v>
      </c>
      <c r="I2147" s="297" t="s">
        <v>4868</v>
      </c>
      <c r="J2147" s="324" t="s">
        <v>4869</v>
      </c>
      <c r="K2147" s="325"/>
      <c r="L2147" s="322"/>
      <c r="M2147" s="297"/>
      <c r="N2147" s="326">
        <v>4</v>
      </c>
      <c r="O2147" s="296">
        <v>6</v>
      </c>
      <c r="P2147" s="327">
        <v>34229.188122376669</v>
      </c>
      <c r="Q2147" s="321"/>
    </row>
    <row r="2148" spans="1:17" s="285" customFormat="1" ht="11.25" x14ac:dyDescent="0.2">
      <c r="A2148" s="310" t="s">
        <v>1261</v>
      </c>
      <c r="B2148" s="296" t="s">
        <v>1262</v>
      </c>
      <c r="C2148" s="296" t="s">
        <v>312</v>
      </c>
      <c r="D2148" s="297" t="s">
        <v>4864</v>
      </c>
      <c r="E2148" s="323">
        <v>6500</v>
      </c>
      <c r="F2148" s="310" t="s">
        <v>5472</v>
      </c>
      <c r="G2148" s="297" t="s">
        <v>5473</v>
      </c>
      <c r="H2148" s="297" t="s">
        <v>4917</v>
      </c>
      <c r="I2148" s="297" t="s">
        <v>4868</v>
      </c>
      <c r="J2148" s="324" t="s">
        <v>4869</v>
      </c>
      <c r="K2148" s="325"/>
      <c r="L2148" s="322"/>
      <c r="M2148" s="297"/>
      <c r="N2148" s="326">
        <v>2</v>
      </c>
      <c r="O2148" s="296">
        <v>6</v>
      </c>
      <c r="P2148" s="327">
        <v>40229.188122376669</v>
      </c>
      <c r="Q2148" s="321"/>
    </row>
    <row r="2149" spans="1:17" s="285" customFormat="1" ht="11.25" x14ac:dyDescent="0.2">
      <c r="A2149" s="310" t="s">
        <v>1261</v>
      </c>
      <c r="B2149" s="296" t="s">
        <v>1262</v>
      </c>
      <c r="C2149" s="296" t="s">
        <v>312</v>
      </c>
      <c r="D2149" s="297" t="s">
        <v>4864</v>
      </c>
      <c r="E2149" s="323">
        <v>6500</v>
      </c>
      <c r="F2149" s="310" t="s">
        <v>5474</v>
      </c>
      <c r="G2149" s="297" t="s">
        <v>5475</v>
      </c>
      <c r="H2149" s="297" t="s">
        <v>4877</v>
      </c>
      <c r="I2149" s="297" t="s">
        <v>4868</v>
      </c>
      <c r="J2149" s="324" t="s">
        <v>4869</v>
      </c>
      <c r="K2149" s="325"/>
      <c r="L2149" s="322"/>
      <c r="M2149" s="297"/>
      <c r="N2149" s="326">
        <v>1</v>
      </c>
      <c r="O2149" s="296">
        <v>6</v>
      </c>
      <c r="P2149" s="327">
        <v>40229.188122376669</v>
      </c>
      <c r="Q2149" s="321"/>
    </row>
    <row r="2150" spans="1:17" s="285" customFormat="1" ht="11.25" x14ac:dyDescent="0.2">
      <c r="A2150" s="310" t="s">
        <v>1261</v>
      </c>
      <c r="B2150" s="296" t="s">
        <v>1262</v>
      </c>
      <c r="C2150" s="296" t="s">
        <v>312</v>
      </c>
      <c r="D2150" s="297" t="s">
        <v>4864</v>
      </c>
      <c r="E2150" s="323">
        <v>5500</v>
      </c>
      <c r="F2150" s="310" t="s">
        <v>5476</v>
      </c>
      <c r="G2150" s="297" t="s">
        <v>5477</v>
      </c>
      <c r="H2150" s="297" t="s">
        <v>4867</v>
      </c>
      <c r="I2150" s="297" t="s">
        <v>4868</v>
      </c>
      <c r="J2150" s="324" t="s">
        <v>4869</v>
      </c>
      <c r="K2150" s="325"/>
      <c r="L2150" s="322"/>
      <c r="M2150" s="297"/>
      <c r="N2150" s="326">
        <v>2</v>
      </c>
      <c r="O2150" s="296">
        <v>6</v>
      </c>
      <c r="P2150" s="327">
        <v>34229.188122376669</v>
      </c>
      <c r="Q2150" s="321"/>
    </row>
    <row r="2151" spans="1:17" s="285" customFormat="1" ht="11.25" x14ac:dyDescent="0.2">
      <c r="A2151" s="310" t="s">
        <v>1261</v>
      </c>
      <c r="B2151" s="296" t="s">
        <v>1262</v>
      </c>
      <c r="C2151" s="296" t="s">
        <v>312</v>
      </c>
      <c r="D2151" s="297" t="s">
        <v>4864</v>
      </c>
      <c r="E2151" s="323">
        <v>5500</v>
      </c>
      <c r="F2151" s="310" t="s">
        <v>5478</v>
      </c>
      <c r="G2151" s="297" t="s">
        <v>5479</v>
      </c>
      <c r="H2151" s="297" t="s">
        <v>4877</v>
      </c>
      <c r="I2151" s="297" t="s">
        <v>4868</v>
      </c>
      <c r="J2151" s="324" t="s">
        <v>4869</v>
      </c>
      <c r="K2151" s="325"/>
      <c r="L2151" s="322"/>
      <c r="M2151" s="297"/>
      <c r="N2151" s="326">
        <v>1</v>
      </c>
      <c r="O2151" s="296">
        <v>6</v>
      </c>
      <c r="P2151" s="327">
        <v>34229.188122376669</v>
      </c>
      <c r="Q2151" s="321"/>
    </row>
    <row r="2152" spans="1:17" s="285" customFormat="1" ht="11.25" x14ac:dyDescent="0.2">
      <c r="A2152" s="310" t="s">
        <v>1261</v>
      </c>
      <c r="B2152" s="296" t="s">
        <v>1262</v>
      </c>
      <c r="C2152" s="296" t="s">
        <v>312</v>
      </c>
      <c r="D2152" s="297" t="s">
        <v>4864</v>
      </c>
      <c r="E2152" s="323">
        <v>6500</v>
      </c>
      <c r="F2152" s="310" t="s">
        <v>5480</v>
      </c>
      <c r="G2152" s="297" t="s">
        <v>5481</v>
      </c>
      <c r="H2152" s="297" t="s">
        <v>4887</v>
      </c>
      <c r="I2152" s="297" t="s">
        <v>4868</v>
      </c>
      <c r="J2152" s="324" t="s">
        <v>4869</v>
      </c>
      <c r="K2152" s="325"/>
      <c r="L2152" s="322"/>
      <c r="M2152" s="297"/>
      <c r="N2152" s="326">
        <v>2</v>
      </c>
      <c r="O2152" s="296">
        <v>6</v>
      </c>
      <c r="P2152" s="327">
        <v>40229.188122376669</v>
      </c>
      <c r="Q2152" s="321"/>
    </row>
    <row r="2153" spans="1:17" s="285" customFormat="1" ht="11.25" x14ac:dyDescent="0.2">
      <c r="A2153" s="310" t="s">
        <v>1261</v>
      </c>
      <c r="B2153" s="296" t="s">
        <v>1262</v>
      </c>
      <c r="C2153" s="296" t="s">
        <v>312</v>
      </c>
      <c r="D2153" s="297" t="s">
        <v>4864</v>
      </c>
      <c r="E2153" s="323">
        <v>4800</v>
      </c>
      <c r="F2153" s="310" t="s">
        <v>5482</v>
      </c>
      <c r="G2153" s="297" t="s">
        <v>5483</v>
      </c>
      <c r="H2153" s="297" t="s">
        <v>4877</v>
      </c>
      <c r="I2153" s="297" t="s">
        <v>4868</v>
      </c>
      <c r="J2153" s="324" t="s">
        <v>4869</v>
      </c>
      <c r="K2153" s="325"/>
      <c r="L2153" s="322"/>
      <c r="M2153" s="297"/>
      <c r="N2153" s="326">
        <v>1</v>
      </c>
      <c r="O2153" s="296">
        <v>6</v>
      </c>
      <c r="P2153" s="327">
        <v>30029.188122376669</v>
      </c>
      <c r="Q2153" s="321"/>
    </row>
    <row r="2154" spans="1:17" s="285" customFormat="1" ht="11.25" x14ac:dyDescent="0.2">
      <c r="A2154" s="310" t="s">
        <v>1261</v>
      </c>
      <c r="B2154" s="296" t="s">
        <v>1262</v>
      </c>
      <c r="C2154" s="296" t="s">
        <v>312</v>
      </c>
      <c r="D2154" s="297" t="s">
        <v>4864</v>
      </c>
      <c r="E2154" s="323">
        <v>6500</v>
      </c>
      <c r="F2154" s="310" t="s">
        <v>5484</v>
      </c>
      <c r="G2154" s="297" t="s">
        <v>5485</v>
      </c>
      <c r="H2154" s="297" t="s">
        <v>4867</v>
      </c>
      <c r="I2154" s="297" t="s">
        <v>4868</v>
      </c>
      <c r="J2154" s="324" t="s">
        <v>4869</v>
      </c>
      <c r="K2154" s="325"/>
      <c r="L2154" s="322"/>
      <c r="M2154" s="297"/>
      <c r="N2154" s="326">
        <v>1</v>
      </c>
      <c r="O2154" s="296">
        <v>6</v>
      </c>
      <c r="P2154" s="327">
        <v>40229.188122376669</v>
      </c>
      <c r="Q2154" s="321"/>
    </row>
    <row r="2155" spans="1:17" s="285" customFormat="1" ht="11.25" x14ac:dyDescent="0.2">
      <c r="A2155" s="310" t="s">
        <v>1261</v>
      </c>
      <c r="B2155" s="296" t="s">
        <v>1262</v>
      </c>
      <c r="C2155" s="296" t="s">
        <v>312</v>
      </c>
      <c r="D2155" s="297" t="s">
        <v>4864</v>
      </c>
      <c r="E2155" s="323">
        <v>6500</v>
      </c>
      <c r="F2155" s="310" t="s">
        <v>5486</v>
      </c>
      <c r="G2155" s="297" t="s">
        <v>5487</v>
      </c>
      <c r="H2155" s="297" t="s">
        <v>4877</v>
      </c>
      <c r="I2155" s="297" t="s">
        <v>4868</v>
      </c>
      <c r="J2155" s="324" t="s">
        <v>4869</v>
      </c>
      <c r="K2155" s="325"/>
      <c r="L2155" s="322"/>
      <c r="M2155" s="297"/>
      <c r="N2155" s="326">
        <v>1</v>
      </c>
      <c r="O2155" s="296">
        <v>6</v>
      </c>
      <c r="P2155" s="327">
        <v>41997.188122376669</v>
      </c>
      <c r="Q2155" s="321"/>
    </row>
    <row r="2156" spans="1:17" s="285" customFormat="1" ht="11.25" x14ac:dyDescent="0.2">
      <c r="A2156" s="310" t="s">
        <v>1261</v>
      </c>
      <c r="B2156" s="296" t="s">
        <v>1262</v>
      </c>
      <c r="C2156" s="296" t="s">
        <v>312</v>
      </c>
      <c r="D2156" s="297" t="s">
        <v>4864</v>
      </c>
      <c r="E2156" s="323">
        <v>8500</v>
      </c>
      <c r="F2156" s="310" t="s">
        <v>5488</v>
      </c>
      <c r="G2156" s="297" t="s">
        <v>5489</v>
      </c>
      <c r="H2156" s="297" t="s">
        <v>4877</v>
      </c>
      <c r="I2156" s="297" t="s">
        <v>4868</v>
      </c>
      <c r="J2156" s="324" t="s">
        <v>4869</v>
      </c>
      <c r="K2156" s="325"/>
      <c r="L2156" s="322"/>
      <c r="M2156" s="297"/>
      <c r="N2156" s="326">
        <v>1</v>
      </c>
      <c r="O2156" s="296">
        <v>6</v>
      </c>
      <c r="P2156" s="327">
        <v>52229.188122376669</v>
      </c>
      <c r="Q2156" s="321"/>
    </row>
    <row r="2157" spans="1:17" s="285" customFormat="1" ht="11.25" x14ac:dyDescent="0.2">
      <c r="A2157" s="310" t="s">
        <v>1261</v>
      </c>
      <c r="B2157" s="296" t="s">
        <v>1262</v>
      </c>
      <c r="C2157" s="296" t="s">
        <v>312</v>
      </c>
      <c r="D2157" s="297" t="s">
        <v>4864</v>
      </c>
      <c r="E2157" s="323">
        <v>6500</v>
      </c>
      <c r="F2157" s="310" t="s">
        <v>5490</v>
      </c>
      <c r="G2157" s="297" t="s">
        <v>5491</v>
      </c>
      <c r="H2157" s="297" t="s">
        <v>4877</v>
      </c>
      <c r="I2157" s="297" t="s">
        <v>4868</v>
      </c>
      <c r="J2157" s="324" t="s">
        <v>4869</v>
      </c>
      <c r="K2157" s="325"/>
      <c r="L2157" s="322"/>
      <c r="M2157" s="297"/>
      <c r="N2157" s="326">
        <v>4</v>
      </c>
      <c r="O2157" s="296">
        <v>6</v>
      </c>
      <c r="P2157" s="327">
        <v>40229.188122376669</v>
      </c>
      <c r="Q2157" s="321"/>
    </row>
    <row r="2158" spans="1:17" s="285" customFormat="1" ht="11.25" x14ac:dyDescent="0.2">
      <c r="A2158" s="310" t="s">
        <v>1261</v>
      </c>
      <c r="B2158" s="296" t="s">
        <v>1262</v>
      </c>
      <c r="C2158" s="296" t="s">
        <v>312</v>
      </c>
      <c r="D2158" s="297" t="s">
        <v>4864</v>
      </c>
      <c r="E2158" s="323">
        <v>10500</v>
      </c>
      <c r="F2158" s="310" t="s">
        <v>5492</v>
      </c>
      <c r="G2158" s="297" t="s">
        <v>5493</v>
      </c>
      <c r="H2158" s="297" t="s">
        <v>4877</v>
      </c>
      <c r="I2158" s="297" t="s">
        <v>4868</v>
      </c>
      <c r="J2158" s="324" t="s">
        <v>4869</v>
      </c>
      <c r="K2158" s="325"/>
      <c r="L2158" s="322"/>
      <c r="M2158" s="297"/>
      <c r="N2158" s="326">
        <v>1</v>
      </c>
      <c r="O2158" s="296">
        <v>6</v>
      </c>
      <c r="P2158" s="327">
        <v>64229.188122376669</v>
      </c>
      <c r="Q2158" s="321"/>
    </row>
    <row r="2159" spans="1:17" s="285" customFormat="1" ht="11.25" x14ac:dyDescent="0.2">
      <c r="A2159" s="310" t="s">
        <v>1261</v>
      </c>
      <c r="B2159" s="296" t="s">
        <v>1262</v>
      </c>
      <c r="C2159" s="296" t="s">
        <v>312</v>
      </c>
      <c r="D2159" s="297" t="s">
        <v>4864</v>
      </c>
      <c r="E2159" s="323">
        <v>6500</v>
      </c>
      <c r="F2159" s="310" t="s">
        <v>5494</v>
      </c>
      <c r="G2159" s="297" t="s">
        <v>5495</v>
      </c>
      <c r="H2159" s="297" t="s">
        <v>4877</v>
      </c>
      <c r="I2159" s="297" t="s">
        <v>4868</v>
      </c>
      <c r="J2159" s="324" t="s">
        <v>4869</v>
      </c>
      <c r="K2159" s="325"/>
      <c r="L2159" s="322"/>
      <c r="M2159" s="297"/>
      <c r="N2159" s="326">
        <v>2</v>
      </c>
      <c r="O2159" s="296">
        <v>6</v>
      </c>
      <c r="P2159" s="327">
        <v>40229.188122376669</v>
      </c>
      <c r="Q2159" s="321"/>
    </row>
    <row r="2160" spans="1:17" s="285" customFormat="1" ht="11.25" x14ac:dyDescent="0.2">
      <c r="A2160" s="310" t="s">
        <v>1261</v>
      </c>
      <c r="B2160" s="296" t="s">
        <v>1262</v>
      </c>
      <c r="C2160" s="296" t="s">
        <v>312</v>
      </c>
      <c r="D2160" s="297" t="s">
        <v>4864</v>
      </c>
      <c r="E2160" s="323">
        <v>5000</v>
      </c>
      <c r="F2160" s="310" t="s">
        <v>5496</v>
      </c>
      <c r="G2160" s="297" t="s">
        <v>5497</v>
      </c>
      <c r="H2160" s="297" t="s">
        <v>4874</v>
      </c>
      <c r="I2160" s="297" t="s">
        <v>4868</v>
      </c>
      <c r="J2160" s="324" t="s">
        <v>4869</v>
      </c>
      <c r="K2160" s="325"/>
      <c r="L2160" s="322"/>
      <c r="M2160" s="297"/>
      <c r="N2160" s="326">
        <v>1</v>
      </c>
      <c r="O2160" s="296">
        <v>6</v>
      </c>
      <c r="P2160" s="327">
        <v>31229.188122376669</v>
      </c>
      <c r="Q2160" s="321"/>
    </row>
    <row r="2161" spans="1:17" s="285" customFormat="1" ht="11.25" x14ac:dyDescent="0.2">
      <c r="A2161" s="310" t="s">
        <v>1261</v>
      </c>
      <c r="B2161" s="296" t="s">
        <v>1262</v>
      </c>
      <c r="C2161" s="296" t="s">
        <v>312</v>
      </c>
      <c r="D2161" s="297" t="s">
        <v>4864</v>
      </c>
      <c r="E2161" s="323">
        <v>6500</v>
      </c>
      <c r="F2161" s="310" t="s">
        <v>5498</v>
      </c>
      <c r="G2161" s="297" t="s">
        <v>5499</v>
      </c>
      <c r="H2161" s="297" t="s">
        <v>4887</v>
      </c>
      <c r="I2161" s="297" t="s">
        <v>4868</v>
      </c>
      <c r="J2161" s="324" t="s">
        <v>4869</v>
      </c>
      <c r="K2161" s="325"/>
      <c r="L2161" s="322"/>
      <c r="M2161" s="297"/>
      <c r="N2161" s="326">
        <v>2</v>
      </c>
      <c r="O2161" s="296">
        <v>6</v>
      </c>
      <c r="P2161" s="327">
        <v>40229.188122376669</v>
      </c>
      <c r="Q2161" s="321"/>
    </row>
    <row r="2162" spans="1:17" s="285" customFormat="1" ht="11.25" x14ac:dyDescent="0.2">
      <c r="A2162" s="310" t="s">
        <v>1261</v>
      </c>
      <c r="B2162" s="296" t="s">
        <v>1262</v>
      </c>
      <c r="C2162" s="296" t="s">
        <v>312</v>
      </c>
      <c r="D2162" s="297" t="s">
        <v>4864</v>
      </c>
      <c r="E2162" s="323">
        <v>3500</v>
      </c>
      <c r="F2162" s="310" t="s">
        <v>5500</v>
      </c>
      <c r="G2162" s="297" t="s">
        <v>5501</v>
      </c>
      <c r="H2162" s="297" t="s">
        <v>4877</v>
      </c>
      <c r="I2162" s="297" t="s">
        <v>4883</v>
      </c>
      <c r="J2162" s="324" t="s">
        <v>4884</v>
      </c>
      <c r="K2162" s="325"/>
      <c r="L2162" s="322"/>
      <c r="M2162" s="297"/>
      <c r="N2162" s="326">
        <v>1</v>
      </c>
      <c r="O2162" s="296">
        <v>6</v>
      </c>
      <c r="P2162" s="327">
        <v>22229.188122376669</v>
      </c>
      <c r="Q2162" s="321"/>
    </row>
    <row r="2163" spans="1:17" s="285" customFormat="1" ht="11.25" x14ac:dyDescent="0.2">
      <c r="A2163" s="310" t="s">
        <v>1261</v>
      </c>
      <c r="B2163" s="296" t="s">
        <v>1262</v>
      </c>
      <c r="C2163" s="296" t="s">
        <v>312</v>
      </c>
      <c r="D2163" s="297" t="s">
        <v>4956</v>
      </c>
      <c r="E2163" s="323">
        <v>4500</v>
      </c>
      <c r="F2163" s="310" t="s">
        <v>5502</v>
      </c>
      <c r="G2163" s="297" t="s">
        <v>5503</v>
      </c>
      <c r="H2163" s="297" t="s">
        <v>4896</v>
      </c>
      <c r="I2163" s="297" t="s">
        <v>4868</v>
      </c>
      <c r="J2163" s="324" t="s">
        <v>5069</v>
      </c>
      <c r="K2163" s="325"/>
      <c r="L2163" s="322"/>
      <c r="M2163" s="297"/>
      <c r="N2163" s="326">
        <v>1</v>
      </c>
      <c r="O2163" s="296">
        <v>6</v>
      </c>
      <c r="P2163" s="327">
        <v>28229.188122376669</v>
      </c>
      <c r="Q2163" s="321"/>
    </row>
    <row r="2164" spans="1:17" s="285" customFormat="1" ht="11.25" x14ac:dyDescent="0.2">
      <c r="A2164" s="310" t="s">
        <v>1261</v>
      </c>
      <c r="B2164" s="296" t="s">
        <v>1262</v>
      </c>
      <c r="C2164" s="296" t="s">
        <v>312</v>
      </c>
      <c r="D2164" s="297" t="s">
        <v>4864</v>
      </c>
      <c r="E2164" s="323">
        <v>8500</v>
      </c>
      <c r="F2164" s="310" t="s">
        <v>5504</v>
      </c>
      <c r="G2164" s="297" t="s">
        <v>5505</v>
      </c>
      <c r="H2164" s="297" t="s">
        <v>4867</v>
      </c>
      <c r="I2164" s="297" t="s">
        <v>4868</v>
      </c>
      <c r="J2164" s="324" t="s">
        <v>4869</v>
      </c>
      <c r="K2164" s="325"/>
      <c r="L2164" s="322"/>
      <c r="M2164" s="297"/>
      <c r="N2164" s="326">
        <v>4</v>
      </c>
      <c r="O2164" s="296">
        <v>6</v>
      </c>
      <c r="P2164" s="327">
        <v>52229.188122376669</v>
      </c>
      <c r="Q2164" s="321"/>
    </row>
    <row r="2165" spans="1:17" s="285" customFormat="1" ht="11.25" x14ac:dyDescent="0.2">
      <c r="A2165" s="310" t="s">
        <v>1261</v>
      </c>
      <c r="B2165" s="296" t="s">
        <v>1262</v>
      </c>
      <c r="C2165" s="296" t="s">
        <v>312</v>
      </c>
      <c r="D2165" s="297" t="s">
        <v>4864</v>
      </c>
      <c r="E2165" s="323">
        <v>8500</v>
      </c>
      <c r="F2165" s="310" t="s">
        <v>5508</v>
      </c>
      <c r="G2165" s="297" t="s">
        <v>5509</v>
      </c>
      <c r="H2165" s="297" t="s">
        <v>4867</v>
      </c>
      <c r="I2165" s="297" t="s">
        <v>4868</v>
      </c>
      <c r="J2165" s="324" t="s">
        <v>4869</v>
      </c>
      <c r="K2165" s="325"/>
      <c r="L2165" s="322"/>
      <c r="M2165" s="297"/>
      <c r="N2165" s="326">
        <v>1</v>
      </c>
      <c r="O2165" s="296">
        <v>6</v>
      </c>
      <c r="P2165" s="327">
        <v>52229.188122376669</v>
      </c>
      <c r="Q2165" s="321"/>
    </row>
    <row r="2166" spans="1:17" s="285" customFormat="1" ht="11.25" x14ac:dyDescent="0.2">
      <c r="A2166" s="310" t="s">
        <v>1261</v>
      </c>
      <c r="B2166" s="296" t="s">
        <v>1262</v>
      </c>
      <c r="C2166" s="296" t="s">
        <v>312</v>
      </c>
      <c r="D2166" s="297" t="s">
        <v>4880</v>
      </c>
      <c r="E2166" s="323">
        <v>3500</v>
      </c>
      <c r="F2166" s="310" t="s">
        <v>5510</v>
      </c>
      <c r="G2166" s="297" t="s">
        <v>5511</v>
      </c>
      <c r="H2166" s="297" t="s">
        <v>4903</v>
      </c>
      <c r="I2166" s="297" t="s">
        <v>4883</v>
      </c>
      <c r="J2166" s="324" t="s">
        <v>4884</v>
      </c>
      <c r="K2166" s="325"/>
      <c r="L2166" s="322"/>
      <c r="M2166" s="297"/>
      <c r="N2166" s="326">
        <v>1</v>
      </c>
      <c r="O2166" s="296">
        <v>6</v>
      </c>
      <c r="P2166" s="327">
        <v>22229.188122376669</v>
      </c>
      <c r="Q2166" s="321"/>
    </row>
    <row r="2167" spans="1:17" s="285" customFormat="1" ht="11.25" x14ac:dyDescent="0.2">
      <c r="A2167" s="310" t="s">
        <v>1261</v>
      </c>
      <c r="B2167" s="296" t="s">
        <v>1262</v>
      </c>
      <c r="C2167" s="296" t="s">
        <v>312</v>
      </c>
      <c r="D2167" s="297" t="s">
        <v>4864</v>
      </c>
      <c r="E2167" s="323">
        <v>6500</v>
      </c>
      <c r="F2167" s="310" t="s">
        <v>5512</v>
      </c>
      <c r="G2167" s="297" t="s">
        <v>5513</v>
      </c>
      <c r="H2167" s="297" t="s">
        <v>4874</v>
      </c>
      <c r="I2167" s="297" t="s">
        <v>4868</v>
      </c>
      <c r="J2167" s="324" t="s">
        <v>4869</v>
      </c>
      <c r="K2167" s="325"/>
      <c r="L2167" s="322"/>
      <c r="M2167" s="297"/>
      <c r="N2167" s="326">
        <v>2</v>
      </c>
      <c r="O2167" s="296">
        <v>6</v>
      </c>
      <c r="P2167" s="327">
        <v>40229.188122376669</v>
      </c>
      <c r="Q2167" s="321"/>
    </row>
    <row r="2168" spans="1:17" s="285" customFormat="1" ht="11.25" x14ac:dyDescent="0.2">
      <c r="A2168" s="310" t="s">
        <v>1261</v>
      </c>
      <c r="B2168" s="296" t="s">
        <v>1262</v>
      </c>
      <c r="C2168" s="296" t="s">
        <v>312</v>
      </c>
      <c r="D2168" s="297" t="s">
        <v>4864</v>
      </c>
      <c r="E2168" s="323">
        <v>6500</v>
      </c>
      <c r="F2168" s="310" t="s">
        <v>5514</v>
      </c>
      <c r="G2168" s="297" t="s">
        <v>5515</v>
      </c>
      <c r="H2168" s="297" t="s">
        <v>4877</v>
      </c>
      <c r="I2168" s="297" t="s">
        <v>4868</v>
      </c>
      <c r="J2168" s="324" t="s">
        <v>4869</v>
      </c>
      <c r="K2168" s="325"/>
      <c r="L2168" s="322"/>
      <c r="M2168" s="297"/>
      <c r="N2168" s="326">
        <v>1</v>
      </c>
      <c r="O2168" s="296">
        <v>6</v>
      </c>
      <c r="P2168" s="327">
        <v>40229.188122376669</v>
      </c>
      <c r="Q2168" s="321"/>
    </row>
    <row r="2169" spans="1:17" s="285" customFormat="1" ht="11.25" x14ac:dyDescent="0.2">
      <c r="A2169" s="310" t="s">
        <v>1261</v>
      </c>
      <c r="B2169" s="296" t="s">
        <v>1262</v>
      </c>
      <c r="C2169" s="296" t="s">
        <v>312</v>
      </c>
      <c r="D2169" s="297" t="s">
        <v>4864</v>
      </c>
      <c r="E2169" s="323">
        <v>7500</v>
      </c>
      <c r="F2169" s="310" t="s">
        <v>5516</v>
      </c>
      <c r="G2169" s="297" t="s">
        <v>5517</v>
      </c>
      <c r="H2169" s="297" t="s">
        <v>4867</v>
      </c>
      <c r="I2169" s="297" t="s">
        <v>4868</v>
      </c>
      <c r="J2169" s="324" t="s">
        <v>4869</v>
      </c>
      <c r="K2169" s="325"/>
      <c r="L2169" s="322"/>
      <c r="M2169" s="297"/>
      <c r="N2169" s="326">
        <v>2</v>
      </c>
      <c r="O2169" s="296">
        <v>6</v>
      </c>
      <c r="P2169" s="327">
        <v>46229.188122376669</v>
      </c>
      <c r="Q2169" s="321"/>
    </row>
    <row r="2170" spans="1:17" s="285" customFormat="1" ht="11.25" x14ac:dyDescent="0.2">
      <c r="A2170" s="310" t="s">
        <v>1261</v>
      </c>
      <c r="B2170" s="296" t="s">
        <v>1262</v>
      </c>
      <c r="C2170" s="296" t="s">
        <v>312</v>
      </c>
      <c r="D2170" s="297" t="s">
        <v>4864</v>
      </c>
      <c r="E2170" s="323">
        <v>6500</v>
      </c>
      <c r="F2170" s="310" t="s">
        <v>5518</v>
      </c>
      <c r="G2170" s="297" t="s">
        <v>5519</v>
      </c>
      <c r="H2170" s="297" t="s">
        <v>4887</v>
      </c>
      <c r="I2170" s="297" t="s">
        <v>4868</v>
      </c>
      <c r="J2170" s="324" t="s">
        <v>4869</v>
      </c>
      <c r="K2170" s="325"/>
      <c r="L2170" s="322"/>
      <c r="M2170" s="297"/>
      <c r="N2170" s="326">
        <v>2</v>
      </c>
      <c r="O2170" s="296">
        <v>6</v>
      </c>
      <c r="P2170" s="327">
        <v>40229.188122376669</v>
      </c>
      <c r="Q2170" s="321"/>
    </row>
    <row r="2171" spans="1:17" s="285" customFormat="1" ht="11.25" x14ac:dyDescent="0.2">
      <c r="A2171" s="310" t="s">
        <v>1261</v>
      </c>
      <c r="B2171" s="296" t="s">
        <v>1262</v>
      </c>
      <c r="C2171" s="296" t="s">
        <v>312</v>
      </c>
      <c r="D2171" s="297" t="s">
        <v>4864</v>
      </c>
      <c r="E2171" s="323">
        <v>5500</v>
      </c>
      <c r="F2171" s="310" t="s">
        <v>5520</v>
      </c>
      <c r="G2171" s="297" t="s">
        <v>5521</v>
      </c>
      <c r="H2171" s="297" t="s">
        <v>4867</v>
      </c>
      <c r="I2171" s="297" t="s">
        <v>4868</v>
      </c>
      <c r="J2171" s="324" t="s">
        <v>4869</v>
      </c>
      <c r="K2171" s="325"/>
      <c r="L2171" s="322"/>
      <c r="M2171" s="297"/>
      <c r="N2171" s="326">
        <v>4</v>
      </c>
      <c r="O2171" s="296">
        <v>6</v>
      </c>
      <c r="P2171" s="327">
        <v>34229.188122376669</v>
      </c>
      <c r="Q2171" s="321"/>
    </row>
    <row r="2172" spans="1:17" s="285" customFormat="1" ht="11.25" x14ac:dyDescent="0.2">
      <c r="A2172" s="310" t="s">
        <v>1261</v>
      </c>
      <c r="B2172" s="296" t="s">
        <v>1262</v>
      </c>
      <c r="C2172" s="296" t="s">
        <v>312</v>
      </c>
      <c r="D2172" s="297" t="s">
        <v>4864</v>
      </c>
      <c r="E2172" s="323">
        <v>6500</v>
      </c>
      <c r="F2172" s="310" t="s">
        <v>5522</v>
      </c>
      <c r="G2172" s="297" t="s">
        <v>5523</v>
      </c>
      <c r="H2172" s="297" t="s">
        <v>4887</v>
      </c>
      <c r="I2172" s="297" t="s">
        <v>4868</v>
      </c>
      <c r="J2172" s="324" t="s">
        <v>4869</v>
      </c>
      <c r="K2172" s="325"/>
      <c r="L2172" s="322"/>
      <c r="M2172" s="297"/>
      <c r="N2172" s="326">
        <v>1</v>
      </c>
      <c r="O2172" s="296">
        <v>6</v>
      </c>
      <c r="P2172" s="327">
        <v>40229.188122376669</v>
      </c>
      <c r="Q2172" s="321"/>
    </row>
    <row r="2173" spans="1:17" s="285" customFormat="1" ht="11.25" x14ac:dyDescent="0.2">
      <c r="A2173" s="310" t="s">
        <v>1261</v>
      </c>
      <c r="B2173" s="296" t="s">
        <v>1262</v>
      </c>
      <c r="C2173" s="296" t="s">
        <v>312</v>
      </c>
      <c r="D2173" s="297" t="s">
        <v>4864</v>
      </c>
      <c r="E2173" s="323">
        <v>6500</v>
      </c>
      <c r="F2173" s="310" t="s">
        <v>5524</v>
      </c>
      <c r="G2173" s="297" t="s">
        <v>5525</v>
      </c>
      <c r="H2173" s="297" t="s">
        <v>4877</v>
      </c>
      <c r="I2173" s="297" t="s">
        <v>4868</v>
      </c>
      <c r="J2173" s="324" t="s">
        <v>4869</v>
      </c>
      <c r="K2173" s="325"/>
      <c r="L2173" s="322"/>
      <c r="M2173" s="297"/>
      <c r="N2173" s="326">
        <v>2</v>
      </c>
      <c r="O2173" s="296">
        <v>6</v>
      </c>
      <c r="P2173" s="327">
        <v>40229.188122376669</v>
      </c>
      <c r="Q2173" s="321"/>
    </row>
    <row r="2174" spans="1:17" s="285" customFormat="1" ht="11.25" x14ac:dyDescent="0.2">
      <c r="A2174" s="310" t="s">
        <v>1261</v>
      </c>
      <c r="B2174" s="296" t="s">
        <v>1262</v>
      </c>
      <c r="C2174" s="296" t="s">
        <v>312</v>
      </c>
      <c r="D2174" s="297" t="s">
        <v>4956</v>
      </c>
      <c r="E2174" s="323">
        <v>3000</v>
      </c>
      <c r="F2174" s="310" t="s">
        <v>5526</v>
      </c>
      <c r="G2174" s="297" t="s">
        <v>5527</v>
      </c>
      <c r="H2174" s="297" t="s">
        <v>4959</v>
      </c>
      <c r="I2174" s="297" t="s">
        <v>4897</v>
      </c>
      <c r="J2174" s="324" t="s">
        <v>4960</v>
      </c>
      <c r="K2174" s="325"/>
      <c r="L2174" s="322"/>
      <c r="M2174" s="297"/>
      <c r="N2174" s="326">
        <v>1</v>
      </c>
      <c r="O2174" s="296">
        <v>6</v>
      </c>
      <c r="P2174" s="327">
        <v>19229.188122376669</v>
      </c>
      <c r="Q2174" s="321"/>
    </row>
    <row r="2175" spans="1:17" s="285" customFormat="1" ht="11.25" x14ac:dyDescent="0.2">
      <c r="A2175" s="310" t="s">
        <v>1261</v>
      </c>
      <c r="B2175" s="296" t="s">
        <v>1262</v>
      </c>
      <c r="C2175" s="296" t="s">
        <v>312</v>
      </c>
      <c r="D2175" s="297" t="s">
        <v>4864</v>
      </c>
      <c r="E2175" s="323">
        <v>6500</v>
      </c>
      <c r="F2175" s="310" t="s">
        <v>5528</v>
      </c>
      <c r="G2175" s="297" t="s">
        <v>5529</v>
      </c>
      <c r="H2175" s="297" t="s">
        <v>5029</v>
      </c>
      <c r="I2175" s="297" t="s">
        <v>4868</v>
      </c>
      <c r="J2175" s="324" t="s">
        <v>4869</v>
      </c>
      <c r="K2175" s="325"/>
      <c r="L2175" s="322"/>
      <c r="M2175" s="297"/>
      <c r="N2175" s="326">
        <v>1</v>
      </c>
      <c r="O2175" s="296">
        <v>6</v>
      </c>
      <c r="P2175" s="327">
        <v>40229.188122376669</v>
      </c>
      <c r="Q2175" s="321"/>
    </row>
    <row r="2176" spans="1:17" s="285" customFormat="1" ht="11.25" x14ac:dyDescent="0.2">
      <c r="A2176" s="310" t="s">
        <v>1261</v>
      </c>
      <c r="B2176" s="296" t="s">
        <v>1262</v>
      </c>
      <c r="C2176" s="296" t="s">
        <v>312</v>
      </c>
      <c r="D2176" s="297" t="s">
        <v>4864</v>
      </c>
      <c r="E2176" s="323">
        <v>8500</v>
      </c>
      <c r="F2176" s="310" t="s">
        <v>5530</v>
      </c>
      <c r="G2176" s="297" t="s">
        <v>5531</v>
      </c>
      <c r="H2176" s="297" t="s">
        <v>4887</v>
      </c>
      <c r="I2176" s="297" t="s">
        <v>4868</v>
      </c>
      <c r="J2176" s="324" t="s">
        <v>4869</v>
      </c>
      <c r="K2176" s="325"/>
      <c r="L2176" s="322"/>
      <c r="M2176" s="297"/>
      <c r="N2176" s="326">
        <v>2</v>
      </c>
      <c r="O2176" s="296">
        <v>6</v>
      </c>
      <c r="P2176" s="327">
        <v>52229.188122376669</v>
      </c>
      <c r="Q2176" s="321"/>
    </row>
    <row r="2177" spans="1:17" s="285" customFormat="1" ht="11.25" x14ac:dyDescent="0.2">
      <c r="A2177" s="310" t="s">
        <v>1261</v>
      </c>
      <c r="B2177" s="296" t="s">
        <v>1262</v>
      </c>
      <c r="C2177" s="296" t="s">
        <v>312</v>
      </c>
      <c r="D2177" s="297" t="s">
        <v>4864</v>
      </c>
      <c r="E2177" s="323">
        <v>11000</v>
      </c>
      <c r="F2177" s="310" t="s">
        <v>5532</v>
      </c>
      <c r="G2177" s="297" t="s">
        <v>5533</v>
      </c>
      <c r="H2177" s="297" t="s">
        <v>4887</v>
      </c>
      <c r="I2177" s="297" t="s">
        <v>4868</v>
      </c>
      <c r="J2177" s="324" t="s">
        <v>4869</v>
      </c>
      <c r="K2177" s="325"/>
      <c r="L2177" s="322"/>
      <c r="M2177" s="297"/>
      <c r="N2177" s="326">
        <v>2</v>
      </c>
      <c r="O2177" s="296">
        <v>6</v>
      </c>
      <c r="P2177" s="327">
        <v>67229.188122376669</v>
      </c>
      <c r="Q2177" s="321"/>
    </row>
    <row r="2178" spans="1:17" s="285" customFormat="1" ht="11.25" x14ac:dyDescent="0.2">
      <c r="A2178" s="310" t="s">
        <v>1261</v>
      </c>
      <c r="B2178" s="296" t="s">
        <v>1262</v>
      </c>
      <c r="C2178" s="296" t="s">
        <v>312</v>
      </c>
      <c r="D2178" s="297" t="s">
        <v>4864</v>
      </c>
      <c r="E2178" s="323">
        <v>8500</v>
      </c>
      <c r="F2178" s="310" t="s">
        <v>5534</v>
      </c>
      <c r="G2178" s="297" t="s">
        <v>5535</v>
      </c>
      <c r="H2178" s="297" t="s">
        <v>4877</v>
      </c>
      <c r="I2178" s="297" t="s">
        <v>4868</v>
      </c>
      <c r="J2178" s="324" t="s">
        <v>4869</v>
      </c>
      <c r="K2178" s="325"/>
      <c r="L2178" s="322"/>
      <c r="M2178" s="297"/>
      <c r="N2178" s="326">
        <v>2</v>
      </c>
      <c r="O2178" s="296">
        <v>6</v>
      </c>
      <c r="P2178" s="327">
        <v>52229.188122376669</v>
      </c>
      <c r="Q2178" s="321"/>
    </row>
    <row r="2179" spans="1:17" s="285" customFormat="1" ht="11.25" x14ac:dyDescent="0.2">
      <c r="A2179" s="310" t="s">
        <v>1261</v>
      </c>
      <c r="B2179" s="296" t="s">
        <v>1262</v>
      </c>
      <c r="C2179" s="296" t="s">
        <v>312</v>
      </c>
      <c r="D2179" s="297" t="s">
        <v>4864</v>
      </c>
      <c r="E2179" s="323">
        <v>6500</v>
      </c>
      <c r="F2179" s="310" t="s">
        <v>5538</v>
      </c>
      <c r="G2179" s="297" t="s">
        <v>5539</v>
      </c>
      <c r="H2179" s="297" t="s">
        <v>4877</v>
      </c>
      <c r="I2179" s="297" t="s">
        <v>4868</v>
      </c>
      <c r="J2179" s="324" t="s">
        <v>4869</v>
      </c>
      <c r="K2179" s="325"/>
      <c r="L2179" s="322"/>
      <c r="M2179" s="297"/>
      <c r="N2179" s="326">
        <v>2</v>
      </c>
      <c r="O2179" s="296">
        <v>6</v>
      </c>
      <c r="P2179" s="327">
        <v>40229.188122376669</v>
      </c>
      <c r="Q2179" s="321"/>
    </row>
    <row r="2180" spans="1:17" s="285" customFormat="1" ht="11.25" x14ac:dyDescent="0.2">
      <c r="A2180" s="310" t="s">
        <v>1261</v>
      </c>
      <c r="B2180" s="296" t="s">
        <v>1262</v>
      </c>
      <c r="C2180" s="296" t="s">
        <v>312</v>
      </c>
      <c r="D2180" s="297" t="s">
        <v>4864</v>
      </c>
      <c r="E2180" s="323">
        <v>5500</v>
      </c>
      <c r="F2180" s="310" t="s">
        <v>5540</v>
      </c>
      <c r="G2180" s="297" t="s">
        <v>5541</v>
      </c>
      <c r="H2180" s="297" t="s">
        <v>4877</v>
      </c>
      <c r="I2180" s="297" t="s">
        <v>4868</v>
      </c>
      <c r="J2180" s="324" t="s">
        <v>4869</v>
      </c>
      <c r="K2180" s="325"/>
      <c r="L2180" s="322"/>
      <c r="M2180" s="297"/>
      <c r="N2180" s="326">
        <v>1</v>
      </c>
      <c r="O2180" s="296">
        <v>6</v>
      </c>
      <c r="P2180" s="327">
        <v>34229.188122376669</v>
      </c>
      <c r="Q2180" s="321"/>
    </row>
    <row r="2181" spans="1:17" s="285" customFormat="1" ht="11.25" x14ac:dyDescent="0.2">
      <c r="A2181" s="310" t="s">
        <v>1261</v>
      </c>
      <c r="B2181" s="296" t="s">
        <v>1262</v>
      </c>
      <c r="C2181" s="296" t="s">
        <v>312</v>
      </c>
      <c r="D2181" s="297" t="s">
        <v>4956</v>
      </c>
      <c r="E2181" s="323">
        <v>3000</v>
      </c>
      <c r="F2181" s="310" t="s">
        <v>5542</v>
      </c>
      <c r="G2181" s="297" t="s">
        <v>5543</v>
      </c>
      <c r="H2181" s="297" t="s">
        <v>4959</v>
      </c>
      <c r="I2181" s="297" t="s">
        <v>4897</v>
      </c>
      <c r="J2181" s="324" t="s">
        <v>4960</v>
      </c>
      <c r="K2181" s="325"/>
      <c r="L2181" s="322"/>
      <c r="M2181" s="297"/>
      <c r="N2181" s="326">
        <v>1</v>
      </c>
      <c r="O2181" s="296">
        <v>6</v>
      </c>
      <c r="P2181" s="327">
        <v>19229.188122376669</v>
      </c>
      <c r="Q2181" s="321"/>
    </row>
    <row r="2182" spans="1:17" s="285" customFormat="1" ht="11.25" x14ac:dyDescent="0.2">
      <c r="A2182" s="310" t="s">
        <v>1261</v>
      </c>
      <c r="B2182" s="296" t="s">
        <v>1262</v>
      </c>
      <c r="C2182" s="296" t="s">
        <v>312</v>
      </c>
      <c r="D2182" s="297" t="s">
        <v>4864</v>
      </c>
      <c r="E2182" s="323">
        <v>6500</v>
      </c>
      <c r="F2182" s="310" t="s">
        <v>5544</v>
      </c>
      <c r="G2182" s="297" t="s">
        <v>5545</v>
      </c>
      <c r="H2182" s="297" t="s">
        <v>4877</v>
      </c>
      <c r="I2182" s="297" t="s">
        <v>4868</v>
      </c>
      <c r="J2182" s="324" t="s">
        <v>4869</v>
      </c>
      <c r="K2182" s="325"/>
      <c r="L2182" s="322"/>
      <c r="M2182" s="297"/>
      <c r="N2182" s="326">
        <v>1</v>
      </c>
      <c r="O2182" s="296">
        <v>6</v>
      </c>
      <c r="P2182" s="327">
        <v>40229.188122376669</v>
      </c>
      <c r="Q2182" s="321"/>
    </row>
    <row r="2183" spans="1:17" s="285" customFormat="1" ht="11.25" x14ac:dyDescent="0.2">
      <c r="A2183" s="310" t="s">
        <v>1261</v>
      </c>
      <c r="B2183" s="296" t="s">
        <v>1262</v>
      </c>
      <c r="C2183" s="296" t="s">
        <v>312</v>
      </c>
      <c r="D2183" s="297" t="s">
        <v>4864</v>
      </c>
      <c r="E2183" s="323">
        <v>8500</v>
      </c>
      <c r="F2183" s="310" t="s">
        <v>5546</v>
      </c>
      <c r="G2183" s="297" t="s">
        <v>5547</v>
      </c>
      <c r="H2183" s="297" t="s">
        <v>4877</v>
      </c>
      <c r="I2183" s="297" t="s">
        <v>4868</v>
      </c>
      <c r="J2183" s="324" t="s">
        <v>4869</v>
      </c>
      <c r="K2183" s="325"/>
      <c r="L2183" s="322"/>
      <c r="M2183" s="297"/>
      <c r="N2183" s="326">
        <v>1</v>
      </c>
      <c r="O2183" s="296">
        <v>6</v>
      </c>
      <c r="P2183" s="327">
        <v>52229.188122376669</v>
      </c>
      <c r="Q2183" s="321"/>
    </row>
    <row r="2184" spans="1:17" s="285" customFormat="1" ht="11.25" x14ac:dyDescent="0.2">
      <c r="A2184" s="310" t="s">
        <v>1261</v>
      </c>
      <c r="B2184" s="296" t="s">
        <v>1262</v>
      </c>
      <c r="C2184" s="296" t="s">
        <v>312</v>
      </c>
      <c r="D2184" s="297" t="s">
        <v>4864</v>
      </c>
      <c r="E2184" s="323">
        <v>5500</v>
      </c>
      <c r="F2184" s="310" t="s">
        <v>5548</v>
      </c>
      <c r="G2184" s="297" t="s">
        <v>5549</v>
      </c>
      <c r="H2184" s="297" t="s">
        <v>4867</v>
      </c>
      <c r="I2184" s="297" t="s">
        <v>4868</v>
      </c>
      <c r="J2184" s="324" t="s">
        <v>4869</v>
      </c>
      <c r="K2184" s="325"/>
      <c r="L2184" s="322"/>
      <c r="M2184" s="297"/>
      <c r="N2184" s="326">
        <v>2</v>
      </c>
      <c r="O2184" s="296">
        <v>6</v>
      </c>
      <c r="P2184" s="327">
        <v>34229.188122376669</v>
      </c>
      <c r="Q2184" s="321"/>
    </row>
    <row r="2185" spans="1:17" s="285" customFormat="1" ht="11.25" x14ac:dyDescent="0.2">
      <c r="A2185" s="310" t="s">
        <v>1261</v>
      </c>
      <c r="B2185" s="296" t="s">
        <v>1262</v>
      </c>
      <c r="C2185" s="296" t="s">
        <v>312</v>
      </c>
      <c r="D2185" s="297" t="s">
        <v>4864</v>
      </c>
      <c r="E2185" s="323">
        <v>6500</v>
      </c>
      <c r="F2185" s="310" t="s">
        <v>5550</v>
      </c>
      <c r="G2185" s="297" t="s">
        <v>5551</v>
      </c>
      <c r="H2185" s="297" t="s">
        <v>4877</v>
      </c>
      <c r="I2185" s="297" t="s">
        <v>4868</v>
      </c>
      <c r="J2185" s="324" t="s">
        <v>4869</v>
      </c>
      <c r="K2185" s="325"/>
      <c r="L2185" s="322"/>
      <c r="M2185" s="297"/>
      <c r="N2185" s="326">
        <v>1</v>
      </c>
      <c r="O2185" s="296">
        <v>6</v>
      </c>
      <c r="P2185" s="327">
        <v>40229.188122376669</v>
      </c>
      <c r="Q2185" s="321"/>
    </row>
    <row r="2186" spans="1:17" s="285" customFormat="1" ht="11.25" x14ac:dyDescent="0.2">
      <c r="A2186" s="310" t="s">
        <v>1261</v>
      </c>
      <c r="B2186" s="296" t="s">
        <v>1262</v>
      </c>
      <c r="C2186" s="296" t="s">
        <v>312</v>
      </c>
      <c r="D2186" s="297" t="s">
        <v>4864</v>
      </c>
      <c r="E2186" s="323">
        <v>6500</v>
      </c>
      <c r="F2186" s="310" t="s">
        <v>5552</v>
      </c>
      <c r="G2186" s="297" t="s">
        <v>5553</v>
      </c>
      <c r="H2186" s="297" t="s">
        <v>4877</v>
      </c>
      <c r="I2186" s="297" t="s">
        <v>4868</v>
      </c>
      <c r="J2186" s="324" t="s">
        <v>4869</v>
      </c>
      <c r="K2186" s="325"/>
      <c r="L2186" s="322"/>
      <c r="M2186" s="297"/>
      <c r="N2186" s="326">
        <v>2</v>
      </c>
      <c r="O2186" s="296">
        <v>6</v>
      </c>
      <c r="P2186" s="327">
        <v>40229.188122376669</v>
      </c>
      <c r="Q2186" s="321"/>
    </row>
    <row r="2187" spans="1:17" s="285" customFormat="1" ht="11.25" x14ac:dyDescent="0.2">
      <c r="A2187" s="310" t="s">
        <v>1261</v>
      </c>
      <c r="B2187" s="296" t="s">
        <v>1262</v>
      </c>
      <c r="C2187" s="296" t="s">
        <v>312</v>
      </c>
      <c r="D2187" s="297" t="s">
        <v>4864</v>
      </c>
      <c r="E2187" s="323">
        <v>7500</v>
      </c>
      <c r="F2187" s="310" t="s">
        <v>5554</v>
      </c>
      <c r="G2187" s="297" t="s">
        <v>5555</v>
      </c>
      <c r="H2187" s="297" t="s">
        <v>5154</v>
      </c>
      <c r="I2187" s="297" t="s">
        <v>4868</v>
      </c>
      <c r="J2187" s="324" t="s">
        <v>4869</v>
      </c>
      <c r="K2187" s="325"/>
      <c r="L2187" s="322"/>
      <c r="M2187" s="297"/>
      <c r="N2187" s="326">
        <v>1</v>
      </c>
      <c r="O2187" s="296">
        <v>6</v>
      </c>
      <c r="P2187" s="327">
        <v>46229.188122376669</v>
      </c>
      <c r="Q2187" s="321"/>
    </row>
    <row r="2188" spans="1:17" s="285" customFormat="1" ht="11.25" x14ac:dyDescent="0.2">
      <c r="A2188" s="310" t="s">
        <v>1261</v>
      </c>
      <c r="B2188" s="296" t="s">
        <v>1262</v>
      </c>
      <c r="C2188" s="296" t="s">
        <v>312</v>
      </c>
      <c r="D2188" s="297" t="s">
        <v>4864</v>
      </c>
      <c r="E2188" s="323">
        <v>5500</v>
      </c>
      <c r="F2188" s="310" t="s">
        <v>5556</v>
      </c>
      <c r="G2188" s="297" t="s">
        <v>5557</v>
      </c>
      <c r="H2188" s="297" t="s">
        <v>4874</v>
      </c>
      <c r="I2188" s="297" t="s">
        <v>4868</v>
      </c>
      <c r="J2188" s="324" t="s">
        <v>4869</v>
      </c>
      <c r="K2188" s="325"/>
      <c r="L2188" s="322"/>
      <c r="M2188" s="297"/>
      <c r="N2188" s="326">
        <v>4</v>
      </c>
      <c r="O2188" s="296">
        <v>6</v>
      </c>
      <c r="P2188" s="327">
        <v>34229.188122376669</v>
      </c>
      <c r="Q2188" s="321"/>
    </row>
    <row r="2189" spans="1:17" s="285" customFormat="1" ht="11.25" x14ac:dyDescent="0.2">
      <c r="A2189" s="310" t="s">
        <v>1261</v>
      </c>
      <c r="B2189" s="296" t="s">
        <v>1262</v>
      </c>
      <c r="C2189" s="296" t="s">
        <v>312</v>
      </c>
      <c r="D2189" s="297" t="s">
        <v>4880</v>
      </c>
      <c r="E2189" s="323">
        <v>4500</v>
      </c>
      <c r="F2189" s="310" t="s">
        <v>5558</v>
      </c>
      <c r="G2189" s="297" t="s">
        <v>5559</v>
      </c>
      <c r="H2189" s="297" t="s">
        <v>4867</v>
      </c>
      <c r="I2189" s="297" t="s">
        <v>4868</v>
      </c>
      <c r="J2189" s="324" t="s">
        <v>5069</v>
      </c>
      <c r="K2189" s="325"/>
      <c r="L2189" s="322"/>
      <c r="M2189" s="297"/>
      <c r="N2189" s="326">
        <v>1</v>
      </c>
      <c r="O2189" s="296">
        <v>6</v>
      </c>
      <c r="P2189" s="327">
        <v>28229.188122376669</v>
      </c>
      <c r="Q2189" s="321"/>
    </row>
    <row r="2190" spans="1:17" s="285" customFormat="1" ht="11.25" x14ac:dyDescent="0.2">
      <c r="A2190" s="310" t="s">
        <v>1261</v>
      </c>
      <c r="B2190" s="296" t="s">
        <v>1262</v>
      </c>
      <c r="C2190" s="296" t="s">
        <v>312</v>
      </c>
      <c r="D2190" s="297" t="s">
        <v>4864</v>
      </c>
      <c r="E2190" s="323">
        <v>11500</v>
      </c>
      <c r="F2190" s="310" t="s">
        <v>5561</v>
      </c>
      <c r="G2190" s="297" t="s">
        <v>5562</v>
      </c>
      <c r="H2190" s="297" t="s">
        <v>4917</v>
      </c>
      <c r="I2190" s="297" t="s">
        <v>4868</v>
      </c>
      <c r="J2190" s="324" t="s">
        <v>4869</v>
      </c>
      <c r="K2190" s="325"/>
      <c r="L2190" s="322"/>
      <c r="M2190" s="297"/>
      <c r="N2190" s="326">
        <v>1</v>
      </c>
      <c r="O2190" s="296">
        <v>6</v>
      </c>
      <c r="P2190" s="327">
        <v>70229.188122376669</v>
      </c>
      <c r="Q2190" s="321"/>
    </row>
    <row r="2191" spans="1:17" s="285" customFormat="1" ht="11.25" x14ac:dyDescent="0.2">
      <c r="A2191" s="310" t="s">
        <v>1261</v>
      </c>
      <c r="B2191" s="296" t="s">
        <v>1262</v>
      </c>
      <c r="C2191" s="296" t="s">
        <v>312</v>
      </c>
      <c r="D2191" s="297" t="s">
        <v>4864</v>
      </c>
      <c r="E2191" s="323">
        <v>6500</v>
      </c>
      <c r="F2191" s="310" t="s">
        <v>5563</v>
      </c>
      <c r="G2191" s="297" t="s">
        <v>5564</v>
      </c>
      <c r="H2191" s="297" t="s">
        <v>4867</v>
      </c>
      <c r="I2191" s="297" t="s">
        <v>4868</v>
      </c>
      <c r="J2191" s="324" t="s">
        <v>4869</v>
      </c>
      <c r="K2191" s="325"/>
      <c r="L2191" s="322"/>
      <c r="M2191" s="297"/>
      <c r="N2191" s="326">
        <v>1</v>
      </c>
      <c r="O2191" s="296">
        <v>6</v>
      </c>
      <c r="P2191" s="327">
        <v>40229.188122376669</v>
      </c>
      <c r="Q2191" s="321"/>
    </row>
    <row r="2192" spans="1:17" s="285" customFormat="1" ht="11.25" x14ac:dyDescent="0.2">
      <c r="A2192" s="310" t="s">
        <v>1261</v>
      </c>
      <c r="B2192" s="296" t="s">
        <v>1262</v>
      </c>
      <c r="C2192" s="296" t="s">
        <v>312</v>
      </c>
      <c r="D2192" s="297" t="s">
        <v>4864</v>
      </c>
      <c r="E2192" s="323">
        <v>6500</v>
      </c>
      <c r="F2192" s="310" t="s">
        <v>5565</v>
      </c>
      <c r="G2192" s="297" t="s">
        <v>5566</v>
      </c>
      <c r="H2192" s="297" t="s">
        <v>4877</v>
      </c>
      <c r="I2192" s="297" t="s">
        <v>4868</v>
      </c>
      <c r="J2192" s="324" t="s">
        <v>4869</v>
      </c>
      <c r="K2192" s="325"/>
      <c r="L2192" s="322"/>
      <c r="M2192" s="297"/>
      <c r="N2192" s="326">
        <v>2</v>
      </c>
      <c r="O2192" s="296">
        <v>6</v>
      </c>
      <c r="P2192" s="327">
        <v>40229.188122376669</v>
      </c>
      <c r="Q2192" s="321"/>
    </row>
    <row r="2193" spans="1:17" s="285" customFormat="1" ht="11.25" x14ac:dyDescent="0.2">
      <c r="A2193" s="310" t="s">
        <v>1261</v>
      </c>
      <c r="B2193" s="296" t="s">
        <v>1262</v>
      </c>
      <c r="C2193" s="296" t="s">
        <v>312</v>
      </c>
      <c r="D2193" s="297" t="s">
        <v>4864</v>
      </c>
      <c r="E2193" s="323">
        <v>6500</v>
      </c>
      <c r="F2193" s="310" t="s">
        <v>5567</v>
      </c>
      <c r="G2193" s="297" t="s">
        <v>5568</v>
      </c>
      <c r="H2193" s="297" t="s">
        <v>5569</v>
      </c>
      <c r="I2193" s="297" t="s">
        <v>4868</v>
      </c>
      <c r="J2193" s="324" t="s">
        <v>4869</v>
      </c>
      <c r="K2193" s="325"/>
      <c r="L2193" s="322"/>
      <c r="M2193" s="297"/>
      <c r="N2193" s="326">
        <v>1</v>
      </c>
      <c r="O2193" s="296">
        <v>6</v>
      </c>
      <c r="P2193" s="327">
        <v>40229.188122376669</v>
      </c>
      <c r="Q2193" s="321"/>
    </row>
    <row r="2194" spans="1:17" s="285" customFormat="1" ht="11.25" x14ac:dyDescent="0.2">
      <c r="A2194" s="310" t="s">
        <v>1261</v>
      </c>
      <c r="B2194" s="296" t="s">
        <v>1262</v>
      </c>
      <c r="C2194" s="296" t="s">
        <v>312</v>
      </c>
      <c r="D2194" s="297" t="s">
        <v>4956</v>
      </c>
      <c r="E2194" s="323">
        <v>2500</v>
      </c>
      <c r="F2194" s="328" t="s">
        <v>5570</v>
      </c>
      <c r="G2194" s="297" t="s">
        <v>5571</v>
      </c>
      <c r="H2194" s="297" t="s">
        <v>4959</v>
      </c>
      <c r="I2194" s="297" t="s">
        <v>4897</v>
      </c>
      <c r="J2194" s="324" t="s">
        <v>4960</v>
      </c>
      <c r="K2194" s="325"/>
      <c r="L2194" s="322"/>
      <c r="M2194" s="297"/>
      <c r="N2194" s="326">
        <v>1</v>
      </c>
      <c r="O2194" s="296">
        <v>6</v>
      </c>
      <c r="P2194" s="327">
        <v>16229.188122376669</v>
      </c>
      <c r="Q2194" s="321"/>
    </row>
    <row r="2195" spans="1:17" s="285" customFormat="1" ht="11.25" x14ac:dyDescent="0.2">
      <c r="A2195" s="310" t="s">
        <v>1261</v>
      </c>
      <c r="B2195" s="296" t="s">
        <v>1262</v>
      </c>
      <c r="C2195" s="296" t="s">
        <v>312</v>
      </c>
      <c r="D2195" s="297" t="s">
        <v>4864</v>
      </c>
      <c r="E2195" s="323">
        <v>5500</v>
      </c>
      <c r="F2195" s="310" t="s">
        <v>5572</v>
      </c>
      <c r="G2195" s="297" t="s">
        <v>5573</v>
      </c>
      <c r="H2195" s="297" t="s">
        <v>4896</v>
      </c>
      <c r="I2195" s="297" t="s">
        <v>4868</v>
      </c>
      <c r="J2195" s="324" t="s">
        <v>4869</v>
      </c>
      <c r="K2195" s="325"/>
      <c r="L2195" s="322"/>
      <c r="M2195" s="297"/>
      <c r="N2195" s="326">
        <v>1</v>
      </c>
      <c r="O2195" s="296">
        <v>6</v>
      </c>
      <c r="P2195" s="327">
        <v>34229.188122376669</v>
      </c>
      <c r="Q2195" s="321"/>
    </row>
    <row r="2196" spans="1:17" s="285" customFormat="1" ht="11.25" x14ac:dyDescent="0.2">
      <c r="A2196" s="310" t="s">
        <v>1261</v>
      </c>
      <c r="B2196" s="296" t="s">
        <v>1262</v>
      </c>
      <c r="C2196" s="296" t="s">
        <v>312</v>
      </c>
      <c r="D2196" s="297" t="s">
        <v>4880</v>
      </c>
      <c r="E2196" s="323">
        <v>3000</v>
      </c>
      <c r="F2196" s="310" t="s">
        <v>5574</v>
      </c>
      <c r="G2196" s="297" t="s">
        <v>5575</v>
      </c>
      <c r="H2196" s="297" t="s">
        <v>5576</v>
      </c>
      <c r="I2196" s="297" t="s">
        <v>4897</v>
      </c>
      <c r="J2196" s="297" t="s">
        <v>4898</v>
      </c>
      <c r="K2196" s="325"/>
      <c r="L2196" s="322"/>
      <c r="M2196" s="297"/>
      <c r="N2196" s="326">
        <v>1</v>
      </c>
      <c r="O2196" s="296">
        <v>6</v>
      </c>
      <c r="P2196" s="327">
        <v>19229.188122376669</v>
      </c>
      <c r="Q2196" s="321"/>
    </row>
    <row r="2197" spans="1:17" s="285" customFormat="1" ht="11.25" x14ac:dyDescent="0.2">
      <c r="A2197" s="310" t="s">
        <v>1261</v>
      </c>
      <c r="B2197" s="296" t="s">
        <v>1262</v>
      </c>
      <c r="C2197" s="296" t="s">
        <v>312</v>
      </c>
      <c r="D2197" s="297" t="s">
        <v>4864</v>
      </c>
      <c r="E2197" s="323">
        <v>6500</v>
      </c>
      <c r="F2197" s="310" t="s">
        <v>5577</v>
      </c>
      <c r="G2197" s="297" t="s">
        <v>5578</v>
      </c>
      <c r="H2197" s="297" t="s">
        <v>4887</v>
      </c>
      <c r="I2197" s="297" t="s">
        <v>4868</v>
      </c>
      <c r="J2197" s="324" t="s">
        <v>4869</v>
      </c>
      <c r="K2197" s="325"/>
      <c r="L2197" s="322"/>
      <c r="M2197" s="297"/>
      <c r="N2197" s="326">
        <v>4</v>
      </c>
      <c r="O2197" s="296">
        <v>6</v>
      </c>
      <c r="P2197" s="327">
        <v>40229.188122376669</v>
      </c>
      <c r="Q2197" s="321"/>
    </row>
    <row r="2198" spans="1:17" s="285" customFormat="1" ht="11.25" x14ac:dyDescent="0.2">
      <c r="A2198" s="310" t="s">
        <v>1261</v>
      </c>
      <c r="B2198" s="296" t="s">
        <v>1262</v>
      </c>
      <c r="C2198" s="296" t="s">
        <v>312</v>
      </c>
      <c r="D2198" s="297" t="s">
        <v>4864</v>
      </c>
      <c r="E2198" s="323">
        <v>6500</v>
      </c>
      <c r="F2198" s="310" t="s">
        <v>5579</v>
      </c>
      <c r="G2198" s="297" t="s">
        <v>5580</v>
      </c>
      <c r="H2198" s="297" t="s">
        <v>4877</v>
      </c>
      <c r="I2198" s="297" t="s">
        <v>4868</v>
      </c>
      <c r="J2198" s="324" t="s">
        <v>4869</v>
      </c>
      <c r="K2198" s="325"/>
      <c r="L2198" s="322"/>
      <c r="M2198" s="297"/>
      <c r="N2198" s="326">
        <v>1</v>
      </c>
      <c r="O2198" s="296">
        <v>6</v>
      </c>
      <c r="P2198" s="327">
        <v>40229.188122376669</v>
      </c>
      <c r="Q2198" s="321"/>
    </row>
    <row r="2199" spans="1:17" s="285" customFormat="1" ht="11.25" x14ac:dyDescent="0.2">
      <c r="A2199" s="310" t="s">
        <v>1261</v>
      </c>
      <c r="B2199" s="296" t="s">
        <v>1262</v>
      </c>
      <c r="C2199" s="296" t="s">
        <v>312</v>
      </c>
      <c r="D2199" s="297" t="s">
        <v>4864</v>
      </c>
      <c r="E2199" s="323">
        <v>7500</v>
      </c>
      <c r="F2199" s="310" t="s">
        <v>5581</v>
      </c>
      <c r="G2199" s="297" t="s">
        <v>5582</v>
      </c>
      <c r="H2199" s="297" t="s">
        <v>4877</v>
      </c>
      <c r="I2199" s="297" t="s">
        <v>4868</v>
      </c>
      <c r="J2199" s="324" t="s">
        <v>4869</v>
      </c>
      <c r="K2199" s="325"/>
      <c r="L2199" s="322"/>
      <c r="M2199" s="297"/>
      <c r="N2199" s="326">
        <v>2</v>
      </c>
      <c r="O2199" s="296">
        <v>6</v>
      </c>
      <c r="P2199" s="327">
        <v>46229.188122376669</v>
      </c>
      <c r="Q2199" s="321"/>
    </row>
    <row r="2200" spans="1:17" s="285" customFormat="1" ht="11.25" x14ac:dyDescent="0.2">
      <c r="A2200" s="310" t="s">
        <v>1261</v>
      </c>
      <c r="B2200" s="296" t="s">
        <v>1262</v>
      </c>
      <c r="C2200" s="296" t="s">
        <v>312</v>
      </c>
      <c r="D2200" s="297" t="s">
        <v>4864</v>
      </c>
      <c r="E2200" s="323">
        <v>6000</v>
      </c>
      <c r="F2200" s="310" t="s">
        <v>5583</v>
      </c>
      <c r="G2200" s="297" t="s">
        <v>5584</v>
      </c>
      <c r="H2200" s="297" t="s">
        <v>4887</v>
      </c>
      <c r="I2200" s="297" t="s">
        <v>4868</v>
      </c>
      <c r="J2200" s="324" t="s">
        <v>4869</v>
      </c>
      <c r="K2200" s="325"/>
      <c r="L2200" s="322"/>
      <c r="M2200" s="297"/>
      <c r="N2200" s="326">
        <v>1</v>
      </c>
      <c r="O2200" s="296">
        <v>6</v>
      </c>
      <c r="P2200" s="327">
        <v>37229.188122376669</v>
      </c>
      <c r="Q2200" s="321"/>
    </row>
    <row r="2201" spans="1:17" s="285" customFormat="1" ht="11.25" x14ac:dyDescent="0.2">
      <c r="A2201" s="310" t="s">
        <v>1261</v>
      </c>
      <c r="B2201" s="296" t="s">
        <v>1262</v>
      </c>
      <c r="C2201" s="296" t="s">
        <v>312</v>
      </c>
      <c r="D2201" s="297" t="s">
        <v>4864</v>
      </c>
      <c r="E2201" s="323">
        <v>5500</v>
      </c>
      <c r="F2201" s="310" t="s">
        <v>5585</v>
      </c>
      <c r="G2201" s="297" t="s">
        <v>5586</v>
      </c>
      <c r="H2201" s="297" t="s">
        <v>4867</v>
      </c>
      <c r="I2201" s="297" t="s">
        <v>4868</v>
      </c>
      <c r="J2201" s="324" t="s">
        <v>4869</v>
      </c>
      <c r="K2201" s="325"/>
      <c r="L2201" s="322"/>
      <c r="M2201" s="297"/>
      <c r="N2201" s="326">
        <v>4</v>
      </c>
      <c r="O2201" s="296">
        <v>6</v>
      </c>
      <c r="P2201" s="327">
        <v>34229.188122376669</v>
      </c>
      <c r="Q2201" s="321"/>
    </row>
    <row r="2202" spans="1:17" s="285" customFormat="1" ht="11.25" x14ac:dyDescent="0.2">
      <c r="A2202" s="310" t="s">
        <v>1261</v>
      </c>
      <c r="B2202" s="296" t="s">
        <v>1262</v>
      </c>
      <c r="C2202" s="296" t="s">
        <v>312</v>
      </c>
      <c r="D2202" s="297" t="s">
        <v>4880</v>
      </c>
      <c r="E2202" s="323">
        <v>2500</v>
      </c>
      <c r="F2202" s="310" t="s">
        <v>5587</v>
      </c>
      <c r="G2202" s="297" t="s">
        <v>5588</v>
      </c>
      <c r="H2202" s="297" t="s">
        <v>4896</v>
      </c>
      <c r="I2202" s="297" t="s">
        <v>4897</v>
      </c>
      <c r="J2202" s="297" t="s">
        <v>4898</v>
      </c>
      <c r="K2202" s="325"/>
      <c r="L2202" s="322"/>
      <c r="M2202" s="297"/>
      <c r="N2202" s="326">
        <v>1</v>
      </c>
      <c r="O2202" s="296">
        <v>6</v>
      </c>
      <c r="P2202" s="327">
        <v>16229.188122376669</v>
      </c>
      <c r="Q2202" s="321"/>
    </row>
    <row r="2203" spans="1:17" s="285" customFormat="1" ht="11.25" x14ac:dyDescent="0.2">
      <c r="A2203" s="310" t="s">
        <v>1261</v>
      </c>
      <c r="B2203" s="296" t="s">
        <v>1262</v>
      </c>
      <c r="C2203" s="296" t="s">
        <v>312</v>
      </c>
      <c r="D2203" s="297" t="s">
        <v>4864</v>
      </c>
      <c r="E2203" s="323">
        <v>6500</v>
      </c>
      <c r="F2203" s="310" t="s">
        <v>5589</v>
      </c>
      <c r="G2203" s="297" t="s">
        <v>5590</v>
      </c>
      <c r="H2203" s="297" t="s">
        <v>4874</v>
      </c>
      <c r="I2203" s="297" t="s">
        <v>4868</v>
      </c>
      <c r="J2203" s="324" t="s">
        <v>4869</v>
      </c>
      <c r="K2203" s="325"/>
      <c r="L2203" s="322"/>
      <c r="M2203" s="297"/>
      <c r="N2203" s="326">
        <v>2</v>
      </c>
      <c r="O2203" s="296">
        <v>6</v>
      </c>
      <c r="P2203" s="327">
        <v>40229.188122376669</v>
      </c>
      <c r="Q2203" s="321"/>
    </row>
    <row r="2204" spans="1:17" s="285" customFormat="1" ht="11.25" x14ac:dyDescent="0.2">
      <c r="A2204" s="310" t="s">
        <v>1261</v>
      </c>
      <c r="B2204" s="296" t="s">
        <v>1262</v>
      </c>
      <c r="C2204" s="296" t="s">
        <v>312</v>
      </c>
      <c r="D2204" s="297" t="s">
        <v>4864</v>
      </c>
      <c r="E2204" s="323">
        <v>7500</v>
      </c>
      <c r="F2204" s="310" t="s">
        <v>5591</v>
      </c>
      <c r="G2204" s="297" t="s">
        <v>5592</v>
      </c>
      <c r="H2204" s="297" t="s">
        <v>4874</v>
      </c>
      <c r="I2204" s="297" t="s">
        <v>4868</v>
      </c>
      <c r="J2204" s="324" t="s">
        <v>4869</v>
      </c>
      <c r="K2204" s="325"/>
      <c r="L2204" s="322"/>
      <c r="M2204" s="297"/>
      <c r="N2204" s="326">
        <v>2</v>
      </c>
      <c r="O2204" s="296">
        <v>6</v>
      </c>
      <c r="P2204" s="327">
        <v>46229.188122376669</v>
      </c>
      <c r="Q2204" s="321"/>
    </row>
    <row r="2205" spans="1:17" s="285" customFormat="1" ht="11.25" x14ac:dyDescent="0.2">
      <c r="A2205" s="310" t="s">
        <v>1261</v>
      </c>
      <c r="B2205" s="296" t="s">
        <v>1262</v>
      </c>
      <c r="C2205" s="296" t="s">
        <v>312</v>
      </c>
      <c r="D2205" s="297" t="s">
        <v>4864</v>
      </c>
      <c r="E2205" s="323">
        <v>7500</v>
      </c>
      <c r="F2205" s="310" t="s">
        <v>5593</v>
      </c>
      <c r="G2205" s="297" t="s">
        <v>5594</v>
      </c>
      <c r="H2205" s="297" t="s">
        <v>4867</v>
      </c>
      <c r="I2205" s="297" t="s">
        <v>4868</v>
      </c>
      <c r="J2205" s="324" t="s">
        <v>4869</v>
      </c>
      <c r="K2205" s="325"/>
      <c r="L2205" s="322"/>
      <c r="M2205" s="297"/>
      <c r="N2205" s="326">
        <v>4</v>
      </c>
      <c r="O2205" s="296">
        <v>6</v>
      </c>
      <c r="P2205" s="327">
        <v>46229.188122376669</v>
      </c>
      <c r="Q2205" s="321"/>
    </row>
    <row r="2206" spans="1:17" s="285" customFormat="1" ht="11.25" x14ac:dyDescent="0.2">
      <c r="A2206" s="310" t="s">
        <v>1261</v>
      </c>
      <c r="B2206" s="296" t="s">
        <v>1262</v>
      </c>
      <c r="C2206" s="296" t="s">
        <v>312</v>
      </c>
      <c r="D2206" s="297" t="s">
        <v>4864</v>
      </c>
      <c r="E2206" s="323">
        <v>4200</v>
      </c>
      <c r="F2206" s="310" t="s">
        <v>5595</v>
      </c>
      <c r="G2206" s="297" t="s">
        <v>5596</v>
      </c>
      <c r="H2206" s="297" t="s">
        <v>4877</v>
      </c>
      <c r="I2206" s="297" t="s">
        <v>4868</v>
      </c>
      <c r="J2206" s="324" t="s">
        <v>4869</v>
      </c>
      <c r="K2206" s="325"/>
      <c r="L2206" s="322"/>
      <c r="M2206" s="297"/>
      <c r="N2206" s="326">
        <v>1</v>
      </c>
      <c r="O2206" s="296">
        <v>6</v>
      </c>
      <c r="P2206" s="327">
        <v>26429.188122376669</v>
      </c>
      <c r="Q2206" s="321"/>
    </row>
    <row r="2207" spans="1:17" s="285" customFormat="1" ht="11.25" x14ac:dyDescent="0.2">
      <c r="A2207" s="310" t="s">
        <v>1261</v>
      </c>
      <c r="B2207" s="296" t="s">
        <v>1262</v>
      </c>
      <c r="C2207" s="296" t="s">
        <v>312</v>
      </c>
      <c r="D2207" s="297" t="s">
        <v>4864</v>
      </c>
      <c r="E2207" s="323">
        <v>6500</v>
      </c>
      <c r="F2207" s="310" t="s">
        <v>5597</v>
      </c>
      <c r="G2207" s="297" t="s">
        <v>5598</v>
      </c>
      <c r="H2207" s="297" t="s">
        <v>4917</v>
      </c>
      <c r="I2207" s="297" t="s">
        <v>4868</v>
      </c>
      <c r="J2207" s="324" t="s">
        <v>4869</v>
      </c>
      <c r="K2207" s="325"/>
      <c r="L2207" s="322"/>
      <c r="M2207" s="297"/>
      <c r="N2207" s="326">
        <v>2</v>
      </c>
      <c r="O2207" s="296">
        <v>6</v>
      </c>
      <c r="P2207" s="327">
        <v>40229.188122376669</v>
      </c>
      <c r="Q2207" s="321"/>
    </row>
    <row r="2208" spans="1:17" s="285" customFormat="1" ht="11.25" x14ac:dyDescent="0.2">
      <c r="A2208" s="310" t="s">
        <v>1261</v>
      </c>
      <c r="B2208" s="296" t="s">
        <v>1262</v>
      </c>
      <c r="C2208" s="296" t="s">
        <v>312</v>
      </c>
      <c r="D2208" s="297" t="s">
        <v>4864</v>
      </c>
      <c r="E2208" s="323">
        <v>8500</v>
      </c>
      <c r="F2208" s="310" t="s">
        <v>5599</v>
      </c>
      <c r="G2208" s="297" t="s">
        <v>5600</v>
      </c>
      <c r="H2208" s="297" t="s">
        <v>4887</v>
      </c>
      <c r="I2208" s="297" t="s">
        <v>4868</v>
      </c>
      <c r="J2208" s="324" t="s">
        <v>4869</v>
      </c>
      <c r="K2208" s="325"/>
      <c r="L2208" s="322"/>
      <c r="M2208" s="297"/>
      <c r="N2208" s="326">
        <v>2</v>
      </c>
      <c r="O2208" s="296">
        <v>6</v>
      </c>
      <c r="P2208" s="327">
        <v>52229.188122376669</v>
      </c>
      <c r="Q2208" s="321"/>
    </row>
    <row r="2209" spans="1:17" s="285" customFormat="1" ht="11.25" x14ac:dyDescent="0.2">
      <c r="A2209" s="310" t="s">
        <v>1261</v>
      </c>
      <c r="B2209" s="296" t="s">
        <v>1262</v>
      </c>
      <c r="C2209" s="296" t="s">
        <v>312</v>
      </c>
      <c r="D2209" s="297" t="s">
        <v>4864</v>
      </c>
      <c r="E2209" s="323">
        <v>6000</v>
      </c>
      <c r="F2209" s="310" t="s">
        <v>5601</v>
      </c>
      <c r="G2209" s="297" t="s">
        <v>5602</v>
      </c>
      <c r="H2209" s="297" t="s">
        <v>4867</v>
      </c>
      <c r="I2209" s="297" t="s">
        <v>4868</v>
      </c>
      <c r="J2209" s="324" t="s">
        <v>4869</v>
      </c>
      <c r="K2209" s="325"/>
      <c r="L2209" s="322"/>
      <c r="M2209" s="297"/>
      <c r="N2209" s="326">
        <v>1</v>
      </c>
      <c r="O2209" s="296">
        <v>6</v>
      </c>
      <c r="P2209" s="327">
        <v>37829.188122376669</v>
      </c>
      <c r="Q2209" s="321"/>
    </row>
    <row r="2210" spans="1:17" s="285" customFormat="1" ht="11.25" x14ac:dyDescent="0.2">
      <c r="A2210" s="310" t="s">
        <v>1261</v>
      </c>
      <c r="B2210" s="296" t="s">
        <v>1262</v>
      </c>
      <c r="C2210" s="296" t="s">
        <v>312</v>
      </c>
      <c r="D2210" s="297" t="s">
        <v>4864</v>
      </c>
      <c r="E2210" s="323">
        <v>6000</v>
      </c>
      <c r="F2210" s="310" t="s">
        <v>5603</v>
      </c>
      <c r="G2210" s="297" t="s">
        <v>5604</v>
      </c>
      <c r="H2210" s="297" t="s">
        <v>4877</v>
      </c>
      <c r="I2210" s="297" t="s">
        <v>4868</v>
      </c>
      <c r="J2210" s="324" t="s">
        <v>4869</v>
      </c>
      <c r="K2210" s="325"/>
      <c r="L2210" s="322"/>
      <c r="M2210" s="297"/>
      <c r="N2210" s="326">
        <v>1</v>
      </c>
      <c r="O2210" s="296">
        <v>6</v>
      </c>
      <c r="P2210" s="327">
        <v>37229.188122376669</v>
      </c>
      <c r="Q2210" s="321"/>
    </row>
    <row r="2211" spans="1:17" s="285" customFormat="1" ht="11.25" x14ac:dyDescent="0.2">
      <c r="A2211" s="310" t="s">
        <v>1261</v>
      </c>
      <c r="B2211" s="296" t="s">
        <v>1262</v>
      </c>
      <c r="C2211" s="296" t="s">
        <v>312</v>
      </c>
      <c r="D2211" s="297" t="s">
        <v>4864</v>
      </c>
      <c r="E2211" s="323">
        <v>5500</v>
      </c>
      <c r="F2211" s="310" t="s">
        <v>5605</v>
      </c>
      <c r="G2211" s="297" t="s">
        <v>5606</v>
      </c>
      <c r="H2211" s="297" t="s">
        <v>4867</v>
      </c>
      <c r="I2211" s="297" t="s">
        <v>4868</v>
      </c>
      <c r="J2211" s="324" t="s">
        <v>4869</v>
      </c>
      <c r="K2211" s="325"/>
      <c r="L2211" s="322"/>
      <c r="M2211" s="297"/>
      <c r="N2211" s="326">
        <v>1</v>
      </c>
      <c r="O2211" s="296">
        <v>6</v>
      </c>
      <c r="P2211" s="327">
        <v>34229.188122376669</v>
      </c>
      <c r="Q2211" s="321"/>
    </row>
    <row r="2212" spans="1:17" s="285" customFormat="1" ht="11.25" x14ac:dyDescent="0.2">
      <c r="A2212" s="310" t="s">
        <v>1261</v>
      </c>
      <c r="B2212" s="296" t="s">
        <v>1262</v>
      </c>
      <c r="C2212" s="296" t="s">
        <v>312</v>
      </c>
      <c r="D2212" s="297" t="s">
        <v>4864</v>
      </c>
      <c r="E2212" s="323">
        <v>10500</v>
      </c>
      <c r="F2212" s="310" t="s">
        <v>5607</v>
      </c>
      <c r="G2212" s="297" t="s">
        <v>5608</v>
      </c>
      <c r="H2212" s="297" t="s">
        <v>4887</v>
      </c>
      <c r="I2212" s="297" t="s">
        <v>4868</v>
      </c>
      <c r="J2212" s="324" t="s">
        <v>4869</v>
      </c>
      <c r="K2212" s="325"/>
      <c r="L2212" s="322"/>
      <c r="M2212" s="297"/>
      <c r="N2212" s="326">
        <v>4</v>
      </c>
      <c r="O2212" s="296">
        <v>6</v>
      </c>
      <c r="P2212" s="327">
        <v>64229.188122376669</v>
      </c>
      <c r="Q2212" s="321"/>
    </row>
    <row r="2213" spans="1:17" s="285" customFormat="1" ht="11.25" x14ac:dyDescent="0.2">
      <c r="A2213" s="310" t="s">
        <v>1261</v>
      </c>
      <c r="B2213" s="296" t="s">
        <v>1262</v>
      </c>
      <c r="C2213" s="296" t="s">
        <v>312</v>
      </c>
      <c r="D2213" s="297" t="s">
        <v>4864</v>
      </c>
      <c r="E2213" s="323">
        <v>6500</v>
      </c>
      <c r="F2213" s="310" t="s">
        <v>5611</v>
      </c>
      <c r="G2213" s="297" t="s">
        <v>5612</v>
      </c>
      <c r="H2213" s="297" t="s">
        <v>4877</v>
      </c>
      <c r="I2213" s="297" t="s">
        <v>4868</v>
      </c>
      <c r="J2213" s="324" t="s">
        <v>4869</v>
      </c>
      <c r="K2213" s="325"/>
      <c r="L2213" s="322"/>
      <c r="M2213" s="297"/>
      <c r="N2213" s="326">
        <v>4</v>
      </c>
      <c r="O2213" s="296">
        <v>6</v>
      </c>
      <c r="P2213" s="327">
        <v>40229.188122376669</v>
      </c>
      <c r="Q2213" s="321"/>
    </row>
    <row r="2214" spans="1:17" s="285" customFormat="1" ht="11.25" x14ac:dyDescent="0.2">
      <c r="A2214" s="310" t="s">
        <v>1261</v>
      </c>
      <c r="B2214" s="296" t="s">
        <v>1262</v>
      </c>
      <c r="C2214" s="296" t="s">
        <v>312</v>
      </c>
      <c r="D2214" s="297" t="s">
        <v>4864</v>
      </c>
      <c r="E2214" s="323">
        <v>6500</v>
      </c>
      <c r="F2214" s="310" t="s">
        <v>5613</v>
      </c>
      <c r="G2214" s="297" t="s">
        <v>5614</v>
      </c>
      <c r="H2214" s="297" t="s">
        <v>4874</v>
      </c>
      <c r="I2214" s="297" t="s">
        <v>4868</v>
      </c>
      <c r="J2214" s="324" t="s">
        <v>4869</v>
      </c>
      <c r="K2214" s="325"/>
      <c r="L2214" s="322"/>
      <c r="M2214" s="297"/>
      <c r="N2214" s="326">
        <v>1</v>
      </c>
      <c r="O2214" s="296">
        <v>6</v>
      </c>
      <c r="P2214" s="327">
        <v>40229.188122376669</v>
      </c>
      <c r="Q2214" s="321"/>
    </row>
    <row r="2215" spans="1:17" s="285" customFormat="1" ht="11.25" x14ac:dyDescent="0.2">
      <c r="A2215" s="310" t="s">
        <v>1261</v>
      </c>
      <c r="B2215" s="296" t="s">
        <v>1262</v>
      </c>
      <c r="C2215" s="296" t="s">
        <v>312</v>
      </c>
      <c r="D2215" s="297" t="s">
        <v>4864</v>
      </c>
      <c r="E2215" s="323">
        <v>6500</v>
      </c>
      <c r="F2215" s="310" t="s">
        <v>5615</v>
      </c>
      <c r="G2215" s="297" t="s">
        <v>5616</v>
      </c>
      <c r="H2215" s="297" t="s">
        <v>4877</v>
      </c>
      <c r="I2215" s="297" t="s">
        <v>4868</v>
      </c>
      <c r="J2215" s="324" t="s">
        <v>4869</v>
      </c>
      <c r="K2215" s="325"/>
      <c r="L2215" s="322"/>
      <c r="M2215" s="297"/>
      <c r="N2215" s="326">
        <v>1</v>
      </c>
      <c r="O2215" s="296">
        <v>6</v>
      </c>
      <c r="P2215" s="327">
        <v>40229.188122376669</v>
      </c>
      <c r="Q2215" s="321"/>
    </row>
    <row r="2216" spans="1:17" s="285" customFormat="1" ht="11.25" x14ac:dyDescent="0.2">
      <c r="A2216" s="310" t="s">
        <v>1261</v>
      </c>
      <c r="B2216" s="296" t="s">
        <v>1262</v>
      </c>
      <c r="C2216" s="296" t="s">
        <v>312</v>
      </c>
      <c r="D2216" s="297" t="s">
        <v>4864</v>
      </c>
      <c r="E2216" s="323">
        <v>6500</v>
      </c>
      <c r="F2216" s="310" t="s">
        <v>5619</v>
      </c>
      <c r="G2216" s="297" t="s">
        <v>5620</v>
      </c>
      <c r="H2216" s="297" t="s">
        <v>4877</v>
      </c>
      <c r="I2216" s="297" t="s">
        <v>4868</v>
      </c>
      <c r="J2216" s="324" t="s">
        <v>4869</v>
      </c>
      <c r="K2216" s="325"/>
      <c r="L2216" s="322"/>
      <c r="M2216" s="297"/>
      <c r="N2216" s="326">
        <v>2</v>
      </c>
      <c r="O2216" s="296">
        <v>6</v>
      </c>
      <c r="P2216" s="327">
        <v>40229.188122376669</v>
      </c>
      <c r="Q2216" s="321"/>
    </row>
    <row r="2217" spans="1:17" s="285" customFormat="1" ht="11.25" x14ac:dyDescent="0.2">
      <c r="A2217" s="310" t="s">
        <v>1261</v>
      </c>
      <c r="B2217" s="296" t="s">
        <v>1262</v>
      </c>
      <c r="C2217" s="296" t="s">
        <v>312</v>
      </c>
      <c r="D2217" s="297" t="s">
        <v>4864</v>
      </c>
      <c r="E2217" s="323">
        <v>7000</v>
      </c>
      <c r="F2217" s="310" t="s">
        <v>5623</v>
      </c>
      <c r="G2217" s="297" t="s">
        <v>5624</v>
      </c>
      <c r="H2217" s="297" t="s">
        <v>4903</v>
      </c>
      <c r="I2217" s="297" t="s">
        <v>4868</v>
      </c>
      <c r="J2217" s="324" t="s">
        <v>4869</v>
      </c>
      <c r="K2217" s="325"/>
      <c r="L2217" s="322"/>
      <c r="M2217" s="297"/>
      <c r="N2217" s="326">
        <v>1</v>
      </c>
      <c r="O2217" s="296">
        <v>6</v>
      </c>
      <c r="P2217" s="327">
        <v>43229.188122376669</v>
      </c>
      <c r="Q2217" s="321"/>
    </row>
    <row r="2218" spans="1:17" s="285" customFormat="1" ht="11.25" x14ac:dyDescent="0.2">
      <c r="A2218" s="310" t="s">
        <v>1261</v>
      </c>
      <c r="B2218" s="296" t="s">
        <v>1262</v>
      </c>
      <c r="C2218" s="296" t="s">
        <v>312</v>
      </c>
      <c r="D2218" s="297" t="s">
        <v>4864</v>
      </c>
      <c r="E2218" s="323">
        <v>6500</v>
      </c>
      <c r="F2218" s="310" t="s">
        <v>5625</v>
      </c>
      <c r="G2218" s="297" t="s">
        <v>5626</v>
      </c>
      <c r="H2218" s="297" t="s">
        <v>4874</v>
      </c>
      <c r="I2218" s="297" t="s">
        <v>4868</v>
      </c>
      <c r="J2218" s="324" t="s">
        <v>4869</v>
      </c>
      <c r="K2218" s="325"/>
      <c r="L2218" s="322"/>
      <c r="M2218" s="297"/>
      <c r="N2218" s="326">
        <v>1</v>
      </c>
      <c r="O2218" s="296">
        <v>6</v>
      </c>
      <c r="P2218" s="327">
        <v>40229.188122376669</v>
      </c>
      <c r="Q2218" s="321"/>
    </row>
    <row r="2219" spans="1:17" s="285" customFormat="1" ht="11.25" x14ac:dyDescent="0.2">
      <c r="A2219" s="310" t="s">
        <v>1261</v>
      </c>
      <c r="B2219" s="296" t="s">
        <v>1262</v>
      </c>
      <c r="C2219" s="296" t="s">
        <v>312</v>
      </c>
      <c r="D2219" s="297" t="s">
        <v>4880</v>
      </c>
      <c r="E2219" s="323">
        <v>4500</v>
      </c>
      <c r="F2219" s="310" t="s">
        <v>5627</v>
      </c>
      <c r="G2219" s="297" t="s">
        <v>5628</v>
      </c>
      <c r="H2219" s="297" t="s">
        <v>5050</v>
      </c>
      <c r="I2219" s="297" t="s">
        <v>4868</v>
      </c>
      <c r="J2219" s="324" t="s">
        <v>5069</v>
      </c>
      <c r="K2219" s="325"/>
      <c r="L2219" s="322"/>
      <c r="M2219" s="297"/>
      <c r="N2219" s="326">
        <v>1</v>
      </c>
      <c r="O2219" s="296">
        <v>6</v>
      </c>
      <c r="P2219" s="327">
        <v>28229.188122376669</v>
      </c>
      <c r="Q2219" s="321"/>
    </row>
    <row r="2220" spans="1:17" s="285" customFormat="1" ht="11.25" x14ac:dyDescent="0.2">
      <c r="A2220" s="310" t="s">
        <v>1261</v>
      </c>
      <c r="B2220" s="296" t="s">
        <v>1262</v>
      </c>
      <c r="C2220" s="296" t="s">
        <v>312</v>
      </c>
      <c r="D2220" s="297" t="s">
        <v>4864</v>
      </c>
      <c r="E2220" s="323">
        <v>8500</v>
      </c>
      <c r="F2220" s="310" t="s">
        <v>5629</v>
      </c>
      <c r="G2220" s="297" t="s">
        <v>5630</v>
      </c>
      <c r="H2220" s="297" t="s">
        <v>4877</v>
      </c>
      <c r="I2220" s="297" t="s">
        <v>4868</v>
      </c>
      <c r="J2220" s="324" t="s">
        <v>4869</v>
      </c>
      <c r="K2220" s="325"/>
      <c r="L2220" s="322"/>
      <c r="M2220" s="297"/>
      <c r="N2220" s="326">
        <v>4</v>
      </c>
      <c r="O2220" s="296">
        <v>6</v>
      </c>
      <c r="P2220" s="327">
        <v>52229.188122376669</v>
      </c>
      <c r="Q2220" s="321"/>
    </row>
    <row r="2221" spans="1:17" s="285" customFormat="1" ht="11.25" x14ac:dyDescent="0.2">
      <c r="A2221" s="310" t="s">
        <v>1261</v>
      </c>
      <c r="B2221" s="296" t="s">
        <v>1262</v>
      </c>
      <c r="C2221" s="296" t="s">
        <v>312</v>
      </c>
      <c r="D2221" s="297" t="s">
        <v>4864</v>
      </c>
      <c r="E2221" s="323">
        <v>8500</v>
      </c>
      <c r="F2221" s="310" t="s">
        <v>5631</v>
      </c>
      <c r="G2221" s="297" t="s">
        <v>5632</v>
      </c>
      <c r="H2221" s="297" t="s">
        <v>4877</v>
      </c>
      <c r="I2221" s="297" t="s">
        <v>4868</v>
      </c>
      <c r="J2221" s="324" t="s">
        <v>4869</v>
      </c>
      <c r="K2221" s="325"/>
      <c r="L2221" s="322"/>
      <c r="M2221" s="297"/>
      <c r="N2221" s="326">
        <v>4</v>
      </c>
      <c r="O2221" s="296">
        <v>6</v>
      </c>
      <c r="P2221" s="327">
        <v>52229.188122376669</v>
      </c>
      <c r="Q2221" s="321"/>
    </row>
    <row r="2222" spans="1:17" s="285" customFormat="1" ht="11.25" x14ac:dyDescent="0.2">
      <c r="A2222" s="310" t="s">
        <v>1261</v>
      </c>
      <c r="B2222" s="296" t="s">
        <v>1262</v>
      </c>
      <c r="C2222" s="296" t="s">
        <v>312</v>
      </c>
      <c r="D2222" s="297" t="s">
        <v>4864</v>
      </c>
      <c r="E2222" s="323">
        <v>8500</v>
      </c>
      <c r="F2222" s="310" t="s">
        <v>5633</v>
      </c>
      <c r="G2222" s="297" t="s">
        <v>5634</v>
      </c>
      <c r="H2222" s="297" t="s">
        <v>5347</v>
      </c>
      <c r="I2222" s="297" t="s">
        <v>4868</v>
      </c>
      <c r="J2222" s="324" t="s">
        <v>4869</v>
      </c>
      <c r="K2222" s="325"/>
      <c r="L2222" s="322"/>
      <c r="M2222" s="297"/>
      <c r="N2222" s="326">
        <v>1</v>
      </c>
      <c r="O2222" s="296">
        <v>6</v>
      </c>
      <c r="P2222" s="327">
        <v>52229.188122376669</v>
      </c>
      <c r="Q2222" s="321"/>
    </row>
    <row r="2223" spans="1:17" s="285" customFormat="1" ht="11.25" x14ac:dyDescent="0.2">
      <c r="A2223" s="310" t="s">
        <v>1261</v>
      </c>
      <c r="B2223" s="296" t="s">
        <v>1262</v>
      </c>
      <c r="C2223" s="296" t="s">
        <v>312</v>
      </c>
      <c r="D2223" s="297" t="s">
        <v>4864</v>
      </c>
      <c r="E2223" s="323">
        <v>8500</v>
      </c>
      <c r="F2223" s="310" t="s">
        <v>5635</v>
      </c>
      <c r="G2223" s="297" t="s">
        <v>5636</v>
      </c>
      <c r="H2223" s="297" t="s">
        <v>4887</v>
      </c>
      <c r="I2223" s="297" t="s">
        <v>4868</v>
      </c>
      <c r="J2223" s="324" t="s">
        <v>4869</v>
      </c>
      <c r="K2223" s="325"/>
      <c r="L2223" s="322"/>
      <c r="M2223" s="297"/>
      <c r="N2223" s="326">
        <v>2</v>
      </c>
      <c r="O2223" s="296">
        <v>6</v>
      </c>
      <c r="P2223" s="327">
        <v>52229.188122376669</v>
      </c>
      <c r="Q2223" s="321"/>
    </row>
    <row r="2224" spans="1:17" s="285" customFormat="1" ht="11.25" x14ac:dyDescent="0.2">
      <c r="A2224" s="310" t="s">
        <v>1261</v>
      </c>
      <c r="B2224" s="296" t="s">
        <v>1262</v>
      </c>
      <c r="C2224" s="296" t="s">
        <v>312</v>
      </c>
      <c r="D2224" s="297" t="s">
        <v>4864</v>
      </c>
      <c r="E2224" s="323">
        <v>8500</v>
      </c>
      <c r="F2224" s="310" t="s">
        <v>5639</v>
      </c>
      <c r="G2224" s="297" t="s">
        <v>5640</v>
      </c>
      <c r="H2224" s="297" t="s">
        <v>4887</v>
      </c>
      <c r="I2224" s="297" t="s">
        <v>4868</v>
      </c>
      <c r="J2224" s="324" t="s">
        <v>4869</v>
      </c>
      <c r="K2224" s="325"/>
      <c r="L2224" s="322"/>
      <c r="M2224" s="297"/>
      <c r="N2224" s="326">
        <v>2</v>
      </c>
      <c r="O2224" s="296">
        <v>6</v>
      </c>
      <c r="P2224" s="327">
        <v>52229.188122376669</v>
      </c>
      <c r="Q2224" s="321"/>
    </row>
    <row r="2225" spans="1:17" s="285" customFormat="1" ht="11.25" x14ac:dyDescent="0.2">
      <c r="A2225" s="310" t="s">
        <v>1261</v>
      </c>
      <c r="B2225" s="296" t="s">
        <v>1262</v>
      </c>
      <c r="C2225" s="296" t="s">
        <v>312</v>
      </c>
      <c r="D2225" s="297" t="s">
        <v>4880</v>
      </c>
      <c r="E2225" s="323">
        <v>2500</v>
      </c>
      <c r="F2225" s="310" t="s">
        <v>5643</v>
      </c>
      <c r="G2225" s="297" t="s">
        <v>5644</v>
      </c>
      <c r="H2225" s="297" t="s">
        <v>4903</v>
      </c>
      <c r="I2225" s="297" t="s">
        <v>4922</v>
      </c>
      <c r="J2225" s="324" t="s">
        <v>4884</v>
      </c>
      <c r="K2225" s="325"/>
      <c r="L2225" s="322"/>
      <c r="M2225" s="297"/>
      <c r="N2225" s="326">
        <v>1</v>
      </c>
      <c r="O2225" s="296">
        <v>6</v>
      </c>
      <c r="P2225" s="327">
        <v>16229.188122376669</v>
      </c>
      <c r="Q2225" s="321"/>
    </row>
    <row r="2226" spans="1:17" s="285" customFormat="1" ht="11.25" x14ac:dyDescent="0.2">
      <c r="A2226" s="310" t="s">
        <v>1261</v>
      </c>
      <c r="B2226" s="296" t="s">
        <v>1262</v>
      </c>
      <c r="C2226" s="296" t="s">
        <v>312</v>
      </c>
      <c r="D2226" s="297" t="s">
        <v>4864</v>
      </c>
      <c r="E2226" s="323">
        <v>5500</v>
      </c>
      <c r="F2226" s="310" t="s">
        <v>5645</v>
      </c>
      <c r="G2226" s="297" t="s">
        <v>5646</v>
      </c>
      <c r="H2226" s="297" t="s">
        <v>5647</v>
      </c>
      <c r="I2226" s="297" t="s">
        <v>4868</v>
      </c>
      <c r="J2226" s="324" t="s">
        <v>4869</v>
      </c>
      <c r="K2226" s="325"/>
      <c r="L2226" s="322"/>
      <c r="M2226" s="297"/>
      <c r="N2226" s="326">
        <v>1</v>
      </c>
      <c r="O2226" s="296">
        <v>6</v>
      </c>
      <c r="P2226" s="327">
        <v>34229.188122376669</v>
      </c>
      <c r="Q2226" s="321"/>
    </row>
    <row r="2227" spans="1:17" s="285" customFormat="1" ht="11.25" x14ac:dyDescent="0.2">
      <c r="A2227" s="310" t="s">
        <v>1261</v>
      </c>
      <c r="B2227" s="296" t="s">
        <v>1262</v>
      </c>
      <c r="C2227" s="296" t="s">
        <v>312</v>
      </c>
      <c r="D2227" s="297" t="s">
        <v>4864</v>
      </c>
      <c r="E2227" s="323">
        <v>7500</v>
      </c>
      <c r="F2227" s="310" t="s">
        <v>5648</v>
      </c>
      <c r="G2227" s="297" t="s">
        <v>5649</v>
      </c>
      <c r="H2227" s="297" t="s">
        <v>4877</v>
      </c>
      <c r="I2227" s="297" t="s">
        <v>4868</v>
      </c>
      <c r="J2227" s="324" t="s">
        <v>4869</v>
      </c>
      <c r="K2227" s="325"/>
      <c r="L2227" s="322"/>
      <c r="M2227" s="297"/>
      <c r="N2227" s="326">
        <v>1</v>
      </c>
      <c r="O2227" s="296">
        <v>6</v>
      </c>
      <c r="P2227" s="327">
        <v>46229.188122376669</v>
      </c>
      <c r="Q2227" s="321"/>
    </row>
    <row r="2228" spans="1:17" s="285" customFormat="1" ht="11.25" x14ac:dyDescent="0.2">
      <c r="A2228" s="310" t="s">
        <v>1261</v>
      </c>
      <c r="B2228" s="296" t="s">
        <v>1262</v>
      </c>
      <c r="C2228" s="296" t="s">
        <v>312</v>
      </c>
      <c r="D2228" s="297" t="s">
        <v>4864</v>
      </c>
      <c r="E2228" s="323">
        <v>7500</v>
      </c>
      <c r="F2228" s="310" t="s">
        <v>5650</v>
      </c>
      <c r="G2228" s="297" t="s">
        <v>5651</v>
      </c>
      <c r="H2228" s="297" t="s">
        <v>5652</v>
      </c>
      <c r="I2228" s="297" t="s">
        <v>4868</v>
      </c>
      <c r="J2228" s="324" t="s">
        <v>4869</v>
      </c>
      <c r="K2228" s="325"/>
      <c r="L2228" s="322"/>
      <c r="M2228" s="297"/>
      <c r="N2228" s="326">
        <v>2</v>
      </c>
      <c r="O2228" s="296">
        <v>6</v>
      </c>
      <c r="P2228" s="327">
        <v>46229.188122376669</v>
      </c>
      <c r="Q2228" s="321"/>
    </row>
    <row r="2229" spans="1:17" s="285" customFormat="1" ht="11.25" x14ac:dyDescent="0.2">
      <c r="A2229" s="310" t="s">
        <v>1261</v>
      </c>
      <c r="B2229" s="296" t="s">
        <v>1262</v>
      </c>
      <c r="C2229" s="296" t="s">
        <v>312</v>
      </c>
      <c r="D2229" s="297" t="s">
        <v>4864</v>
      </c>
      <c r="E2229" s="323">
        <v>8500</v>
      </c>
      <c r="F2229" s="310" t="s">
        <v>5654</v>
      </c>
      <c r="G2229" s="297" t="s">
        <v>5655</v>
      </c>
      <c r="H2229" s="297" t="s">
        <v>4903</v>
      </c>
      <c r="I2229" s="297" t="s">
        <v>4868</v>
      </c>
      <c r="J2229" s="324" t="s">
        <v>4869</v>
      </c>
      <c r="K2229" s="325"/>
      <c r="L2229" s="322"/>
      <c r="M2229" s="297"/>
      <c r="N2229" s="326">
        <v>1</v>
      </c>
      <c r="O2229" s="296">
        <v>6</v>
      </c>
      <c r="P2229" s="327">
        <v>52229.188122376669</v>
      </c>
      <c r="Q2229" s="321"/>
    </row>
    <row r="2230" spans="1:17" s="285" customFormat="1" ht="11.25" x14ac:dyDescent="0.2">
      <c r="A2230" s="310" t="s">
        <v>1261</v>
      </c>
      <c r="B2230" s="296" t="s">
        <v>1262</v>
      </c>
      <c r="C2230" s="296" t="s">
        <v>312</v>
      </c>
      <c r="D2230" s="297" t="s">
        <v>4864</v>
      </c>
      <c r="E2230" s="323">
        <v>6500</v>
      </c>
      <c r="F2230" s="310" t="s">
        <v>5656</v>
      </c>
      <c r="G2230" s="297" t="s">
        <v>5657</v>
      </c>
      <c r="H2230" s="297" t="s">
        <v>5569</v>
      </c>
      <c r="I2230" s="297" t="s">
        <v>4868</v>
      </c>
      <c r="J2230" s="324" t="s">
        <v>4869</v>
      </c>
      <c r="K2230" s="325"/>
      <c r="L2230" s="322"/>
      <c r="M2230" s="297"/>
      <c r="N2230" s="326">
        <v>1</v>
      </c>
      <c r="O2230" s="296">
        <v>6</v>
      </c>
      <c r="P2230" s="327">
        <v>40229.188122376669</v>
      </c>
      <c r="Q2230" s="321"/>
    </row>
    <row r="2231" spans="1:17" s="285" customFormat="1" ht="11.25" x14ac:dyDescent="0.2">
      <c r="A2231" s="310" t="s">
        <v>1261</v>
      </c>
      <c r="B2231" s="296" t="s">
        <v>1262</v>
      </c>
      <c r="C2231" s="296" t="s">
        <v>312</v>
      </c>
      <c r="D2231" s="297" t="s">
        <v>4864</v>
      </c>
      <c r="E2231" s="323">
        <v>6500</v>
      </c>
      <c r="F2231" s="310" t="s">
        <v>5658</v>
      </c>
      <c r="G2231" s="297" t="s">
        <v>5659</v>
      </c>
      <c r="H2231" s="297" t="s">
        <v>4877</v>
      </c>
      <c r="I2231" s="297" t="s">
        <v>4868</v>
      </c>
      <c r="J2231" s="324" t="s">
        <v>4869</v>
      </c>
      <c r="K2231" s="325"/>
      <c r="L2231" s="322"/>
      <c r="M2231" s="297"/>
      <c r="N2231" s="326">
        <v>2</v>
      </c>
      <c r="O2231" s="296">
        <v>6</v>
      </c>
      <c r="P2231" s="327">
        <v>40229.188122376669</v>
      </c>
      <c r="Q2231" s="321"/>
    </row>
    <row r="2232" spans="1:17" s="285" customFormat="1" ht="11.25" x14ac:dyDescent="0.2">
      <c r="A2232" s="310" t="s">
        <v>1261</v>
      </c>
      <c r="B2232" s="296" t="s">
        <v>1262</v>
      </c>
      <c r="C2232" s="296" t="s">
        <v>312</v>
      </c>
      <c r="D2232" s="297" t="s">
        <v>4864</v>
      </c>
      <c r="E2232" s="323">
        <v>8500</v>
      </c>
      <c r="F2232" s="310" t="s">
        <v>5662</v>
      </c>
      <c r="G2232" s="297" t="s">
        <v>5663</v>
      </c>
      <c r="H2232" s="297" t="s">
        <v>5664</v>
      </c>
      <c r="I2232" s="297" t="s">
        <v>4868</v>
      </c>
      <c r="J2232" s="324" t="s">
        <v>4869</v>
      </c>
      <c r="K2232" s="325"/>
      <c r="L2232" s="322"/>
      <c r="M2232" s="297"/>
      <c r="N2232" s="326">
        <v>4</v>
      </c>
      <c r="O2232" s="296">
        <v>6</v>
      </c>
      <c r="P2232" s="327">
        <v>52229.188122376669</v>
      </c>
      <c r="Q2232" s="321"/>
    </row>
    <row r="2233" spans="1:17" s="285" customFormat="1" ht="11.25" x14ac:dyDescent="0.2">
      <c r="A2233" s="310" t="s">
        <v>1261</v>
      </c>
      <c r="B2233" s="296" t="s">
        <v>1262</v>
      </c>
      <c r="C2233" s="296" t="s">
        <v>312</v>
      </c>
      <c r="D2233" s="297" t="s">
        <v>4864</v>
      </c>
      <c r="E2233" s="323">
        <v>6500</v>
      </c>
      <c r="F2233" s="310" t="s">
        <v>5667</v>
      </c>
      <c r="G2233" s="297" t="s">
        <v>5668</v>
      </c>
      <c r="H2233" s="297" t="s">
        <v>5669</v>
      </c>
      <c r="I2233" s="297" t="s">
        <v>4868</v>
      </c>
      <c r="J2233" s="324" t="s">
        <v>4869</v>
      </c>
      <c r="K2233" s="325"/>
      <c r="L2233" s="322"/>
      <c r="M2233" s="297"/>
      <c r="N2233" s="326">
        <v>2</v>
      </c>
      <c r="O2233" s="296">
        <v>6</v>
      </c>
      <c r="P2233" s="327">
        <v>40229.188122376669</v>
      </c>
      <c r="Q2233" s="321"/>
    </row>
    <row r="2234" spans="1:17" s="285" customFormat="1" ht="11.25" x14ac:dyDescent="0.2">
      <c r="A2234" s="310" t="s">
        <v>1261</v>
      </c>
      <c r="B2234" s="296" t="s">
        <v>1262</v>
      </c>
      <c r="C2234" s="296" t="s">
        <v>312</v>
      </c>
      <c r="D2234" s="297" t="s">
        <v>4864</v>
      </c>
      <c r="E2234" s="323">
        <v>6500</v>
      </c>
      <c r="F2234" s="310" t="s">
        <v>5670</v>
      </c>
      <c r="G2234" s="297" t="s">
        <v>5671</v>
      </c>
      <c r="H2234" s="297" t="s">
        <v>4917</v>
      </c>
      <c r="I2234" s="297" t="s">
        <v>4868</v>
      </c>
      <c r="J2234" s="324" t="s">
        <v>4869</v>
      </c>
      <c r="K2234" s="325"/>
      <c r="L2234" s="322"/>
      <c r="M2234" s="297"/>
      <c r="N2234" s="326">
        <v>2</v>
      </c>
      <c r="O2234" s="296">
        <v>6</v>
      </c>
      <c r="P2234" s="327">
        <v>40229.188122376669</v>
      </c>
      <c r="Q2234" s="321"/>
    </row>
    <row r="2235" spans="1:17" s="285" customFormat="1" ht="11.25" x14ac:dyDescent="0.2">
      <c r="A2235" s="310" t="s">
        <v>1261</v>
      </c>
      <c r="B2235" s="296" t="s">
        <v>1262</v>
      </c>
      <c r="C2235" s="296" t="s">
        <v>312</v>
      </c>
      <c r="D2235" s="297" t="s">
        <v>4864</v>
      </c>
      <c r="E2235" s="323">
        <v>6500</v>
      </c>
      <c r="F2235" s="310" t="s">
        <v>5672</v>
      </c>
      <c r="G2235" s="297" t="s">
        <v>5673</v>
      </c>
      <c r="H2235" s="297" t="s">
        <v>4877</v>
      </c>
      <c r="I2235" s="297" t="s">
        <v>4868</v>
      </c>
      <c r="J2235" s="324" t="s">
        <v>4869</v>
      </c>
      <c r="K2235" s="325"/>
      <c r="L2235" s="322"/>
      <c r="M2235" s="297"/>
      <c r="N2235" s="326">
        <v>1</v>
      </c>
      <c r="O2235" s="296">
        <v>6</v>
      </c>
      <c r="P2235" s="327">
        <v>40229.188122376669</v>
      </c>
      <c r="Q2235" s="321"/>
    </row>
    <row r="2236" spans="1:17" s="285" customFormat="1" ht="11.25" x14ac:dyDescent="0.2">
      <c r="A2236" s="310" t="s">
        <v>1261</v>
      </c>
      <c r="B2236" s="296" t="s">
        <v>1262</v>
      </c>
      <c r="C2236" s="296" t="s">
        <v>312</v>
      </c>
      <c r="D2236" s="297" t="s">
        <v>4864</v>
      </c>
      <c r="E2236" s="323">
        <v>5500</v>
      </c>
      <c r="F2236" s="310" t="s">
        <v>5674</v>
      </c>
      <c r="G2236" s="297" t="s">
        <v>5675</v>
      </c>
      <c r="H2236" s="297" t="s">
        <v>4867</v>
      </c>
      <c r="I2236" s="297" t="s">
        <v>4868</v>
      </c>
      <c r="J2236" s="324" t="s">
        <v>4869</v>
      </c>
      <c r="K2236" s="325"/>
      <c r="L2236" s="322"/>
      <c r="M2236" s="297"/>
      <c r="N2236" s="326">
        <v>4</v>
      </c>
      <c r="O2236" s="296">
        <v>6</v>
      </c>
      <c r="P2236" s="327">
        <v>34229.188122376669</v>
      </c>
      <c r="Q2236" s="321"/>
    </row>
    <row r="2237" spans="1:17" s="285" customFormat="1" ht="11.25" x14ac:dyDescent="0.2">
      <c r="A2237" s="310" t="s">
        <v>1261</v>
      </c>
      <c r="B2237" s="296" t="s">
        <v>1262</v>
      </c>
      <c r="C2237" s="296" t="s">
        <v>312</v>
      </c>
      <c r="D2237" s="297" t="s">
        <v>4864</v>
      </c>
      <c r="E2237" s="323">
        <v>7000</v>
      </c>
      <c r="F2237" s="310" t="s">
        <v>5676</v>
      </c>
      <c r="G2237" s="297" t="s">
        <v>5677</v>
      </c>
      <c r="H2237" s="297" t="s">
        <v>4903</v>
      </c>
      <c r="I2237" s="297" t="s">
        <v>4868</v>
      </c>
      <c r="J2237" s="324" t="s">
        <v>4869</v>
      </c>
      <c r="K2237" s="325"/>
      <c r="L2237" s="322"/>
      <c r="M2237" s="297"/>
      <c r="N2237" s="326">
        <v>1</v>
      </c>
      <c r="O2237" s="296">
        <v>6</v>
      </c>
      <c r="P2237" s="327">
        <v>43229.188122376669</v>
      </c>
      <c r="Q2237" s="321"/>
    </row>
    <row r="2238" spans="1:17" s="285" customFormat="1" ht="11.25" x14ac:dyDescent="0.2">
      <c r="A2238" s="310" t="s">
        <v>1261</v>
      </c>
      <c r="B2238" s="296" t="s">
        <v>1262</v>
      </c>
      <c r="C2238" s="296" t="s">
        <v>312</v>
      </c>
      <c r="D2238" s="297" t="s">
        <v>4864</v>
      </c>
      <c r="E2238" s="323">
        <v>7500</v>
      </c>
      <c r="F2238" s="310" t="s">
        <v>1644</v>
      </c>
      <c r="G2238" s="297" t="s">
        <v>1645</v>
      </c>
      <c r="H2238" s="297" t="s">
        <v>4903</v>
      </c>
      <c r="I2238" s="297" t="s">
        <v>4868</v>
      </c>
      <c r="J2238" s="324" t="s">
        <v>4869</v>
      </c>
      <c r="K2238" s="325"/>
      <c r="L2238" s="322"/>
      <c r="M2238" s="297"/>
      <c r="N2238" s="326">
        <v>2</v>
      </c>
      <c r="O2238" s="296">
        <v>6</v>
      </c>
      <c r="P2238" s="327">
        <v>46229.188122376669</v>
      </c>
      <c r="Q2238" s="321"/>
    </row>
    <row r="2239" spans="1:17" s="285" customFormat="1" ht="11.25" x14ac:dyDescent="0.2">
      <c r="A2239" s="310" t="s">
        <v>1261</v>
      </c>
      <c r="B2239" s="296" t="s">
        <v>1262</v>
      </c>
      <c r="C2239" s="296" t="s">
        <v>312</v>
      </c>
      <c r="D2239" s="297" t="s">
        <v>4864</v>
      </c>
      <c r="E2239" s="323">
        <v>5500</v>
      </c>
      <c r="F2239" s="310" t="s">
        <v>5678</v>
      </c>
      <c r="G2239" s="297" t="s">
        <v>5679</v>
      </c>
      <c r="H2239" s="297" t="s">
        <v>4867</v>
      </c>
      <c r="I2239" s="297" t="s">
        <v>4868</v>
      </c>
      <c r="J2239" s="324" t="s">
        <v>4869</v>
      </c>
      <c r="K2239" s="325"/>
      <c r="L2239" s="322"/>
      <c r="M2239" s="297"/>
      <c r="N2239" s="326">
        <v>4</v>
      </c>
      <c r="O2239" s="296">
        <v>6</v>
      </c>
      <c r="P2239" s="327">
        <v>34229.188122376669</v>
      </c>
      <c r="Q2239" s="321"/>
    </row>
    <row r="2240" spans="1:17" s="285" customFormat="1" ht="11.25" x14ac:dyDescent="0.2">
      <c r="A2240" s="310" t="s">
        <v>1261</v>
      </c>
      <c r="B2240" s="296" t="s">
        <v>1262</v>
      </c>
      <c r="C2240" s="296" t="s">
        <v>312</v>
      </c>
      <c r="D2240" s="297" t="s">
        <v>4864</v>
      </c>
      <c r="E2240" s="323">
        <v>6000</v>
      </c>
      <c r="F2240" s="310" t="s">
        <v>5680</v>
      </c>
      <c r="G2240" s="297" t="s">
        <v>5681</v>
      </c>
      <c r="H2240" s="297" t="s">
        <v>4877</v>
      </c>
      <c r="I2240" s="297" t="s">
        <v>4868</v>
      </c>
      <c r="J2240" s="324" t="s">
        <v>4869</v>
      </c>
      <c r="K2240" s="325"/>
      <c r="L2240" s="322"/>
      <c r="M2240" s="297"/>
      <c r="N2240" s="326">
        <v>1</v>
      </c>
      <c r="O2240" s="296">
        <v>6</v>
      </c>
      <c r="P2240" s="327">
        <v>37229.188122376669</v>
      </c>
      <c r="Q2240" s="321"/>
    </row>
    <row r="2241" spans="1:17" s="285" customFormat="1" ht="11.25" x14ac:dyDescent="0.2">
      <c r="A2241" s="310" t="s">
        <v>1261</v>
      </c>
      <c r="B2241" s="296" t="s">
        <v>1262</v>
      </c>
      <c r="C2241" s="296" t="s">
        <v>312</v>
      </c>
      <c r="D2241" s="297" t="s">
        <v>4864</v>
      </c>
      <c r="E2241" s="323">
        <v>3800</v>
      </c>
      <c r="F2241" s="310" t="s">
        <v>5682</v>
      </c>
      <c r="G2241" s="297" t="s">
        <v>5683</v>
      </c>
      <c r="H2241" s="297" t="s">
        <v>4903</v>
      </c>
      <c r="I2241" s="297" t="s">
        <v>4868</v>
      </c>
      <c r="J2241" s="324" t="s">
        <v>4869</v>
      </c>
      <c r="K2241" s="325"/>
      <c r="L2241" s="322"/>
      <c r="M2241" s="297"/>
      <c r="N2241" s="326">
        <v>1</v>
      </c>
      <c r="O2241" s="296">
        <v>6</v>
      </c>
      <c r="P2241" s="327">
        <v>24029.188122376669</v>
      </c>
      <c r="Q2241" s="321"/>
    </row>
    <row r="2242" spans="1:17" s="285" customFormat="1" ht="11.25" x14ac:dyDescent="0.2">
      <c r="A2242" s="310" t="s">
        <v>1261</v>
      </c>
      <c r="B2242" s="296" t="s">
        <v>1262</v>
      </c>
      <c r="C2242" s="296" t="s">
        <v>312</v>
      </c>
      <c r="D2242" s="297" t="s">
        <v>4864</v>
      </c>
      <c r="E2242" s="323">
        <v>7500</v>
      </c>
      <c r="F2242" s="310" t="s">
        <v>5684</v>
      </c>
      <c r="G2242" s="297" t="s">
        <v>5685</v>
      </c>
      <c r="H2242" s="297" t="s">
        <v>4877</v>
      </c>
      <c r="I2242" s="297" t="s">
        <v>4868</v>
      </c>
      <c r="J2242" s="324" t="s">
        <v>4869</v>
      </c>
      <c r="K2242" s="325"/>
      <c r="L2242" s="322"/>
      <c r="M2242" s="297"/>
      <c r="N2242" s="326">
        <v>1</v>
      </c>
      <c r="O2242" s="296">
        <v>6</v>
      </c>
      <c r="P2242" s="327">
        <v>46229.188122376669</v>
      </c>
      <c r="Q2242" s="321"/>
    </row>
    <row r="2243" spans="1:17" s="285" customFormat="1" ht="11.25" x14ac:dyDescent="0.2">
      <c r="A2243" s="310" t="s">
        <v>1261</v>
      </c>
      <c r="B2243" s="296" t="s">
        <v>1262</v>
      </c>
      <c r="C2243" s="296" t="s">
        <v>312</v>
      </c>
      <c r="D2243" s="297" t="s">
        <v>4956</v>
      </c>
      <c r="E2243" s="323">
        <v>2500</v>
      </c>
      <c r="F2243" s="310" t="s">
        <v>5686</v>
      </c>
      <c r="G2243" s="297" t="s">
        <v>5687</v>
      </c>
      <c r="H2243" s="297" t="s">
        <v>4959</v>
      </c>
      <c r="I2243" s="297" t="s">
        <v>4897</v>
      </c>
      <c r="J2243" s="324" t="s">
        <v>4960</v>
      </c>
      <c r="K2243" s="325"/>
      <c r="L2243" s="322"/>
      <c r="M2243" s="297"/>
      <c r="N2243" s="326">
        <v>1</v>
      </c>
      <c r="O2243" s="296">
        <v>6</v>
      </c>
      <c r="P2243" s="327">
        <v>16229.188122376669</v>
      </c>
      <c r="Q2243" s="321"/>
    </row>
    <row r="2244" spans="1:17" s="285" customFormat="1" ht="11.25" x14ac:dyDescent="0.2">
      <c r="A2244" s="310" t="s">
        <v>1261</v>
      </c>
      <c r="B2244" s="296" t="s">
        <v>1262</v>
      </c>
      <c r="C2244" s="296" t="s">
        <v>312</v>
      </c>
      <c r="D2244" s="297" t="s">
        <v>4864</v>
      </c>
      <c r="E2244" s="323">
        <v>6500</v>
      </c>
      <c r="F2244" s="310" t="s">
        <v>5688</v>
      </c>
      <c r="G2244" s="297" t="s">
        <v>5689</v>
      </c>
      <c r="H2244" s="297" t="s">
        <v>4877</v>
      </c>
      <c r="I2244" s="297" t="s">
        <v>4868</v>
      </c>
      <c r="J2244" s="324" t="s">
        <v>4869</v>
      </c>
      <c r="K2244" s="325"/>
      <c r="L2244" s="322"/>
      <c r="M2244" s="297"/>
      <c r="N2244" s="326">
        <v>2</v>
      </c>
      <c r="O2244" s="296">
        <v>6</v>
      </c>
      <c r="P2244" s="327">
        <v>40229.188122376669</v>
      </c>
      <c r="Q2244" s="321"/>
    </row>
    <row r="2245" spans="1:17" s="285" customFormat="1" ht="11.25" x14ac:dyDescent="0.2">
      <c r="A2245" s="310" t="s">
        <v>1261</v>
      </c>
      <c r="B2245" s="296" t="s">
        <v>1262</v>
      </c>
      <c r="C2245" s="296" t="s">
        <v>312</v>
      </c>
      <c r="D2245" s="297" t="s">
        <v>4864</v>
      </c>
      <c r="E2245" s="323">
        <v>6500</v>
      </c>
      <c r="F2245" s="310" t="s">
        <v>5690</v>
      </c>
      <c r="G2245" s="297" t="s">
        <v>5691</v>
      </c>
      <c r="H2245" s="297" t="s">
        <v>4867</v>
      </c>
      <c r="I2245" s="297" t="s">
        <v>4868</v>
      </c>
      <c r="J2245" s="324" t="s">
        <v>4869</v>
      </c>
      <c r="K2245" s="325"/>
      <c r="L2245" s="322"/>
      <c r="M2245" s="297"/>
      <c r="N2245" s="326">
        <v>2</v>
      </c>
      <c r="O2245" s="296">
        <v>6</v>
      </c>
      <c r="P2245" s="327">
        <v>32315.788122376671</v>
      </c>
      <c r="Q2245" s="321"/>
    </row>
    <row r="2246" spans="1:17" s="285" customFormat="1" ht="11.25" x14ac:dyDescent="0.2">
      <c r="A2246" s="310" t="s">
        <v>1261</v>
      </c>
      <c r="B2246" s="296" t="s">
        <v>1262</v>
      </c>
      <c r="C2246" s="296" t="s">
        <v>312</v>
      </c>
      <c r="D2246" s="297" t="s">
        <v>4864</v>
      </c>
      <c r="E2246" s="323">
        <v>6500</v>
      </c>
      <c r="F2246" s="310" t="s">
        <v>5692</v>
      </c>
      <c r="G2246" s="297" t="s">
        <v>5693</v>
      </c>
      <c r="H2246" s="297" t="s">
        <v>4867</v>
      </c>
      <c r="I2246" s="297" t="s">
        <v>4868</v>
      </c>
      <c r="J2246" s="324" t="s">
        <v>4869</v>
      </c>
      <c r="K2246" s="325"/>
      <c r="L2246" s="322"/>
      <c r="M2246" s="297"/>
      <c r="N2246" s="326">
        <v>2</v>
      </c>
      <c r="O2246" s="296">
        <v>6</v>
      </c>
      <c r="P2246" s="327">
        <v>40229.188122376669</v>
      </c>
      <c r="Q2246" s="321"/>
    </row>
    <row r="2247" spans="1:17" s="285" customFormat="1" ht="11.25" x14ac:dyDescent="0.2">
      <c r="A2247" s="310" t="s">
        <v>1261</v>
      </c>
      <c r="B2247" s="296" t="s">
        <v>1262</v>
      </c>
      <c r="C2247" s="296" t="s">
        <v>312</v>
      </c>
      <c r="D2247" s="297" t="s">
        <v>4864</v>
      </c>
      <c r="E2247" s="323">
        <v>4800</v>
      </c>
      <c r="F2247" s="310" t="s">
        <v>5694</v>
      </c>
      <c r="G2247" s="297" t="s">
        <v>5695</v>
      </c>
      <c r="H2247" s="297" t="s">
        <v>5696</v>
      </c>
      <c r="I2247" s="297" t="s">
        <v>4883</v>
      </c>
      <c r="J2247" s="324" t="s">
        <v>4884</v>
      </c>
      <c r="K2247" s="325"/>
      <c r="L2247" s="322"/>
      <c r="M2247" s="297"/>
      <c r="N2247" s="326">
        <v>1</v>
      </c>
      <c r="O2247" s="296">
        <v>6</v>
      </c>
      <c r="P2247" s="327">
        <v>30029.188122376669</v>
      </c>
      <c r="Q2247" s="321"/>
    </row>
    <row r="2248" spans="1:17" s="285" customFormat="1" ht="11.25" x14ac:dyDescent="0.2">
      <c r="A2248" s="310" t="s">
        <v>1261</v>
      </c>
      <c r="B2248" s="296" t="s">
        <v>1262</v>
      </c>
      <c r="C2248" s="296" t="s">
        <v>312</v>
      </c>
      <c r="D2248" s="297" t="s">
        <v>4864</v>
      </c>
      <c r="E2248" s="323">
        <v>8500</v>
      </c>
      <c r="F2248" s="310" t="s">
        <v>5697</v>
      </c>
      <c r="G2248" s="297" t="s">
        <v>5698</v>
      </c>
      <c r="H2248" s="297" t="s">
        <v>4887</v>
      </c>
      <c r="I2248" s="297" t="s">
        <v>4868</v>
      </c>
      <c r="J2248" s="324" t="s">
        <v>4869</v>
      </c>
      <c r="K2248" s="325"/>
      <c r="L2248" s="322"/>
      <c r="M2248" s="297"/>
      <c r="N2248" s="326">
        <v>2</v>
      </c>
      <c r="O2248" s="296">
        <v>6</v>
      </c>
      <c r="P2248" s="327">
        <v>52229.188122376669</v>
      </c>
      <c r="Q2248" s="321"/>
    </row>
    <row r="2249" spans="1:17" s="285" customFormat="1" ht="11.25" x14ac:dyDescent="0.2">
      <c r="A2249" s="310" t="s">
        <v>1261</v>
      </c>
      <c r="B2249" s="296" t="s">
        <v>1262</v>
      </c>
      <c r="C2249" s="296" t="s">
        <v>312</v>
      </c>
      <c r="D2249" s="297" t="s">
        <v>4864</v>
      </c>
      <c r="E2249" s="323">
        <v>10500</v>
      </c>
      <c r="F2249" s="310" t="s">
        <v>5699</v>
      </c>
      <c r="G2249" s="297" t="s">
        <v>5700</v>
      </c>
      <c r="H2249" s="297" t="s">
        <v>5664</v>
      </c>
      <c r="I2249" s="297" t="s">
        <v>4868</v>
      </c>
      <c r="J2249" s="324" t="s">
        <v>4869</v>
      </c>
      <c r="K2249" s="325"/>
      <c r="L2249" s="322"/>
      <c r="M2249" s="297"/>
      <c r="N2249" s="326">
        <v>4</v>
      </c>
      <c r="O2249" s="296">
        <v>6</v>
      </c>
      <c r="P2249" s="327">
        <v>64229.188122376669</v>
      </c>
      <c r="Q2249" s="321"/>
    </row>
    <row r="2250" spans="1:17" s="285" customFormat="1" ht="11.25" x14ac:dyDescent="0.2">
      <c r="A2250" s="310" t="s">
        <v>1261</v>
      </c>
      <c r="B2250" s="296" t="s">
        <v>1262</v>
      </c>
      <c r="C2250" s="296" t="s">
        <v>312</v>
      </c>
      <c r="D2250" s="297" t="s">
        <v>4864</v>
      </c>
      <c r="E2250" s="323">
        <v>11000</v>
      </c>
      <c r="F2250" s="310" t="s">
        <v>5702</v>
      </c>
      <c r="G2250" s="297" t="s">
        <v>5703</v>
      </c>
      <c r="H2250" s="297" t="s">
        <v>4887</v>
      </c>
      <c r="I2250" s="297" t="s">
        <v>4868</v>
      </c>
      <c r="J2250" s="324" t="s">
        <v>4869</v>
      </c>
      <c r="K2250" s="325"/>
      <c r="L2250" s="322"/>
      <c r="M2250" s="297"/>
      <c r="N2250" s="326">
        <v>2</v>
      </c>
      <c r="O2250" s="296">
        <v>6</v>
      </c>
      <c r="P2250" s="327">
        <v>67229.188122376669</v>
      </c>
      <c r="Q2250" s="321"/>
    </row>
    <row r="2251" spans="1:17" s="285" customFormat="1" ht="11.25" x14ac:dyDescent="0.2">
      <c r="A2251" s="310" t="s">
        <v>1261</v>
      </c>
      <c r="B2251" s="296" t="s">
        <v>1262</v>
      </c>
      <c r="C2251" s="296" t="s">
        <v>312</v>
      </c>
      <c r="D2251" s="297" t="s">
        <v>4880</v>
      </c>
      <c r="E2251" s="323">
        <v>2500</v>
      </c>
      <c r="F2251" s="310" t="s">
        <v>5704</v>
      </c>
      <c r="G2251" s="297" t="s">
        <v>5705</v>
      </c>
      <c r="H2251" s="297" t="s">
        <v>4896</v>
      </c>
      <c r="I2251" s="297" t="s">
        <v>4868</v>
      </c>
      <c r="J2251" s="324" t="s">
        <v>5069</v>
      </c>
      <c r="K2251" s="325"/>
      <c r="L2251" s="322"/>
      <c r="M2251" s="297"/>
      <c r="N2251" s="326">
        <v>1</v>
      </c>
      <c r="O2251" s="296">
        <v>6</v>
      </c>
      <c r="P2251" s="327">
        <v>16229.188122376669</v>
      </c>
      <c r="Q2251" s="321"/>
    </row>
    <row r="2252" spans="1:17" s="285" customFormat="1" ht="11.25" x14ac:dyDescent="0.2">
      <c r="A2252" s="310" t="s">
        <v>1261</v>
      </c>
      <c r="B2252" s="296" t="s">
        <v>1262</v>
      </c>
      <c r="C2252" s="296" t="s">
        <v>312</v>
      </c>
      <c r="D2252" s="297" t="s">
        <v>4864</v>
      </c>
      <c r="E2252" s="323">
        <v>6500</v>
      </c>
      <c r="F2252" s="310" t="s">
        <v>5706</v>
      </c>
      <c r="G2252" s="297" t="s">
        <v>5707</v>
      </c>
      <c r="H2252" s="297" t="s">
        <v>4874</v>
      </c>
      <c r="I2252" s="297" t="s">
        <v>4868</v>
      </c>
      <c r="J2252" s="324" t="s">
        <v>4869</v>
      </c>
      <c r="K2252" s="325"/>
      <c r="L2252" s="322"/>
      <c r="M2252" s="297"/>
      <c r="N2252" s="326">
        <v>2</v>
      </c>
      <c r="O2252" s="296">
        <v>6</v>
      </c>
      <c r="P2252" s="327">
        <v>40229.188122376669</v>
      </c>
      <c r="Q2252" s="321"/>
    </row>
    <row r="2253" spans="1:17" s="285" customFormat="1" ht="11.25" x14ac:dyDescent="0.2">
      <c r="A2253" s="310" t="s">
        <v>1261</v>
      </c>
      <c r="B2253" s="296" t="s">
        <v>1262</v>
      </c>
      <c r="C2253" s="296" t="s">
        <v>312</v>
      </c>
      <c r="D2253" s="297" t="s">
        <v>4864</v>
      </c>
      <c r="E2253" s="323">
        <v>6500</v>
      </c>
      <c r="F2253" s="310" t="s">
        <v>5708</v>
      </c>
      <c r="G2253" s="297" t="s">
        <v>5709</v>
      </c>
      <c r="H2253" s="297" t="s">
        <v>4877</v>
      </c>
      <c r="I2253" s="297" t="s">
        <v>4868</v>
      </c>
      <c r="J2253" s="324" t="s">
        <v>4869</v>
      </c>
      <c r="K2253" s="325"/>
      <c r="L2253" s="322"/>
      <c r="M2253" s="297"/>
      <c r="N2253" s="326">
        <v>1</v>
      </c>
      <c r="O2253" s="296">
        <v>6</v>
      </c>
      <c r="P2253" s="327">
        <v>40229.188122376669</v>
      </c>
      <c r="Q2253" s="321"/>
    </row>
    <row r="2254" spans="1:17" s="285" customFormat="1" ht="11.25" x14ac:dyDescent="0.2">
      <c r="A2254" s="310" t="s">
        <v>1261</v>
      </c>
      <c r="B2254" s="296" t="s">
        <v>1262</v>
      </c>
      <c r="C2254" s="296" t="s">
        <v>312</v>
      </c>
      <c r="D2254" s="297" t="s">
        <v>4864</v>
      </c>
      <c r="E2254" s="323">
        <v>5500</v>
      </c>
      <c r="F2254" s="310" t="s">
        <v>5710</v>
      </c>
      <c r="G2254" s="297" t="s">
        <v>5711</v>
      </c>
      <c r="H2254" s="297" t="s">
        <v>4867</v>
      </c>
      <c r="I2254" s="297" t="s">
        <v>4868</v>
      </c>
      <c r="J2254" s="324" t="s">
        <v>4869</v>
      </c>
      <c r="K2254" s="325"/>
      <c r="L2254" s="322"/>
      <c r="M2254" s="297"/>
      <c r="N2254" s="326">
        <v>4</v>
      </c>
      <c r="O2254" s="296">
        <v>6</v>
      </c>
      <c r="P2254" s="327">
        <v>34229.188122376669</v>
      </c>
      <c r="Q2254" s="321"/>
    </row>
    <row r="2255" spans="1:17" s="285" customFormat="1" ht="11.25" x14ac:dyDescent="0.2">
      <c r="A2255" s="310" t="s">
        <v>1261</v>
      </c>
      <c r="B2255" s="296" t="s">
        <v>1262</v>
      </c>
      <c r="C2255" s="296" t="s">
        <v>312</v>
      </c>
      <c r="D2255" s="297" t="s">
        <v>4864</v>
      </c>
      <c r="E2255" s="323">
        <v>7500</v>
      </c>
      <c r="F2255" s="310" t="s">
        <v>5712</v>
      </c>
      <c r="G2255" s="297" t="s">
        <v>5713</v>
      </c>
      <c r="H2255" s="297" t="s">
        <v>4867</v>
      </c>
      <c r="I2255" s="297" t="s">
        <v>4868</v>
      </c>
      <c r="J2255" s="324" t="s">
        <v>4869</v>
      </c>
      <c r="K2255" s="325"/>
      <c r="L2255" s="322"/>
      <c r="M2255" s="297"/>
      <c r="N2255" s="326">
        <v>4</v>
      </c>
      <c r="O2255" s="296">
        <v>6</v>
      </c>
      <c r="P2255" s="327">
        <v>46229.188122376669</v>
      </c>
      <c r="Q2255" s="321"/>
    </row>
    <row r="2256" spans="1:17" s="285" customFormat="1" ht="11.25" x14ac:dyDescent="0.2">
      <c r="A2256" s="310" t="s">
        <v>1261</v>
      </c>
      <c r="B2256" s="296" t="s">
        <v>1262</v>
      </c>
      <c r="C2256" s="296" t="s">
        <v>312</v>
      </c>
      <c r="D2256" s="297" t="s">
        <v>4864</v>
      </c>
      <c r="E2256" s="323">
        <v>6500</v>
      </c>
      <c r="F2256" s="310" t="s">
        <v>5714</v>
      </c>
      <c r="G2256" s="297" t="s">
        <v>5715</v>
      </c>
      <c r="H2256" s="297" t="s">
        <v>4877</v>
      </c>
      <c r="I2256" s="297" t="s">
        <v>4868</v>
      </c>
      <c r="J2256" s="324" t="s">
        <v>4869</v>
      </c>
      <c r="K2256" s="325"/>
      <c r="L2256" s="322"/>
      <c r="M2256" s="297"/>
      <c r="N2256" s="326">
        <v>1</v>
      </c>
      <c r="O2256" s="296">
        <v>6</v>
      </c>
      <c r="P2256" s="327">
        <v>40229.188122376669</v>
      </c>
      <c r="Q2256" s="321"/>
    </row>
    <row r="2257" spans="1:17" s="285" customFormat="1" ht="11.25" x14ac:dyDescent="0.2">
      <c r="A2257" s="310" t="s">
        <v>1261</v>
      </c>
      <c r="B2257" s="296" t="s">
        <v>1262</v>
      </c>
      <c r="C2257" s="296" t="s">
        <v>312</v>
      </c>
      <c r="D2257" s="297" t="s">
        <v>4864</v>
      </c>
      <c r="E2257" s="323">
        <v>7000</v>
      </c>
      <c r="F2257" s="310" t="s">
        <v>5716</v>
      </c>
      <c r="G2257" s="297" t="s">
        <v>5717</v>
      </c>
      <c r="H2257" s="297" t="s">
        <v>5196</v>
      </c>
      <c r="I2257" s="297" t="s">
        <v>4868</v>
      </c>
      <c r="J2257" s="324" t="s">
        <v>4869</v>
      </c>
      <c r="K2257" s="325"/>
      <c r="L2257" s="322"/>
      <c r="M2257" s="297"/>
      <c r="N2257" s="326">
        <v>1</v>
      </c>
      <c r="O2257" s="296">
        <v>6</v>
      </c>
      <c r="P2257" s="327">
        <v>43229.188122376669</v>
      </c>
      <c r="Q2257" s="321"/>
    </row>
    <row r="2258" spans="1:17" s="285" customFormat="1" ht="11.25" x14ac:dyDescent="0.2">
      <c r="A2258" s="310" t="s">
        <v>1261</v>
      </c>
      <c r="B2258" s="296" t="s">
        <v>1262</v>
      </c>
      <c r="C2258" s="296" t="s">
        <v>312</v>
      </c>
      <c r="D2258" s="297" t="s">
        <v>4864</v>
      </c>
      <c r="E2258" s="323">
        <v>6500</v>
      </c>
      <c r="F2258" s="310" t="s">
        <v>5720</v>
      </c>
      <c r="G2258" s="297" t="s">
        <v>5721</v>
      </c>
      <c r="H2258" s="297" t="s">
        <v>4887</v>
      </c>
      <c r="I2258" s="297" t="s">
        <v>4868</v>
      </c>
      <c r="J2258" s="324" t="s">
        <v>4869</v>
      </c>
      <c r="K2258" s="325"/>
      <c r="L2258" s="322"/>
      <c r="M2258" s="297"/>
      <c r="N2258" s="326">
        <v>2</v>
      </c>
      <c r="O2258" s="296">
        <v>6</v>
      </c>
      <c r="P2258" s="327">
        <v>40229.188122376669</v>
      </c>
      <c r="Q2258" s="321"/>
    </row>
    <row r="2259" spans="1:17" s="285" customFormat="1" ht="11.25" x14ac:dyDescent="0.2">
      <c r="A2259" s="310" t="s">
        <v>1261</v>
      </c>
      <c r="B2259" s="296" t="s">
        <v>1262</v>
      </c>
      <c r="C2259" s="296" t="s">
        <v>312</v>
      </c>
      <c r="D2259" s="297" t="s">
        <v>4864</v>
      </c>
      <c r="E2259" s="323">
        <v>6500</v>
      </c>
      <c r="F2259" s="310" t="s">
        <v>5722</v>
      </c>
      <c r="G2259" s="297" t="s">
        <v>5723</v>
      </c>
      <c r="H2259" s="297" t="s">
        <v>4887</v>
      </c>
      <c r="I2259" s="297" t="s">
        <v>4868</v>
      </c>
      <c r="J2259" s="324" t="s">
        <v>4869</v>
      </c>
      <c r="K2259" s="325"/>
      <c r="L2259" s="322"/>
      <c r="M2259" s="297"/>
      <c r="N2259" s="326">
        <v>2</v>
      </c>
      <c r="O2259" s="296">
        <v>6</v>
      </c>
      <c r="P2259" s="327">
        <v>40229.188122376669</v>
      </c>
      <c r="Q2259" s="321"/>
    </row>
    <row r="2260" spans="1:17" s="285" customFormat="1" ht="11.25" x14ac:dyDescent="0.2">
      <c r="A2260" s="310" t="s">
        <v>1261</v>
      </c>
      <c r="B2260" s="296" t="s">
        <v>1262</v>
      </c>
      <c r="C2260" s="296" t="s">
        <v>312</v>
      </c>
      <c r="D2260" s="297" t="s">
        <v>4864</v>
      </c>
      <c r="E2260" s="323">
        <v>6500</v>
      </c>
      <c r="F2260" s="310" t="s">
        <v>3488</v>
      </c>
      <c r="G2260" s="297" t="s">
        <v>3489</v>
      </c>
      <c r="H2260" s="297" t="s">
        <v>4867</v>
      </c>
      <c r="I2260" s="297" t="s">
        <v>4868</v>
      </c>
      <c r="J2260" s="324" t="s">
        <v>4869</v>
      </c>
      <c r="K2260" s="325"/>
      <c r="L2260" s="322"/>
      <c r="M2260" s="297"/>
      <c r="N2260" s="326">
        <v>2</v>
      </c>
      <c r="O2260" s="296">
        <v>6</v>
      </c>
      <c r="P2260" s="327">
        <v>40229.188122376669</v>
      </c>
      <c r="Q2260" s="321"/>
    </row>
    <row r="2261" spans="1:17" s="285" customFormat="1" ht="11.25" x14ac:dyDescent="0.2">
      <c r="A2261" s="310" t="s">
        <v>1261</v>
      </c>
      <c r="B2261" s="296" t="s">
        <v>1262</v>
      </c>
      <c r="C2261" s="296" t="s">
        <v>312</v>
      </c>
      <c r="D2261" s="297" t="s">
        <v>4864</v>
      </c>
      <c r="E2261" s="323">
        <v>6500</v>
      </c>
      <c r="F2261" s="310" t="s">
        <v>5729</v>
      </c>
      <c r="G2261" s="297" t="s">
        <v>5730</v>
      </c>
      <c r="H2261" s="297" t="s">
        <v>4877</v>
      </c>
      <c r="I2261" s="297" t="s">
        <v>4868</v>
      </c>
      <c r="J2261" s="324" t="s">
        <v>4869</v>
      </c>
      <c r="K2261" s="325"/>
      <c r="L2261" s="322"/>
      <c r="M2261" s="297"/>
      <c r="N2261" s="326">
        <v>2</v>
      </c>
      <c r="O2261" s="296">
        <v>6</v>
      </c>
      <c r="P2261" s="327">
        <v>40229.188122376669</v>
      </c>
      <c r="Q2261" s="321"/>
    </row>
    <row r="2262" spans="1:17" s="285" customFormat="1" ht="11.25" x14ac:dyDescent="0.2">
      <c r="A2262" s="310" t="s">
        <v>1261</v>
      </c>
      <c r="B2262" s="296" t="s">
        <v>1262</v>
      </c>
      <c r="C2262" s="296" t="s">
        <v>312</v>
      </c>
      <c r="D2262" s="297" t="s">
        <v>4880</v>
      </c>
      <c r="E2262" s="323">
        <v>4500</v>
      </c>
      <c r="F2262" s="310" t="s">
        <v>5731</v>
      </c>
      <c r="G2262" s="297" t="s">
        <v>5732</v>
      </c>
      <c r="H2262" s="297" t="s">
        <v>5050</v>
      </c>
      <c r="I2262" s="297" t="s">
        <v>4868</v>
      </c>
      <c r="J2262" s="324" t="s">
        <v>5069</v>
      </c>
      <c r="K2262" s="325"/>
      <c r="L2262" s="322"/>
      <c r="M2262" s="297"/>
      <c r="N2262" s="326">
        <v>1</v>
      </c>
      <c r="O2262" s="296">
        <v>6</v>
      </c>
      <c r="P2262" s="327">
        <v>28229.188122376669</v>
      </c>
      <c r="Q2262" s="321"/>
    </row>
    <row r="2263" spans="1:17" s="285" customFormat="1" ht="11.25" x14ac:dyDescent="0.2">
      <c r="A2263" s="310" t="s">
        <v>1261</v>
      </c>
      <c r="B2263" s="296" t="s">
        <v>1262</v>
      </c>
      <c r="C2263" s="296" t="s">
        <v>312</v>
      </c>
      <c r="D2263" s="297" t="s">
        <v>4864</v>
      </c>
      <c r="E2263" s="323">
        <v>7500</v>
      </c>
      <c r="F2263" s="310" t="s">
        <v>5733</v>
      </c>
      <c r="G2263" s="297" t="s">
        <v>5734</v>
      </c>
      <c r="H2263" s="297" t="s">
        <v>4917</v>
      </c>
      <c r="I2263" s="297" t="s">
        <v>4868</v>
      </c>
      <c r="J2263" s="324" t="s">
        <v>4869</v>
      </c>
      <c r="K2263" s="325"/>
      <c r="L2263" s="322"/>
      <c r="M2263" s="297"/>
      <c r="N2263" s="326">
        <v>4</v>
      </c>
      <c r="O2263" s="296">
        <v>6</v>
      </c>
      <c r="P2263" s="327">
        <v>46229.188122376669</v>
      </c>
      <c r="Q2263" s="321"/>
    </row>
    <row r="2264" spans="1:17" s="285" customFormat="1" ht="11.25" x14ac:dyDescent="0.2">
      <c r="A2264" s="310" t="s">
        <v>1261</v>
      </c>
      <c r="B2264" s="296" t="s">
        <v>1262</v>
      </c>
      <c r="C2264" s="296" t="s">
        <v>312</v>
      </c>
      <c r="D2264" s="297" t="s">
        <v>4864</v>
      </c>
      <c r="E2264" s="323">
        <v>6500</v>
      </c>
      <c r="F2264" s="310" t="s">
        <v>5735</v>
      </c>
      <c r="G2264" s="297" t="s">
        <v>5736</v>
      </c>
      <c r="H2264" s="297" t="s">
        <v>4877</v>
      </c>
      <c r="I2264" s="297" t="s">
        <v>4868</v>
      </c>
      <c r="J2264" s="324" t="s">
        <v>4869</v>
      </c>
      <c r="K2264" s="325"/>
      <c r="L2264" s="322"/>
      <c r="M2264" s="297"/>
      <c r="N2264" s="326">
        <v>2</v>
      </c>
      <c r="O2264" s="296">
        <v>6</v>
      </c>
      <c r="P2264" s="327">
        <v>40229.188122376669</v>
      </c>
      <c r="Q2264" s="321"/>
    </row>
    <row r="2265" spans="1:17" s="285" customFormat="1" ht="11.25" x14ac:dyDescent="0.2">
      <c r="A2265" s="310" t="s">
        <v>1261</v>
      </c>
      <c r="B2265" s="296" t="s">
        <v>1262</v>
      </c>
      <c r="C2265" s="296" t="s">
        <v>312</v>
      </c>
      <c r="D2265" s="297" t="s">
        <v>4864</v>
      </c>
      <c r="E2265" s="323">
        <v>6500</v>
      </c>
      <c r="F2265" s="310" t="s">
        <v>5739</v>
      </c>
      <c r="G2265" s="297" t="s">
        <v>5740</v>
      </c>
      <c r="H2265" s="297" t="s">
        <v>4867</v>
      </c>
      <c r="I2265" s="297" t="s">
        <v>4868</v>
      </c>
      <c r="J2265" s="324" t="s">
        <v>4869</v>
      </c>
      <c r="K2265" s="325"/>
      <c r="L2265" s="322"/>
      <c r="M2265" s="297"/>
      <c r="N2265" s="326">
        <v>2</v>
      </c>
      <c r="O2265" s="296">
        <v>6</v>
      </c>
      <c r="P2265" s="327">
        <v>40229.188122376669</v>
      </c>
      <c r="Q2265" s="321"/>
    </row>
    <row r="2266" spans="1:17" s="285" customFormat="1" ht="11.25" x14ac:dyDescent="0.2">
      <c r="A2266" s="310" t="s">
        <v>1261</v>
      </c>
      <c r="B2266" s="296" t="s">
        <v>1262</v>
      </c>
      <c r="C2266" s="296" t="s">
        <v>312</v>
      </c>
      <c r="D2266" s="297" t="s">
        <v>4864</v>
      </c>
      <c r="E2266" s="323">
        <v>12500</v>
      </c>
      <c r="F2266" s="310" t="s">
        <v>5741</v>
      </c>
      <c r="G2266" s="297" t="s">
        <v>5742</v>
      </c>
      <c r="H2266" s="297" t="s">
        <v>4887</v>
      </c>
      <c r="I2266" s="297" t="s">
        <v>4868</v>
      </c>
      <c r="J2266" s="324" t="s">
        <v>4869</v>
      </c>
      <c r="K2266" s="325"/>
      <c r="L2266" s="322"/>
      <c r="M2266" s="297"/>
      <c r="N2266" s="326">
        <v>4</v>
      </c>
      <c r="O2266" s="296">
        <v>6</v>
      </c>
      <c r="P2266" s="327">
        <v>76229.188122376669</v>
      </c>
      <c r="Q2266" s="321"/>
    </row>
    <row r="2267" spans="1:17" s="285" customFormat="1" ht="11.25" x14ac:dyDescent="0.2">
      <c r="A2267" s="310" t="s">
        <v>1261</v>
      </c>
      <c r="B2267" s="296" t="s">
        <v>1262</v>
      </c>
      <c r="C2267" s="296" t="s">
        <v>312</v>
      </c>
      <c r="D2267" s="297" t="s">
        <v>4864</v>
      </c>
      <c r="E2267" s="323">
        <v>5500</v>
      </c>
      <c r="F2267" s="310" t="s">
        <v>5743</v>
      </c>
      <c r="G2267" s="297" t="s">
        <v>5744</v>
      </c>
      <c r="H2267" s="297" t="s">
        <v>4887</v>
      </c>
      <c r="I2267" s="297" t="s">
        <v>4868</v>
      </c>
      <c r="J2267" s="324" t="s">
        <v>4869</v>
      </c>
      <c r="K2267" s="325"/>
      <c r="L2267" s="322"/>
      <c r="M2267" s="297"/>
      <c r="N2267" s="326">
        <v>1</v>
      </c>
      <c r="O2267" s="296">
        <v>6</v>
      </c>
      <c r="P2267" s="327">
        <v>34229.188122376669</v>
      </c>
      <c r="Q2267" s="321"/>
    </row>
    <row r="2268" spans="1:17" s="285" customFormat="1" ht="11.25" x14ac:dyDescent="0.2">
      <c r="A2268" s="310" t="s">
        <v>1261</v>
      </c>
      <c r="B2268" s="296" t="s">
        <v>1262</v>
      </c>
      <c r="C2268" s="296" t="s">
        <v>312</v>
      </c>
      <c r="D2268" s="297" t="s">
        <v>4864</v>
      </c>
      <c r="E2268" s="323">
        <v>7500</v>
      </c>
      <c r="F2268" s="310" t="s">
        <v>5747</v>
      </c>
      <c r="G2268" s="297" t="s">
        <v>5748</v>
      </c>
      <c r="H2268" s="297" t="s">
        <v>4867</v>
      </c>
      <c r="I2268" s="297" t="s">
        <v>4868</v>
      </c>
      <c r="J2268" s="324" t="s">
        <v>4869</v>
      </c>
      <c r="K2268" s="325"/>
      <c r="L2268" s="322"/>
      <c r="M2268" s="297"/>
      <c r="N2268" s="326">
        <v>4</v>
      </c>
      <c r="O2268" s="296">
        <v>6</v>
      </c>
      <c r="P2268" s="327">
        <v>46229.188122376669</v>
      </c>
      <c r="Q2268" s="321"/>
    </row>
    <row r="2269" spans="1:17" s="285" customFormat="1" ht="11.25" x14ac:dyDescent="0.2">
      <c r="A2269" s="310" t="s">
        <v>1261</v>
      </c>
      <c r="B2269" s="296" t="s">
        <v>1262</v>
      </c>
      <c r="C2269" s="296" t="s">
        <v>312</v>
      </c>
      <c r="D2269" s="297" t="s">
        <v>4864</v>
      </c>
      <c r="E2269" s="323">
        <v>6500</v>
      </c>
      <c r="F2269" s="310" t="s">
        <v>5749</v>
      </c>
      <c r="G2269" s="297" t="s">
        <v>5750</v>
      </c>
      <c r="H2269" s="297" t="s">
        <v>4877</v>
      </c>
      <c r="I2269" s="297" t="s">
        <v>4868</v>
      </c>
      <c r="J2269" s="324" t="s">
        <v>4869</v>
      </c>
      <c r="K2269" s="325"/>
      <c r="L2269" s="322"/>
      <c r="M2269" s="297"/>
      <c r="N2269" s="326">
        <v>2</v>
      </c>
      <c r="O2269" s="296">
        <v>6</v>
      </c>
      <c r="P2269" s="327">
        <v>40229.188122376669</v>
      </c>
      <c r="Q2269" s="321"/>
    </row>
    <row r="2270" spans="1:17" s="285" customFormat="1" ht="11.25" x14ac:dyDescent="0.2">
      <c r="A2270" s="310" t="s">
        <v>1261</v>
      </c>
      <c r="B2270" s="296" t="s">
        <v>1262</v>
      </c>
      <c r="C2270" s="296" t="s">
        <v>312</v>
      </c>
      <c r="D2270" s="297" t="s">
        <v>4864</v>
      </c>
      <c r="E2270" s="323">
        <v>7000</v>
      </c>
      <c r="F2270" s="310" t="s">
        <v>5751</v>
      </c>
      <c r="G2270" s="297" t="s">
        <v>5752</v>
      </c>
      <c r="H2270" s="297" t="s">
        <v>4877</v>
      </c>
      <c r="I2270" s="297" t="s">
        <v>4868</v>
      </c>
      <c r="J2270" s="324" t="s">
        <v>4869</v>
      </c>
      <c r="K2270" s="325"/>
      <c r="L2270" s="322"/>
      <c r="M2270" s="297"/>
      <c r="N2270" s="326">
        <v>1</v>
      </c>
      <c r="O2270" s="296">
        <v>6</v>
      </c>
      <c r="P2270" s="327">
        <v>43229.188122376669</v>
      </c>
      <c r="Q2270" s="321"/>
    </row>
    <row r="2271" spans="1:17" s="285" customFormat="1" ht="11.25" x14ac:dyDescent="0.2">
      <c r="A2271" s="310" t="s">
        <v>1261</v>
      </c>
      <c r="B2271" s="296" t="s">
        <v>1262</v>
      </c>
      <c r="C2271" s="296" t="s">
        <v>312</v>
      </c>
      <c r="D2271" s="297" t="s">
        <v>4864</v>
      </c>
      <c r="E2271" s="323">
        <v>6500</v>
      </c>
      <c r="F2271" s="310" t="s">
        <v>5753</v>
      </c>
      <c r="G2271" s="297" t="s">
        <v>5754</v>
      </c>
      <c r="H2271" s="297" t="s">
        <v>4867</v>
      </c>
      <c r="I2271" s="297" t="s">
        <v>4868</v>
      </c>
      <c r="J2271" s="324" t="s">
        <v>4869</v>
      </c>
      <c r="K2271" s="325"/>
      <c r="L2271" s="322"/>
      <c r="M2271" s="297"/>
      <c r="N2271" s="326">
        <v>2</v>
      </c>
      <c r="O2271" s="296">
        <v>6</v>
      </c>
      <c r="P2271" s="327">
        <v>40445.858122376667</v>
      </c>
      <c r="Q2271" s="321"/>
    </row>
    <row r="2272" spans="1:17" s="285" customFormat="1" ht="11.25" x14ac:dyDescent="0.2">
      <c r="A2272" s="310" t="s">
        <v>1261</v>
      </c>
      <c r="B2272" s="296" t="s">
        <v>1262</v>
      </c>
      <c r="C2272" s="296" t="s">
        <v>312</v>
      </c>
      <c r="D2272" s="297" t="s">
        <v>4864</v>
      </c>
      <c r="E2272" s="323">
        <v>6500</v>
      </c>
      <c r="F2272" s="310" t="s">
        <v>5755</v>
      </c>
      <c r="G2272" s="297" t="s">
        <v>5756</v>
      </c>
      <c r="H2272" s="297" t="s">
        <v>5757</v>
      </c>
      <c r="I2272" s="297" t="s">
        <v>4868</v>
      </c>
      <c r="J2272" s="324" t="s">
        <v>4869</v>
      </c>
      <c r="K2272" s="325"/>
      <c r="L2272" s="322"/>
      <c r="M2272" s="297"/>
      <c r="N2272" s="326">
        <v>2</v>
      </c>
      <c r="O2272" s="296">
        <v>6</v>
      </c>
      <c r="P2272" s="327">
        <v>40229.188122376669</v>
      </c>
      <c r="Q2272" s="321"/>
    </row>
    <row r="2273" spans="1:17" s="285" customFormat="1" ht="11.25" x14ac:dyDescent="0.2">
      <c r="A2273" s="310" t="s">
        <v>1261</v>
      </c>
      <c r="B2273" s="296" t="s">
        <v>1262</v>
      </c>
      <c r="C2273" s="296" t="s">
        <v>312</v>
      </c>
      <c r="D2273" s="297" t="s">
        <v>4956</v>
      </c>
      <c r="E2273" s="323">
        <v>2500</v>
      </c>
      <c r="F2273" s="310" t="s">
        <v>5758</v>
      </c>
      <c r="G2273" s="297" t="s">
        <v>5759</v>
      </c>
      <c r="H2273" s="297" t="s">
        <v>4959</v>
      </c>
      <c r="I2273" s="297" t="s">
        <v>4897</v>
      </c>
      <c r="J2273" s="324" t="s">
        <v>4960</v>
      </c>
      <c r="K2273" s="325"/>
      <c r="L2273" s="322"/>
      <c r="M2273" s="297"/>
      <c r="N2273" s="326">
        <v>1</v>
      </c>
      <c r="O2273" s="296">
        <v>6</v>
      </c>
      <c r="P2273" s="327">
        <v>16229.188122376669</v>
      </c>
      <c r="Q2273" s="321"/>
    </row>
    <row r="2274" spans="1:17" s="285" customFormat="1" ht="11.25" x14ac:dyDescent="0.2">
      <c r="A2274" s="310" t="s">
        <v>1261</v>
      </c>
      <c r="B2274" s="296" t="s">
        <v>1262</v>
      </c>
      <c r="C2274" s="296" t="s">
        <v>312</v>
      </c>
      <c r="D2274" s="297" t="s">
        <v>4864</v>
      </c>
      <c r="E2274" s="323">
        <v>6500</v>
      </c>
      <c r="F2274" s="310" t="s">
        <v>5760</v>
      </c>
      <c r="G2274" s="297" t="s">
        <v>5761</v>
      </c>
      <c r="H2274" s="297" t="s">
        <v>4877</v>
      </c>
      <c r="I2274" s="297" t="s">
        <v>4868</v>
      </c>
      <c r="J2274" s="324" t="s">
        <v>4869</v>
      </c>
      <c r="K2274" s="325"/>
      <c r="L2274" s="322"/>
      <c r="M2274" s="297"/>
      <c r="N2274" s="326">
        <v>1</v>
      </c>
      <c r="O2274" s="296">
        <v>6</v>
      </c>
      <c r="P2274" s="327">
        <v>40229.188122376669</v>
      </c>
      <c r="Q2274" s="321"/>
    </row>
    <row r="2275" spans="1:17" s="285" customFormat="1" ht="11.25" x14ac:dyDescent="0.2">
      <c r="A2275" s="310" t="s">
        <v>1261</v>
      </c>
      <c r="B2275" s="296" t="s">
        <v>1262</v>
      </c>
      <c r="C2275" s="296" t="s">
        <v>312</v>
      </c>
      <c r="D2275" s="297" t="s">
        <v>4864</v>
      </c>
      <c r="E2275" s="323">
        <v>6500</v>
      </c>
      <c r="F2275" s="310" t="s">
        <v>5762</v>
      </c>
      <c r="G2275" s="297" t="s">
        <v>5763</v>
      </c>
      <c r="H2275" s="297" t="s">
        <v>4877</v>
      </c>
      <c r="I2275" s="297" t="s">
        <v>4868</v>
      </c>
      <c r="J2275" s="324" t="s">
        <v>4869</v>
      </c>
      <c r="K2275" s="325"/>
      <c r="L2275" s="322"/>
      <c r="M2275" s="297"/>
      <c r="N2275" s="326">
        <v>1</v>
      </c>
      <c r="O2275" s="296">
        <v>6</v>
      </c>
      <c r="P2275" s="327">
        <v>40229.188122376669</v>
      </c>
      <c r="Q2275" s="321"/>
    </row>
    <row r="2276" spans="1:17" s="285" customFormat="1" ht="11.25" x14ac:dyDescent="0.2">
      <c r="A2276" s="310" t="s">
        <v>1261</v>
      </c>
      <c r="B2276" s="296" t="s">
        <v>1262</v>
      </c>
      <c r="C2276" s="296" t="s">
        <v>312</v>
      </c>
      <c r="D2276" s="297" t="s">
        <v>4956</v>
      </c>
      <c r="E2276" s="323">
        <v>2500</v>
      </c>
      <c r="F2276" s="310" t="s">
        <v>5764</v>
      </c>
      <c r="G2276" s="297" t="s">
        <v>5765</v>
      </c>
      <c r="H2276" s="297" t="s">
        <v>4959</v>
      </c>
      <c r="I2276" s="297" t="s">
        <v>4897</v>
      </c>
      <c r="J2276" s="324" t="s">
        <v>4960</v>
      </c>
      <c r="K2276" s="325"/>
      <c r="L2276" s="322"/>
      <c r="M2276" s="297"/>
      <c r="N2276" s="326">
        <v>1</v>
      </c>
      <c r="O2276" s="296">
        <v>6</v>
      </c>
      <c r="P2276" s="327">
        <v>16229.188122376669</v>
      </c>
      <c r="Q2276" s="321"/>
    </row>
    <row r="2277" spans="1:17" s="285" customFormat="1" ht="11.25" x14ac:dyDescent="0.2">
      <c r="A2277" s="310" t="s">
        <v>1261</v>
      </c>
      <c r="B2277" s="296" t="s">
        <v>1262</v>
      </c>
      <c r="C2277" s="296" t="s">
        <v>312</v>
      </c>
      <c r="D2277" s="297" t="s">
        <v>4864</v>
      </c>
      <c r="E2277" s="323">
        <v>7000</v>
      </c>
      <c r="F2277" s="310" t="s">
        <v>5766</v>
      </c>
      <c r="G2277" s="297" t="s">
        <v>5767</v>
      </c>
      <c r="H2277" s="297" t="s">
        <v>4903</v>
      </c>
      <c r="I2277" s="297" t="s">
        <v>4883</v>
      </c>
      <c r="J2277" s="324" t="s">
        <v>4884</v>
      </c>
      <c r="K2277" s="325"/>
      <c r="L2277" s="322"/>
      <c r="M2277" s="297"/>
      <c r="N2277" s="326">
        <v>1</v>
      </c>
      <c r="O2277" s="296">
        <v>6</v>
      </c>
      <c r="P2277" s="327">
        <v>43229.188122376669</v>
      </c>
      <c r="Q2277" s="321"/>
    </row>
    <row r="2278" spans="1:17" s="285" customFormat="1" ht="11.25" x14ac:dyDescent="0.2">
      <c r="A2278" s="310" t="s">
        <v>1261</v>
      </c>
      <c r="B2278" s="296" t="s">
        <v>1262</v>
      </c>
      <c r="C2278" s="296" t="s">
        <v>312</v>
      </c>
      <c r="D2278" s="297" t="s">
        <v>4864</v>
      </c>
      <c r="E2278" s="323">
        <v>7500</v>
      </c>
      <c r="F2278" s="310" t="s">
        <v>5768</v>
      </c>
      <c r="G2278" s="297" t="s">
        <v>5769</v>
      </c>
      <c r="H2278" s="297" t="s">
        <v>4867</v>
      </c>
      <c r="I2278" s="297" t="s">
        <v>4868</v>
      </c>
      <c r="J2278" s="324" t="s">
        <v>4869</v>
      </c>
      <c r="K2278" s="325"/>
      <c r="L2278" s="322"/>
      <c r="M2278" s="297"/>
      <c r="N2278" s="326">
        <v>2</v>
      </c>
      <c r="O2278" s="296">
        <v>6</v>
      </c>
      <c r="P2278" s="327">
        <v>46229.188122376669</v>
      </c>
      <c r="Q2278" s="321"/>
    </row>
    <row r="2279" spans="1:17" s="285" customFormat="1" ht="11.25" x14ac:dyDescent="0.2">
      <c r="A2279" s="310" t="s">
        <v>1261</v>
      </c>
      <c r="B2279" s="296" t="s">
        <v>1262</v>
      </c>
      <c r="C2279" s="296" t="s">
        <v>312</v>
      </c>
      <c r="D2279" s="297" t="s">
        <v>4864</v>
      </c>
      <c r="E2279" s="323">
        <v>6500</v>
      </c>
      <c r="F2279" s="310" t="s">
        <v>5770</v>
      </c>
      <c r="G2279" s="297" t="s">
        <v>5771</v>
      </c>
      <c r="H2279" s="297" t="s">
        <v>4887</v>
      </c>
      <c r="I2279" s="297" t="s">
        <v>4868</v>
      </c>
      <c r="J2279" s="324" t="s">
        <v>4869</v>
      </c>
      <c r="K2279" s="325"/>
      <c r="L2279" s="322"/>
      <c r="M2279" s="297"/>
      <c r="N2279" s="326">
        <v>4</v>
      </c>
      <c r="O2279" s="296">
        <v>6</v>
      </c>
      <c r="P2279" s="327">
        <v>40229.188122376669</v>
      </c>
      <c r="Q2279" s="321"/>
    </row>
    <row r="2280" spans="1:17" s="285" customFormat="1" ht="11.25" x14ac:dyDescent="0.2">
      <c r="A2280" s="310" t="s">
        <v>1261</v>
      </c>
      <c r="B2280" s="296" t="s">
        <v>1262</v>
      </c>
      <c r="C2280" s="296" t="s">
        <v>312</v>
      </c>
      <c r="D2280" s="297" t="s">
        <v>4864</v>
      </c>
      <c r="E2280" s="323">
        <v>12000</v>
      </c>
      <c r="F2280" s="310" t="s">
        <v>1445</v>
      </c>
      <c r="G2280" s="297" t="s">
        <v>1446</v>
      </c>
      <c r="H2280" s="297" t="s">
        <v>4877</v>
      </c>
      <c r="I2280" s="297" t="s">
        <v>4868</v>
      </c>
      <c r="J2280" s="324" t="s">
        <v>4869</v>
      </c>
      <c r="K2280" s="325"/>
      <c r="L2280" s="322"/>
      <c r="M2280" s="297"/>
      <c r="N2280" s="326">
        <v>1</v>
      </c>
      <c r="O2280" s="296">
        <v>6</v>
      </c>
      <c r="P2280" s="327">
        <v>73229.188122376669</v>
      </c>
      <c r="Q2280" s="321"/>
    </row>
    <row r="2281" spans="1:17" s="285" customFormat="1" ht="11.25" x14ac:dyDescent="0.2">
      <c r="A2281" s="310" t="s">
        <v>1261</v>
      </c>
      <c r="B2281" s="296" t="s">
        <v>1262</v>
      </c>
      <c r="C2281" s="296" t="s">
        <v>312</v>
      </c>
      <c r="D2281" s="297" t="s">
        <v>4864</v>
      </c>
      <c r="E2281" s="323">
        <v>7500</v>
      </c>
      <c r="F2281" s="310" t="s">
        <v>5772</v>
      </c>
      <c r="G2281" s="297" t="s">
        <v>5773</v>
      </c>
      <c r="H2281" s="297" t="s">
        <v>4867</v>
      </c>
      <c r="I2281" s="297" t="s">
        <v>4868</v>
      </c>
      <c r="J2281" s="324" t="s">
        <v>4869</v>
      </c>
      <c r="K2281" s="325"/>
      <c r="L2281" s="322"/>
      <c r="M2281" s="297"/>
      <c r="N2281" s="326">
        <v>2</v>
      </c>
      <c r="O2281" s="296">
        <v>6</v>
      </c>
      <c r="P2281" s="327">
        <v>46229.188122376669</v>
      </c>
      <c r="Q2281" s="321"/>
    </row>
    <row r="2282" spans="1:17" s="285" customFormat="1" ht="11.25" x14ac:dyDescent="0.2">
      <c r="A2282" s="310" t="s">
        <v>1261</v>
      </c>
      <c r="B2282" s="296" t="s">
        <v>1262</v>
      </c>
      <c r="C2282" s="296" t="s">
        <v>312</v>
      </c>
      <c r="D2282" s="297" t="s">
        <v>4864</v>
      </c>
      <c r="E2282" s="323">
        <v>7500</v>
      </c>
      <c r="F2282" s="310" t="s">
        <v>5776</v>
      </c>
      <c r="G2282" s="297" t="s">
        <v>5777</v>
      </c>
      <c r="H2282" s="297" t="s">
        <v>4874</v>
      </c>
      <c r="I2282" s="297" t="s">
        <v>4868</v>
      </c>
      <c r="J2282" s="324" t="s">
        <v>4869</v>
      </c>
      <c r="K2282" s="325"/>
      <c r="L2282" s="322"/>
      <c r="M2282" s="297"/>
      <c r="N2282" s="326">
        <v>4</v>
      </c>
      <c r="O2282" s="296">
        <v>6</v>
      </c>
      <c r="P2282" s="327">
        <v>46229.188122376669</v>
      </c>
      <c r="Q2282" s="321"/>
    </row>
    <row r="2283" spans="1:17" s="285" customFormat="1" ht="11.25" x14ac:dyDescent="0.2">
      <c r="A2283" s="310" t="s">
        <v>1261</v>
      </c>
      <c r="B2283" s="296" t="s">
        <v>1262</v>
      </c>
      <c r="C2283" s="296" t="s">
        <v>312</v>
      </c>
      <c r="D2283" s="297" t="s">
        <v>4956</v>
      </c>
      <c r="E2283" s="323">
        <v>2500</v>
      </c>
      <c r="F2283" s="310" t="s">
        <v>5778</v>
      </c>
      <c r="G2283" s="297" t="s">
        <v>5779</v>
      </c>
      <c r="H2283" s="297" t="s">
        <v>4959</v>
      </c>
      <c r="I2283" s="297" t="s">
        <v>4897</v>
      </c>
      <c r="J2283" s="324" t="s">
        <v>4960</v>
      </c>
      <c r="K2283" s="325"/>
      <c r="L2283" s="322"/>
      <c r="M2283" s="297"/>
      <c r="N2283" s="326">
        <v>1</v>
      </c>
      <c r="O2283" s="296">
        <v>6</v>
      </c>
      <c r="P2283" s="327">
        <v>16229.188122376669</v>
      </c>
      <c r="Q2283" s="321"/>
    </row>
    <row r="2284" spans="1:17" s="285" customFormat="1" ht="11.25" x14ac:dyDescent="0.2">
      <c r="A2284" s="310" t="s">
        <v>1261</v>
      </c>
      <c r="B2284" s="296" t="s">
        <v>1262</v>
      </c>
      <c r="C2284" s="296" t="s">
        <v>312</v>
      </c>
      <c r="D2284" s="297" t="s">
        <v>4864</v>
      </c>
      <c r="E2284" s="323">
        <v>5500</v>
      </c>
      <c r="F2284" s="310" t="s">
        <v>5780</v>
      </c>
      <c r="G2284" s="297" t="s">
        <v>5781</v>
      </c>
      <c r="H2284" s="297" t="s">
        <v>5154</v>
      </c>
      <c r="I2284" s="297" t="s">
        <v>4868</v>
      </c>
      <c r="J2284" s="324" t="s">
        <v>4869</v>
      </c>
      <c r="K2284" s="325"/>
      <c r="L2284" s="322"/>
      <c r="M2284" s="297"/>
      <c r="N2284" s="326">
        <v>1</v>
      </c>
      <c r="O2284" s="296">
        <v>6</v>
      </c>
      <c r="P2284" s="327">
        <v>34229.188122376669</v>
      </c>
      <c r="Q2284" s="321"/>
    </row>
    <row r="2285" spans="1:17" s="285" customFormat="1" ht="11.25" x14ac:dyDescent="0.2">
      <c r="A2285" s="310" t="s">
        <v>1261</v>
      </c>
      <c r="B2285" s="296" t="s">
        <v>1262</v>
      </c>
      <c r="C2285" s="296" t="s">
        <v>312</v>
      </c>
      <c r="D2285" s="297" t="s">
        <v>4864</v>
      </c>
      <c r="E2285" s="323">
        <v>3500</v>
      </c>
      <c r="F2285" s="310" t="s">
        <v>5782</v>
      </c>
      <c r="G2285" s="297" t="s">
        <v>5783</v>
      </c>
      <c r="H2285" s="297" t="s">
        <v>4903</v>
      </c>
      <c r="I2285" s="297" t="s">
        <v>4868</v>
      </c>
      <c r="J2285" s="324" t="s">
        <v>4869</v>
      </c>
      <c r="K2285" s="325"/>
      <c r="L2285" s="322"/>
      <c r="M2285" s="297"/>
      <c r="N2285" s="326">
        <v>1</v>
      </c>
      <c r="O2285" s="296">
        <v>6</v>
      </c>
      <c r="P2285" s="327">
        <v>23548.58812237667</v>
      </c>
      <c r="Q2285" s="321"/>
    </row>
    <row r="2286" spans="1:17" s="285" customFormat="1" ht="11.25" x14ac:dyDescent="0.2">
      <c r="A2286" s="310" t="s">
        <v>1261</v>
      </c>
      <c r="B2286" s="296" t="s">
        <v>1262</v>
      </c>
      <c r="C2286" s="296" t="s">
        <v>312</v>
      </c>
      <c r="D2286" s="297" t="s">
        <v>4864</v>
      </c>
      <c r="E2286" s="323">
        <v>7500</v>
      </c>
      <c r="F2286" s="310" t="s">
        <v>5785</v>
      </c>
      <c r="G2286" s="297" t="s">
        <v>5786</v>
      </c>
      <c r="H2286" s="297" t="s">
        <v>4867</v>
      </c>
      <c r="I2286" s="297" t="s">
        <v>4868</v>
      </c>
      <c r="J2286" s="324" t="s">
        <v>4869</v>
      </c>
      <c r="K2286" s="325"/>
      <c r="L2286" s="322"/>
      <c r="M2286" s="297"/>
      <c r="N2286" s="326">
        <v>2</v>
      </c>
      <c r="O2286" s="296">
        <v>6</v>
      </c>
      <c r="P2286" s="327">
        <v>46229.188122376669</v>
      </c>
      <c r="Q2286" s="321"/>
    </row>
    <row r="2287" spans="1:17" s="285" customFormat="1" ht="11.25" x14ac:dyDescent="0.2">
      <c r="A2287" s="310" t="s">
        <v>1261</v>
      </c>
      <c r="B2287" s="296" t="s">
        <v>1262</v>
      </c>
      <c r="C2287" s="296" t="s">
        <v>312</v>
      </c>
      <c r="D2287" s="297" t="s">
        <v>4864</v>
      </c>
      <c r="E2287" s="323">
        <v>8500</v>
      </c>
      <c r="F2287" s="310" t="s">
        <v>5787</v>
      </c>
      <c r="G2287" s="297" t="s">
        <v>5788</v>
      </c>
      <c r="H2287" s="297" t="s">
        <v>4867</v>
      </c>
      <c r="I2287" s="297" t="s">
        <v>4868</v>
      </c>
      <c r="J2287" s="324" t="s">
        <v>4869</v>
      </c>
      <c r="K2287" s="325"/>
      <c r="L2287" s="322"/>
      <c r="M2287" s="297"/>
      <c r="N2287" s="326">
        <v>4</v>
      </c>
      <c r="O2287" s="296">
        <v>6</v>
      </c>
      <c r="P2287" s="327">
        <v>45864.308122376664</v>
      </c>
      <c r="Q2287" s="321"/>
    </row>
    <row r="2288" spans="1:17" s="285" customFormat="1" ht="11.25" x14ac:dyDescent="0.2">
      <c r="A2288" s="310" t="s">
        <v>1261</v>
      </c>
      <c r="B2288" s="296" t="s">
        <v>1262</v>
      </c>
      <c r="C2288" s="296" t="s">
        <v>312</v>
      </c>
      <c r="D2288" s="297" t="s">
        <v>4864</v>
      </c>
      <c r="E2288" s="323">
        <v>7500</v>
      </c>
      <c r="F2288" s="310" t="s">
        <v>5789</v>
      </c>
      <c r="G2288" s="297" t="s">
        <v>5790</v>
      </c>
      <c r="H2288" s="297" t="s">
        <v>4867</v>
      </c>
      <c r="I2288" s="297" t="s">
        <v>4868</v>
      </c>
      <c r="J2288" s="324" t="s">
        <v>4869</v>
      </c>
      <c r="K2288" s="325"/>
      <c r="L2288" s="322"/>
      <c r="M2288" s="297"/>
      <c r="N2288" s="326">
        <v>1</v>
      </c>
      <c r="O2288" s="296">
        <v>6</v>
      </c>
      <c r="P2288" s="327">
        <v>46229.188122376669</v>
      </c>
      <c r="Q2288" s="321"/>
    </row>
    <row r="2289" spans="1:17" s="285" customFormat="1" ht="11.25" x14ac:dyDescent="0.2">
      <c r="A2289" s="310" t="s">
        <v>1261</v>
      </c>
      <c r="B2289" s="296" t="s">
        <v>1262</v>
      </c>
      <c r="C2289" s="296" t="s">
        <v>312</v>
      </c>
      <c r="D2289" s="297" t="s">
        <v>4864</v>
      </c>
      <c r="E2289" s="323">
        <v>7500</v>
      </c>
      <c r="F2289" s="310" t="s">
        <v>5791</v>
      </c>
      <c r="G2289" s="297" t="s">
        <v>5792</v>
      </c>
      <c r="H2289" s="297" t="s">
        <v>4867</v>
      </c>
      <c r="I2289" s="297" t="s">
        <v>4868</v>
      </c>
      <c r="J2289" s="324" t="s">
        <v>4869</v>
      </c>
      <c r="K2289" s="325"/>
      <c r="L2289" s="322"/>
      <c r="M2289" s="297"/>
      <c r="N2289" s="326">
        <v>2</v>
      </c>
      <c r="O2289" s="296">
        <v>6</v>
      </c>
      <c r="P2289" s="327">
        <v>46229.188122376669</v>
      </c>
      <c r="Q2289" s="321"/>
    </row>
    <row r="2290" spans="1:17" s="285" customFormat="1" ht="11.25" x14ac:dyDescent="0.2">
      <c r="A2290" s="310" t="s">
        <v>1261</v>
      </c>
      <c r="B2290" s="296" t="s">
        <v>1262</v>
      </c>
      <c r="C2290" s="296" t="s">
        <v>312</v>
      </c>
      <c r="D2290" s="297" t="s">
        <v>4880</v>
      </c>
      <c r="E2290" s="323">
        <v>4500</v>
      </c>
      <c r="F2290" s="310" t="s">
        <v>5793</v>
      </c>
      <c r="G2290" s="297" t="s">
        <v>5794</v>
      </c>
      <c r="H2290" s="297" t="s">
        <v>5050</v>
      </c>
      <c r="I2290" s="297" t="s">
        <v>4868</v>
      </c>
      <c r="J2290" s="324" t="s">
        <v>5069</v>
      </c>
      <c r="K2290" s="325"/>
      <c r="L2290" s="322"/>
      <c r="M2290" s="297"/>
      <c r="N2290" s="326">
        <v>4</v>
      </c>
      <c r="O2290" s="296">
        <v>6</v>
      </c>
      <c r="P2290" s="327">
        <v>28229.188122376669</v>
      </c>
      <c r="Q2290" s="321"/>
    </row>
    <row r="2291" spans="1:17" s="285" customFormat="1" ht="11.25" x14ac:dyDescent="0.2">
      <c r="A2291" s="310" t="s">
        <v>1261</v>
      </c>
      <c r="B2291" s="296" t="s">
        <v>1262</v>
      </c>
      <c r="C2291" s="296" t="s">
        <v>312</v>
      </c>
      <c r="D2291" s="297" t="s">
        <v>4956</v>
      </c>
      <c r="E2291" s="323">
        <v>3000</v>
      </c>
      <c r="F2291" s="310" t="s">
        <v>5795</v>
      </c>
      <c r="G2291" s="297" t="s">
        <v>5796</v>
      </c>
      <c r="H2291" s="297" t="s">
        <v>4896</v>
      </c>
      <c r="I2291" s="297" t="s">
        <v>4897</v>
      </c>
      <c r="J2291" s="297" t="s">
        <v>4898</v>
      </c>
      <c r="K2291" s="325"/>
      <c r="L2291" s="322"/>
      <c r="M2291" s="297"/>
      <c r="N2291" s="326">
        <v>1</v>
      </c>
      <c r="O2291" s="296">
        <v>6</v>
      </c>
      <c r="P2291" s="327">
        <v>19229.188122376669</v>
      </c>
      <c r="Q2291" s="321"/>
    </row>
    <row r="2292" spans="1:17" s="285" customFormat="1" ht="11.25" x14ac:dyDescent="0.2">
      <c r="A2292" s="310" t="s">
        <v>1261</v>
      </c>
      <c r="B2292" s="296" t="s">
        <v>1262</v>
      </c>
      <c r="C2292" s="296" t="s">
        <v>312</v>
      </c>
      <c r="D2292" s="297" t="s">
        <v>4864</v>
      </c>
      <c r="E2292" s="323">
        <v>7000</v>
      </c>
      <c r="F2292" s="310" t="s">
        <v>5797</v>
      </c>
      <c r="G2292" s="297" t="s">
        <v>5798</v>
      </c>
      <c r="H2292" s="297" t="s">
        <v>5196</v>
      </c>
      <c r="I2292" s="297" t="s">
        <v>4883</v>
      </c>
      <c r="J2292" s="324" t="s">
        <v>4884</v>
      </c>
      <c r="K2292" s="325"/>
      <c r="L2292" s="322"/>
      <c r="M2292" s="297"/>
      <c r="N2292" s="326">
        <v>1</v>
      </c>
      <c r="O2292" s="296">
        <v>6</v>
      </c>
      <c r="P2292" s="327">
        <v>43229.188122376669</v>
      </c>
      <c r="Q2292" s="321"/>
    </row>
    <row r="2293" spans="1:17" s="285" customFormat="1" ht="11.25" x14ac:dyDescent="0.2">
      <c r="A2293" s="310" t="s">
        <v>1261</v>
      </c>
      <c r="B2293" s="296" t="s">
        <v>1262</v>
      </c>
      <c r="C2293" s="296" t="s">
        <v>312</v>
      </c>
      <c r="D2293" s="297" t="s">
        <v>4864</v>
      </c>
      <c r="E2293" s="323">
        <v>7500</v>
      </c>
      <c r="F2293" s="310" t="s">
        <v>5799</v>
      </c>
      <c r="G2293" s="297" t="s">
        <v>5800</v>
      </c>
      <c r="H2293" s="297" t="s">
        <v>4867</v>
      </c>
      <c r="I2293" s="297" t="s">
        <v>4868</v>
      </c>
      <c r="J2293" s="324" t="s">
        <v>4869</v>
      </c>
      <c r="K2293" s="325"/>
      <c r="L2293" s="322"/>
      <c r="M2293" s="297"/>
      <c r="N2293" s="326">
        <v>4</v>
      </c>
      <c r="O2293" s="296">
        <v>6</v>
      </c>
      <c r="P2293" s="327">
        <v>46229.188122376669</v>
      </c>
      <c r="Q2293" s="321"/>
    </row>
    <row r="2294" spans="1:17" s="285" customFormat="1" ht="11.25" x14ac:dyDescent="0.2">
      <c r="A2294" s="310" t="s">
        <v>1261</v>
      </c>
      <c r="B2294" s="296" t="s">
        <v>1262</v>
      </c>
      <c r="C2294" s="296" t="s">
        <v>312</v>
      </c>
      <c r="D2294" s="297" t="s">
        <v>4880</v>
      </c>
      <c r="E2294" s="323">
        <v>2500</v>
      </c>
      <c r="F2294" s="310" t="s">
        <v>5801</v>
      </c>
      <c r="G2294" s="297" t="s">
        <v>5802</v>
      </c>
      <c r="H2294" s="297" t="s">
        <v>5050</v>
      </c>
      <c r="I2294" s="297" t="s">
        <v>4868</v>
      </c>
      <c r="J2294" s="324" t="s">
        <v>5069</v>
      </c>
      <c r="K2294" s="325"/>
      <c r="L2294" s="322"/>
      <c r="M2294" s="297"/>
      <c r="N2294" s="326">
        <v>1</v>
      </c>
      <c r="O2294" s="296">
        <v>6</v>
      </c>
      <c r="P2294" s="327">
        <v>16229.188122376669</v>
      </c>
      <c r="Q2294" s="321"/>
    </row>
    <row r="2295" spans="1:17" s="285" customFormat="1" ht="11.25" x14ac:dyDescent="0.2">
      <c r="A2295" s="310" t="s">
        <v>1261</v>
      </c>
      <c r="B2295" s="296" t="s">
        <v>1262</v>
      </c>
      <c r="C2295" s="296" t="s">
        <v>312</v>
      </c>
      <c r="D2295" s="297" t="s">
        <v>4864</v>
      </c>
      <c r="E2295" s="323">
        <v>6500</v>
      </c>
      <c r="F2295" s="310" t="s">
        <v>5803</v>
      </c>
      <c r="G2295" s="297" t="s">
        <v>5804</v>
      </c>
      <c r="H2295" s="297" t="s">
        <v>4874</v>
      </c>
      <c r="I2295" s="297" t="s">
        <v>4868</v>
      </c>
      <c r="J2295" s="324" t="s">
        <v>4869</v>
      </c>
      <c r="K2295" s="325"/>
      <c r="L2295" s="322"/>
      <c r="M2295" s="297"/>
      <c r="N2295" s="326">
        <v>2</v>
      </c>
      <c r="O2295" s="296">
        <v>6</v>
      </c>
      <c r="P2295" s="327">
        <v>40229.188122376669</v>
      </c>
      <c r="Q2295" s="321"/>
    </row>
    <row r="2296" spans="1:17" s="285" customFormat="1" ht="11.25" x14ac:dyDescent="0.2">
      <c r="A2296" s="310" t="s">
        <v>1261</v>
      </c>
      <c r="B2296" s="296" t="s">
        <v>1262</v>
      </c>
      <c r="C2296" s="296" t="s">
        <v>312</v>
      </c>
      <c r="D2296" s="297" t="s">
        <v>4864</v>
      </c>
      <c r="E2296" s="323">
        <v>5500</v>
      </c>
      <c r="F2296" s="310" t="s">
        <v>5805</v>
      </c>
      <c r="G2296" s="297" t="s">
        <v>5806</v>
      </c>
      <c r="H2296" s="297" t="s">
        <v>4867</v>
      </c>
      <c r="I2296" s="297" t="s">
        <v>4868</v>
      </c>
      <c r="J2296" s="324" t="s">
        <v>4869</v>
      </c>
      <c r="K2296" s="325"/>
      <c r="L2296" s="322"/>
      <c r="M2296" s="297"/>
      <c r="N2296" s="326">
        <v>4</v>
      </c>
      <c r="O2296" s="296">
        <v>6</v>
      </c>
      <c r="P2296" s="327">
        <v>34229.188122376669</v>
      </c>
      <c r="Q2296" s="321"/>
    </row>
    <row r="2297" spans="1:17" s="285" customFormat="1" ht="11.25" x14ac:dyDescent="0.2">
      <c r="A2297" s="310" t="s">
        <v>1261</v>
      </c>
      <c r="B2297" s="296" t="s">
        <v>1262</v>
      </c>
      <c r="C2297" s="296" t="s">
        <v>312</v>
      </c>
      <c r="D2297" s="297" t="s">
        <v>4864</v>
      </c>
      <c r="E2297" s="323">
        <v>7500</v>
      </c>
      <c r="F2297" s="310" t="s">
        <v>5807</v>
      </c>
      <c r="G2297" s="297" t="s">
        <v>5808</v>
      </c>
      <c r="H2297" s="297" t="s">
        <v>4877</v>
      </c>
      <c r="I2297" s="297" t="s">
        <v>4868</v>
      </c>
      <c r="J2297" s="324" t="s">
        <v>4869</v>
      </c>
      <c r="K2297" s="325"/>
      <c r="L2297" s="322"/>
      <c r="M2297" s="297"/>
      <c r="N2297" s="326">
        <v>1</v>
      </c>
      <c r="O2297" s="296">
        <v>6</v>
      </c>
      <c r="P2297" s="327">
        <v>46229.188122376669</v>
      </c>
      <c r="Q2297" s="321"/>
    </row>
    <row r="2298" spans="1:17" s="285" customFormat="1" ht="11.25" x14ac:dyDescent="0.2">
      <c r="A2298" s="310" t="s">
        <v>1261</v>
      </c>
      <c r="B2298" s="296" t="s">
        <v>1262</v>
      </c>
      <c r="C2298" s="296" t="s">
        <v>312</v>
      </c>
      <c r="D2298" s="297" t="s">
        <v>4864</v>
      </c>
      <c r="E2298" s="323">
        <v>6500</v>
      </c>
      <c r="F2298" s="310" t="s">
        <v>5811</v>
      </c>
      <c r="G2298" s="297" t="s">
        <v>5812</v>
      </c>
      <c r="H2298" s="297" t="s">
        <v>4917</v>
      </c>
      <c r="I2298" s="297" t="s">
        <v>4868</v>
      </c>
      <c r="J2298" s="324" t="s">
        <v>4869</v>
      </c>
      <c r="K2298" s="325"/>
      <c r="L2298" s="322"/>
      <c r="M2298" s="297"/>
      <c r="N2298" s="326">
        <v>1</v>
      </c>
      <c r="O2298" s="296">
        <v>6</v>
      </c>
      <c r="P2298" s="327">
        <v>40229.188122376669</v>
      </c>
      <c r="Q2298" s="321"/>
    </row>
    <row r="2299" spans="1:17" s="285" customFormat="1" ht="11.25" x14ac:dyDescent="0.2">
      <c r="A2299" s="310" t="s">
        <v>1261</v>
      </c>
      <c r="B2299" s="296" t="s">
        <v>1262</v>
      </c>
      <c r="C2299" s="296" t="s">
        <v>312</v>
      </c>
      <c r="D2299" s="297" t="s">
        <v>4864</v>
      </c>
      <c r="E2299" s="323">
        <v>3500</v>
      </c>
      <c r="F2299" s="310" t="s">
        <v>5813</v>
      </c>
      <c r="G2299" s="297" t="s">
        <v>5814</v>
      </c>
      <c r="H2299" s="297" t="s">
        <v>4874</v>
      </c>
      <c r="I2299" s="297" t="s">
        <v>4868</v>
      </c>
      <c r="J2299" s="324" t="s">
        <v>4869</v>
      </c>
      <c r="K2299" s="325"/>
      <c r="L2299" s="322"/>
      <c r="M2299" s="297"/>
      <c r="N2299" s="326">
        <v>1</v>
      </c>
      <c r="O2299" s="296">
        <v>6</v>
      </c>
      <c r="P2299" s="327">
        <v>22229.188122376669</v>
      </c>
      <c r="Q2299" s="321"/>
    </row>
    <row r="2300" spans="1:17" s="285" customFormat="1" ht="11.25" x14ac:dyDescent="0.2">
      <c r="A2300" s="310" t="s">
        <v>1261</v>
      </c>
      <c r="B2300" s="296" t="s">
        <v>1262</v>
      </c>
      <c r="C2300" s="296" t="s">
        <v>312</v>
      </c>
      <c r="D2300" s="297" t="s">
        <v>4880</v>
      </c>
      <c r="E2300" s="323">
        <v>3800</v>
      </c>
      <c r="F2300" s="310" t="s">
        <v>5815</v>
      </c>
      <c r="G2300" s="297" t="s">
        <v>5816</v>
      </c>
      <c r="H2300" s="297" t="s">
        <v>4867</v>
      </c>
      <c r="I2300" s="297" t="s">
        <v>4868</v>
      </c>
      <c r="J2300" s="324" t="s">
        <v>5069</v>
      </c>
      <c r="K2300" s="325"/>
      <c r="L2300" s="322"/>
      <c r="M2300" s="297"/>
      <c r="N2300" s="326">
        <v>1</v>
      </c>
      <c r="O2300" s="296">
        <v>6</v>
      </c>
      <c r="P2300" s="327">
        <v>24029.188122376669</v>
      </c>
      <c r="Q2300" s="321"/>
    </row>
    <row r="2301" spans="1:17" s="285" customFormat="1" ht="11.25" x14ac:dyDescent="0.2">
      <c r="A2301" s="310" t="s">
        <v>1261</v>
      </c>
      <c r="B2301" s="296" t="s">
        <v>1262</v>
      </c>
      <c r="C2301" s="296" t="s">
        <v>312</v>
      </c>
      <c r="D2301" s="297" t="s">
        <v>4864</v>
      </c>
      <c r="E2301" s="323">
        <v>8500</v>
      </c>
      <c r="F2301" s="310" t="s">
        <v>5817</v>
      </c>
      <c r="G2301" s="297" t="s">
        <v>5818</v>
      </c>
      <c r="H2301" s="297" t="s">
        <v>4887</v>
      </c>
      <c r="I2301" s="297" t="s">
        <v>4868</v>
      </c>
      <c r="J2301" s="324" t="s">
        <v>4869</v>
      </c>
      <c r="K2301" s="325"/>
      <c r="L2301" s="322"/>
      <c r="M2301" s="297"/>
      <c r="N2301" s="326">
        <v>2</v>
      </c>
      <c r="O2301" s="296">
        <v>6</v>
      </c>
      <c r="P2301" s="327">
        <v>52229.188122376669</v>
      </c>
      <c r="Q2301" s="321"/>
    </row>
    <row r="2302" spans="1:17" s="285" customFormat="1" ht="11.25" x14ac:dyDescent="0.2">
      <c r="A2302" s="310" t="s">
        <v>1261</v>
      </c>
      <c r="B2302" s="296" t="s">
        <v>1262</v>
      </c>
      <c r="C2302" s="296" t="s">
        <v>312</v>
      </c>
      <c r="D2302" s="297" t="s">
        <v>4864</v>
      </c>
      <c r="E2302" s="323">
        <v>9500</v>
      </c>
      <c r="F2302" s="310" t="s">
        <v>5819</v>
      </c>
      <c r="G2302" s="297" t="s">
        <v>5820</v>
      </c>
      <c r="H2302" s="297" t="s">
        <v>4867</v>
      </c>
      <c r="I2302" s="297" t="s">
        <v>4868</v>
      </c>
      <c r="J2302" s="324" t="s">
        <v>4869</v>
      </c>
      <c r="K2302" s="325"/>
      <c r="L2302" s="322"/>
      <c r="M2302" s="297"/>
      <c r="N2302" s="326">
        <v>2</v>
      </c>
      <c r="O2302" s="296">
        <v>6</v>
      </c>
      <c r="P2302" s="327">
        <v>58229.188122376669</v>
      </c>
      <c r="Q2302" s="321"/>
    </row>
    <row r="2303" spans="1:17" s="285" customFormat="1" ht="11.25" x14ac:dyDescent="0.2">
      <c r="A2303" s="310" t="s">
        <v>1261</v>
      </c>
      <c r="B2303" s="296" t="s">
        <v>1262</v>
      </c>
      <c r="C2303" s="296" t="s">
        <v>312</v>
      </c>
      <c r="D2303" s="297" t="s">
        <v>4864</v>
      </c>
      <c r="E2303" s="323">
        <v>2500</v>
      </c>
      <c r="F2303" s="310" t="s">
        <v>5821</v>
      </c>
      <c r="G2303" s="297" t="s">
        <v>5822</v>
      </c>
      <c r="H2303" s="297" t="s">
        <v>4874</v>
      </c>
      <c r="I2303" s="297" t="s">
        <v>4883</v>
      </c>
      <c r="J2303" s="324" t="s">
        <v>4884</v>
      </c>
      <c r="K2303" s="325"/>
      <c r="L2303" s="322"/>
      <c r="M2303" s="297"/>
      <c r="N2303" s="326">
        <v>1</v>
      </c>
      <c r="O2303" s="296">
        <v>6</v>
      </c>
      <c r="P2303" s="327">
        <v>16229.188122376669</v>
      </c>
      <c r="Q2303" s="321"/>
    </row>
    <row r="2304" spans="1:17" s="285" customFormat="1" ht="11.25" x14ac:dyDescent="0.2">
      <c r="A2304" s="310" t="s">
        <v>1261</v>
      </c>
      <c r="B2304" s="296" t="s">
        <v>1262</v>
      </c>
      <c r="C2304" s="296" t="s">
        <v>312</v>
      </c>
      <c r="D2304" s="297" t="s">
        <v>4864</v>
      </c>
      <c r="E2304" s="323">
        <v>7500</v>
      </c>
      <c r="F2304" s="310" t="s">
        <v>5823</v>
      </c>
      <c r="G2304" s="297" t="s">
        <v>5824</v>
      </c>
      <c r="H2304" s="297" t="s">
        <v>5647</v>
      </c>
      <c r="I2304" s="297" t="s">
        <v>4868</v>
      </c>
      <c r="J2304" s="324" t="s">
        <v>4869</v>
      </c>
      <c r="K2304" s="325"/>
      <c r="L2304" s="322"/>
      <c r="M2304" s="297"/>
      <c r="N2304" s="326">
        <v>2</v>
      </c>
      <c r="O2304" s="296">
        <v>6</v>
      </c>
      <c r="P2304" s="327">
        <v>46229.188122376669</v>
      </c>
      <c r="Q2304" s="321"/>
    </row>
    <row r="2305" spans="1:17" s="285" customFormat="1" ht="11.25" x14ac:dyDescent="0.2">
      <c r="A2305" s="310" t="s">
        <v>1261</v>
      </c>
      <c r="B2305" s="296" t="s">
        <v>1262</v>
      </c>
      <c r="C2305" s="296" t="s">
        <v>312</v>
      </c>
      <c r="D2305" s="297" t="s">
        <v>4864</v>
      </c>
      <c r="E2305" s="323">
        <v>6500</v>
      </c>
      <c r="F2305" s="310" t="s">
        <v>5825</v>
      </c>
      <c r="G2305" s="297" t="s">
        <v>5826</v>
      </c>
      <c r="H2305" s="297" t="s">
        <v>4887</v>
      </c>
      <c r="I2305" s="297" t="s">
        <v>4868</v>
      </c>
      <c r="J2305" s="324" t="s">
        <v>4869</v>
      </c>
      <c r="K2305" s="325"/>
      <c r="L2305" s="322"/>
      <c r="M2305" s="297"/>
      <c r="N2305" s="326">
        <v>2</v>
      </c>
      <c r="O2305" s="296">
        <v>6</v>
      </c>
      <c r="P2305" s="327">
        <v>40229.188122376669</v>
      </c>
      <c r="Q2305" s="321"/>
    </row>
    <row r="2306" spans="1:17" s="285" customFormat="1" ht="11.25" x14ac:dyDescent="0.2">
      <c r="A2306" s="310" t="s">
        <v>1261</v>
      </c>
      <c r="B2306" s="296" t="s">
        <v>1262</v>
      </c>
      <c r="C2306" s="296" t="s">
        <v>312</v>
      </c>
      <c r="D2306" s="297" t="s">
        <v>4864</v>
      </c>
      <c r="E2306" s="323">
        <v>6500</v>
      </c>
      <c r="F2306" s="310" t="s">
        <v>5827</v>
      </c>
      <c r="G2306" s="297" t="s">
        <v>5828</v>
      </c>
      <c r="H2306" s="297" t="s">
        <v>4877</v>
      </c>
      <c r="I2306" s="297" t="s">
        <v>4868</v>
      </c>
      <c r="J2306" s="324" t="s">
        <v>4869</v>
      </c>
      <c r="K2306" s="325"/>
      <c r="L2306" s="322"/>
      <c r="M2306" s="297"/>
      <c r="N2306" s="326">
        <v>1</v>
      </c>
      <c r="O2306" s="296">
        <v>6</v>
      </c>
      <c r="P2306" s="327">
        <v>40229.188122376669</v>
      </c>
      <c r="Q2306" s="321"/>
    </row>
    <row r="2307" spans="1:17" s="285" customFormat="1" ht="11.25" x14ac:dyDescent="0.2">
      <c r="A2307" s="310" t="s">
        <v>1261</v>
      </c>
      <c r="B2307" s="296" t="s">
        <v>1262</v>
      </c>
      <c r="C2307" s="296" t="s">
        <v>312</v>
      </c>
      <c r="D2307" s="297" t="s">
        <v>4864</v>
      </c>
      <c r="E2307" s="323">
        <v>7500</v>
      </c>
      <c r="F2307" s="310" t="s">
        <v>5831</v>
      </c>
      <c r="G2307" s="297" t="s">
        <v>5832</v>
      </c>
      <c r="H2307" s="297" t="s">
        <v>4867</v>
      </c>
      <c r="I2307" s="297" t="s">
        <v>4868</v>
      </c>
      <c r="J2307" s="324" t="s">
        <v>4869</v>
      </c>
      <c r="K2307" s="325"/>
      <c r="L2307" s="322"/>
      <c r="M2307" s="297"/>
      <c r="N2307" s="326">
        <v>4</v>
      </c>
      <c r="O2307" s="296">
        <v>6</v>
      </c>
      <c r="P2307" s="327">
        <v>46229.188122376669</v>
      </c>
      <c r="Q2307" s="321"/>
    </row>
    <row r="2308" spans="1:17" s="285" customFormat="1" ht="11.25" x14ac:dyDescent="0.2">
      <c r="A2308" s="310" t="s">
        <v>1261</v>
      </c>
      <c r="B2308" s="296" t="s">
        <v>1262</v>
      </c>
      <c r="C2308" s="296" t="s">
        <v>312</v>
      </c>
      <c r="D2308" s="297" t="s">
        <v>4864</v>
      </c>
      <c r="E2308" s="323">
        <v>6500</v>
      </c>
      <c r="F2308" s="310" t="s">
        <v>5833</v>
      </c>
      <c r="G2308" s="297" t="s">
        <v>5834</v>
      </c>
      <c r="H2308" s="297" t="s">
        <v>4877</v>
      </c>
      <c r="I2308" s="297" t="s">
        <v>4868</v>
      </c>
      <c r="J2308" s="324" t="s">
        <v>4869</v>
      </c>
      <c r="K2308" s="325"/>
      <c r="L2308" s="322"/>
      <c r="M2308" s="297"/>
      <c r="N2308" s="326">
        <v>2</v>
      </c>
      <c r="O2308" s="296">
        <v>6</v>
      </c>
      <c r="P2308" s="327">
        <v>40229.188122376669</v>
      </c>
      <c r="Q2308" s="321"/>
    </row>
    <row r="2309" spans="1:17" s="285" customFormat="1" ht="11.25" x14ac:dyDescent="0.2">
      <c r="A2309" s="310" t="s">
        <v>1261</v>
      </c>
      <c r="B2309" s="296" t="s">
        <v>1262</v>
      </c>
      <c r="C2309" s="296" t="s">
        <v>312</v>
      </c>
      <c r="D2309" s="297" t="s">
        <v>4864</v>
      </c>
      <c r="E2309" s="323">
        <v>7500</v>
      </c>
      <c r="F2309" s="310" t="s">
        <v>5835</v>
      </c>
      <c r="G2309" s="297" t="s">
        <v>5836</v>
      </c>
      <c r="H2309" s="297" t="s">
        <v>4867</v>
      </c>
      <c r="I2309" s="297" t="s">
        <v>4868</v>
      </c>
      <c r="J2309" s="324" t="s">
        <v>4869</v>
      </c>
      <c r="K2309" s="325"/>
      <c r="L2309" s="322"/>
      <c r="M2309" s="297"/>
      <c r="N2309" s="326">
        <v>4</v>
      </c>
      <c r="O2309" s="296">
        <v>6</v>
      </c>
      <c r="P2309" s="327">
        <v>46229.188122376669</v>
      </c>
      <c r="Q2309" s="321"/>
    </row>
    <row r="2310" spans="1:17" s="285" customFormat="1" ht="11.25" x14ac:dyDescent="0.2">
      <c r="A2310" s="310" t="s">
        <v>1261</v>
      </c>
      <c r="B2310" s="296" t="s">
        <v>1262</v>
      </c>
      <c r="C2310" s="296" t="s">
        <v>312</v>
      </c>
      <c r="D2310" s="297" t="s">
        <v>4864</v>
      </c>
      <c r="E2310" s="323">
        <v>7500</v>
      </c>
      <c r="F2310" s="310" t="s">
        <v>5837</v>
      </c>
      <c r="G2310" s="297" t="s">
        <v>5838</v>
      </c>
      <c r="H2310" s="297" t="s">
        <v>4867</v>
      </c>
      <c r="I2310" s="297" t="s">
        <v>4868</v>
      </c>
      <c r="J2310" s="324" t="s">
        <v>4869</v>
      </c>
      <c r="K2310" s="325"/>
      <c r="L2310" s="322"/>
      <c r="M2310" s="297"/>
      <c r="N2310" s="326">
        <v>4</v>
      </c>
      <c r="O2310" s="296">
        <v>6</v>
      </c>
      <c r="P2310" s="327">
        <v>46229.188122376669</v>
      </c>
      <c r="Q2310" s="321"/>
    </row>
    <row r="2311" spans="1:17" s="285" customFormat="1" ht="11.25" x14ac:dyDescent="0.2">
      <c r="A2311" s="310" t="s">
        <v>1261</v>
      </c>
      <c r="B2311" s="296" t="s">
        <v>1262</v>
      </c>
      <c r="C2311" s="296" t="s">
        <v>312</v>
      </c>
      <c r="D2311" s="297" t="s">
        <v>4864</v>
      </c>
      <c r="E2311" s="323">
        <v>6500</v>
      </c>
      <c r="F2311" s="310" t="s">
        <v>5839</v>
      </c>
      <c r="G2311" s="297" t="s">
        <v>5840</v>
      </c>
      <c r="H2311" s="297" t="s">
        <v>4877</v>
      </c>
      <c r="I2311" s="297" t="s">
        <v>4868</v>
      </c>
      <c r="J2311" s="324" t="s">
        <v>4869</v>
      </c>
      <c r="K2311" s="325"/>
      <c r="L2311" s="322"/>
      <c r="M2311" s="297"/>
      <c r="N2311" s="326">
        <v>4</v>
      </c>
      <c r="O2311" s="296">
        <v>6</v>
      </c>
      <c r="P2311" s="327">
        <v>40229.188122376669</v>
      </c>
      <c r="Q2311" s="321"/>
    </row>
    <row r="2312" spans="1:17" s="285" customFormat="1" ht="11.25" x14ac:dyDescent="0.2">
      <c r="A2312" s="310" t="s">
        <v>1261</v>
      </c>
      <c r="B2312" s="296" t="s">
        <v>1262</v>
      </c>
      <c r="C2312" s="296" t="s">
        <v>312</v>
      </c>
      <c r="D2312" s="297" t="s">
        <v>4864</v>
      </c>
      <c r="E2312" s="323">
        <v>9500</v>
      </c>
      <c r="F2312" s="310" t="s">
        <v>5841</v>
      </c>
      <c r="G2312" s="297" t="s">
        <v>5842</v>
      </c>
      <c r="H2312" s="297" t="s">
        <v>4877</v>
      </c>
      <c r="I2312" s="297" t="s">
        <v>4868</v>
      </c>
      <c r="J2312" s="324" t="s">
        <v>4869</v>
      </c>
      <c r="K2312" s="325"/>
      <c r="L2312" s="322"/>
      <c r="M2312" s="297"/>
      <c r="N2312" s="326">
        <v>1</v>
      </c>
      <c r="O2312" s="296">
        <v>6</v>
      </c>
      <c r="P2312" s="327">
        <v>58229.188122376669</v>
      </c>
      <c r="Q2312" s="321"/>
    </row>
    <row r="2313" spans="1:17" s="285" customFormat="1" ht="11.25" x14ac:dyDescent="0.2">
      <c r="A2313" s="310" t="s">
        <v>1261</v>
      </c>
      <c r="B2313" s="296" t="s">
        <v>1262</v>
      </c>
      <c r="C2313" s="296" t="s">
        <v>312</v>
      </c>
      <c r="D2313" s="297" t="s">
        <v>4864</v>
      </c>
      <c r="E2313" s="323">
        <v>8500</v>
      </c>
      <c r="F2313" s="310" t="s">
        <v>2256</v>
      </c>
      <c r="G2313" s="297" t="s">
        <v>2257</v>
      </c>
      <c r="H2313" s="297" t="s">
        <v>4877</v>
      </c>
      <c r="I2313" s="297" t="s">
        <v>4868</v>
      </c>
      <c r="J2313" s="324" t="s">
        <v>4869</v>
      </c>
      <c r="K2313" s="325"/>
      <c r="L2313" s="322"/>
      <c r="M2313" s="297"/>
      <c r="N2313" s="326">
        <v>2</v>
      </c>
      <c r="O2313" s="296">
        <v>6</v>
      </c>
      <c r="P2313" s="327">
        <v>52229.188122376669</v>
      </c>
      <c r="Q2313" s="321"/>
    </row>
    <row r="2314" spans="1:17" s="285" customFormat="1" ht="11.25" x14ac:dyDescent="0.2">
      <c r="A2314" s="310" t="s">
        <v>1261</v>
      </c>
      <c r="B2314" s="296" t="s">
        <v>1262</v>
      </c>
      <c r="C2314" s="296" t="s">
        <v>312</v>
      </c>
      <c r="D2314" s="297" t="s">
        <v>4864</v>
      </c>
      <c r="E2314" s="323">
        <v>12000</v>
      </c>
      <c r="F2314" s="310" t="s">
        <v>5843</v>
      </c>
      <c r="G2314" s="297" t="s">
        <v>5844</v>
      </c>
      <c r="H2314" s="297" t="s">
        <v>4917</v>
      </c>
      <c r="I2314" s="297" t="s">
        <v>4868</v>
      </c>
      <c r="J2314" s="324" t="s">
        <v>4869</v>
      </c>
      <c r="K2314" s="325"/>
      <c r="L2314" s="322"/>
      <c r="M2314" s="297"/>
      <c r="N2314" s="326">
        <v>2</v>
      </c>
      <c r="O2314" s="296">
        <v>6</v>
      </c>
      <c r="P2314" s="327">
        <v>73229.188122376669</v>
      </c>
      <c r="Q2314" s="321"/>
    </row>
    <row r="2315" spans="1:17" s="285" customFormat="1" ht="11.25" x14ac:dyDescent="0.2">
      <c r="A2315" s="310" t="s">
        <v>1261</v>
      </c>
      <c r="B2315" s="296" t="s">
        <v>1262</v>
      </c>
      <c r="C2315" s="296" t="s">
        <v>312</v>
      </c>
      <c r="D2315" s="297" t="s">
        <v>4864</v>
      </c>
      <c r="E2315" s="323">
        <v>6500</v>
      </c>
      <c r="F2315" s="310" t="s">
        <v>5845</v>
      </c>
      <c r="G2315" s="297" t="s">
        <v>5846</v>
      </c>
      <c r="H2315" s="297" t="s">
        <v>4867</v>
      </c>
      <c r="I2315" s="297" t="s">
        <v>4868</v>
      </c>
      <c r="J2315" s="324" t="s">
        <v>4869</v>
      </c>
      <c r="K2315" s="325"/>
      <c r="L2315" s="322"/>
      <c r="M2315" s="297"/>
      <c r="N2315" s="326">
        <v>2</v>
      </c>
      <c r="O2315" s="296">
        <v>6</v>
      </c>
      <c r="P2315" s="327">
        <v>48052.858122376667</v>
      </c>
      <c r="Q2315" s="321"/>
    </row>
    <row r="2316" spans="1:17" s="285" customFormat="1" ht="11.25" x14ac:dyDescent="0.2">
      <c r="A2316" s="310" t="s">
        <v>1261</v>
      </c>
      <c r="B2316" s="296" t="s">
        <v>1262</v>
      </c>
      <c r="C2316" s="296" t="s">
        <v>312</v>
      </c>
      <c r="D2316" s="297" t="s">
        <v>4864</v>
      </c>
      <c r="E2316" s="323">
        <v>6500</v>
      </c>
      <c r="F2316" s="310" t="s">
        <v>5847</v>
      </c>
      <c r="G2316" s="297" t="s">
        <v>5848</v>
      </c>
      <c r="H2316" s="297" t="s">
        <v>5849</v>
      </c>
      <c r="I2316" s="297" t="s">
        <v>4868</v>
      </c>
      <c r="J2316" s="324" t="s">
        <v>4869</v>
      </c>
      <c r="K2316" s="325"/>
      <c r="L2316" s="322"/>
      <c r="M2316" s="297"/>
      <c r="N2316" s="326">
        <v>2</v>
      </c>
      <c r="O2316" s="296">
        <v>6</v>
      </c>
      <c r="P2316" s="327">
        <v>40229.188122376669</v>
      </c>
      <c r="Q2316" s="321"/>
    </row>
    <row r="2317" spans="1:17" s="285" customFormat="1" ht="11.25" x14ac:dyDescent="0.2">
      <c r="A2317" s="310" t="s">
        <v>1261</v>
      </c>
      <c r="B2317" s="296" t="s">
        <v>1262</v>
      </c>
      <c r="C2317" s="296" t="s">
        <v>312</v>
      </c>
      <c r="D2317" s="297" t="s">
        <v>4864</v>
      </c>
      <c r="E2317" s="323">
        <v>6500</v>
      </c>
      <c r="F2317" s="310" t="s">
        <v>5850</v>
      </c>
      <c r="G2317" s="297" t="s">
        <v>5851</v>
      </c>
      <c r="H2317" s="297" t="s">
        <v>4887</v>
      </c>
      <c r="I2317" s="297" t="s">
        <v>4868</v>
      </c>
      <c r="J2317" s="324" t="s">
        <v>4869</v>
      </c>
      <c r="K2317" s="325"/>
      <c r="L2317" s="322"/>
      <c r="M2317" s="297"/>
      <c r="N2317" s="326">
        <v>4</v>
      </c>
      <c r="O2317" s="296">
        <v>6</v>
      </c>
      <c r="P2317" s="327">
        <v>40229.188122376669</v>
      </c>
      <c r="Q2317" s="321"/>
    </row>
    <row r="2318" spans="1:17" s="285" customFormat="1" ht="11.25" x14ac:dyDescent="0.2">
      <c r="A2318" s="310" t="s">
        <v>1261</v>
      </c>
      <c r="B2318" s="296" t="s">
        <v>1262</v>
      </c>
      <c r="C2318" s="296" t="s">
        <v>312</v>
      </c>
      <c r="D2318" s="297" t="s">
        <v>4864</v>
      </c>
      <c r="E2318" s="323">
        <v>8500</v>
      </c>
      <c r="F2318" s="310" t="s">
        <v>5852</v>
      </c>
      <c r="G2318" s="297" t="s">
        <v>5853</v>
      </c>
      <c r="H2318" s="297" t="s">
        <v>4887</v>
      </c>
      <c r="I2318" s="297" t="s">
        <v>4868</v>
      </c>
      <c r="J2318" s="324" t="s">
        <v>4869</v>
      </c>
      <c r="K2318" s="325"/>
      <c r="L2318" s="322"/>
      <c r="M2318" s="297"/>
      <c r="N2318" s="326">
        <v>2</v>
      </c>
      <c r="O2318" s="296">
        <v>6</v>
      </c>
      <c r="P2318" s="327">
        <v>52229.188122376669</v>
      </c>
      <c r="Q2318" s="321"/>
    </row>
    <row r="2319" spans="1:17" s="285" customFormat="1" ht="11.25" x14ac:dyDescent="0.2">
      <c r="A2319" s="310" t="s">
        <v>1261</v>
      </c>
      <c r="B2319" s="296" t="s">
        <v>1262</v>
      </c>
      <c r="C2319" s="296" t="s">
        <v>312</v>
      </c>
      <c r="D2319" s="297" t="s">
        <v>4864</v>
      </c>
      <c r="E2319" s="323">
        <v>6500</v>
      </c>
      <c r="F2319" s="310" t="s">
        <v>5854</v>
      </c>
      <c r="G2319" s="297" t="s">
        <v>5855</v>
      </c>
      <c r="H2319" s="297" t="s">
        <v>4877</v>
      </c>
      <c r="I2319" s="297" t="s">
        <v>4868</v>
      </c>
      <c r="J2319" s="324" t="s">
        <v>4869</v>
      </c>
      <c r="K2319" s="325"/>
      <c r="L2319" s="322"/>
      <c r="M2319" s="297"/>
      <c r="N2319" s="326">
        <v>1</v>
      </c>
      <c r="O2319" s="296">
        <v>6</v>
      </c>
      <c r="P2319" s="327">
        <v>40229.188122376669</v>
      </c>
      <c r="Q2319" s="321"/>
    </row>
    <row r="2320" spans="1:17" s="285" customFormat="1" ht="11.25" x14ac:dyDescent="0.2">
      <c r="A2320" s="310" t="s">
        <v>1261</v>
      </c>
      <c r="B2320" s="296" t="s">
        <v>1262</v>
      </c>
      <c r="C2320" s="296" t="s">
        <v>312</v>
      </c>
      <c r="D2320" s="297" t="s">
        <v>4864</v>
      </c>
      <c r="E2320" s="323">
        <v>7500</v>
      </c>
      <c r="F2320" s="310" t="s">
        <v>5856</v>
      </c>
      <c r="G2320" s="297" t="s">
        <v>5857</v>
      </c>
      <c r="H2320" s="297" t="s">
        <v>4867</v>
      </c>
      <c r="I2320" s="297" t="s">
        <v>4868</v>
      </c>
      <c r="J2320" s="324" t="s">
        <v>4869</v>
      </c>
      <c r="K2320" s="325"/>
      <c r="L2320" s="322"/>
      <c r="M2320" s="297"/>
      <c r="N2320" s="326">
        <v>2</v>
      </c>
      <c r="O2320" s="296">
        <v>6</v>
      </c>
      <c r="P2320" s="327">
        <v>51425.088122376663</v>
      </c>
      <c r="Q2320" s="321"/>
    </row>
    <row r="2321" spans="1:17" s="285" customFormat="1" ht="11.25" x14ac:dyDescent="0.2">
      <c r="A2321" s="310" t="s">
        <v>1261</v>
      </c>
      <c r="B2321" s="296" t="s">
        <v>1262</v>
      </c>
      <c r="C2321" s="296" t="s">
        <v>312</v>
      </c>
      <c r="D2321" s="297" t="s">
        <v>4864</v>
      </c>
      <c r="E2321" s="323">
        <v>7500</v>
      </c>
      <c r="F2321" s="310" t="s">
        <v>5859</v>
      </c>
      <c r="G2321" s="297" t="s">
        <v>5860</v>
      </c>
      <c r="H2321" s="297" t="s">
        <v>4867</v>
      </c>
      <c r="I2321" s="297" t="s">
        <v>4868</v>
      </c>
      <c r="J2321" s="324" t="s">
        <v>4869</v>
      </c>
      <c r="K2321" s="325"/>
      <c r="L2321" s="322"/>
      <c r="M2321" s="297"/>
      <c r="N2321" s="326">
        <v>1</v>
      </c>
      <c r="O2321" s="296">
        <v>6</v>
      </c>
      <c r="P2321" s="327">
        <v>46229.188122376669</v>
      </c>
      <c r="Q2321" s="321"/>
    </row>
    <row r="2322" spans="1:17" s="285" customFormat="1" ht="11.25" x14ac:dyDescent="0.2">
      <c r="A2322" s="310" t="s">
        <v>1261</v>
      </c>
      <c r="B2322" s="296" t="s">
        <v>1262</v>
      </c>
      <c r="C2322" s="296" t="s">
        <v>312</v>
      </c>
      <c r="D2322" s="297" t="s">
        <v>4864</v>
      </c>
      <c r="E2322" s="323">
        <v>5500</v>
      </c>
      <c r="F2322" s="310" t="s">
        <v>5861</v>
      </c>
      <c r="G2322" s="297" t="s">
        <v>5862</v>
      </c>
      <c r="H2322" s="297" t="s">
        <v>4917</v>
      </c>
      <c r="I2322" s="297" t="s">
        <v>4868</v>
      </c>
      <c r="J2322" s="324" t="s">
        <v>4869</v>
      </c>
      <c r="K2322" s="325"/>
      <c r="L2322" s="322"/>
      <c r="M2322" s="297"/>
      <c r="N2322" s="326">
        <v>4</v>
      </c>
      <c r="O2322" s="296">
        <v>6</v>
      </c>
      <c r="P2322" s="327">
        <v>34229.188122376669</v>
      </c>
      <c r="Q2322" s="321"/>
    </row>
    <row r="2323" spans="1:17" s="285" customFormat="1" ht="11.25" x14ac:dyDescent="0.2">
      <c r="A2323" s="310" t="s">
        <v>1261</v>
      </c>
      <c r="B2323" s="296" t="s">
        <v>1262</v>
      </c>
      <c r="C2323" s="296" t="s">
        <v>312</v>
      </c>
      <c r="D2323" s="297" t="s">
        <v>4864</v>
      </c>
      <c r="E2323" s="323">
        <v>8500</v>
      </c>
      <c r="F2323" s="310" t="s">
        <v>5863</v>
      </c>
      <c r="G2323" s="297" t="s">
        <v>5864</v>
      </c>
      <c r="H2323" s="297" t="s">
        <v>4887</v>
      </c>
      <c r="I2323" s="297" t="s">
        <v>4868</v>
      </c>
      <c r="J2323" s="324" t="s">
        <v>4869</v>
      </c>
      <c r="K2323" s="325"/>
      <c r="L2323" s="322"/>
      <c r="M2323" s="297"/>
      <c r="N2323" s="326">
        <v>1</v>
      </c>
      <c r="O2323" s="296">
        <v>6</v>
      </c>
      <c r="P2323" s="327">
        <v>52229.188122376669</v>
      </c>
      <c r="Q2323" s="321"/>
    </row>
    <row r="2324" spans="1:17" s="285" customFormat="1" ht="11.25" x14ac:dyDescent="0.2">
      <c r="A2324" s="310" t="s">
        <v>1261</v>
      </c>
      <c r="B2324" s="296" t="s">
        <v>1262</v>
      </c>
      <c r="C2324" s="296" t="s">
        <v>312</v>
      </c>
      <c r="D2324" s="297" t="s">
        <v>4864</v>
      </c>
      <c r="E2324" s="323">
        <v>6500</v>
      </c>
      <c r="F2324" s="310" t="s">
        <v>5865</v>
      </c>
      <c r="G2324" s="297" t="s">
        <v>5866</v>
      </c>
      <c r="H2324" s="297" t="s">
        <v>4874</v>
      </c>
      <c r="I2324" s="297" t="s">
        <v>4883</v>
      </c>
      <c r="J2324" s="324" t="s">
        <v>4884</v>
      </c>
      <c r="K2324" s="325"/>
      <c r="L2324" s="322"/>
      <c r="M2324" s="297"/>
      <c r="N2324" s="326">
        <v>1</v>
      </c>
      <c r="O2324" s="296">
        <v>6</v>
      </c>
      <c r="P2324" s="327">
        <v>40229.188122376669</v>
      </c>
      <c r="Q2324" s="321"/>
    </row>
    <row r="2325" spans="1:17" s="285" customFormat="1" ht="11.25" x14ac:dyDescent="0.2">
      <c r="A2325" s="310" t="s">
        <v>1261</v>
      </c>
      <c r="B2325" s="296" t="s">
        <v>1262</v>
      </c>
      <c r="C2325" s="296" t="s">
        <v>312</v>
      </c>
      <c r="D2325" s="297" t="s">
        <v>4864</v>
      </c>
      <c r="E2325" s="323">
        <v>7500</v>
      </c>
      <c r="F2325" s="310" t="s">
        <v>5867</v>
      </c>
      <c r="G2325" s="297" t="s">
        <v>5868</v>
      </c>
      <c r="H2325" s="297" t="s">
        <v>5696</v>
      </c>
      <c r="I2325" s="297" t="s">
        <v>4868</v>
      </c>
      <c r="J2325" s="324" t="s">
        <v>4869</v>
      </c>
      <c r="K2325" s="325"/>
      <c r="L2325" s="322"/>
      <c r="M2325" s="297"/>
      <c r="N2325" s="326">
        <v>1</v>
      </c>
      <c r="O2325" s="296">
        <v>6</v>
      </c>
      <c r="P2325" s="327">
        <v>46729.188122376669</v>
      </c>
      <c r="Q2325" s="321"/>
    </row>
    <row r="2326" spans="1:17" s="285" customFormat="1" ht="11.25" x14ac:dyDescent="0.2">
      <c r="A2326" s="310" t="s">
        <v>1261</v>
      </c>
      <c r="B2326" s="296" t="s">
        <v>1262</v>
      </c>
      <c r="C2326" s="296" t="s">
        <v>312</v>
      </c>
      <c r="D2326" s="297" t="s">
        <v>4864</v>
      </c>
      <c r="E2326" s="323">
        <v>9500</v>
      </c>
      <c r="F2326" s="310" t="s">
        <v>5869</v>
      </c>
      <c r="G2326" s="297" t="s">
        <v>5870</v>
      </c>
      <c r="H2326" s="297" t="s">
        <v>4877</v>
      </c>
      <c r="I2326" s="297" t="s">
        <v>4868</v>
      </c>
      <c r="J2326" s="324" t="s">
        <v>4869</v>
      </c>
      <c r="K2326" s="325"/>
      <c r="L2326" s="322"/>
      <c r="M2326" s="297"/>
      <c r="N2326" s="326">
        <v>2</v>
      </c>
      <c r="O2326" s="296">
        <v>6</v>
      </c>
      <c r="P2326" s="327">
        <v>58229.188122376669</v>
      </c>
      <c r="Q2326" s="321"/>
    </row>
    <row r="2327" spans="1:17" s="285" customFormat="1" ht="11.25" x14ac:dyDescent="0.2">
      <c r="A2327" s="310" t="s">
        <v>1261</v>
      </c>
      <c r="B2327" s="296" t="s">
        <v>1262</v>
      </c>
      <c r="C2327" s="296" t="s">
        <v>312</v>
      </c>
      <c r="D2327" s="297" t="s">
        <v>4956</v>
      </c>
      <c r="E2327" s="323">
        <v>2100</v>
      </c>
      <c r="F2327" s="310" t="s">
        <v>5871</v>
      </c>
      <c r="G2327" s="297" t="s">
        <v>5872</v>
      </c>
      <c r="H2327" s="297" t="s">
        <v>4959</v>
      </c>
      <c r="I2327" s="297" t="s">
        <v>4897</v>
      </c>
      <c r="J2327" s="324" t="s">
        <v>4960</v>
      </c>
      <c r="K2327" s="325"/>
      <c r="L2327" s="322"/>
      <c r="M2327" s="297"/>
      <c r="N2327" s="326">
        <v>1</v>
      </c>
      <c r="O2327" s="296">
        <v>6</v>
      </c>
      <c r="P2327" s="327">
        <v>13656.388122376669</v>
      </c>
      <c r="Q2327" s="321"/>
    </row>
    <row r="2328" spans="1:17" s="285" customFormat="1" ht="11.25" x14ac:dyDescent="0.2">
      <c r="A2328" s="310" t="s">
        <v>1261</v>
      </c>
      <c r="B2328" s="296" t="s">
        <v>1262</v>
      </c>
      <c r="C2328" s="296" t="s">
        <v>312</v>
      </c>
      <c r="D2328" s="297" t="s">
        <v>4864</v>
      </c>
      <c r="E2328" s="323">
        <v>8500</v>
      </c>
      <c r="F2328" s="310" t="s">
        <v>5873</v>
      </c>
      <c r="G2328" s="297" t="s">
        <v>5874</v>
      </c>
      <c r="H2328" s="297" t="s">
        <v>4887</v>
      </c>
      <c r="I2328" s="297" t="s">
        <v>4868</v>
      </c>
      <c r="J2328" s="324" t="s">
        <v>4869</v>
      </c>
      <c r="K2328" s="325"/>
      <c r="L2328" s="322"/>
      <c r="M2328" s="297"/>
      <c r="N2328" s="326">
        <v>4</v>
      </c>
      <c r="O2328" s="296">
        <v>6</v>
      </c>
      <c r="P2328" s="327">
        <v>52229.188122376669</v>
      </c>
      <c r="Q2328" s="321"/>
    </row>
    <row r="2329" spans="1:17" s="285" customFormat="1" ht="11.25" x14ac:dyDescent="0.2">
      <c r="A2329" s="310" t="s">
        <v>1261</v>
      </c>
      <c r="B2329" s="296" t="s">
        <v>1262</v>
      </c>
      <c r="C2329" s="296" t="s">
        <v>312</v>
      </c>
      <c r="D2329" s="297" t="s">
        <v>4864</v>
      </c>
      <c r="E2329" s="323">
        <v>5500</v>
      </c>
      <c r="F2329" s="310" t="s">
        <v>5875</v>
      </c>
      <c r="G2329" s="297" t="s">
        <v>5876</v>
      </c>
      <c r="H2329" s="297" t="s">
        <v>4917</v>
      </c>
      <c r="I2329" s="297" t="s">
        <v>4868</v>
      </c>
      <c r="J2329" s="324" t="s">
        <v>4869</v>
      </c>
      <c r="K2329" s="325"/>
      <c r="L2329" s="322"/>
      <c r="M2329" s="297"/>
      <c r="N2329" s="326">
        <v>4</v>
      </c>
      <c r="O2329" s="296">
        <v>6</v>
      </c>
      <c r="P2329" s="327">
        <v>34229.188122376669</v>
      </c>
      <c r="Q2329" s="321"/>
    </row>
    <row r="2330" spans="1:17" s="285" customFormat="1" ht="11.25" x14ac:dyDescent="0.2">
      <c r="A2330" s="310" t="s">
        <v>1261</v>
      </c>
      <c r="B2330" s="296" t="s">
        <v>1262</v>
      </c>
      <c r="C2330" s="296" t="s">
        <v>312</v>
      </c>
      <c r="D2330" s="297" t="s">
        <v>4864</v>
      </c>
      <c r="E2330" s="323">
        <v>5500</v>
      </c>
      <c r="F2330" s="310" t="s">
        <v>5877</v>
      </c>
      <c r="G2330" s="297" t="s">
        <v>5878</v>
      </c>
      <c r="H2330" s="297" t="s">
        <v>4867</v>
      </c>
      <c r="I2330" s="297" t="s">
        <v>4868</v>
      </c>
      <c r="J2330" s="324" t="s">
        <v>4869</v>
      </c>
      <c r="K2330" s="325"/>
      <c r="L2330" s="322"/>
      <c r="M2330" s="297"/>
      <c r="N2330" s="326">
        <v>1</v>
      </c>
      <c r="O2330" s="296">
        <v>6</v>
      </c>
      <c r="P2330" s="327">
        <v>34229.188122376669</v>
      </c>
      <c r="Q2330" s="321"/>
    </row>
    <row r="2331" spans="1:17" s="285" customFormat="1" ht="11.25" x14ac:dyDescent="0.2">
      <c r="A2331" s="310" t="s">
        <v>1261</v>
      </c>
      <c r="B2331" s="296" t="s">
        <v>1262</v>
      </c>
      <c r="C2331" s="296" t="s">
        <v>312</v>
      </c>
      <c r="D2331" s="297" t="s">
        <v>4864</v>
      </c>
      <c r="E2331" s="323">
        <v>6500</v>
      </c>
      <c r="F2331" s="310" t="s">
        <v>5879</v>
      </c>
      <c r="G2331" s="297" t="s">
        <v>5880</v>
      </c>
      <c r="H2331" s="297" t="s">
        <v>4877</v>
      </c>
      <c r="I2331" s="297" t="s">
        <v>4868</v>
      </c>
      <c r="J2331" s="324" t="s">
        <v>4869</v>
      </c>
      <c r="K2331" s="325"/>
      <c r="L2331" s="322"/>
      <c r="M2331" s="297"/>
      <c r="N2331" s="326">
        <v>1</v>
      </c>
      <c r="O2331" s="296">
        <v>6</v>
      </c>
      <c r="P2331" s="327">
        <v>40229.188122376669</v>
      </c>
      <c r="Q2331" s="321"/>
    </row>
    <row r="2332" spans="1:17" s="285" customFormat="1" ht="11.25" x14ac:dyDescent="0.2">
      <c r="A2332" s="310" t="s">
        <v>1261</v>
      </c>
      <c r="B2332" s="296" t="s">
        <v>1262</v>
      </c>
      <c r="C2332" s="296" t="s">
        <v>312</v>
      </c>
      <c r="D2332" s="297" t="s">
        <v>4864</v>
      </c>
      <c r="E2332" s="323">
        <v>6500</v>
      </c>
      <c r="F2332" s="310" t="s">
        <v>5881</v>
      </c>
      <c r="G2332" s="297" t="s">
        <v>5882</v>
      </c>
      <c r="H2332" s="297" t="s">
        <v>4867</v>
      </c>
      <c r="I2332" s="297" t="s">
        <v>4868</v>
      </c>
      <c r="J2332" s="324" t="s">
        <v>4869</v>
      </c>
      <c r="K2332" s="325"/>
      <c r="L2332" s="322"/>
      <c r="M2332" s="297"/>
      <c r="N2332" s="326">
        <v>2</v>
      </c>
      <c r="O2332" s="296">
        <v>6</v>
      </c>
      <c r="P2332" s="327">
        <v>40229.188122376669</v>
      </c>
      <c r="Q2332" s="321"/>
    </row>
    <row r="2333" spans="1:17" s="285" customFormat="1" ht="11.25" x14ac:dyDescent="0.2">
      <c r="A2333" s="310" t="s">
        <v>1261</v>
      </c>
      <c r="B2333" s="296" t="s">
        <v>1262</v>
      </c>
      <c r="C2333" s="296" t="s">
        <v>312</v>
      </c>
      <c r="D2333" s="297" t="s">
        <v>4864</v>
      </c>
      <c r="E2333" s="323">
        <v>6500</v>
      </c>
      <c r="F2333" s="310" t="s">
        <v>5883</v>
      </c>
      <c r="G2333" s="297" t="s">
        <v>5884</v>
      </c>
      <c r="H2333" s="297" t="s">
        <v>4867</v>
      </c>
      <c r="I2333" s="297" t="s">
        <v>4868</v>
      </c>
      <c r="J2333" s="324" t="s">
        <v>4869</v>
      </c>
      <c r="K2333" s="325"/>
      <c r="L2333" s="322"/>
      <c r="M2333" s="297"/>
      <c r="N2333" s="326">
        <v>2</v>
      </c>
      <c r="O2333" s="296">
        <v>6</v>
      </c>
      <c r="P2333" s="327">
        <v>40229.188122376669</v>
      </c>
      <c r="Q2333" s="321"/>
    </row>
    <row r="2334" spans="1:17" s="285" customFormat="1" ht="11.25" x14ac:dyDescent="0.2">
      <c r="A2334" s="310" t="s">
        <v>1261</v>
      </c>
      <c r="B2334" s="296" t="s">
        <v>1262</v>
      </c>
      <c r="C2334" s="296" t="s">
        <v>312</v>
      </c>
      <c r="D2334" s="297" t="s">
        <v>4864</v>
      </c>
      <c r="E2334" s="323">
        <v>8500</v>
      </c>
      <c r="F2334" s="310" t="s">
        <v>5885</v>
      </c>
      <c r="G2334" s="297" t="s">
        <v>5886</v>
      </c>
      <c r="H2334" s="297" t="s">
        <v>4874</v>
      </c>
      <c r="I2334" s="297" t="s">
        <v>4868</v>
      </c>
      <c r="J2334" s="324" t="s">
        <v>4869</v>
      </c>
      <c r="K2334" s="325"/>
      <c r="L2334" s="322"/>
      <c r="M2334" s="297"/>
      <c r="N2334" s="326">
        <v>1</v>
      </c>
      <c r="O2334" s="296">
        <v>6</v>
      </c>
      <c r="P2334" s="327">
        <v>52229.188122376669</v>
      </c>
      <c r="Q2334" s="321"/>
    </row>
    <row r="2335" spans="1:17" s="285" customFormat="1" ht="11.25" x14ac:dyDescent="0.2">
      <c r="A2335" s="310" t="s">
        <v>1261</v>
      </c>
      <c r="B2335" s="296" t="s">
        <v>1262</v>
      </c>
      <c r="C2335" s="296" t="s">
        <v>312</v>
      </c>
      <c r="D2335" s="297" t="s">
        <v>4864</v>
      </c>
      <c r="E2335" s="323">
        <v>5500</v>
      </c>
      <c r="F2335" s="310" t="s">
        <v>5887</v>
      </c>
      <c r="G2335" s="297" t="s">
        <v>5888</v>
      </c>
      <c r="H2335" s="297" t="s">
        <v>4914</v>
      </c>
      <c r="I2335" s="297" t="s">
        <v>4868</v>
      </c>
      <c r="J2335" s="324" t="s">
        <v>4869</v>
      </c>
      <c r="K2335" s="325"/>
      <c r="L2335" s="322"/>
      <c r="M2335" s="297"/>
      <c r="N2335" s="326">
        <v>2</v>
      </c>
      <c r="O2335" s="296">
        <v>6</v>
      </c>
      <c r="P2335" s="327">
        <v>34229.188122376669</v>
      </c>
      <c r="Q2335" s="321"/>
    </row>
    <row r="2336" spans="1:17" s="285" customFormat="1" ht="11.25" x14ac:dyDescent="0.2">
      <c r="A2336" s="310" t="s">
        <v>1261</v>
      </c>
      <c r="B2336" s="296" t="s">
        <v>1262</v>
      </c>
      <c r="C2336" s="296" t="s">
        <v>312</v>
      </c>
      <c r="D2336" s="297" t="s">
        <v>4864</v>
      </c>
      <c r="E2336" s="323">
        <v>6500</v>
      </c>
      <c r="F2336" s="310" t="s">
        <v>5889</v>
      </c>
      <c r="G2336" s="297" t="s">
        <v>5890</v>
      </c>
      <c r="H2336" s="297" t="s">
        <v>4877</v>
      </c>
      <c r="I2336" s="297" t="s">
        <v>4868</v>
      </c>
      <c r="J2336" s="324" t="s">
        <v>4869</v>
      </c>
      <c r="K2336" s="325"/>
      <c r="L2336" s="322"/>
      <c r="M2336" s="297"/>
      <c r="N2336" s="326">
        <v>2</v>
      </c>
      <c r="O2336" s="296">
        <v>6</v>
      </c>
      <c r="P2336" s="327">
        <v>40229.188122376669</v>
      </c>
      <c r="Q2336" s="321"/>
    </row>
    <row r="2337" spans="1:17" s="285" customFormat="1" ht="11.25" x14ac:dyDescent="0.2">
      <c r="A2337" s="310" t="s">
        <v>1261</v>
      </c>
      <c r="B2337" s="296" t="s">
        <v>1262</v>
      </c>
      <c r="C2337" s="296" t="s">
        <v>312</v>
      </c>
      <c r="D2337" s="297" t="s">
        <v>4864</v>
      </c>
      <c r="E2337" s="323">
        <v>6500</v>
      </c>
      <c r="F2337" s="310" t="s">
        <v>5891</v>
      </c>
      <c r="G2337" s="297" t="s">
        <v>5892</v>
      </c>
      <c r="H2337" s="297" t="s">
        <v>4877</v>
      </c>
      <c r="I2337" s="297" t="s">
        <v>4868</v>
      </c>
      <c r="J2337" s="324" t="s">
        <v>4869</v>
      </c>
      <c r="K2337" s="325"/>
      <c r="L2337" s="322"/>
      <c r="M2337" s="297"/>
      <c r="N2337" s="326">
        <v>2</v>
      </c>
      <c r="O2337" s="296">
        <v>6</v>
      </c>
      <c r="P2337" s="327">
        <v>40229.188122376669</v>
      </c>
      <c r="Q2337" s="321"/>
    </row>
    <row r="2338" spans="1:17" s="285" customFormat="1" ht="11.25" x14ac:dyDescent="0.2">
      <c r="A2338" s="310" t="s">
        <v>1261</v>
      </c>
      <c r="B2338" s="296" t="s">
        <v>1262</v>
      </c>
      <c r="C2338" s="296" t="s">
        <v>312</v>
      </c>
      <c r="D2338" s="297" t="s">
        <v>4864</v>
      </c>
      <c r="E2338" s="323">
        <v>6500</v>
      </c>
      <c r="F2338" s="310" t="s">
        <v>5893</v>
      </c>
      <c r="G2338" s="297" t="s">
        <v>5894</v>
      </c>
      <c r="H2338" s="297" t="s">
        <v>4877</v>
      </c>
      <c r="I2338" s="297" t="s">
        <v>4868</v>
      </c>
      <c r="J2338" s="324" t="s">
        <v>4869</v>
      </c>
      <c r="K2338" s="325"/>
      <c r="L2338" s="322"/>
      <c r="M2338" s="297"/>
      <c r="N2338" s="326">
        <v>1</v>
      </c>
      <c r="O2338" s="296">
        <v>6</v>
      </c>
      <c r="P2338" s="327">
        <v>40229.188122376669</v>
      </c>
      <c r="Q2338" s="321"/>
    </row>
    <row r="2339" spans="1:17" s="285" customFormat="1" ht="11.25" x14ac:dyDescent="0.2">
      <c r="A2339" s="310" t="s">
        <v>1261</v>
      </c>
      <c r="B2339" s="296" t="s">
        <v>1262</v>
      </c>
      <c r="C2339" s="296" t="s">
        <v>312</v>
      </c>
      <c r="D2339" s="297" t="s">
        <v>4864</v>
      </c>
      <c r="E2339" s="323">
        <v>6500</v>
      </c>
      <c r="F2339" s="310" t="s">
        <v>5895</v>
      </c>
      <c r="G2339" s="297" t="s">
        <v>5896</v>
      </c>
      <c r="H2339" s="297" t="s">
        <v>5647</v>
      </c>
      <c r="I2339" s="297" t="s">
        <v>4868</v>
      </c>
      <c r="J2339" s="324" t="s">
        <v>4869</v>
      </c>
      <c r="K2339" s="325"/>
      <c r="L2339" s="322"/>
      <c r="M2339" s="297"/>
      <c r="N2339" s="326">
        <v>1</v>
      </c>
      <c r="O2339" s="296">
        <v>6</v>
      </c>
      <c r="P2339" s="327">
        <v>40229.188122376669</v>
      </c>
      <c r="Q2339" s="321"/>
    </row>
    <row r="2340" spans="1:17" s="285" customFormat="1" ht="11.25" x14ac:dyDescent="0.2">
      <c r="A2340" s="310" t="s">
        <v>1261</v>
      </c>
      <c r="B2340" s="296" t="s">
        <v>1262</v>
      </c>
      <c r="C2340" s="296" t="s">
        <v>312</v>
      </c>
      <c r="D2340" s="297" t="s">
        <v>4864</v>
      </c>
      <c r="E2340" s="323">
        <v>6500</v>
      </c>
      <c r="F2340" s="310" t="s">
        <v>5897</v>
      </c>
      <c r="G2340" s="297" t="s">
        <v>5898</v>
      </c>
      <c r="H2340" s="297" t="s">
        <v>4867</v>
      </c>
      <c r="I2340" s="297" t="s">
        <v>4868</v>
      </c>
      <c r="J2340" s="324" t="s">
        <v>4869</v>
      </c>
      <c r="K2340" s="325"/>
      <c r="L2340" s="322"/>
      <c r="M2340" s="297"/>
      <c r="N2340" s="326">
        <v>1</v>
      </c>
      <c r="O2340" s="296">
        <v>6</v>
      </c>
      <c r="P2340" s="327">
        <v>40229.188122376669</v>
      </c>
      <c r="Q2340" s="321"/>
    </row>
    <row r="2341" spans="1:17" s="285" customFormat="1" ht="11.25" x14ac:dyDescent="0.2">
      <c r="A2341" s="310" t="s">
        <v>1261</v>
      </c>
      <c r="B2341" s="296" t="s">
        <v>1262</v>
      </c>
      <c r="C2341" s="296" t="s">
        <v>312</v>
      </c>
      <c r="D2341" s="297" t="s">
        <v>4864</v>
      </c>
      <c r="E2341" s="323">
        <v>6500</v>
      </c>
      <c r="F2341" s="310" t="s">
        <v>5899</v>
      </c>
      <c r="G2341" s="297" t="s">
        <v>5900</v>
      </c>
      <c r="H2341" s="297" t="s">
        <v>4877</v>
      </c>
      <c r="I2341" s="297" t="s">
        <v>4868</v>
      </c>
      <c r="J2341" s="324" t="s">
        <v>4869</v>
      </c>
      <c r="K2341" s="325"/>
      <c r="L2341" s="322"/>
      <c r="M2341" s="297"/>
      <c r="N2341" s="326">
        <v>1</v>
      </c>
      <c r="O2341" s="296">
        <v>6</v>
      </c>
      <c r="P2341" s="327">
        <v>40229.188122376669</v>
      </c>
      <c r="Q2341" s="321"/>
    </row>
    <row r="2342" spans="1:17" s="285" customFormat="1" ht="11.25" x14ac:dyDescent="0.2">
      <c r="A2342" s="310" t="s">
        <v>1261</v>
      </c>
      <c r="B2342" s="296" t="s">
        <v>1262</v>
      </c>
      <c r="C2342" s="296" t="s">
        <v>312</v>
      </c>
      <c r="D2342" s="297" t="s">
        <v>4864</v>
      </c>
      <c r="E2342" s="323">
        <v>4200</v>
      </c>
      <c r="F2342" s="310" t="s">
        <v>5901</v>
      </c>
      <c r="G2342" s="297" t="s">
        <v>5902</v>
      </c>
      <c r="H2342" s="297" t="s">
        <v>4877</v>
      </c>
      <c r="I2342" s="297" t="s">
        <v>4868</v>
      </c>
      <c r="J2342" s="324" t="s">
        <v>4869</v>
      </c>
      <c r="K2342" s="325"/>
      <c r="L2342" s="322"/>
      <c r="M2342" s="297"/>
      <c r="N2342" s="326">
        <v>1</v>
      </c>
      <c r="O2342" s="296">
        <v>6</v>
      </c>
      <c r="P2342" s="327">
        <v>26429.188122376669</v>
      </c>
      <c r="Q2342" s="321"/>
    </row>
    <row r="2343" spans="1:17" s="285" customFormat="1" ht="11.25" x14ac:dyDescent="0.2">
      <c r="A2343" s="310" t="s">
        <v>1261</v>
      </c>
      <c r="B2343" s="296" t="s">
        <v>1262</v>
      </c>
      <c r="C2343" s="296" t="s">
        <v>312</v>
      </c>
      <c r="D2343" s="297" t="s">
        <v>4864</v>
      </c>
      <c r="E2343" s="323">
        <v>5000</v>
      </c>
      <c r="F2343" s="310" t="s">
        <v>5905</v>
      </c>
      <c r="G2343" s="297" t="s">
        <v>5906</v>
      </c>
      <c r="H2343" s="297" t="s">
        <v>4867</v>
      </c>
      <c r="I2343" s="297" t="s">
        <v>4883</v>
      </c>
      <c r="J2343" s="324" t="s">
        <v>4884</v>
      </c>
      <c r="K2343" s="325"/>
      <c r="L2343" s="322"/>
      <c r="M2343" s="297"/>
      <c r="N2343" s="326">
        <v>2</v>
      </c>
      <c r="O2343" s="296">
        <v>6</v>
      </c>
      <c r="P2343" s="327">
        <v>31229.188122376669</v>
      </c>
      <c r="Q2343" s="321"/>
    </row>
    <row r="2344" spans="1:17" s="285" customFormat="1" ht="11.25" x14ac:dyDescent="0.2">
      <c r="A2344" s="310" t="s">
        <v>1261</v>
      </c>
      <c r="B2344" s="296" t="s">
        <v>1262</v>
      </c>
      <c r="C2344" s="296" t="s">
        <v>312</v>
      </c>
      <c r="D2344" s="297" t="s">
        <v>4864</v>
      </c>
      <c r="E2344" s="323">
        <v>6500</v>
      </c>
      <c r="F2344" s="310" t="s">
        <v>5907</v>
      </c>
      <c r="G2344" s="297" t="s">
        <v>5908</v>
      </c>
      <c r="H2344" s="297" t="s">
        <v>4874</v>
      </c>
      <c r="I2344" s="297" t="s">
        <v>4868</v>
      </c>
      <c r="J2344" s="324" t="s">
        <v>4869</v>
      </c>
      <c r="K2344" s="325"/>
      <c r="L2344" s="322"/>
      <c r="M2344" s="297"/>
      <c r="N2344" s="326">
        <v>1</v>
      </c>
      <c r="O2344" s="296">
        <v>6</v>
      </c>
      <c r="P2344" s="327">
        <v>40229.188122376669</v>
      </c>
      <c r="Q2344" s="321"/>
    </row>
    <row r="2345" spans="1:17" s="285" customFormat="1" ht="11.25" x14ac:dyDescent="0.2">
      <c r="A2345" s="310" t="s">
        <v>1261</v>
      </c>
      <c r="B2345" s="296" t="s">
        <v>1262</v>
      </c>
      <c r="C2345" s="296" t="s">
        <v>312</v>
      </c>
      <c r="D2345" s="297" t="s">
        <v>4864</v>
      </c>
      <c r="E2345" s="323">
        <v>5500</v>
      </c>
      <c r="F2345" s="310" t="s">
        <v>5909</v>
      </c>
      <c r="G2345" s="297" t="s">
        <v>5910</v>
      </c>
      <c r="H2345" s="297" t="s">
        <v>4867</v>
      </c>
      <c r="I2345" s="297" t="s">
        <v>4868</v>
      </c>
      <c r="J2345" s="324" t="s">
        <v>4869</v>
      </c>
      <c r="K2345" s="325"/>
      <c r="L2345" s="322"/>
      <c r="M2345" s="297"/>
      <c r="N2345" s="326">
        <v>1</v>
      </c>
      <c r="O2345" s="296">
        <v>6</v>
      </c>
      <c r="P2345" s="327">
        <v>41624.978122376662</v>
      </c>
      <c r="Q2345" s="321"/>
    </row>
    <row r="2346" spans="1:17" s="285" customFormat="1" ht="11.25" x14ac:dyDescent="0.2">
      <c r="A2346" s="310" t="s">
        <v>1261</v>
      </c>
      <c r="B2346" s="296" t="s">
        <v>1262</v>
      </c>
      <c r="C2346" s="296" t="s">
        <v>312</v>
      </c>
      <c r="D2346" s="297" t="s">
        <v>4864</v>
      </c>
      <c r="E2346" s="323">
        <v>8500</v>
      </c>
      <c r="F2346" s="310" t="s">
        <v>5911</v>
      </c>
      <c r="G2346" s="297" t="s">
        <v>5912</v>
      </c>
      <c r="H2346" s="297" t="s">
        <v>4887</v>
      </c>
      <c r="I2346" s="297" t="s">
        <v>4868</v>
      </c>
      <c r="J2346" s="324" t="s">
        <v>4869</v>
      </c>
      <c r="K2346" s="325"/>
      <c r="L2346" s="322"/>
      <c r="M2346" s="297"/>
      <c r="N2346" s="326">
        <v>1</v>
      </c>
      <c r="O2346" s="296">
        <v>6</v>
      </c>
      <c r="P2346" s="327">
        <v>52229.188122376669</v>
      </c>
      <c r="Q2346" s="321"/>
    </row>
    <row r="2347" spans="1:17" s="285" customFormat="1" ht="11.25" x14ac:dyDescent="0.2">
      <c r="A2347" s="310" t="s">
        <v>1261</v>
      </c>
      <c r="B2347" s="296" t="s">
        <v>1262</v>
      </c>
      <c r="C2347" s="296" t="s">
        <v>312</v>
      </c>
      <c r="D2347" s="297" t="s">
        <v>4880</v>
      </c>
      <c r="E2347" s="323">
        <v>3400</v>
      </c>
      <c r="F2347" s="310" t="s">
        <v>5913</v>
      </c>
      <c r="G2347" s="297" t="s">
        <v>5914</v>
      </c>
      <c r="H2347" s="297" t="s">
        <v>4874</v>
      </c>
      <c r="I2347" s="297" t="s">
        <v>4922</v>
      </c>
      <c r="J2347" s="297" t="s">
        <v>4898</v>
      </c>
      <c r="K2347" s="325"/>
      <c r="L2347" s="322"/>
      <c r="M2347" s="297"/>
      <c r="N2347" s="326">
        <v>1</v>
      </c>
      <c r="O2347" s="296">
        <v>6</v>
      </c>
      <c r="P2347" s="327">
        <v>21629.188122376669</v>
      </c>
      <c r="Q2347" s="321"/>
    </row>
    <row r="2348" spans="1:17" s="285" customFormat="1" ht="11.25" x14ac:dyDescent="0.2">
      <c r="A2348" s="310" t="s">
        <v>1261</v>
      </c>
      <c r="B2348" s="296" t="s">
        <v>1262</v>
      </c>
      <c r="C2348" s="296" t="s">
        <v>312</v>
      </c>
      <c r="D2348" s="297" t="s">
        <v>4864</v>
      </c>
      <c r="E2348" s="323">
        <v>8500</v>
      </c>
      <c r="F2348" s="310" t="s">
        <v>5915</v>
      </c>
      <c r="G2348" s="297" t="s">
        <v>5916</v>
      </c>
      <c r="H2348" s="297" t="s">
        <v>4867</v>
      </c>
      <c r="I2348" s="297" t="s">
        <v>4868</v>
      </c>
      <c r="J2348" s="324" t="s">
        <v>4869</v>
      </c>
      <c r="K2348" s="325"/>
      <c r="L2348" s="322"/>
      <c r="M2348" s="297"/>
      <c r="N2348" s="326">
        <v>1</v>
      </c>
      <c r="O2348" s="296">
        <v>6</v>
      </c>
      <c r="P2348" s="327">
        <v>52229.188122376669</v>
      </c>
      <c r="Q2348" s="321"/>
    </row>
    <row r="2349" spans="1:17" s="285" customFormat="1" ht="11.25" x14ac:dyDescent="0.2">
      <c r="A2349" s="310" t="s">
        <v>1261</v>
      </c>
      <c r="B2349" s="296" t="s">
        <v>1262</v>
      </c>
      <c r="C2349" s="296" t="s">
        <v>312</v>
      </c>
      <c r="D2349" s="297" t="s">
        <v>4864</v>
      </c>
      <c r="E2349" s="323">
        <v>3600</v>
      </c>
      <c r="F2349" s="310" t="s">
        <v>5917</v>
      </c>
      <c r="G2349" s="297" t="s">
        <v>5918</v>
      </c>
      <c r="H2349" s="297" t="s">
        <v>4877</v>
      </c>
      <c r="I2349" s="297" t="s">
        <v>4868</v>
      </c>
      <c r="J2349" s="324" t="s">
        <v>4869</v>
      </c>
      <c r="K2349" s="325"/>
      <c r="L2349" s="322"/>
      <c r="M2349" s="297"/>
      <c r="N2349" s="326">
        <v>1</v>
      </c>
      <c r="O2349" s="296">
        <v>6</v>
      </c>
      <c r="P2349" s="327">
        <v>22829.188122376669</v>
      </c>
      <c r="Q2349" s="321"/>
    </row>
    <row r="2350" spans="1:17" s="285" customFormat="1" ht="11.25" x14ac:dyDescent="0.2">
      <c r="A2350" s="310" t="s">
        <v>1261</v>
      </c>
      <c r="B2350" s="296" t="s">
        <v>1262</v>
      </c>
      <c r="C2350" s="296" t="s">
        <v>312</v>
      </c>
      <c r="D2350" s="297" t="s">
        <v>4880</v>
      </c>
      <c r="E2350" s="323">
        <v>1500</v>
      </c>
      <c r="F2350" s="310" t="s">
        <v>5919</v>
      </c>
      <c r="G2350" s="297" t="s">
        <v>5920</v>
      </c>
      <c r="H2350" s="297" t="s">
        <v>5050</v>
      </c>
      <c r="I2350" s="297" t="s">
        <v>4868</v>
      </c>
      <c r="J2350" s="324" t="s">
        <v>5069</v>
      </c>
      <c r="K2350" s="325"/>
      <c r="L2350" s="322"/>
      <c r="M2350" s="297"/>
      <c r="N2350" s="326">
        <v>1</v>
      </c>
      <c r="O2350" s="296">
        <v>6</v>
      </c>
      <c r="P2350" s="327">
        <v>9732.3881223766693</v>
      </c>
      <c r="Q2350" s="321"/>
    </row>
    <row r="2351" spans="1:17" s="285" customFormat="1" ht="11.25" x14ac:dyDescent="0.2">
      <c r="A2351" s="310" t="s">
        <v>1261</v>
      </c>
      <c r="B2351" s="296" t="s">
        <v>1262</v>
      </c>
      <c r="C2351" s="296" t="s">
        <v>312</v>
      </c>
      <c r="D2351" s="297" t="s">
        <v>4864</v>
      </c>
      <c r="E2351" s="323">
        <v>8500</v>
      </c>
      <c r="F2351" s="310" t="s">
        <v>5923</v>
      </c>
      <c r="G2351" s="297" t="s">
        <v>5924</v>
      </c>
      <c r="H2351" s="297" t="s">
        <v>5925</v>
      </c>
      <c r="I2351" s="297" t="s">
        <v>4868</v>
      </c>
      <c r="J2351" s="324" t="s">
        <v>4869</v>
      </c>
      <c r="K2351" s="325"/>
      <c r="L2351" s="322"/>
      <c r="M2351" s="297"/>
      <c r="N2351" s="326">
        <v>2</v>
      </c>
      <c r="O2351" s="296">
        <v>6</v>
      </c>
      <c r="P2351" s="327">
        <v>52229.188122376669</v>
      </c>
      <c r="Q2351" s="321"/>
    </row>
    <row r="2352" spans="1:17" s="285" customFormat="1" ht="11.25" x14ac:dyDescent="0.2">
      <c r="A2352" s="310" t="s">
        <v>1261</v>
      </c>
      <c r="B2352" s="296" t="s">
        <v>1262</v>
      </c>
      <c r="C2352" s="296" t="s">
        <v>312</v>
      </c>
      <c r="D2352" s="297" t="s">
        <v>4864</v>
      </c>
      <c r="E2352" s="323">
        <v>9500</v>
      </c>
      <c r="F2352" s="310" t="s">
        <v>5926</v>
      </c>
      <c r="G2352" s="297" t="s">
        <v>5927</v>
      </c>
      <c r="H2352" s="297" t="s">
        <v>4867</v>
      </c>
      <c r="I2352" s="297" t="s">
        <v>4868</v>
      </c>
      <c r="J2352" s="324" t="s">
        <v>4869</v>
      </c>
      <c r="K2352" s="325"/>
      <c r="L2352" s="322"/>
      <c r="M2352" s="297"/>
      <c r="N2352" s="326">
        <v>2</v>
      </c>
      <c r="O2352" s="296">
        <v>6</v>
      </c>
      <c r="P2352" s="327">
        <v>58229.188122376669</v>
      </c>
      <c r="Q2352" s="321"/>
    </row>
    <row r="2353" spans="1:17" s="285" customFormat="1" ht="11.25" x14ac:dyDescent="0.2">
      <c r="A2353" s="310" t="s">
        <v>1261</v>
      </c>
      <c r="B2353" s="296" t="s">
        <v>1262</v>
      </c>
      <c r="C2353" s="296" t="s">
        <v>312</v>
      </c>
      <c r="D2353" s="297" t="s">
        <v>4864</v>
      </c>
      <c r="E2353" s="323">
        <v>10000</v>
      </c>
      <c r="F2353" s="310" t="s">
        <v>5928</v>
      </c>
      <c r="G2353" s="297" t="s">
        <v>5929</v>
      </c>
      <c r="H2353" s="297" t="s">
        <v>4887</v>
      </c>
      <c r="I2353" s="297" t="s">
        <v>4868</v>
      </c>
      <c r="J2353" s="324" t="s">
        <v>4869</v>
      </c>
      <c r="K2353" s="325"/>
      <c r="L2353" s="322"/>
      <c r="M2353" s="297"/>
      <c r="N2353" s="326">
        <v>2</v>
      </c>
      <c r="O2353" s="296">
        <v>6</v>
      </c>
      <c r="P2353" s="327">
        <v>61229.188122376669</v>
      </c>
      <c r="Q2353" s="321"/>
    </row>
    <row r="2354" spans="1:17" s="285" customFormat="1" ht="11.25" x14ac:dyDescent="0.2">
      <c r="A2354" s="310" t="s">
        <v>1261</v>
      </c>
      <c r="B2354" s="296" t="s">
        <v>1262</v>
      </c>
      <c r="C2354" s="296" t="s">
        <v>312</v>
      </c>
      <c r="D2354" s="297" t="s">
        <v>4864</v>
      </c>
      <c r="E2354" s="323">
        <v>6500</v>
      </c>
      <c r="F2354" s="310" t="s">
        <v>5930</v>
      </c>
      <c r="G2354" s="297" t="s">
        <v>5931</v>
      </c>
      <c r="H2354" s="297" t="s">
        <v>5647</v>
      </c>
      <c r="I2354" s="297" t="s">
        <v>4868</v>
      </c>
      <c r="J2354" s="324" t="s">
        <v>4869</v>
      </c>
      <c r="K2354" s="325"/>
      <c r="L2354" s="322"/>
      <c r="M2354" s="297"/>
      <c r="N2354" s="326">
        <v>2</v>
      </c>
      <c r="O2354" s="296">
        <v>6</v>
      </c>
      <c r="P2354" s="327">
        <v>40229.188122376669</v>
      </c>
      <c r="Q2354" s="321"/>
    </row>
    <row r="2355" spans="1:17" s="285" customFormat="1" ht="11.25" x14ac:dyDescent="0.2">
      <c r="A2355" s="310" t="s">
        <v>1261</v>
      </c>
      <c r="B2355" s="296" t="s">
        <v>1262</v>
      </c>
      <c r="C2355" s="296" t="s">
        <v>312</v>
      </c>
      <c r="D2355" s="297" t="s">
        <v>4864</v>
      </c>
      <c r="E2355" s="323">
        <v>6500</v>
      </c>
      <c r="F2355" s="310" t="s">
        <v>5932</v>
      </c>
      <c r="G2355" s="297" t="s">
        <v>5933</v>
      </c>
      <c r="H2355" s="297" t="s">
        <v>4867</v>
      </c>
      <c r="I2355" s="297" t="s">
        <v>4868</v>
      </c>
      <c r="J2355" s="324" t="s">
        <v>4869</v>
      </c>
      <c r="K2355" s="325"/>
      <c r="L2355" s="322"/>
      <c r="M2355" s="297"/>
      <c r="N2355" s="326">
        <v>2</v>
      </c>
      <c r="O2355" s="296">
        <v>6</v>
      </c>
      <c r="P2355" s="327">
        <v>40229.188122376669</v>
      </c>
      <c r="Q2355" s="321"/>
    </row>
    <row r="2356" spans="1:17" s="285" customFormat="1" ht="11.25" x14ac:dyDescent="0.2">
      <c r="A2356" s="310" t="s">
        <v>1261</v>
      </c>
      <c r="B2356" s="296" t="s">
        <v>1262</v>
      </c>
      <c r="C2356" s="296" t="s">
        <v>312</v>
      </c>
      <c r="D2356" s="297" t="s">
        <v>4864</v>
      </c>
      <c r="E2356" s="323">
        <v>6500</v>
      </c>
      <c r="F2356" s="310" t="s">
        <v>5936</v>
      </c>
      <c r="G2356" s="297" t="s">
        <v>5937</v>
      </c>
      <c r="H2356" s="297" t="s">
        <v>4877</v>
      </c>
      <c r="I2356" s="297" t="s">
        <v>4868</v>
      </c>
      <c r="J2356" s="324" t="s">
        <v>4869</v>
      </c>
      <c r="K2356" s="325"/>
      <c r="L2356" s="322"/>
      <c r="M2356" s="297"/>
      <c r="N2356" s="326">
        <v>2</v>
      </c>
      <c r="O2356" s="296">
        <v>6</v>
      </c>
      <c r="P2356" s="327">
        <v>40229.188122376669</v>
      </c>
      <c r="Q2356" s="321"/>
    </row>
    <row r="2357" spans="1:17" s="285" customFormat="1" ht="11.25" x14ac:dyDescent="0.2">
      <c r="A2357" s="310" t="s">
        <v>1261</v>
      </c>
      <c r="B2357" s="296" t="s">
        <v>1262</v>
      </c>
      <c r="C2357" s="296" t="s">
        <v>312</v>
      </c>
      <c r="D2357" s="297" t="s">
        <v>4956</v>
      </c>
      <c r="E2357" s="323">
        <v>3400</v>
      </c>
      <c r="F2357" s="310" t="s">
        <v>5938</v>
      </c>
      <c r="G2357" s="297" t="s">
        <v>5939</v>
      </c>
      <c r="H2357" s="297" t="s">
        <v>5940</v>
      </c>
      <c r="I2357" s="297" t="s">
        <v>4897</v>
      </c>
      <c r="J2357" s="297" t="s">
        <v>4898</v>
      </c>
      <c r="K2357" s="325"/>
      <c r="L2357" s="322"/>
      <c r="M2357" s="297"/>
      <c r="N2357" s="326">
        <v>1</v>
      </c>
      <c r="O2357" s="296">
        <v>6</v>
      </c>
      <c r="P2357" s="327">
        <v>21742.51812237667</v>
      </c>
      <c r="Q2357" s="321"/>
    </row>
    <row r="2358" spans="1:17" s="285" customFormat="1" ht="11.25" x14ac:dyDescent="0.2">
      <c r="A2358" s="310" t="s">
        <v>1261</v>
      </c>
      <c r="B2358" s="296" t="s">
        <v>1262</v>
      </c>
      <c r="C2358" s="296" t="s">
        <v>312</v>
      </c>
      <c r="D2358" s="297" t="s">
        <v>4864</v>
      </c>
      <c r="E2358" s="323">
        <v>6500</v>
      </c>
      <c r="F2358" s="310" t="s">
        <v>5941</v>
      </c>
      <c r="G2358" s="297" t="s">
        <v>5942</v>
      </c>
      <c r="H2358" s="297" t="s">
        <v>4887</v>
      </c>
      <c r="I2358" s="297" t="s">
        <v>4868</v>
      </c>
      <c r="J2358" s="324" t="s">
        <v>4869</v>
      </c>
      <c r="K2358" s="325"/>
      <c r="L2358" s="322"/>
      <c r="M2358" s="297"/>
      <c r="N2358" s="326">
        <v>4</v>
      </c>
      <c r="O2358" s="296">
        <v>6</v>
      </c>
      <c r="P2358" s="327">
        <v>40229.188122376669</v>
      </c>
      <c r="Q2358" s="321"/>
    </row>
    <row r="2359" spans="1:17" s="285" customFormat="1" ht="11.25" x14ac:dyDescent="0.2">
      <c r="A2359" s="310" t="s">
        <v>1261</v>
      </c>
      <c r="B2359" s="296" t="s">
        <v>1262</v>
      </c>
      <c r="C2359" s="296" t="s">
        <v>312</v>
      </c>
      <c r="D2359" s="297" t="s">
        <v>4864</v>
      </c>
      <c r="E2359" s="323">
        <v>6500</v>
      </c>
      <c r="F2359" s="310" t="s">
        <v>5943</v>
      </c>
      <c r="G2359" s="297" t="s">
        <v>5944</v>
      </c>
      <c r="H2359" s="297" t="s">
        <v>4877</v>
      </c>
      <c r="I2359" s="297" t="s">
        <v>4868</v>
      </c>
      <c r="J2359" s="324" t="s">
        <v>4869</v>
      </c>
      <c r="K2359" s="325"/>
      <c r="L2359" s="322"/>
      <c r="M2359" s="297"/>
      <c r="N2359" s="326">
        <v>1</v>
      </c>
      <c r="O2359" s="296">
        <v>6</v>
      </c>
      <c r="P2359" s="327">
        <v>40229.188122376669</v>
      </c>
      <c r="Q2359" s="321"/>
    </row>
    <row r="2360" spans="1:17" s="285" customFormat="1" ht="11.25" x14ac:dyDescent="0.2">
      <c r="A2360" s="310" t="s">
        <v>1261</v>
      </c>
      <c r="B2360" s="296" t="s">
        <v>1262</v>
      </c>
      <c r="C2360" s="296" t="s">
        <v>312</v>
      </c>
      <c r="D2360" s="297" t="s">
        <v>4864</v>
      </c>
      <c r="E2360" s="323">
        <v>6500</v>
      </c>
      <c r="F2360" s="310" t="s">
        <v>5945</v>
      </c>
      <c r="G2360" s="297" t="s">
        <v>5946</v>
      </c>
      <c r="H2360" s="297" t="s">
        <v>4887</v>
      </c>
      <c r="I2360" s="297" t="s">
        <v>4868</v>
      </c>
      <c r="J2360" s="324" t="s">
        <v>4869</v>
      </c>
      <c r="K2360" s="325"/>
      <c r="L2360" s="322"/>
      <c r="M2360" s="297"/>
      <c r="N2360" s="326">
        <v>2</v>
      </c>
      <c r="O2360" s="296">
        <v>6</v>
      </c>
      <c r="P2360" s="327">
        <v>40229.188122376669</v>
      </c>
      <c r="Q2360" s="321"/>
    </row>
    <row r="2361" spans="1:17" s="285" customFormat="1" ht="11.25" x14ac:dyDescent="0.2">
      <c r="A2361" s="310" t="s">
        <v>1261</v>
      </c>
      <c r="B2361" s="296" t="s">
        <v>1262</v>
      </c>
      <c r="C2361" s="296" t="s">
        <v>312</v>
      </c>
      <c r="D2361" s="297" t="s">
        <v>4864</v>
      </c>
      <c r="E2361" s="323">
        <v>9500</v>
      </c>
      <c r="F2361" s="310" t="s">
        <v>5950</v>
      </c>
      <c r="G2361" s="297" t="s">
        <v>5951</v>
      </c>
      <c r="H2361" s="297" t="s">
        <v>5094</v>
      </c>
      <c r="I2361" s="297" t="s">
        <v>4868</v>
      </c>
      <c r="J2361" s="324" t="s">
        <v>4869</v>
      </c>
      <c r="K2361" s="325"/>
      <c r="L2361" s="322"/>
      <c r="M2361" s="297"/>
      <c r="N2361" s="326">
        <v>1</v>
      </c>
      <c r="O2361" s="296">
        <v>6</v>
      </c>
      <c r="P2361" s="327">
        <v>58229.188122376669</v>
      </c>
      <c r="Q2361" s="321"/>
    </row>
    <row r="2362" spans="1:17" s="285" customFormat="1" ht="11.25" x14ac:dyDescent="0.2">
      <c r="A2362" s="310" t="s">
        <v>1261</v>
      </c>
      <c r="B2362" s="296" t="s">
        <v>1262</v>
      </c>
      <c r="C2362" s="296" t="s">
        <v>312</v>
      </c>
      <c r="D2362" s="297" t="s">
        <v>4864</v>
      </c>
      <c r="E2362" s="323">
        <v>7000</v>
      </c>
      <c r="F2362" s="310" t="s">
        <v>5952</v>
      </c>
      <c r="G2362" s="297" t="s">
        <v>5953</v>
      </c>
      <c r="H2362" s="297" t="s">
        <v>5954</v>
      </c>
      <c r="I2362" s="297" t="s">
        <v>4868</v>
      </c>
      <c r="J2362" s="324" t="s">
        <v>4869</v>
      </c>
      <c r="K2362" s="325"/>
      <c r="L2362" s="322"/>
      <c r="M2362" s="297"/>
      <c r="N2362" s="326">
        <v>1</v>
      </c>
      <c r="O2362" s="296">
        <v>6</v>
      </c>
      <c r="P2362" s="327">
        <v>43229.188122376669</v>
      </c>
      <c r="Q2362" s="321"/>
    </row>
    <row r="2363" spans="1:17" s="285" customFormat="1" ht="11.25" x14ac:dyDescent="0.2">
      <c r="A2363" s="310" t="s">
        <v>1261</v>
      </c>
      <c r="B2363" s="296" t="s">
        <v>1262</v>
      </c>
      <c r="C2363" s="296" t="s">
        <v>312</v>
      </c>
      <c r="D2363" s="297" t="s">
        <v>4864</v>
      </c>
      <c r="E2363" s="323">
        <v>6500</v>
      </c>
      <c r="F2363" s="310" t="s">
        <v>5955</v>
      </c>
      <c r="G2363" s="297" t="s">
        <v>5956</v>
      </c>
      <c r="H2363" s="297" t="s">
        <v>4887</v>
      </c>
      <c r="I2363" s="297" t="s">
        <v>4868</v>
      </c>
      <c r="J2363" s="324" t="s">
        <v>4869</v>
      </c>
      <c r="K2363" s="325"/>
      <c r="L2363" s="322"/>
      <c r="M2363" s="297"/>
      <c r="N2363" s="326">
        <v>2</v>
      </c>
      <c r="O2363" s="296">
        <v>6</v>
      </c>
      <c r="P2363" s="327">
        <v>40229.188122376669</v>
      </c>
      <c r="Q2363" s="321"/>
    </row>
    <row r="2364" spans="1:17" s="285" customFormat="1" ht="11.25" x14ac:dyDescent="0.2">
      <c r="A2364" s="310" t="s">
        <v>1261</v>
      </c>
      <c r="B2364" s="296" t="s">
        <v>1262</v>
      </c>
      <c r="C2364" s="296" t="s">
        <v>312</v>
      </c>
      <c r="D2364" s="297" t="s">
        <v>4880</v>
      </c>
      <c r="E2364" s="323">
        <v>3500</v>
      </c>
      <c r="F2364" s="310" t="s">
        <v>5957</v>
      </c>
      <c r="G2364" s="297" t="s">
        <v>5958</v>
      </c>
      <c r="H2364" s="297" t="s">
        <v>5954</v>
      </c>
      <c r="I2364" s="297" t="s">
        <v>4883</v>
      </c>
      <c r="J2364" s="324" t="s">
        <v>4884</v>
      </c>
      <c r="K2364" s="325"/>
      <c r="L2364" s="322"/>
      <c r="M2364" s="297"/>
      <c r="N2364" s="326">
        <v>1</v>
      </c>
      <c r="O2364" s="296">
        <v>6</v>
      </c>
      <c r="P2364" s="327">
        <v>22229.188122376669</v>
      </c>
      <c r="Q2364" s="321"/>
    </row>
    <row r="2365" spans="1:17" s="285" customFormat="1" ht="11.25" x14ac:dyDescent="0.2">
      <c r="A2365" s="310" t="s">
        <v>1261</v>
      </c>
      <c r="B2365" s="296" t="s">
        <v>1262</v>
      </c>
      <c r="C2365" s="296" t="s">
        <v>312</v>
      </c>
      <c r="D2365" s="297" t="s">
        <v>4864</v>
      </c>
      <c r="E2365" s="323">
        <v>6500</v>
      </c>
      <c r="F2365" s="310" t="s">
        <v>5959</v>
      </c>
      <c r="G2365" s="297" t="s">
        <v>5960</v>
      </c>
      <c r="H2365" s="297" t="s">
        <v>5652</v>
      </c>
      <c r="I2365" s="297" t="s">
        <v>4868</v>
      </c>
      <c r="J2365" s="324" t="s">
        <v>4869</v>
      </c>
      <c r="K2365" s="325"/>
      <c r="L2365" s="322"/>
      <c r="M2365" s="297"/>
      <c r="N2365" s="326">
        <v>2</v>
      </c>
      <c r="O2365" s="296">
        <v>6</v>
      </c>
      <c r="P2365" s="327">
        <v>40229.188122376669</v>
      </c>
      <c r="Q2365" s="321"/>
    </row>
    <row r="2366" spans="1:17" s="285" customFormat="1" ht="11.25" x14ac:dyDescent="0.2">
      <c r="A2366" s="310" t="s">
        <v>1261</v>
      </c>
      <c r="B2366" s="296" t="s">
        <v>1262</v>
      </c>
      <c r="C2366" s="296" t="s">
        <v>312</v>
      </c>
      <c r="D2366" s="297" t="s">
        <v>4864</v>
      </c>
      <c r="E2366" s="323">
        <v>11000</v>
      </c>
      <c r="F2366" s="310" t="s">
        <v>5962</v>
      </c>
      <c r="G2366" s="297" t="s">
        <v>5963</v>
      </c>
      <c r="H2366" s="297" t="s">
        <v>4917</v>
      </c>
      <c r="I2366" s="297" t="s">
        <v>4868</v>
      </c>
      <c r="J2366" s="324" t="s">
        <v>4869</v>
      </c>
      <c r="K2366" s="325"/>
      <c r="L2366" s="322"/>
      <c r="M2366" s="297"/>
      <c r="N2366" s="326">
        <v>2</v>
      </c>
      <c r="O2366" s="296">
        <v>6</v>
      </c>
      <c r="P2366" s="327">
        <v>67229.188122376669</v>
      </c>
      <c r="Q2366" s="321"/>
    </row>
    <row r="2367" spans="1:17" s="285" customFormat="1" ht="11.25" x14ac:dyDescent="0.2">
      <c r="A2367" s="310" t="s">
        <v>1261</v>
      </c>
      <c r="B2367" s="296" t="s">
        <v>1262</v>
      </c>
      <c r="C2367" s="296" t="s">
        <v>312</v>
      </c>
      <c r="D2367" s="297" t="s">
        <v>4864</v>
      </c>
      <c r="E2367" s="323">
        <v>6500</v>
      </c>
      <c r="F2367" s="310" t="s">
        <v>5964</v>
      </c>
      <c r="G2367" s="297" t="s">
        <v>5965</v>
      </c>
      <c r="H2367" s="297" t="s">
        <v>4887</v>
      </c>
      <c r="I2367" s="297" t="s">
        <v>4868</v>
      </c>
      <c r="J2367" s="324" t="s">
        <v>4869</v>
      </c>
      <c r="K2367" s="325"/>
      <c r="L2367" s="322"/>
      <c r="M2367" s="297"/>
      <c r="N2367" s="326">
        <v>4</v>
      </c>
      <c r="O2367" s="296">
        <v>6</v>
      </c>
      <c r="P2367" s="327">
        <v>40229.188122376669</v>
      </c>
      <c r="Q2367" s="321"/>
    </row>
    <row r="2368" spans="1:17" s="285" customFormat="1" ht="11.25" x14ac:dyDescent="0.2">
      <c r="A2368" s="310" t="s">
        <v>1261</v>
      </c>
      <c r="B2368" s="296" t="s">
        <v>1262</v>
      </c>
      <c r="C2368" s="296" t="s">
        <v>312</v>
      </c>
      <c r="D2368" s="297" t="s">
        <v>4864</v>
      </c>
      <c r="E2368" s="323">
        <v>6500</v>
      </c>
      <c r="F2368" s="310" t="s">
        <v>5966</v>
      </c>
      <c r="G2368" s="297" t="s">
        <v>5967</v>
      </c>
      <c r="H2368" s="297" t="s">
        <v>4877</v>
      </c>
      <c r="I2368" s="297" t="s">
        <v>4868</v>
      </c>
      <c r="J2368" s="324" t="s">
        <v>4869</v>
      </c>
      <c r="K2368" s="325"/>
      <c r="L2368" s="322"/>
      <c r="M2368" s="297"/>
      <c r="N2368" s="326">
        <v>2</v>
      </c>
      <c r="O2368" s="296">
        <v>6</v>
      </c>
      <c r="P2368" s="327">
        <v>40229.188122376669</v>
      </c>
      <c r="Q2368" s="321"/>
    </row>
    <row r="2369" spans="1:17" s="285" customFormat="1" ht="11.25" x14ac:dyDescent="0.2">
      <c r="A2369" s="310" t="s">
        <v>1261</v>
      </c>
      <c r="B2369" s="296" t="s">
        <v>1262</v>
      </c>
      <c r="C2369" s="296" t="s">
        <v>312</v>
      </c>
      <c r="D2369" s="297" t="s">
        <v>4880</v>
      </c>
      <c r="E2369" s="323">
        <v>5000</v>
      </c>
      <c r="F2369" s="310" t="s">
        <v>5968</v>
      </c>
      <c r="G2369" s="297" t="s">
        <v>5969</v>
      </c>
      <c r="H2369" s="297" t="s">
        <v>4867</v>
      </c>
      <c r="I2369" s="297" t="s">
        <v>4883</v>
      </c>
      <c r="J2369" s="324" t="s">
        <v>4884</v>
      </c>
      <c r="K2369" s="325"/>
      <c r="L2369" s="322"/>
      <c r="M2369" s="297"/>
      <c r="N2369" s="326">
        <v>1</v>
      </c>
      <c r="O2369" s="296">
        <v>6</v>
      </c>
      <c r="P2369" s="327">
        <v>31229.188122376669</v>
      </c>
      <c r="Q2369" s="321"/>
    </row>
    <row r="2370" spans="1:17" s="285" customFormat="1" ht="11.25" x14ac:dyDescent="0.2">
      <c r="A2370" s="310" t="s">
        <v>1261</v>
      </c>
      <c r="B2370" s="296" t="s">
        <v>1262</v>
      </c>
      <c r="C2370" s="296" t="s">
        <v>312</v>
      </c>
      <c r="D2370" s="297" t="s">
        <v>4864</v>
      </c>
      <c r="E2370" s="323">
        <v>6500</v>
      </c>
      <c r="F2370" s="310" t="s">
        <v>5970</v>
      </c>
      <c r="G2370" s="297" t="s">
        <v>5971</v>
      </c>
      <c r="H2370" s="297" t="s">
        <v>4877</v>
      </c>
      <c r="I2370" s="297" t="s">
        <v>4868</v>
      </c>
      <c r="J2370" s="324" t="s">
        <v>4869</v>
      </c>
      <c r="K2370" s="325"/>
      <c r="L2370" s="322"/>
      <c r="M2370" s="297"/>
      <c r="N2370" s="326">
        <v>2</v>
      </c>
      <c r="O2370" s="296">
        <v>6</v>
      </c>
      <c r="P2370" s="327">
        <v>40229.188122376669</v>
      </c>
      <c r="Q2370" s="321"/>
    </row>
    <row r="2371" spans="1:17" s="285" customFormat="1" ht="11.25" x14ac:dyDescent="0.2">
      <c r="A2371" s="310" t="s">
        <v>1261</v>
      </c>
      <c r="B2371" s="296" t="s">
        <v>1262</v>
      </c>
      <c r="C2371" s="296" t="s">
        <v>312</v>
      </c>
      <c r="D2371" s="297" t="s">
        <v>4864</v>
      </c>
      <c r="E2371" s="323">
        <v>7500</v>
      </c>
      <c r="F2371" s="310" t="s">
        <v>5972</v>
      </c>
      <c r="G2371" s="297" t="s">
        <v>5973</v>
      </c>
      <c r="H2371" s="297" t="s">
        <v>4867</v>
      </c>
      <c r="I2371" s="297" t="s">
        <v>4868</v>
      </c>
      <c r="J2371" s="324" t="s">
        <v>4869</v>
      </c>
      <c r="K2371" s="325"/>
      <c r="L2371" s="322"/>
      <c r="M2371" s="297"/>
      <c r="N2371" s="326">
        <v>4</v>
      </c>
      <c r="O2371" s="296">
        <v>6</v>
      </c>
      <c r="P2371" s="327">
        <v>46229.188122376669</v>
      </c>
      <c r="Q2371" s="321"/>
    </row>
    <row r="2372" spans="1:17" s="285" customFormat="1" ht="11.25" x14ac:dyDescent="0.2">
      <c r="A2372" s="310" t="s">
        <v>1261</v>
      </c>
      <c r="B2372" s="296" t="s">
        <v>1262</v>
      </c>
      <c r="C2372" s="296" t="s">
        <v>312</v>
      </c>
      <c r="D2372" s="297" t="s">
        <v>4880</v>
      </c>
      <c r="E2372" s="323">
        <v>3400</v>
      </c>
      <c r="F2372" s="310" t="s">
        <v>5974</v>
      </c>
      <c r="G2372" s="297" t="s">
        <v>5975</v>
      </c>
      <c r="H2372" s="297" t="s">
        <v>4867</v>
      </c>
      <c r="I2372" s="297" t="s">
        <v>4897</v>
      </c>
      <c r="J2372" s="324" t="s">
        <v>4884</v>
      </c>
      <c r="K2372" s="325"/>
      <c r="L2372" s="322"/>
      <c r="M2372" s="297"/>
      <c r="N2372" s="326">
        <v>1</v>
      </c>
      <c r="O2372" s="296">
        <v>6</v>
      </c>
      <c r="P2372" s="327">
        <v>21629.188122376669</v>
      </c>
      <c r="Q2372" s="321"/>
    </row>
    <row r="2373" spans="1:17" s="285" customFormat="1" ht="11.25" x14ac:dyDescent="0.2">
      <c r="A2373" s="310" t="s">
        <v>1261</v>
      </c>
      <c r="B2373" s="296" t="s">
        <v>1262</v>
      </c>
      <c r="C2373" s="296" t="s">
        <v>312</v>
      </c>
      <c r="D2373" s="297" t="s">
        <v>4864</v>
      </c>
      <c r="E2373" s="323">
        <v>7000</v>
      </c>
      <c r="F2373" s="310" t="s">
        <v>5976</v>
      </c>
      <c r="G2373" s="297" t="s">
        <v>5977</v>
      </c>
      <c r="H2373" s="297" t="s">
        <v>5196</v>
      </c>
      <c r="I2373" s="297" t="s">
        <v>4868</v>
      </c>
      <c r="J2373" s="324" t="s">
        <v>4869</v>
      </c>
      <c r="K2373" s="325"/>
      <c r="L2373" s="322"/>
      <c r="M2373" s="297"/>
      <c r="N2373" s="326">
        <v>1</v>
      </c>
      <c r="O2373" s="296">
        <v>6</v>
      </c>
      <c r="P2373" s="327">
        <v>43229.188122376669</v>
      </c>
      <c r="Q2373" s="321"/>
    </row>
    <row r="2374" spans="1:17" s="285" customFormat="1" ht="11.25" x14ac:dyDescent="0.2">
      <c r="A2374" s="310" t="s">
        <v>1261</v>
      </c>
      <c r="B2374" s="296" t="s">
        <v>1262</v>
      </c>
      <c r="C2374" s="296" t="s">
        <v>312</v>
      </c>
      <c r="D2374" s="297" t="s">
        <v>4864</v>
      </c>
      <c r="E2374" s="323">
        <v>6500</v>
      </c>
      <c r="F2374" s="310" t="s">
        <v>5978</v>
      </c>
      <c r="G2374" s="297" t="s">
        <v>5979</v>
      </c>
      <c r="H2374" s="297" t="s">
        <v>4887</v>
      </c>
      <c r="I2374" s="297" t="s">
        <v>4868</v>
      </c>
      <c r="J2374" s="324" t="s">
        <v>4869</v>
      </c>
      <c r="K2374" s="325"/>
      <c r="L2374" s="322"/>
      <c r="M2374" s="297"/>
      <c r="N2374" s="326">
        <v>2</v>
      </c>
      <c r="O2374" s="296">
        <v>6</v>
      </c>
      <c r="P2374" s="327">
        <v>40229.188122376669</v>
      </c>
      <c r="Q2374" s="321"/>
    </row>
    <row r="2375" spans="1:17" s="285" customFormat="1" ht="11.25" x14ac:dyDescent="0.2">
      <c r="A2375" s="310" t="s">
        <v>1261</v>
      </c>
      <c r="B2375" s="296" t="s">
        <v>1262</v>
      </c>
      <c r="C2375" s="296" t="s">
        <v>312</v>
      </c>
      <c r="D2375" s="297" t="s">
        <v>4880</v>
      </c>
      <c r="E2375" s="323">
        <v>2000</v>
      </c>
      <c r="F2375" s="310" t="s">
        <v>5980</v>
      </c>
      <c r="G2375" s="297" t="s">
        <v>5981</v>
      </c>
      <c r="H2375" s="297" t="s">
        <v>5050</v>
      </c>
      <c r="I2375" s="297" t="s">
        <v>4868</v>
      </c>
      <c r="J2375" s="324" t="s">
        <v>5069</v>
      </c>
      <c r="K2375" s="325"/>
      <c r="L2375" s="322"/>
      <c r="M2375" s="297"/>
      <c r="N2375" s="326">
        <v>1</v>
      </c>
      <c r="O2375" s="296">
        <v>6</v>
      </c>
      <c r="P2375" s="327">
        <v>13002.388122376669</v>
      </c>
      <c r="Q2375" s="321"/>
    </row>
    <row r="2376" spans="1:17" s="285" customFormat="1" ht="11.25" x14ac:dyDescent="0.2">
      <c r="A2376" s="310" t="s">
        <v>1261</v>
      </c>
      <c r="B2376" s="296" t="s">
        <v>1262</v>
      </c>
      <c r="C2376" s="296" t="s">
        <v>312</v>
      </c>
      <c r="D2376" s="297" t="s">
        <v>4864</v>
      </c>
      <c r="E2376" s="323">
        <v>10500</v>
      </c>
      <c r="F2376" s="310" t="s">
        <v>5982</v>
      </c>
      <c r="G2376" s="297" t="s">
        <v>5983</v>
      </c>
      <c r="H2376" s="297" t="s">
        <v>5647</v>
      </c>
      <c r="I2376" s="297" t="s">
        <v>4868</v>
      </c>
      <c r="J2376" s="324" t="s">
        <v>4869</v>
      </c>
      <c r="K2376" s="325"/>
      <c r="L2376" s="322"/>
      <c r="M2376" s="297"/>
      <c r="N2376" s="326">
        <v>4</v>
      </c>
      <c r="O2376" s="296">
        <v>6</v>
      </c>
      <c r="P2376" s="327">
        <v>64229.188122376669</v>
      </c>
      <c r="Q2376" s="321"/>
    </row>
    <row r="2377" spans="1:17" s="285" customFormat="1" ht="11.25" x14ac:dyDescent="0.2">
      <c r="A2377" s="310" t="s">
        <v>1261</v>
      </c>
      <c r="B2377" s="296" t="s">
        <v>1262</v>
      </c>
      <c r="C2377" s="296" t="s">
        <v>312</v>
      </c>
      <c r="D2377" s="297" t="s">
        <v>4880</v>
      </c>
      <c r="E2377" s="323">
        <v>4500</v>
      </c>
      <c r="F2377" s="310" t="s">
        <v>5985</v>
      </c>
      <c r="G2377" s="297" t="s">
        <v>5986</v>
      </c>
      <c r="H2377" s="297" t="s">
        <v>5050</v>
      </c>
      <c r="I2377" s="297" t="s">
        <v>4897</v>
      </c>
      <c r="J2377" s="297" t="s">
        <v>4898</v>
      </c>
      <c r="K2377" s="325"/>
      <c r="L2377" s="322"/>
      <c r="M2377" s="297"/>
      <c r="N2377" s="326">
        <v>1</v>
      </c>
      <c r="O2377" s="296">
        <v>6</v>
      </c>
      <c r="P2377" s="327">
        <v>28229.188122376669</v>
      </c>
      <c r="Q2377" s="321"/>
    </row>
    <row r="2378" spans="1:17" s="285" customFormat="1" ht="11.25" x14ac:dyDescent="0.2">
      <c r="A2378" s="310" t="s">
        <v>1261</v>
      </c>
      <c r="B2378" s="296" t="s">
        <v>1262</v>
      </c>
      <c r="C2378" s="296" t="s">
        <v>312</v>
      </c>
      <c r="D2378" s="297" t="s">
        <v>4956</v>
      </c>
      <c r="E2378" s="323">
        <v>2500</v>
      </c>
      <c r="F2378" s="310" t="s">
        <v>5987</v>
      </c>
      <c r="G2378" s="297" t="s">
        <v>5988</v>
      </c>
      <c r="H2378" s="297" t="s">
        <v>4959</v>
      </c>
      <c r="I2378" s="297" t="s">
        <v>4897</v>
      </c>
      <c r="J2378" s="324" t="s">
        <v>4960</v>
      </c>
      <c r="K2378" s="325"/>
      <c r="L2378" s="322"/>
      <c r="M2378" s="297"/>
      <c r="N2378" s="326">
        <v>1</v>
      </c>
      <c r="O2378" s="296">
        <v>6</v>
      </c>
      <c r="P2378" s="327">
        <v>16229.188122376669</v>
      </c>
      <c r="Q2378" s="321"/>
    </row>
    <row r="2379" spans="1:17" s="285" customFormat="1" ht="11.25" x14ac:dyDescent="0.2">
      <c r="A2379" s="310" t="s">
        <v>1261</v>
      </c>
      <c r="B2379" s="296" t="s">
        <v>1262</v>
      </c>
      <c r="C2379" s="296" t="s">
        <v>312</v>
      </c>
      <c r="D2379" s="297" t="s">
        <v>4880</v>
      </c>
      <c r="E2379" s="323">
        <v>2500</v>
      </c>
      <c r="F2379" s="310" t="s">
        <v>5989</v>
      </c>
      <c r="G2379" s="297" t="s">
        <v>5990</v>
      </c>
      <c r="H2379" s="297" t="s">
        <v>4874</v>
      </c>
      <c r="I2379" s="297" t="s">
        <v>4897</v>
      </c>
      <c r="J2379" s="297" t="s">
        <v>4898</v>
      </c>
      <c r="K2379" s="325"/>
      <c r="L2379" s="322"/>
      <c r="M2379" s="297"/>
      <c r="N2379" s="326">
        <v>1</v>
      </c>
      <c r="O2379" s="296">
        <v>6</v>
      </c>
      <c r="P2379" s="327">
        <v>16229.188122376669</v>
      </c>
      <c r="Q2379" s="321"/>
    </row>
    <row r="2380" spans="1:17" s="285" customFormat="1" ht="11.25" x14ac:dyDescent="0.2">
      <c r="A2380" s="310" t="s">
        <v>1261</v>
      </c>
      <c r="B2380" s="296" t="s">
        <v>1262</v>
      </c>
      <c r="C2380" s="296" t="s">
        <v>312</v>
      </c>
      <c r="D2380" s="297" t="s">
        <v>4956</v>
      </c>
      <c r="E2380" s="323">
        <v>2500</v>
      </c>
      <c r="F2380" s="310" t="s">
        <v>5991</v>
      </c>
      <c r="G2380" s="297" t="s">
        <v>5992</v>
      </c>
      <c r="H2380" s="297" t="s">
        <v>4959</v>
      </c>
      <c r="I2380" s="297" t="s">
        <v>4897</v>
      </c>
      <c r="J2380" s="324" t="s">
        <v>4960</v>
      </c>
      <c r="K2380" s="325"/>
      <c r="L2380" s="322"/>
      <c r="M2380" s="297"/>
      <c r="N2380" s="326">
        <v>1</v>
      </c>
      <c r="O2380" s="296">
        <v>6</v>
      </c>
      <c r="P2380" s="327">
        <v>16229.188122376669</v>
      </c>
      <c r="Q2380" s="321"/>
    </row>
    <row r="2381" spans="1:17" s="285" customFormat="1" ht="11.25" x14ac:dyDescent="0.2">
      <c r="A2381" s="310" t="s">
        <v>1261</v>
      </c>
      <c r="B2381" s="296" t="s">
        <v>1262</v>
      </c>
      <c r="C2381" s="296" t="s">
        <v>312</v>
      </c>
      <c r="D2381" s="297" t="s">
        <v>4864</v>
      </c>
      <c r="E2381" s="323">
        <v>4800</v>
      </c>
      <c r="F2381" s="310" t="s">
        <v>5993</v>
      </c>
      <c r="G2381" s="297" t="s">
        <v>5994</v>
      </c>
      <c r="H2381" s="297" t="s">
        <v>4877</v>
      </c>
      <c r="I2381" s="297" t="s">
        <v>4868</v>
      </c>
      <c r="J2381" s="324" t="s">
        <v>4869</v>
      </c>
      <c r="K2381" s="325"/>
      <c r="L2381" s="322"/>
      <c r="M2381" s="297"/>
      <c r="N2381" s="326">
        <v>1</v>
      </c>
      <c r="O2381" s="296">
        <v>6</v>
      </c>
      <c r="P2381" s="327">
        <v>30029.188122376669</v>
      </c>
      <c r="Q2381" s="321"/>
    </row>
    <row r="2382" spans="1:17" s="285" customFormat="1" ht="11.25" x14ac:dyDescent="0.2">
      <c r="A2382" s="310" t="s">
        <v>1261</v>
      </c>
      <c r="B2382" s="296" t="s">
        <v>1262</v>
      </c>
      <c r="C2382" s="296" t="s">
        <v>312</v>
      </c>
      <c r="D2382" s="297" t="s">
        <v>4864</v>
      </c>
      <c r="E2382" s="323">
        <v>9500</v>
      </c>
      <c r="F2382" s="310" t="s">
        <v>5995</v>
      </c>
      <c r="G2382" s="297" t="s">
        <v>5996</v>
      </c>
      <c r="H2382" s="297" t="s">
        <v>5019</v>
      </c>
      <c r="I2382" s="297" t="s">
        <v>4868</v>
      </c>
      <c r="J2382" s="324" t="s">
        <v>4869</v>
      </c>
      <c r="K2382" s="325"/>
      <c r="L2382" s="322"/>
      <c r="M2382" s="297"/>
      <c r="N2382" s="326">
        <v>1</v>
      </c>
      <c r="O2382" s="296">
        <v>6</v>
      </c>
      <c r="P2382" s="327">
        <v>49365.788122376667</v>
      </c>
      <c r="Q2382" s="321"/>
    </row>
    <row r="2383" spans="1:17" s="285" customFormat="1" ht="11.25" x14ac:dyDescent="0.2">
      <c r="A2383" s="310" t="s">
        <v>1261</v>
      </c>
      <c r="B2383" s="296" t="s">
        <v>1262</v>
      </c>
      <c r="C2383" s="296" t="s">
        <v>312</v>
      </c>
      <c r="D2383" s="297" t="s">
        <v>4864</v>
      </c>
      <c r="E2383" s="323">
        <v>12500</v>
      </c>
      <c r="F2383" s="310" t="s">
        <v>5999</v>
      </c>
      <c r="G2383" s="297" t="s">
        <v>6000</v>
      </c>
      <c r="H2383" s="297" t="s">
        <v>4877</v>
      </c>
      <c r="I2383" s="297" t="s">
        <v>4868</v>
      </c>
      <c r="J2383" s="324" t="s">
        <v>4869</v>
      </c>
      <c r="K2383" s="325"/>
      <c r="L2383" s="322"/>
      <c r="M2383" s="297"/>
      <c r="N2383" s="326">
        <v>4</v>
      </c>
      <c r="O2383" s="296">
        <v>6</v>
      </c>
      <c r="P2383" s="327">
        <v>76565.188122376669</v>
      </c>
      <c r="Q2383" s="321"/>
    </row>
    <row r="2384" spans="1:17" s="285" customFormat="1" ht="11.25" x14ac:dyDescent="0.2">
      <c r="A2384" s="310" t="s">
        <v>1261</v>
      </c>
      <c r="B2384" s="296" t="s">
        <v>1262</v>
      </c>
      <c r="C2384" s="296" t="s">
        <v>312</v>
      </c>
      <c r="D2384" s="297" t="s">
        <v>4864</v>
      </c>
      <c r="E2384" s="323">
        <v>5500</v>
      </c>
      <c r="F2384" s="310" t="s">
        <v>6001</v>
      </c>
      <c r="G2384" s="297" t="s">
        <v>6002</v>
      </c>
      <c r="H2384" s="297" t="s">
        <v>4867</v>
      </c>
      <c r="I2384" s="297" t="s">
        <v>4868</v>
      </c>
      <c r="J2384" s="324" t="s">
        <v>4869</v>
      </c>
      <c r="K2384" s="325"/>
      <c r="L2384" s="322"/>
      <c r="M2384" s="297"/>
      <c r="N2384" s="326">
        <v>2</v>
      </c>
      <c r="O2384" s="296">
        <v>6</v>
      </c>
      <c r="P2384" s="327">
        <v>34229.188122376669</v>
      </c>
      <c r="Q2384" s="321"/>
    </row>
    <row r="2385" spans="1:17" s="285" customFormat="1" ht="11.25" x14ac:dyDescent="0.2">
      <c r="A2385" s="310" t="s">
        <v>1261</v>
      </c>
      <c r="B2385" s="296" t="s">
        <v>1262</v>
      </c>
      <c r="C2385" s="296" t="s">
        <v>312</v>
      </c>
      <c r="D2385" s="297" t="s">
        <v>4864</v>
      </c>
      <c r="E2385" s="323">
        <v>6500</v>
      </c>
      <c r="F2385" s="310" t="s">
        <v>6003</v>
      </c>
      <c r="G2385" s="297" t="s">
        <v>6004</v>
      </c>
      <c r="H2385" s="297" t="s">
        <v>4917</v>
      </c>
      <c r="I2385" s="297" t="s">
        <v>4868</v>
      </c>
      <c r="J2385" s="324" t="s">
        <v>4869</v>
      </c>
      <c r="K2385" s="325"/>
      <c r="L2385" s="322"/>
      <c r="M2385" s="297"/>
      <c r="N2385" s="326">
        <v>1</v>
      </c>
      <c r="O2385" s="296">
        <v>6</v>
      </c>
      <c r="P2385" s="327">
        <v>40229.188122376669</v>
      </c>
      <c r="Q2385" s="321"/>
    </row>
    <row r="2386" spans="1:17" s="285" customFormat="1" ht="11.25" x14ac:dyDescent="0.2">
      <c r="A2386" s="310" t="s">
        <v>1261</v>
      </c>
      <c r="B2386" s="296" t="s">
        <v>1262</v>
      </c>
      <c r="C2386" s="296" t="s">
        <v>312</v>
      </c>
      <c r="D2386" s="297" t="s">
        <v>4864</v>
      </c>
      <c r="E2386" s="323">
        <v>6500</v>
      </c>
      <c r="F2386" s="310" t="s">
        <v>6011</v>
      </c>
      <c r="G2386" s="297" t="s">
        <v>6012</v>
      </c>
      <c r="H2386" s="297" t="s">
        <v>4914</v>
      </c>
      <c r="I2386" s="297" t="s">
        <v>4868</v>
      </c>
      <c r="J2386" s="324" t="s">
        <v>4869</v>
      </c>
      <c r="K2386" s="325"/>
      <c r="L2386" s="322"/>
      <c r="M2386" s="297"/>
      <c r="N2386" s="326">
        <v>1</v>
      </c>
      <c r="O2386" s="296">
        <v>6</v>
      </c>
      <c r="P2386" s="327">
        <v>40229.188122376669</v>
      </c>
      <c r="Q2386" s="321"/>
    </row>
    <row r="2387" spans="1:17" s="285" customFormat="1" ht="11.25" x14ac:dyDescent="0.2">
      <c r="A2387" s="310" t="s">
        <v>1261</v>
      </c>
      <c r="B2387" s="296" t="s">
        <v>1262</v>
      </c>
      <c r="C2387" s="296" t="s">
        <v>312</v>
      </c>
      <c r="D2387" s="297" t="s">
        <v>4864</v>
      </c>
      <c r="E2387" s="323">
        <v>6500</v>
      </c>
      <c r="F2387" s="310" t="s">
        <v>6013</v>
      </c>
      <c r="G2387" s="297" t="s">
        <v>6014</v>
      </c>
      <c r="H2387" s="297" t="s">
        <v>4877</v>
      </c>
      <c r="I2387" s="297" t="s">
        <v>4868</v>
      </c>
      <c r="J2387" s="324" t="s">
        <v>4869</v>
      </c>
      <c r="K2387" s="325"/>
      <c r="L2387" s="322"/>
      <c r="M2387" s="297"/>
      <c r="N2387" s="326">
        <v>1</v>
      </c>
      <c r="O2387" s="296">
        <v>6</v>
      </c>
      <c r="P2387" s="327">
        <v>40229.188122376669</v>
      </c>
      <c r="Q2387" s="321"/>
    </row>
    <row r="2388" spans="1:17" s="285" customFormat="1" ht="11.25" x14ac:dyDescent="0.2">
      <c r="A2388" s="310" t="s">
        <v>1261</v>
      </c>
      <c r="B2388" s="296" t="s">
        <v>1262</v>
      </c>
      <c r="C2388" s="296" t="s">
        <v>312</v>
      </c>
      <c r="D2388" s="297" t="s">
        <v>4880</v>
      </c>
      <c r="E2388" s="323">
        <v>2500</v>
      </c>
      <c r="F2388" s="310" t="s">
        <v>6015</v>
      </c>
      <c r="G2388" s="297" t="s">
        <v>6016</v>
      </c>
      <c r="H2388" s="297" t="s">
        <v>5154</v>
      </c>
      <c r="I2388" s="297" t="s">
        <v>4883</v>
      </c>
      <c r="J2388" s="324" t="s">
        <v>4884</v>
      </c>
      <c r="K2388" s="325"/>
      <c r="L2388" s="322"/>
      <c r="M2388" s="297"/>
      <c r="N2388" s="326">
        <v>1</v>
      </c>
      <c r="O2388" s="296">
        <v>6</v>
      </c>
      <c r="P2388" s="327">
        <v>16229.188122376669</v>
      </c>
      <c r="Q2388" s="321"/>
    </row>
    <row r="2389" spans="1:17" s="285" customFormat="1" ht="11.25" x14ac:dyDescent="0.2">
      <c r="A2389" s="310" t="s">
        <v>1261</v>
      </c>
      <c r="B2389" s="296" t="s">
        <v>1262</v>
      </c>
      <c r="C2389" s="296" t="s">
        <v>312</v>
      </c>
      <c r="D2389" s="297" t="s">
        <v>4864</v>
      </c>
      <c r="E2389" s="323">
        <v>9500</v>
      </c>
      <c r="F2389" s="310" t="s">
        <v>6017</v>
      </c>
      <c r="G2389" s="297" t="s">
        <v>6018</v>
      </c>
      <c r="H2389" s="297" t="s">
        <v>4887</v>
      </c>
      <c r="I2389" s="297" t="s">
        <v>4868</v>
      </c>
      <c r="J2389" s="324" t="s">
        <v>4869</v>
      </c>
      <c r="K2389" s="325"/>
      <c r="L2389" s="322"/>
      <c r="M2389" s="297"/>
      <c r="N2389" s="326">
        <v>1</v>
      </c>
      <c r="O2389" s="296">
        <v>6</v>
      </c>
      <c r="P2389" s="327">
        <v>58229.188122376669</v>
      </c>
      <c r="Q2389" s="321"/>
    </row>
    <row r="2390" spans="1:17" s="285" customFormat="1" ht="11.25" x14ac:dyDescent="0.2">
      <c r="A2390" s="310" t="s">
        <v>1261</v>
      </c>
      <c r="B2390" s="296" t="s">
        <v>1262</v>
      </c>
      <c r="C2390" s="296" t="s">
        <v>312</v>
      </c>
      <c r="D2390" s="297" t="s">
        <v>4864</v>
      </c>
      <c r="E2390" s="323">
        <v>6500</v>
      </c>
      <c r="F2390" s="310" t="s">
        <v>6019</v>
      </c>
      <c r="G2390" s="297" t="s">
        <v>6020</v>
      </c>
      <c r="H2390" s="297" t="s">
        <v>6021</v>
      </c>
      <c r="I2390" s="297" t="s">
        <v>4868</v>
      </c>
      <c r="J2390" s="324" t="s">
        <v>4869</v>
      </c>
      <c r="K2390" s="325"/>
      <c r="L2390" s="322"/>
      <c r="M2390" s="297"/>
      <c r="N2390" s="326">
        <v>1</v>
      </c>
      <c r="O2390" s="296">
        <v>6</v>
      </c>
      <c r="P2390" s="327">
        <v>40229.188122376669</v>
      </c>
      <c r="Q2390" s="321"/>
    </row>
    <row r="2391" spans="1:17" s="285" customFormat="1" ht="11.25" x14ac:dyDescent="0.2">
      <c r="A2391" s="310" t="s">
        <v>1261</v>
      </c>
      <c r="B2391" s="296" t="s">
        <v>1262</v>
      </c>
      <c r="C2391" s="296" t="s">
        <v>312</v>
      </c>
      <c r="D2391" s="297" t="s">
        <v>4864</v>
      </c>
      <c r="E2391" s="323">
        <v>8500</v>
      </c>
      <c r="F2391" s="310" t="s">
        <v>6022</v>
      </c>
      <c r="G2391" s="297" t="s">
        <v>6023</v>
      </c>
      <c r="H2391" s="297" t="s">
        <v>4887</v>
      </c>
      <c r="I2391" s="297" t="s">
        <v>4868</v>
      </c>
      <c r="J2391" s="324" t="s">
        <v>4869</v>
      </c>
      <c r="K2391" s="325"/>
      <c r="L2391" s="322"/>
      <c r="M2391" s="297"/>
      <c r="N2391" s="326">
        <v>2</v>
      </c>
      <c r="O2391" s="296">
        <v>6</v>
      </c>
      <c r="P2391" s="327">
        <v>52229.188122376669</v>
      </c>
      <c r="Q2391" s="321"/>
    </row>
    <row r="2392" spans="1:17" s="285" customFormat="1" ht="11.25" x14ac:dyDescent="0.2">
      <c r="A2392" s="310" t="s">
        <v>1261</v>
      </c>
      <c r="B2392" s="296" t="s">
        <v>1262</v>
      </c>
      <c r="C2392" s="296" t="s">
        <v>312</v>
      </c>
      <c r="D2392" s="297" t="s">
        <v>4864</v>
      </c>
      <c r="E2392" s="323">
        <v>8500</v>
      </c>
      <c r="F2392" s="310" t="s">
        <v>6024</v>
      </c>
      <c r="G2392" s="297" t="s">
        <v>6025</v>
      </c>
      <c r="H2392" s="297" t="s">
        <v>4887</v>
      </c>
      <c r="I2392" s="297" t="s">
        <v>4868</v>
      </c>
      <c r="J2392" s="324" t="s">
        <v>4869</v>
      </c>
      <c r="K2392" s="325"/>
      <c r="L2392" s="322"/>
      <c r="M2392" s="297"/>
      <c r="N2392" s="326">
        <v>4</v>
      </c>
      <c r="O2392" s="296">
        <v>6</v>
      </c>
      <c r="P2392" s="327">
        <v>52229.188122376669</v>
      </c>
      <c r="Q2392" s="321"/>
    </row>
    <row r="2393" spans="1:17" s="285" customFormat="1" ht="11.25" x14ac:dyDescent="0.2">
      <c r="A2393" s="310" t="s">
        <v>1261</v>
      </c>
      <c r="B2393" s="296" t="s">
        <v>1262</v>
      </c>
      <c r="C2393" s="296" t="s">
        <v>312</v>
      </c>
      <c r="D2393" s="297" t="s">
        <v>4864</v>
      </c>
      <c r="E2393" s="323">
        <v>10000</v>
      </c>
      <c r="F2393" s="310" t="s">
        <v>6026</v>
      </c>
      <c r="G2393" s="297" t="s">
        <v>6027</v>
      </c>
      <c r="H2393" s="297" t="s">
        <v>4887</v>
      </c>
      <c r="I2393" s="297" t="s">
        <v>4868</v>
      </c>
      <c r="J2393" s="324" t="s">
        <v>4869</v>
      </c>
      <c r="K2393" s="325"/>
      <c r="L2393" s="322"/>
      <c r="M2393" s="297"/>
      <c r="N2393" s="326">
        <v>4</v>
      </c>
      <c r="O2393" s="296">
        <v>6</v>
      </c>
      <c r="P2393" s="327">
        <v>61229.188122376669</v>
      </c>
      <c r="Q2393" s="321"/>
    </row>
    <row r="2394" spans="1:17" s="285" customFormat="1" ht="11.25" x14ac:dyDescent="0.2">
      <c r="A2394" s="310" t="s">
        <v>1261</v>
      </c>
      <c r="B2394" s="296" t="s">
        <v>1262</v>
      </c>
      <c r="C2394" s="296" t="s">
        <v>312</v>
      </c>
      <c r="D2394" s="297" t="s">
        <v>4864</v>
      </c>
      <c r="E2394" s="323">
        <v>10500</v>
      </c>
      <c r="F2394" s="310" t="s">
        <v>6028</v>
      </c>
      <c r="G2394" s="297" t="s">
        <v>6029</v>
      </c>
      <c r="H2394" s="297" t="s">
        <v>4963</v>
      </c>
      <c r="I2394" s="297" t="s">
        <v>4868</v>
      </c>
      <c r="J2394" s="324" t="s">
        <v>4869</v>
      </c>
      <c r="K2394" s="325"/>
      <c r="L2394" s="322"/>
      <c r="M2394" s="297"/>
      <c r="N2394" s="326">
        <v>4</v>
      </c>
      <c r="O2394" s="296">
        <v>6</v>
      </c>
      <c r="P2394" s="327">
        <v>64229.188122376669</v>
      </c>
      <c r="Q2394" s="321"/>
    </row>
    <row r="2395" spans="1:17" s="285" customFormat="1" ht="11.25" x14ac:dyDescent="0.2">
      <c r="A2395" s="310" t="s">
        <v>1261</v>
      </c>
      <c r="B2395" s="296" t="s">
        <v>1262</v>
      </c>
      <c r="C2395" s="296" t="s">
        <v>312</v>
      </c>
      <c r="D2395" s="297" t="s">
        <v>4864</v>
      </c>
      <c r="E2395" s="323">
        <v>6500</v>
      </c>
      <c r="F2395" s="310" t="s">
        <v>6030</v>
      </c>
      <c r="G2395" s="297" t="s">
        <v>6031</v>
      </c>
      <c r="H2395" s="297" t="s">
        <v>4877</v>
      </c>
      <c r="I2395" s="297" t="s">
        <v>4868</v>
      </c>
      <c r="J2395" s="324" t="s">
        <v>4869</v>
      </c>
      <c r="K2395" s="325"/>
      <c r="L2395" s="322"/>
      <c r="M2395" s="297"/>
      <c r="N2395" s="326">
        <v>2</v>
      </c>
      <c r="O2395" s="296">
        <v>6</v>
      </c>
      <c r="P2395" s="327">
        <v>40229.188122376669</v>
      </c>
      <c r="Q2395" s="321"/>
    </row>
    <row r="2396" spans="1:17" s="285" customFormat="1" ht="11.25" x14ac:dyDescent="0.2">
      <c r="A2396" s="310" t="s">
        <v>1261</v>
      </c>
      <c r="B2396" s="296" t="s">
        <v>1262</v>
      </c>
      <c r="C2396" s="296" t="s">
        <v>312</v>
      </c>
      <c r="D2396" s="297" t="s">
        <v>4864</v>
      </c>
      <c r="E2396" s="323">
        <v>12500</v>
      </c>
      <c r="F2396" s="310" t="s">
        <v>6032</v>
      </c>
      <c r="G2396" s="297" t="s">
        <v>6033</v>
      </c>
      <c r="H2396" s="297" t="s">
        <v>4887</v>
      </c>
      <c r="I2396" s="297" t="s">
        <v>4868</v>
      </c>
      <c r="J2396" s="324" t="s">
        <v>4869</v>
      </c>
      <c r="K2396" s="325"/>
      <c r="L2396" s="322"/>
      <c r="M2396" s="297"/>
      <c r="N2396" s="326">
        <v>4</v>
      </c>
      <c r="O2396" s="296">
        <v>6</v>
      </c>
      <c r="P2396" s="327">
        <v>76229.188122376669</v>
      </c>
      <c r="Q2396" s="321"/>
    </row>
    <row r="2397" spans="1:17" s="285" customFormat="1" ht="11.25" x14ac:dyDescent="0.2">
      <c r="A2397" s="310" t="s">
        <v>1261</v>
      </c>
      <c r="B2397" s="296" t="s">
        <v>1262</v>
      </c>
      <c r="C2397" s="296" t="s">
        <v>312</v>
      </c>
      <c r="D2397" s="297" t="s">
        <v>4864</v>
      </c>
      <c r="E2397" s="323">
        <v>8500</v>
      </c>
      <c r="F2397" s="310" t="s">
        <v>6034</v>
      </c>
      <c r="G2397" s="297" t="s">
        <v>6035</v>
      </c>
      <c r="H2397" s="297" t="s">
        <v>6036</v>
      </c>
      <c r="I2397" s="297" t="s">
        <v>4868</v>
      </c>
      <c r="J2397" s="324" t="s">
        <v>4869</v>
      </c>
      <c r="K2397" s="325"/>
      <c r="L2397" s="322"/>
      <c r="M2397" s="297"/>
      <c r="N2397" s="326">
        <v>2</v>
      </c>
      <c r="O2397" s="296">
        <v>6</v>
      </c>
      <c r="P2397" s="327">
        <v>52229.188122376669</v>
      </c>
      <c r="Q2397" s="321"/>
    </row>
    <row r="2398" spans="1:17" s="285" customFormat="1" ht="11.25" x14ac:dyDescent="0.2">
      <c r="A2398" s="310" t="s">
        <v>1261</v>
      </c>
      <c r="B2398" s="296" t="s">
        <v>1262</v>
      </c>
      <c r="C2398" s="296" t="s">
        <v>312</v>
      </c>
      <c r="D2398" s="297" t="s">
        <v>4864</v>
      </c>
      <c r="E2398" s="323">
        <v>4800</v>
      </c>
      <c r="F2398" s="310" t="s">
        <v>6037</v>
      </c>
      <c r="G2398" s="297" t="s">
        <v>6038</v>
      </c>
      <c r="H2398" s="297" t="s">
        <v>5029</v>
      </c>
      <c r="I2398" s="297" t="s">
        <v>4868</v>
      </c>
      <c r="J2398" s="324" t="s">
        <v>4869</v>
      </c>
      <c r="K2398" s="325"/>
      <c r="L2398" s="322"/>
      <c r="M2398" s="297"/>
      <c r="N2398" s="326">
        <v>1</v>
      </c>
      <c r="O2398" s="296">
        <v>6</v>
      </c>
      <c r="P2398" s="327">
        <v>30029.188122376669</v>
      </c>
      <c r="Q2398" s="321"/>
    </row>
    <row r="2399" spans="1:17" s="285" customFormat="1" ht="11.25" x14ac:dyDescent="0.2">
      <c r="A2399" s="310" t="s">
        <v>1261</v>
      </c>
      <c r="B2399" s="296" t="s">
        <v>1262</v>
      </c>
      <c r="C2399" s="296" t="s">
        <v>312</v>
      </c>
      <c r="D2399" s="297" t="s">
        <v>4864</v>
      </c>
      <c r="E2399" s="323">
        <v>4500</v>
      </c>
      <c r="F2399" s="310" t="s">
        <v>6039</v>
      </c>
      <c r="G2399" s="297" t="s">
        <v>6040</v>
      </c>
      <c r="H2399" s="297" t="s">
        <v>4867</v>
      </c>
      <c r="I2399" s="297" t="s">
        <v>4868</v>
      </c>
      <c r="J2399" s="324" t="s">
        <v>4869</v>
      </c>
      <c r="K2399" s="325"/>
      <c r="L2399" s="322"/>
      <c r="M2399" s="297"/>
      <c r="N2399" s="326">
        <v>1</v>
      </c>
      <c r="O2399" s="296">
        <v>6</v>
      </c>
      <c r="P2399" s="327">
        <v>28229.188122376669</v>
      </c>
      <c r="Q2399" s="321"/>
    </row>
    <row r="2400" spans="1:17" s="285" customFormat="1" ht="11.25" x14ac:dyDescent="0.2">
      <c r="A2400" s="310" t="s">
        <v>1261</v>
      </c>
      <c r="B2400" s="296" t="s">
        <v>1262</v>
      </c>
      <c r="C2400" s="296" t="s">
        <v>312</v>
      </c>
      <c r="D2400" s="297" t="s">
        <v>4864</v>
      </c>
      <c r="E2400" s="323">
        <v>3500</v>
      </c>
      <c r="F2400" s="310" t="s">
        <v>6041</v>
      </c>
      <c r="G2400" s="297" t="s">
        <v>6042</v>
      </c>
      <c r="H2400" s="297" t="s">
        <v>4874</v>
      </c>
      <c r="I2400" s="297" t="s">
        <v>4868</v>
      </c>
      <c r="J2400" s="324" t="s">
        <v>4869</v>
      </c>
      <c r="K2400" s="325"/>
      <c r="L2400" s="322"/>
      <c r="M2400" s="297"/>
      <c r="N2400" s="326">
        <v>1</v>
      </c>
      <c r="O2400" s="296">
        <v>6</v>
      </c>
      <c r="P2400" s="327">
        <v>22229.188122376669</v>
      </c>
      <c r="Q2400" s="321"/>
    </row>
    <row r="2401" spans="1:17" s="285" customFormat="1" ht="11.25" x14ac:dyDescent="0.2">
      <c r="A2401" s="310" t="s">
        <v>1261</v>
      </c>
      <c r="B2401" s="296" t="s">
        <v>1262</v>
      </c>
      <c r="C2401" s="296" t="s">
        <v>312</v>
      </c>
      <c r="D2401" s="297" t="s">
        <v>4880</v>
      </c>
      <c r="E2401" s="323">
        <v>2500</v>
      </c>
      <c r="F2401" s="310" t="s">
        <v>6043</v>
      </c>
      <c r="G2401" s="297" t="s">
        <v>6044</v>
      </c>
      <c r="H2401" s="297" t="s">
        <v>6045</v>
      </c>
      <c r="I2401" s="297" t="s">
        <v>4922</v>
      </c>
      <c r="J2401" s="324" t="s">
        <v>4884</v>
      </c>
      <c r="K2401" s="325"/>
      <c r="L2401" s="322"/>
      <c r="M2401" s="297"/>
      <c r="N2401" s="326">
        <v>1</v>
      </c>
      <c r="O2401" s="296">
        <v>6</v>
      </c>
      <c r="P2401" s="327">
        <v>16229.188122376669</v>
      </c>
      <c r="Q2401" s="321"/>
    </row>
    <row r="2402" spans="1:17" s="285" customFormat="1" ht="11.25" x14ac:dyDescent="0.2">
      <c r="A2402" s="310" t="s">
        <v>1261</v>
      </c>
      <c r="B2402" s="296" t="s">
        <v>1262</v>
      </c>
      <c r="C2402" s="296" t="s">
        <v>312</v>
      </c>
      <c r="D2402" s="297" t="s">
        <v>4864</v>
      </c>
      <c r="E2402" s="323">
        <v>7500</v>
      </c>
      <c r="F2402" s="310" t="s">
        <v>6046</v>
      </c>
      <c r="G2402" s="297" t="s">
        <v>6047</v>
      </c>
      <c r="H2402" s="297" t="s">
        <v>4877</v>
      </c>
      <c r="I2402" s="297" t="s">
        <v>4868</v>
      </c>
      <c r="J2402" s="324" t="s">
        <v>4869</v>
      </c>
      <c r="K2402" s="325"/>
      <c r="L2402" s="322"/>
      <c r="M2402" s="297"/>
      <c r="N2402" s="326">
        <v>1</v>
      </c>
      <c r="O2402" s="296">
        <v>6</v>
      </c>
      <c r="P2402" s="327">
        <v>46229.188122376669</v>
      </c>
      <c r="Q2402" s="321"/>
    </row>
    <row r="2403" spans="1:17" s="285" customFormat="1" ht="11.25" x14ac:dyDescent="0.2">
      <c r="A2403" s="310" t="s">
        <v>1261</v>
      </c>
      <c r="B2403" s="296" t="s">
        <v>1262</v>
      </c>
      <c r="C2403" s="296" t="s">
        <v>312</v>
      </c>
      <c r="D2403" s="297" t="s">
        <v>4864</v>
      </c>
      <c r="E2403" s="323">
        <v>8500</v>
      </c>
      <c r="F2403" s="310" t="s">
        <v>6048</v>
      </c>
      <c r="G2403" s="297" t="s">
        <v>6049</v>
      </c>
      <c r="H2403" s="297" t="s">
        <v>4887</v>
      </c>
      <c r="I2403" s="297" t="s">
        <v>4868</v>
      </c>
      <c r="J2403" s="324" t="s">
        <v>4869</v>
      </c>
      <c r="K2403" s="325"/>
      <c r="L2403" s="322"/>
      <c r="M2403" s="297"/>
      <c r="N2403" s="326">
        <v>2</v>
      </c>
      <c r="O2403" s="296">
        <v>6</v>
      </c>
      <c r="P2403" s="327">
        <v>52229.188122376669</v>
      </c>
      <c r="Q2403" s="321"/>
    </row>
    <row r="2404" spans="1:17" s="285" customFormat="1" ht="11.25" x14ac:dyDescent="0.2">
      <c r="A2404" s="310" t="s">
        <v>1261</v>
      </c>
      <c r="B2404" s="296" t="s">
        <v>1262</v>
      </c>
      <c r="C2404" s="296" t="s">
        <v>312</v>
      </c>
      <c r="D2404" s="297" t="s">
        <v>4864</v>
      </c>
      <c r="E2404" s="323">
        <v>8500</v>
      </c>
      <c r="F2404" s="310" t="s">
        <v>6050</v>
      </c>
      <c r="G2404" s="297" t="s">
        <v>6051</v>
      </c>
      <c r="H2404" s="297" t="s">
        <v>4887</v>
      </c>
      <c r="I2404" s="297" t="s">
        <v>4868</v>
      </c>
      <c r="J2404" s="324" t="s">
        <v>4869</v>
      </c>
      <c r="K2404" s="325"/>
      <c r="L2404" s="322"/>
      <c r="M2404" s="297"/>
      <c r="N2404" s="326">
        <v>2</v>
      </c>
      <c r="O2404" s="296">
        <v>6</v>
      </c>
      <c r="P2404" s="327">
        <v>52229.188122376669</v>
      </c>
      <c r="Q2404" s="321"/>
    </row>
    <row r="2405" spans="1:17" s="285" customFormat="1" ht="11.25" x14ac:dyDescent="0.2">
      <c r="A2405" s="310" t="s">
        <v>1261</v>
      </c>
      <c r="B2405" s="296" t="s">
        <v>1262</v>
      </c>
      <c r="C2405" s="296" t="s">
        <v>312</v>
      </c>
      <c r="D2405" s="297" t="s">
        <v>4880</v>
      </c>
      <c r="E2405" s="323">
        <v>4800</v>
      </c>
      <c r="F2405" s="310" t="s">
        <v>6052</v>
      </c>
      <c r="G2405" s="297" t="s">
        <v>6053</v>
      </c>
      <c r="H2405" s="297" t="s">
        <v>4874</v>
      </c>
      <c r="I2405" s="297" t="s">
        <v>4897</v>
      </c>
      <c r="J2405" s="297" t="s">
        <v>4898</v>
      </c>
      <c r="K2405" s="325"/>
      <c r="L2405" s="322"/>
      <c r="M2405" s="297"/>
      <c r="N2405" s="326">
        <v>1</v>
      </c>
      <c r="O2405" s="296">
        <v>6</v>
      </c>
      <c r="P2405" s="327">
        <v>30029.188122376669</v>
      </c>
      <c r="Q2405" s="321"/>
    </row>
    <row r="2406" spans="1:17" s="285" customFormat="1" ht="11.25" x14ac:dyDescent="0.2">
      <c r="A2406" s="310" t="s">
        <v>1261</v>
      </c>
      <c r="B2406" s="296" t="s">
        <v>1262</v>
      </c>
      <c r="C2406" s="296" t="s">
        <v>312</v>
      </c>
      <c r="D2406" s="297" t="s">
        <v>4956</v>
      </c>
      <c r="E2406" s="323">
        <v>2500</v>
      </c>
      <c r="F2406" s="310" t="s">
        <v>2851</v>
      </c>
      <c r="G2406" s="297" t="s">
        <v>2852</v>
      </c>
      <c r="H2406" s="297" t="s">
        <v>4959</v>
      </c>
      <c r="I2406" s="297" t="s">
        <v>4897</v>
      </c>
      <c r="J2406" s="324" t="s">
        <v>4960</v>
      </c>
      <c r="K2406" s="325"/>
      <c r="L2406" s="322"/>
      <c r="M2406" s="297"/>
      <c r="N2406" s="326">
        <v>1</v>
      </c>
      <c r="O2406" s="296">
        <v>6</v>
      </c>
      <c r="P2406" s="327">
        <v>16229.188122376669</v>
      </c>
      <c r="Q2406" s="321"/>
    </row>
    <row r="2407" spans="1:17" s="285" customFormat="1" ht="11.25" x14ac:dyDescent="0.2">
      <c r="A2407" s="310" t="s">
        <v>1261</v>
      </c>
      <c r="B2407" s="296" t="s">
        <v>1262</v>
      </c>
      <c r="C2407" s="296" t="s">
        <v>312</v>
      </c>
      <c r="D2407" s="297" t="s">
        <v>4864</v>
      </c>
      <c r="E2407" s="323">
        <v>11500</v>
      </c>
      <c r="F2407" s="310" t="s">
        <v>6054</v>
      </c>
      <c r="G2407" s="297" t="s">
        <v>6055</v>
      </c>
      <c r="H2407" s="297" t="s">
        <v>4877</v>
      </c>
      <c r="I2407" s="297" t="s">
        <v>4868</v>
      </c>
      <c r="J2407" s="324" t="s">
        <v>4869</v>
      </c>
      <c r="K2407" s="325"/>
      <c r="L2407" s="322"/>
      <c r="M2407" s="297"/>
      <c r="N2407" s="326">
        <v>4</v>
      </c>
      <c r="O2407" s="296">
        <v>6</v>
      </c>
      <c r="P2407" s="327">
        <v>70229.188122376669</v>
      </c>
      <c r="Q2407" s="321"/>
    </row>
    <row r="2408" spans="1:17" s="285" customFormat="1" ht="11.25" x14ac:dyDescent="0.2">
      <c r="A2408" s="310" t="s">
        <v>1261</v>
      </c>
      <c r="B2408" s="296" t="s">
        <v>1262</v>
      </c>
      <c r="C2408" s="296" t="s">
        <v>312</v>
      </c>
      <c r="D2408" s="297" t="s">
        <v>4864</v>
      </c>
      <c r="E2408" s="323">
        <v>6000</v>
      </c>
      <c r="F2408" s="310" t="s">
        <v>6056</v>
      </c>
      <c r="G2408" s="297" t="s">
        <v>6057</v>
      </c>
      <c r="H2408" s="297" t="s">
        <v>4877</v>
      </c>
      <c r="I2408" s="297" t="s">
        <v>4868</v>
      </c>
      <c r="J2408" s="324" t="s">
        <v>4869</v>
      </c>
      <c r="K2408" s="325"/>
      <c r="L2408" s="322"/>
      <c r="M2408" s="297"/>
      <c r="N2408" s="326">
        <v>1</v>
      </c>
      <c r="O2408" s="296">
        <v>6</v>
      </c>
      <c r="P2408" s="327">
        <v>37429.188122376669</v>
      </c>
      <c r="Q2408" s="321"/>
    </row>
    <row r="2409" spans="1:17" s="285" customFormat="1" ht="11.25" x14ac:dyDescent="0.2">
      <c r="A2409" s="310" t="s">
        <v>1261</v>
      </c>
      <c r="B2409" s="296" t="s">
        <v>1262</v>
      </c>
      <c r="C2409" s="296" t="s">
        <v>312</v>
      </c>
      <c r="D2409" s="297" t="s">
        <v>4864</v>
      </c>
      <c r="E2409" s="323">
        <v>7500</v>
      </c>
      <c r="F2409" s="310" t="s">
        <v>6058</v>
      </c>
      <c r="G2409" s="297" t="s">
        <v>6059</v>
      </c>
      <c r="H2409" s="297" t="s">
        <v>4877</v>
      </c>
      <c r="I2409" s="297" t="s">
        <v>4868</v>
      </c>
      <c r="J2409" s="324" t="s">
        <v>4869</v>
      </c>
      <c r="K2409" s="325"/>
      <c r="L2409" s="322"/>
      <c r="M2409" s="297"/>
      <c r="N2409" s="326">
        <v>1</v>
      </c>
      <c r="O2409" s="296">
        <v>6</v>
      </c>
      <c r="P2409" s="327">
        <v>46229.188122376669</v>
      </c>
      <c r="Q2409" s="321"/>
    </row>
    <row r="2410" spans="1:17" s="285" customFormat="1" ht="11.25" x14ac:dyDescent="0.2">
      <c r="A2410" s="310" t="s">
        <v>1261</v>
      </c>
      <c r="B2410" s="296" t="s">
        <v>1262</v>
      </c>
      <c r="C2410" s="296" t="s">
        <v>312</v>
      </c>
      <c r="D2410" s="297" t="s">
        <v>4864</v>
      </c>
      <c r="E2410" s="323">
        <v>6500</v>
      </c>
      <c r="F2410" s="310" t="s">
        <v>6060</v>
      </c>
      <c r="G2410" s="297" t="s">
        <v>6061</v>
      </c>
      <c r="H2410" s="297" t="s">
        <v>4877</v>
      </c>
      <c r="I2410" s="297" t="s">
        <v>4868</v>
      </c>
      <c r="J2410" s="324" t="s">
        <v>4869</v>
      </c>
      <c r="K2410" s="325"/>
      <c r="L2410" s="322"/>
      <c r="M2410" s="297"/>
      <c r="N2410" s="326">
        <v>2</v>
      </c>
      <c r="O2410" s="296">
        <v>6</v>
      </c>
      <c r="P2410" s="327">
        <v>40229.188122376669</v>
      </c>
      <c r="Q2410" s="321"/>
    </row>
    <row r="2411" spans="1:17" s="285" customFormat="1" ht="11.25" x14ac:dyDescent="0.2">
      <c r="A2411" s="310" t="s">
        <v>1261</v>
      </c>
      <c r="B2411" s="296" t="s">
        <v>1262</v>
      </c>
      <c r="C2411" s="296" t="s">
        <v>312</v>
      </c>
      <c r="D2411" s="297" t="s">
        <v>4864</v>
      </c>
      <c r="E2411" s="323">
        <v>6500</v>
      </c>
      <c r="F2411" s="310" t="s">
        <v>6062</v>
      </c>
      <c r="G2411" s="297" t="s">
        <v>6063</v>
      </c>
      <c r="H2411" s="297" t="s">
        <v>4867</v>
      </c>
      <c r="I2411" s="297" t="s">
        <v>4868</v>
      </c>
      <c r="J2411" s="324" t="s">
        <v>4869</v>
      </c>
      <c r="K2411" s="325"/>
      <c r="L2411" s="322"/>
      <c r="M2411" s="297"/>
      <c r="N2411" s="326">
        <v>2</v>
      </c>
      <c r="O2411" s="296">
        <v>6</v>
      </c>
      <c r="P2411" s="327">
        <v>40229.188122376669</v>
      </c>
      <c r="Q2411" s="321"/>
    </row>
    <row r="2412" spans="1:17" s="285" customFormat="1" ht="11.25" x14ac:dyDescent="0.2">
      <c r="A2412" s="310" t="s">
        <v>1261</v>
      </c>
      <c r="B2412" s="296" t="s">
        <v>1262</v>
      </c>
      <c r="C2412" s="296" t="s">
        <v>312</v>
      </c>
      <c r="D2412" s="297" t="s">
        <v>4864</v>
      </c>
      <c r="E2412" s="323">
        <v>6500</v>
      </c>
      <c r="F2412" s="310" t="s">
        <v>4567</v>
      </c>
      <c r="G2412" s="297" t="s">
        <v>4568</v>
      </c>
      <c r="H2412" s="297" t="s">
        <v>4867</v>
      </c>
      <c r="I2412" s="297" t="s">
        <v>4868</v>
      </c>
      <c r="J2412" s="324" t="s">
        <v>4869</v>
      </c>
      <c r="K2412" s="325"/>
      <c r="L2412" s="322"/>
      <c r="M2412" s="297"/>
      <c r="N2412" s="326">
        <v>1</v>
      </c>
      <c r="O2412" s="296">
        <v>6</v>
      </c>
      <c r="P2412" s="327">
        <v>40229.188122376669</v>
      </c>
      <c r="Q2412" s="321"/>
    </row>
    <row r="2413" spans="1:17" s="285" customFormat="1" ht="11.25" x14ac:dyDescent="0.2">
      <c r="A2413" s="310" t="s">
        <v>1261</v>
      </c>
      <c r="B2413" s="296" t="s">
        <v>1262</v>
      </c>
      <c r="C2413" s="296" t="s">
        <v>312</v>
      </c>
      <c r="D2413" s="297" t="s">
        <v>4864</v>
      </c>
      <c r="E2413" s="323">
        <v>8500</v>
      </c>
      <c r="F2413" s="310" t="s">
        <v>6064</v>
      </c>
      <c r="G2413" s="297" t="s">
        <v>6065</v>
      </c>
      <c r="H2413" s="297" t="s">
        <v>4963</v>
      </c>
      <c r="I2413" s="297" t="s">
        <v>4868</v>
      </c>
      <c r="J2413" s="324" t="s">
        <v>4869</v>
      </c>
      <c r="K2413" s="325"/>
      <c r="L2413" s="322"/>
      <c r="M2413" s="297"/>
      <c r="N2413" s="326">
        <v>2</v>
      </c>
      <c r="O2413" s="296">
        <v>6</v>
      </c>
      <c r="P2413" s="327">
        <v>52229.188122376669</v>
      </c>
      <c r="Q2413" s="321"/>
    </row>
    <row r="2414" spans="1:17" s="285" customFormat="1" ht="11.25" x14ac:dyDescent="0.2">
      <c r="A2414" s="310" t="s">
        <v>1261</v>
      </c>
      <c r="B2414" s="296" t="s">
        <v>1262</v>
      </c>
      <c r="C2414" s="296" t="s">
        <v>312</v>
      </c>
      <c r="D2414" s="297" t="s">
        <v>4864</v>
      </c>
      <c r="E2414" s="323">
        <v>6500</v>
      </c>
      <c r="F2414" s="310" t="s">
        <v>6066</v>
      </c>
      <c r="G2414" s="297" t="s">
        <v>6067</v>
      </c>
      <c r="H2414" s="297" t="s">
        <v>4877</v>
      </c>
      <c r="I2414" s="297" t="s">
        <v>4868</v>
      </c>
      <c r="J2414" s="324" t="s">
        <v>4869</v>
      </c>
      <c r="K2414" s="325"/>
      <c r="L2414" s="322"/>
      <c r="M2414" s="297"/>
      <c r="N2414" s="326">
        <v>4</v>
      </c>
      <c r="O2414" s="296">
        <v>6</v>
      </c>
      <c r="P2414" s="327">
        <v>40229.188122376669</v>
      </c>
      <c r="Q2414" s="321"/>
    </row>
    <row r="2415" spans="1:17" s="285" customFormat="1" ht="11.25" x14ac:dyDescent="0.2">
      <c r="A2415" s="310" t="s">
        <v>1261</v>
      </c>
      <c r="B2415" s="296" t="s">
        <v>1262</v>
      </c>
      <c r="C2415" s="296" t="s">
        <v>312</v>
      </c>
      <c r="D2415" s="297" t="s">
        <v>4864</v>
      </c>
      <c r="E2415" s="323">
        <v>6500</v>
      </c>
      <c r="F2415" s="310" t="s">
        <v>6068</v>
      </c>
      <c r="G2415" s="297" t="s">
        <v>6069</v>
      </c>
      <c r="H2415" s="297" t="s">
        <v>4887</v>
      </c>
      <c r="I2415" s="297" t="s">
        <v>4868</v>
      </c>
      <c r="J2415" s="324" t="s">
        <v>4869</v>
      </c>
      <c r="K2415" s="325"/>
      <c r="L2415" s="322"/>
      <c r="M2415" s="297"/>
      <c r="N2415" s="326">
        <v>2</v>
      </c>
      <c r="O2415" s="296">
        <v>6</v>
      </c>
      <c r="P2415" s="327">
        <v>40229.188122376669</v>
      </c>
      <c r="Q2415" s="321"/>
    </row>
    <row r="2416" spans="1:17" s="285" customFormat="1" ht="11.25" x14ac:dyDescent="0.2">
      <c r="A2416" s="310" t="s">
        <v>1261</v>
      </c>
      <c r="B2416" s="296" t="s">
        <v>1262</v>
      </c>
      <c r="C2416" s="296" t="s">
        <v>312</v>
      </c>
      <c r="D2416" s="297" t="s">
        <v>4864</v>
      </c>
      <c r="E2416" s="323">
        <v>6500</v>
      </c>
      <c r="F2416" s="310" t="s">
        <v>6070</v>
      </c>
      <c r="G2416" s="297" t="s">
        <v>6071</v>
      </c>
      <c r="H2416" s="297" t="s">
        <v>4867</v>
      </c>
      <c r="I2416" s="297" t="s">
        <v>4868</v>
      </c>
      <c r="J2416" s="324" t="s">
        <v>4869</v>
      </c>
      <c r="K2416" s="325"/>
      <c r="L2416" s="322"/>
      <c r="M2416" s="297"/>
      <c r="N2416" s="326">
        <v>2</v>
      </c>
      <c r="O2416" s="296">
        <v>6</v>
      </c>
      <c r="P2416" s="327">
        <v>40229.188122376669</v>
      </c>
      <c r="Q2416" s="321"/>
    </row>
    <row r="2417" spans="1:17" s="285" customFormat="1" ht="11.25" x14ac:dyDescent="0.2">
      <c r="A2417" s="310" t="s">
        <v>1261</v>
      </c>
      <c r="B2417" s="296" t="s">
        <v>1262</v>
      </c>
      <c r="C2417" s="296" t="s">
        <v>312</v>
      </c>
      <c r="D2417" s="297" t="s">
        <v>4864</v>
      </c>
      <c r="E2417" s="323">
        <v>8500</v>
      </c>
      <c r="F2417" s="310" t="s">
        <v>6072</v>
      </c>
      <c r="G2417" s="297" t="s">
        <v>6073</v>
      </c>
      <c r="H2417" s="297" t="s">
        <v>4887</v>
      </c>
      <c r="I2417" s="297" t="s">
        <v>4868</v>
      </c>
      <c r="J2417" s="324" t="s">
        <v>4869</v>
      </c>
      <c r="K2417" s="325"/>
      <c r="L2417" s="322"/>
      <c r="M2417" s="297"/>
      <c r="N2417" s="326">
        <v>2</v>
      </c>
      <c r="O2417" s="296">
        <v>6</v>
      </c>
      <c r="P2417" s="327">
        <v>52067.848122376672</v>
      </c>
      <c r="Q2417" s="321"/>
    </row>
    <row r="2418" spans="1:17" s="285" customFormat="1" ht="11.25" x14ac:dyDescent="0.2">
      <c r="A2418" s="310" t="s">
        <v>1261</v>
      </c>
      <c r="B2418" s="296" t="s">
        <v>1262</v>
      </c>
      <c r="C2418" s="296" t="s">
        <v>312</v>
      </c>
      <c r="D2418" s="297" t="s">
        <v>4864</v>
      </c>
      <c r="E2418" s="323">
        <v>6500</v>
      </c>
      <c r="F2418" s="310" t="s">
        <v>2213</v>
      </c>
      <c r="G2418" s="297" t="s">
        <v>2214</v>
      </c>
      <c r="H2418" s="297" t="s">
        <v>6074</v>
      </c>
      <c r="I2418" s="297" t="s">
        <v>4868</v>
      </c>
      <c r="J2418" s="324" t="s">
        <v>4869</v>
      </c>
      <c r="K2418" s="325"/>
      <c r="L2418" s="322"/>
      <c r="M2418" s="297"/>
      <c r="N2418" s="326">
        <v>1</v>
      </c>
      <c r="O2418" s="296">
        <v>6</v>
      </c>
      <c r="P2418" s="327">
        <v>40229.188122376669</v>
      </c>
      <c r="Q2418" s="321"/>
    </row>
    <row r="2419" spans="1:17" s="285" customFormat="1" ht="11.25" x14ac:dyDescent="0.2">
      <c r="A2419" s="310" t="s">
        <v>1261</v>
      </c>
      <c r="B2419" s="296" t="s">
        <v>1262</v>
      </c>
      <c r="C2419" s="296" t="s">
        <v>312</v>
      </c>
      <c r="D2419" s="297" t="s">
        <v>4864</v>
      </c>
      <c r="E2419" s="323">
        <v>6500</v>
      </c>
      <c r="F2419" s="310" t="s">
        <v>6075</v>
      </c>
      <c r="G2419" s="297" t="s">
        <v>6076</v>
      </c>
      <c r="H2419" s="297" t="s">
        <v>6045</v>
      </c>
      <c r="I2419" s="297" t="s">
        <v>4868</v>
      </c>
      <c r="J2419" s="324" t="s">
        <v>4869</v>
      </c>
      <c r="K2419" s="325"/>
      <c r="L2419" s="322"/>
      <c r="M2419" s="297"/>
      <c r="N2419" s="326">
        <v>1</v>
      </c>
      <c r="O2419" s="296">
        <v>6</v>
      </c>
      <c r="P2419" s="327">
        <v>40229.188122376669</v>
      </c>
      <c r="Q2419" s="321"/>
    </row>
    <row r="2420" spans="1:17" s="285" customFormat="1" ht="11.25" x14ac:dyDescent="0.2">
      <c r="A2420" s="310" t="s">
        <v>1261</v>
      </c>
      <c r="B2420" s="296" t="s">
        <v>1262</v>
      </c>
      <c r="C2420" s="296" t="s">
        <v>312</v>
      </c>
      <c r="D2420" s="297" t="s">
        <v>4864</v>
      </c>
      <c r="E2420" s="323">
        <v>6500</v>
      </c>
      <c r="F2420" s="310" t="s">
        <v>6077</v>
      </c>
      <c r="G2420" s="297" t="s">
        <v>6078</v>
      </c>
      <c r="H2420" s="297" t="s">
        <v>4867</v>
      </c>
      <c r="I2420" s="297" t="s">
        <v>4868</v>
      </c>
      <c r="J2420" s="324" t="s">
        <v>4869</v>
      </c>
      <c r="K2420" s="325"/>
      <c r="L2420" s="322"/>
      <c r="M2420" s="297"/>
      <c r="N2420" s="326">
        <v>1</v>
      </c>
      <c r="O2420" s="296">
        <v>6</v>
      </c>
      <c r="P2420" s="327">
        <v>40229.188122376669</v>
      </c>
      <c r="Q2420" s="321"/>
    </row>
    <row r="2421" spans="1:17" s="285" customFormat="1" ht="11.25" x14ac:dyDescent="0.2">
      <c r="A2421" s="310" t="s">
        <v>1261</v>
      </c>
      <c r="B2421" s="296" t="s">
        <v>1262</v>
      </c>
      <c r="C2421" s="296" t="s">
        <v>312</v>
      </c>
      <c r="D2421" s="297" t="s">
        <v>4864</v>
      </c>
      <c r="E2421" s="323">
        <v>6500</v>
      </c>
      <c r="F2421" s="310" t="s">
        <v>6079</v>
      </c>
      <c r="G2421" s="297" t="s">
        <v>6080</v>
      </c>
      <c r="H2421" s="297" t="s">
        <v>4877</v>
      </c>
      <c r="I2421" s="297" t="s">
        <v>4868</v>
      </c>
      <c r="J2421" s="324" t="s">
        <v>4869</v>
      </c>
      <c r="K2421" s="325"/>
      <c r="L2421" s="322"/>
      <c r="M2421" s="297"/>
      <c r="N2421" s="326">
        <v>1</v>
      </c>
      <c r="O2421" s="296">
        <v>6</v>
      </c>
      <c r="P2421" s="327">
        <v>40229.188122376669</v>
      </c>
      <c r="Q2421" s="321"/>
    </row>
    <row r="2422" spans="1:17" s="285" customFormat="1" ht="11.25" x14ac:dyDescent="0.2">
      <c r="A2422" s="310" t="s">
        <v>1261</v>
      </c>
      <c r="B2422" s="296" t="s">
        <v>1262</v>
      </c>
      <c r="C2422" s="296" t="s">
        <v>312</v>
      </c>
      <c r="D2422" s="297" t="s">
        <v>4956</v>
      </c>
      <c r="E2422" s="323">
        <v>4500</v>
      </c>
      <c r="F2422" s="310" t="s">
        <v>6082</v>
      </c>
      <c r="G2422" s="297" t="s">
        <v>6083</v>
      </c>
      <c r="H2422" s="297" t="s">
        <v>6084</v>
      </c>
      <c r="I2422" s="297" t="s">
        <v>4868</v>
      </c>
      <c r="J2422" s="324" t="s">
        <v>5069</v>
      </c>
      <c r="K2422" s="325"/>
      <c r="L2422" s="322"/>
      <c r="M2422" s="297"/>
      <c r="N2422" s="326">
        <v>1</v>
      </c>
      <c r="O2422" s="296">
        <v>6</v>
      </c>
      <c r="P2422" s="327">
        <v>28229.188122376669</v>
      </c>
      <c r="Q2422" s="321"/>
    </row>
    <row r="2423" spans="1:17" s="285" customFormat="1" ht="11.25" x14ac:dyDescent="0.2">
      <c r="A2423" s="310" t="s">
        <v>1261</v>
      </c>
      <c r="B2423" s="296" t="s">
        <v>1262</v>
      </c>
      <c r="C2423" s="296" t="s">
        <v>312</v>
      </c>
      <c r="D2423" s="297" t="s">
        <v>4864</v>
      </c>
      <c r="E2423" s="323">
        <v>6500</v>
      </c>
      <c r="F2423" s="310" t="s">
        <v>6085</v>
      </c>
      <c r="G2423" s="297" t="s">
        <v>6086</v>
      </c>
      <c r="H2423" s="297" t="s">
        <v>4877</v>
      </c>
      <c r="I2423" s="297" t="s">
        <v>4868</v>
      </c>
      <c r="J2423" s="324" t="s">
        <v>4869</v>
      </c>
      <c r="K2423" s="325"/>
      <c r="L2423" s="322"/>
      <c r="M2423" s="297"/>
      <c r="N2423" s="326">
        <v>2</v>
      </c>
      <c r="O2423" s="296">
        <v>6</v>
      </c>
      <c r="P2423" s="327">
        <v>40229.188122376669</v>
      </c>
      <c r="Q2423" s="321"/>
    </row>
    <row r="2424" spans="1:17" s="285" customFormat="1" ht="11.25" x14ac:dyDescent="0.2">
      <c r="A2424" s="310" t="s">
        <v>1261</v>
      </c>
      <c r="B2424" s="296" t="s">
        <v>1262</v>
      </c>
      <c r="C2424" s="296" t="s">
        <v>312</v>
      </c>
      <c r="D2424" s="297" t="s">
        <v>4864</v>
      </c>
      <c r="E2424" s="323">
        <v>7500</v>
      </c>
      <c r="F2424" s="310" t="s">
        <v>6087</v>
      </c>
      <c r="G2424" s="297" t="s">
        <v>6088</v>
      </c>
      <c r="H2424" s="297" t="s">
        <v>4867</v>
      </c>
      <c r="I2424" s="297" t="s">
        <v>4868</v>
      </c>
      <c r="J2424" s="324" t="s">
        <v>4869</v>
      </c>
      <c r="K2424" s="325"/>
      <c r="L2424" s="322"/>
      <c r="M2424" s="297"/>
      <c r="N2424" s="326">
        <v>2</v>
      </c>
      <c r="O2424" s="296">
        <v>6</v>
      </c>
      <c r="P2424" s="327">
        <v>46229.188122376669</v>
      </c>
      <c r="Q2424" s="321"/>
    </row>
    <row r="2425" spans="1:17" s="285" customFormat="1" ht="11.25" x14ac:dyDescent="0.2">
      <c r="A2425" s="310" t="s">
        <v>1261</v>
      </c>
      <c r="B2425" s="296" t="s">
        <v>1262</v>
      </c>
      <c r="C2425" s="296" t="s">
        <v>312</v>
      </c>
      <c r="D2425" s="297" t="s">
        <v>4864</v>
      </c>
      <c r="E2425" s="323">
        <v>7500</v>
      </c>
      <c r="F2425" s="310" t="s">
        <v>6089</v>
      </c>
      <c r="G2425" s="297" t="s">
        <v>6090</v>
      </c>
      <c r="H2425" s="297" t="s">
        <v>4867</v>
      </c>
      <c r="I2425" s="297" t="s">
        <v>4868</v>
      </c>
      <c r="J2425" s="324" t="s">
        <v>4869</v>
      </c>
      <c r="K2425" s="325"/>
      <c r="L2425" s="322"/>
      <c r="M2425" s="297"/>
      <c r="N2425" s="326">
        <v>4</v>
      </c>
      <c r="O2425" s="296">
        <v>6</v>
      </c>
      <c r="P2425" s="327">
        <v>46229.188122376669</v>
      </c>
      <c r="Q2425" s="321"/>
    </row>
    <row r="2426" spans="1:17" s="285" customFormat="1" ht="11.25" x14ac:dyDescent="0.2">
      <c r="A2426" s="310" t="s">
        <v>1261</v>
      </c>
      <c r="B2426" s="296" t="s">
        <v>1262</v>
      </c>
      <c r="C2426" s="296" t="s">
        <v>312</v>
      </c>
      <c r="D2426" s="297" t="s">
        <v>4864</v>
      </c>
      <c r="E2426" s="323">
        <v>6500</v>
      </c>
      <c r="F2426" s="310" t="s">
        <v>6091</v>
      </c>
      <c r="G2426" s="297" t="s">
        <v>6092</v>
      </c>
      <c r="H2426" s="297" t="s">
        <v>5664</v>
      </c>
      <c r="I2426" s="297" t="s">
        <v>4868</v>
      </c>
      <c r="J2426" s="324" t="s">
        <v>4869</v>
      </c>
      <c r="K2426" s="325"/>
      <c r="L2426" s="322"/>
      <c r="M2426" s="297"/>
      <c r="N2426" s="326">
        <v>2</v>
      </c>
      <c r="O2426" s="296">
        <v>6</v>
      </c>
      <c r="P2426" s="327">
        <v>40229.188122376669</v>
      </c>
      <c r="Q2426" s="321"/>
    </row>
    <row r="2427" spans="1:17" s="285" customFormat="1" ht="11.25" x14ac:dyDescent="0.2">
      <c r="A2427" s="310" t="s">
        <v>1261</v>
      </c>
      <c r="B2427" s="296" t="s">
        <v>1262</v>
      </c>
      <c r="C2427" s="296" t="s">
        <v>312</v>
      </c>
      <c r="D2427" s="297" t="s">
        <v>4864</v>
      </c>
      <c r="E2427" s="323">
        <v>8500</v>
      </c>
      <c r="F2427" s="310" t="s">
        <v>6093</v>
      </c>
      <c r="G2427" s="297" t="s">
        <v>6094</v>
      </c>
      <c r="H2427" s="297" t="s">
        <v>4877</v>
      </c>
      <c r="I2427" s="297" t="s">
        <v>4868</v>
      </c>
      <c r="J2427" s="324" t="s">
        <v>4869</v>
      </c>
      <c r="K2427" s="325"/>
      <c r="L2427" s="322"/>
      <c r="M2427" s="297"/>
      <c r="N2427" s="326">
        <v>4</v>
      </c>
      <c r="O2427" s="296">
        <v>6</v>
      </c>
      <c r="P2427" s="327">
        <v>52229.188122376669</v>
      </c>
      <c r="Q2427" s="321"/>
    </row>
    <row r="2428" spans="1:17" s="285" customFormat="1" ht="11.25" x14ac:dyDescent="0.2">
      <c r="A2428" s="310" t="s">
        <v>1261</v>
      </c>
      <c r="B2428" s="296" t="s">
        <v>1262</v>
      </c>
      <c r="C2428" s="296" t="s">
        <v>312</v>
      </c>
      <c r="D2428" s="297" t="s">
        <v>4864</v>
      </c>
      <c r="E2428" s="323">
        <v>2500</v>
      </c>
      <c r="F2428" s="310" t="s">
        <v>6095</v>
      </c>
      <c r="G2428" s="297" t="s">
        <v>6096</v>
      </c>
      <c r="H2428" s="297" t="s">
        <v>4874</v>
      </c>
      <c r="I2428" s="297" t="s">
        <v>4868</v>
      </c>
      <c r="J2428" s="324" t="s">
        <v>4869</v>
      </c>
      <c r="K2428" s="325"/>
      <c r="L2428" s="322"/>
      <c r="M2428" s="297"/>
      <c r="N2428" s="326">
        <v>1</v>
      </c>
      <c r="O2428" s="296">
        <v>6</v>
      </c>
      <c r="P2428" s="327">
        <v>16229.188122376669</v>
      </c>
      <c r="Q2428" s="321"/>
    </row>
    <row r="2429" spans="1:17" s="285" customFormat="1" ht="11.25" x14ac:dyDescent="0.2">
      <c r="A2429" s="310" t="s">
        <v>1261</v>
      </c>
      <c r="B2429" s="296" t="s">
        <v>1262</v>
      </c>
      <c r="C2429" s="296" t="s">
        <v>312</v>
      </c>
      <c r="D2429" s="297" t="s">
        <v>4864</v>
      </c>
      <c r="E2429" s="323">
        <v>7500</v>
      </c>
      <c r="F2429" s="310" t="s">
        <v>6097</v>
      </c>
      <c r="G2429" s="297" t="s">
        <v>6098</v>
      </c>
      <c r="H2429" s="297" t="s">
        <v>4867</v>
      </c>
      <c r="I2429" s="297" t="s">
        <v>4868</v>
      </c>
      <c r="J2429" s="324" t="s">
        <v>4869</v>
      </c>
      <c r="K2429" s="325"/>
      <c r="L2429" s="322"/>
      <c r="M2429" s="297"/>
      <c r="N2429" s="326">
        <v>2</v>
      </c>
      <c r="O2429" s="296">
        <v>6</v>
      </c>
      <c r="P2429" s="327">
        <v>46229.188122376669</v>
      </c>
      <c r="Q2429" s="321"/>
    </row>
    <row r="2430" spans="1:17" s="285" customFormat="1" ht="11.25" x14ac:dyDescent="0.2">
      <c r="A2430" s="310" t="s">
        <v>1261</v>
      </c>
      <c r="B2430" s="296" t="s">
        <v>1262</v>
      </c>
      <c r="C2430" s="296" t="s">
        <v>312</v>
      </c>
      <c r="D2430" s="297" t="s">
        <v>4864</v>
      </c>
      <c r="E2430" s="323">
        <v>6500</v>
      </c>
      <c r="F2430" s="310" t="s">
        <v>6099</v>
      </c>
      <c r="G2430" s="297" t="s">
        <v>6100</v>
      </c>
      <c r="H2430" s="297" t="s">
        <v>4877</v>
      </c>
      <c r="I2430" s="297" t="s">
        <v>4868</v>
      </c>
      <c r="J2430" s="324" t="s">
        <v>4869</v>
      </c>
      <c r="K2430" s="325"/>
      <c r="L2430" s="322"/>
      <c r="M2430" s="297"/>
      <c r="N2430" s="326">
        <v>2</v>
      </c>
      <c r="O2430" s="296">
        <v>6</v>
      </c>
      <c r="P2430" s="327">
        <v>40229.188122376669</v>
      </c>
      <c r="Q2430" s="321"/>
    </row>
    <row r="2431" spans="1:17" s="285" customFormat="1" ht="11.25" x14ac:dyDescent="0.2">
      <c r="A2431" s="310" t="s">
        <v>1261</v>
      </c>
      <c r="B2431" s="296" t="s">
        <v>1262</v>
      </c>
      <c r="C2431" s="296" t="s">
        <v>312</v>
      </c>
      <c r="D2431" s="297" t="s">
        <v>4864</v>
      </c>
      <c r="E2431" s="323">
        <v>6500</v>
      </c>
      <c r="F2431" s="310" t="s">
        <v>6103</v>
      </c>
      <c r="G2431" s="297" t="s">
        <v>6104</v>
      </c>
      <c r="H2431" s="297" t="s">
        <v>4867</v>
      </c>
      <c r="I2431" s="297" t="s">
        <v>4868</v>
      </c>
      <c r="J2431" s="324" t="s">
        <v>4869</v>
      </c>
      <c r="K2431" s="325"/>
      <c r="L2431" s="322"/>
      <c r="M2431" s="297"/>
      <c r="N2431" s="326">
        <v>2</v>
      </c>
      <c r="O2431" s="296">
        <v>6</v>
      </c>
      <c r="P2431" s="327">
        <v>40229.188122376669</v>
      </c>
      <c r="Q2431" s="321"/>
    </row>
    <row r="2432" spans="1:17" s="285" customFormat="1" ht="11.25" x14ac:dyDescent="0.2">
      <c r="A2432" s="310" t="s">
        <v>1261</v>
      </c>
      <c r="B2432" s="296" t="s">
        <v>1262</v>
      </c>
      <c r="C2432" s="296" t="s">
        <v>312</v>
      </c>
      <c r="D2432" s="297" t="s">
        <v>4864</v>
      </c>
      <c r="E2432" s="323">
        <v>8500</v>
      </c>
      <c r="F2432" s="310" t="s">
        <v>6107</v>
      </c>
      <c r="G2432" s="297" t="s">
        <v>6108</v>
      </c>
      <c r="H2432" s="297" t="s">
        <v>4887</v>
      </c>
      <c r="I2432" s="297" t="s">
        <v>4868</v>
      </c>
      <c r="J2432" s="324" t="s">
        <v>4869</v>
      </c>
      <c r="K2432" s="325"/>
      <c r="L2432" s="322"/>
      <c r="M2432" s="297"/>
      <c r="N2432" s="326">
        <v>2</v>
      </c>
      <c r="O2432" s="296">
        <v>6</v>
      </c>
      <c r="P2432" s="327">
        <v>52229.188122376669</v>
      </c>
      <c r="Q2432" s="321"/>
    </row>
    <row r="2433" spans="1:17" s="285" customFormat="1" ht="11.25" x14ac:dyDescent="0.2">
      <c r="A2433" s="310" t="s">
        <v>1261</v>
      </c>
      <c r="B2433" s="296" t="s">
        <v>1262</v>
      </c>
      <c r="C2433" s="296" t="s">
        <v>312</v>
      </c>
      <c r="D2433" s="297" t="s">
        <v>4864</v>
      </c>
      <c r="E2433" s="323">
        <v>8500</v>
      </c>
      <c r="F2433" s="310" t="s">
        <v>6109</v>
      </c>
      <c r="G2433" s="297" t="s">
        <v>6110</v>
      </c>
      <c r="H2433" s="297" t="s">
        <v>4887</v>
      </c>
      <c r="I2433" s="297" t="s">
        <v>4868</v>
      </c>
      <c r="J2433" s="324" t="s">
        <v>4869</v>
      </c>
      <c r="K2433" s="325"/>
      <c r="L2433" s="322"/>
      <c r="M2433" s="297"/>
      <c r="N2433" s="326">
        <v>1</v>
      </c>
      <c r="O2433" s="296">
        <v>6</v>
      </c>
      <c r="P2433" s="327">
        <v>52229.188122376669</v>
      </c>
      <c r="Q2433" s="321"/>
    </row>
    <row r="2434" spans="1:17" s="285" customFormat="1" ht="11.25" x14ac:dyDescent="0.2">
      <c r="A2434" s="310" t="s">
        <v>1261</v>
      </c>
      <c r="B2434" s="296" t="s">
        <v>1262</v>
      </c>
      <c r="C2434" s="296" t="s">
        <v>312</v>
      </c>
      <c r="D2434" s="297" t="s">
        <v>4864</v>
      </c>
      <c r="E2434" s="323">
        <v>6500</v>
      </c>
      <c r="F2434" s="310" t="s">
        <v>6111</v>
      </c>
      <c r="G2434" s="297" t="s">
        <v>6112</v>
      </c>
      <c r="H2434" s="297" t="s">
        <v>4877</v>
      </c>
      <c r="I2434" s="297" t="s">
        <v>4868</v>
      </c>
      <c r="J2434" s="324" t="s">
        <v>4869</v>
      </c>
      <c r="K2434" s="325"/>
      <c r="L2434" s="322"/>
      <c r="M2434" s="297"/>
      <c r="N2434" s="326">
        <v>1</v>
      </c>
      <c r="O2434" s="296">
        <v>6</v>
      </c>
      <c r="P2434" s="327">
        <v>40229.188122376669</v>
      </c>
      <c r="Q2434" s="321"/>
    </row>
    <row r="2435" spans="1:17" s="285" customFormat="1" ht="11.25" x14ac:dyDescent="0.2">
      <c r="A2435" s="310" t="s">
        <v>1261</v>
      </c>
      <c r="B2435" s="296" t="s">
        <v>1262</v>
      </c>
      <c r="C2435" s="296" t="s">
        <v>312</v>
      </c>
      <c r="D2435" s="297" t="s">
        <v>4864</v>
      </c>
      <c r="E2435" s="323">
        <v>7500</v>
      </c>
      <c r="F2435" s="310" t="s">
        <v>6113</v>
      </c>
      <c r="G2435" s="297" t="s">
        <v>6114</v>
      </c>
      <c r="H2435" s="297" t="s">
        <v>4867</v>
      </c>
      <c r="I2435" s="297" t="s">
        <v>4868</v>
      </c>
      <c r="J2435" s="324" t="s">
        <v>4869</v>
      </c>
      <c r="K2435" s="325"/>
      <c r="L2435" s="322"/>
      <c r="M2435" s="297"/>
      <c r="N2435" s="326">
        <v>2</v>
      </c>
      <c r="O2435" s="296">
        <v>6</v>
      </c>
      <c r="P2435" s="327">
        <v>46229.188122376669</v>
      </c>
      <c r="Q2435" s="321"/>
    </row>
    <row r="2436" spans="1:17" s="285" customFormat="1" ht="11.25" x14ac:dyDescent="0.2">
      <c r="A2436" s="310" t="s">
        <v>1261</v>
      </c>
      <c r="B2436" s="296" t="s">
        <v>1262</v>
      </c>
      <c r="C2436" s="296" t="s">
        <v>312</v>
      </c>
      <c r="D2436" s="297" t="s">
        <v>4864</v>
      </c>
      <c r="E2436" s="323">
        <v>6500</v>
      </c>
      <c r="F2436" s="310" t="s">
        <v>6115</v>
      </c>
      <c r="G2436" s="297" t="s">
        <v>6116</v>
      </c>
      <c r="H2436" s="297" t="s">
        <v>4877</v>
      </c>
      <c r="I2436" s="297" t="s">
        <v>4868</v>
      </c>
      <c r="J2436" s="324" t="s">
        <v>4869</v>
      </c>
      <c r="K2436" s="325"/>
      <c r="L2436" s="322"/>
      <c r="M2436" s="297"/>
      <c r="N2436" s="326">
        <v>2</v>
      </c>
      <c r="O2436" s="296">
        <v>6</v>
      </c>
      <c r="P2436" s="327">
        <v>40229.188122376669</v>
      </c>
      <c r="Q2436" s="321"/>
    </row>
    <row r="2437" spans="1:17" s="285" customFormat="1" ht="11.25" x14ac:dyDescent="0.2">
      <c r="A2437" s="310" t="s">
        <v>1261</v>
      </c>
      <c r="B2437" s="296" t="s">
        <v>1262</v>
      </c>
      <c r="C2437" s="296" t="s">
        <v>312</v>
      </c>
      <c r="D2437" s="297" t="s">
        <v>4864</v>
      </c>
      <c r="E2437" s="323">
        <v>6500</v>
      </c>
      <c r="F2437" s="310" t="s">
        <v>6117</v>
      </c>
      <c r="G2437" s="297" t="s">
        <v>6118</v>
      </c>
      <c r="H2437" s="297" t="s">
        <v>4877</v>
      </c>
      <c r="I2437" s="297" t="s">
        <v>4868</v>
      </c>
      <c r="J2437" s="324" t="s">
        <v>4869</v>
      </c>
      <c r="K2437" s="325"/>
      <c r="L2437" s="322"/>
      <c r="M2437" s="297"/>
      <c r="N2437" s="326">
        <v>1</v>
      </c>
      <c r="O2437" s="296">
        <v>6</v>
      </c>
      <c r="P2437" s="327">
        <v>40229.188122376669</v>
      </c>
      <c r="Q2437" s="321"/>
    </row>
    <row r="2438" spans="1:17" s="285" customFormat="1" ht="11.25" x14ac:dyDescent="0.2">
      <c r="A2438" s="310" t="s">
        <v>1261</v>
      </c>
      <c r="B2438" s="296" t="s">
        <v>1262</v>
      </c>
      <c r="C2438" s="296" t="s">
        <v>312</v>
      </c>
      <c r="D2438" s="297" t="s">
        <v>4864</v>
      </c>
      <c r="E2438" s="323">
        <v>9500</v>
      </c>
      <c r="F2438" s="310" t="s">
        <v>3893</v>
      </c>
      <c r="G2438" s="297" t="s">
        <v>3894</v>
      </c>
      <c r="H2438" s="297" t="s">
        <v>4877</v>
      </c>
      <c r="I2438" s="297" t="s">
        <v>4868</v>
      </c>
      <c r="J2438" s="324" t="s">
        <v>4869</v>
      </c>
      <c r="K2438" s="325"/>
      <c r="L2438" s="322"/>
      <c r="M2438" s="297"/>
      <c r="N2438" s="326">
        <v>1</v>
      </c>
      <c r="O2438" s="296">
        <v>6</v>
      </c>
      <c r="P2438" s="327">
        <v>58229.188122376669</v>
      </c>
      <c r="Q2438" s="321"/>
    </row>
    <row r="2439" spans="1:17" s="285" customFormat="1" ht="11.25" x14ac:dyDescent="0.2">
      <c r="A2439" s="310" t="s">
        <v>1261</v>
      </c>
      <c r="B2439" s="296" t="s">
        <v>1262</v>
      </c>
      <c r="C2439" s="296" t="s">
        <v>312</v>
      </c>
      <c r="D2439" s="297" t="s">
        <v>4864</v>
      </c>
      <c r="E2439" s="323">
        <v>10000</v>
      </c>
      <c r="F2439" s="310" t="s">
        <v>6119</v>
      </c>
      <c r="G2439" s="297" t="s">
        <v>6120</v>
      </c>
      <c r="H2439" s="297" t="s">
        <v>4887</v>
      </c>
      <c r="I2439" s="297" t="s">
        <v>4868</v>
      </c>
      <c r="J2439" s="324" t="s">
        <v>4869</v>
      </c>
      <c r="K2439" s="325"/>
      <c r="L2439" s="322"/>
      <c r="M2439" s="297"/>
      <c r="N2439" s="326">
        <v>2</v>
      </c>
      <c r="O2439" s="296">
        <v>6</v>
      </c>
      <c r="P2439" s="327">
        <v>61229.188122376669</v>
      </c>
      <c r="Q2439" s="321"/>
    </row>
    <row r="2440" spans="1:17" s="285" customFormat="1" ht="11.25" x14ac:dyDescent="0.2">
      <c r="A2440" s="310" t="s">
        <v>1261</v>
      </c>
      <c r="B2440" s="296" t="s">
        <v>1262</v>
      </c>
      <c r="C2440" s="296" t="s">
        <v>312</v>
      </c>
      <c r="D2440" s="297" t="s">
        <v>4864</v>
      </c>
      <c r="E2440" s="323">
        <v>12000</v>
      </c>
      <c r="F2440" s="310" t="s">
        <v>6121</v>
      </c>
      <c r="G2440" s="297" t="s">
        <v>6122</v>
      </c>
      <c r="H2440" s="297" t="s">
        <v>6123</v>
      </c>
      <c r="I2440" s="297" t="s">
        <v>4868</v>
      </c>
      <c r="J2440" s="324" t="s">
        <v>4869</v>
      </c>
      <c r="K2440" s="325"/>
      <c r="L2440" s="322"/>
      <c r="M2440" s="297"/>
      <c r="N2440" s="326">
        <v>2</v>
      </c>
      <c r="O2440" s="296">
        <v>6</v>
      </c>
      <c r="P2440" s="327">
        <v>73229.188122376669</v>
      </c>
      <c r="Q2440" s="321"/>
    </row>
    <row r="2441" spans="1:17" s="285" customFormat="1" ht="11.25" x14ac:dyDescent="0.2">
      <c r="A2441" s="310" t="s">
        <v>1261</v>
      </c>
      <c r="B2441" s="296" t="s">
        <v>1262</v>
      </c>
      <c r="C2441" s="296" t="s">
        <v>312</v>
      </c>
      <c r="D2441" s="297" t="s">
        <v>4864</v>
      </c>
      <c r="E2441" s="323">
        <v>6500</v>
      </c>
      <c r="F2441" s="310" t="s">
        <v>1764</v>
      </c>
      <c r="G2441" s="297" t="s">
        <v>1765</v>
      </c>
      <c r="H2441" s="297" t="s">
        <v>5954</v>
      </c>
      <c r="I2441" s="297" t="s">
        <v>4868</v>
      </c>
      <c r="J2441" s="324" t="s">
        <v>4869</v>
      </c>
      <c r="K2441" s="325"/>
      <c r="L2441" s="322"/>
      <c r="M2441" s="297"/>
      <c r="N2441" s="326">
        <v>2</v>
      </c>
      <c r="O2441" s="296">
        <v>6</v>
      </c>
      <c r="P2441" s="327">
        <v>40229.188122376669</v>
      </c>
      <c r="Q2441" s="321"/>
    </row>
    <row r="2442" spans="1:17" s="285" customFormat="1" ht="11.25" x14ac:dyDescent="0.2">
      <c r="A2442" s="310" t="s">
        <v>1261</v>
      </c>
      <c r="B2442" s="296" t="s">
        <v>1262</v>
      </c>
      <c r="C2442" s="296" t="s">
        <v>312</v>
      </c>
      <c r="D2442" s="297" t="s">
        <v>4864</v>
      </c>
      <c r="E2442" s="323">
        <v>5000</v>
      </c>
      <c r="F2442" s="310" t="s">
        <v>6124</v>
      </c>
      <c r="G2442" s="297" t="s">
        <v>6125</v>
      </c>
      <c r="H2442" s="297" t="s">
        <v>5696</v>
      </c>
      <c r="I2442" s="297" t="s">
        <v>4883</v>
      </c>
      <c r="J2442" s="324" t="s">
        <v>4884</v>
      </c>
      <c r="K2442" s="325"/>
      <c r="L2442" s="322"/>
      <c r="M2442" s="297"/>
      <c r="N2442" s="326">
        <v>1</v>
      </c>
      <c r="O2442" s="296">
        <v>6</v>
      </c>
      <c r="P2442" s="327">
        <v>31229.188122376669</v>
      </c>
      <c r="Q2442" s="321"/>
    </row>
    <row r="2443" spans="1:17" s="285" customFormat="1" ht="11.25" x14ac:dyDescent="0.2">
      <c r="A2443" s="310" t="s">
        <v>1261</v>
      </c>
      <c r="B2443" s="296" t="s">
        <v>1262</v>
      </c>
      <c r="C2443" s="296" t="s">
        <v>312</v>
      </c>
      <c r="D2443" s="297" t="s">
        <v>4864</v>
      </c>
      <c r="E2443" s="323">
        <v>6500</v>
      </c>
      <c r="F2443" s="310" t="s">
        <v>6128</v>
      </c>
      <c r="G2443" s="297" t="s">
        <v>6129</v>
      </c>
      <c r="H2443" s="297" t="s">
        <v>4877</v>
      </c>
      <c r="I2443" s="297" t="s">
        <v>4868</v>
      </c>
      <c r="J2443" s="324" t="s">
        <v>4869</v>
      </c>
      <c r="K2443" s="325"/>
      <c r="L2443" s="322"/>
      <c r="M2443" s="297"/>
      <c r="N2443" s="326">
        <v>4</v>
      </c>
      <c r="O2443" s="296">
        <v>6</v>
      </c>
      <c r="P2443" s="327">
        <v>40229.188122376669</v>
      </c>
      <c r="Q2443" s="321"/>
    </row>
    <row r="2444" spans="1:17" s="285" customFormat="1" ht="11.25" x14ac:dyDescent="0.2">
      <c r="A2444" s="310" t="s">
        <v>1261</v>
      </c>
      <c r="B2444" s="296" t="s">
        <v>1262</v>
      </c>
      <c r="C2444" s="296" t="s">
        <v>312</v>
      </c>
      <c r="D2444" s="297" t="s">
        <v>4864</v>
      </c>
      <c r="E2444" s="323">
        <v>6500</v>
      </c>
      <c r="F2444" s="310" t="s">
        <v>6130</v>
      </c>
      <c r="G2444" s="297" t="s">
        <v>6131</v>
      </c>
      <c r="H2444" s="297" t="s">
        <v>4867</v>
      </c>
      <c r="I2444" s="297" t="s">
        <v>4868</v>
      </c>
      <c r="J2444" s="324" t="s">
        <v>4869</v>
      </c>
      <c r="K2444" s="325"/>
      <c r="L2444" s="322"/>
      <c r="M2444" s="297"/>
      <c r="N2444" s="326">
        <v>2</v>
      </c>
      <c r="O2444" s="296">
        <v>6</v>
      </c>
      <c r="P2444" s="327">
        <v>40662.51812237667</v>
      </c>
      <c r="Q2444" s="321"/>
    </row>
    <row r="2445" spans="1:17" s="285" customFormat="1" ht="11.25" x14ac:dyDescent="0.2">
      <c r="A2445" s="310" t="s">
        <v>1261</v>
      </c>
      <c r="B2445" s="296" t="s">
        <v>1262</v>
      </c>
      <c r="C2445" s="296" t="s">
        <v>312</v>
      </c>
      <c r="D2445" s="297" t="s">
        <v>4864</v>
      </c>
      <c r="E2445" s="323">
        <v>6500</v>
      </c>
      <c r="F2445" s="310" t="s">
        <v>6132</v>
      </c>
      <c r="G2445" s="297" t="s">
        <v>6133</v>
      </c>
      <c r="H2445" s="297" t="s">
        <v>5569</v>
      </c>
      <c r="I2445" s="297" t="s">
        <v>4868</v>
      </c>
      <c r="J2445" s="324" t="s">
        <v>4869</v>
      </c>
      <c r="K2445" s="325"/>
      <c r="L2445" s="322"/>
      <c r="M2445" s="297"/>
      <c r="N2445" s="326">
        <v>1</v>
      </c>
      <c r="O2445" s="296">
        <v>6</v>
      </c>
      <c r="P2445" s="327">
        <v>40229.188122376669</v>
      </c>
      <c r="Q2445" s="321"/>
    </row>
    <row r="2446" spans="1:17" s="285" customFormat="1" ht="11.25" x14ac:dyDescent="0.2">
      <c r="A2446" s="310" t="s">
        <v>1261</v>
      </c>
      <c r="B2446" s="296" t="s">
        <v>1262</v>
      </c>
      <c r="C2446" s="296" t="s">
        <v>312</v>
      </c>
      <c r="D2446" s="297" t="s">
        <v>4864</v>
      </c>
      <c r="E2446" s="323">
        <v>6500</v>
      </c>
      <c r="F2446" s="310" t="s">
        <v>6134</v>
      </c>
      <c r="G2446" s="297" t="s">
        <v>6135</v>
      </c>
      <c r="H2446" s="297" t="s">
        <v>5652</v>
      </c>
      <c r="I2446" s="297" t="s">
        <v>4868</v>
      </c>
      <c r="J2446" s="324" t="s">
        <v>4869</v>
      </c>
      <c r="K2446" s="325"/>
      <c r="L2446" s="322"/>
      <c r="M2446" s="297"/>
      <c r="N2446" s="326">
        <v>2</v>
      </c>
      <c r="O2446" s="296">
        <v>6</v>
      </c>
      <c r="P2446" s="327">
        <v>40229.188122376669</v>
      </c>
      <c r="Q2446" s="321"/>
    </row>
    <row r="2447" spans="1:17" s="285" customFormat="1" ht="11.25" x14ac:dyDescent="0.2">
      <c r="A2447" s="310" t="s">
        <v>1261</v>
      </c>
      <c r="B2447" s="296" t="s">
        <v>1262</v>
      </c>
      <c r="C2447" s="296" t="s">
        <v>312</v>
      </c>
      <c r="D2447" s="297" t="s">
        <v>4864</v>
      </c>
      <c r="E2447" s="323">
        <v>5500</v>
      </c>
      <c r="F2447" s="310" t="s">
        <v>6136</v>
      </c>
      <c r="G2447" s="297" t="s">
        <v>6137</v>
      </c>
      <c r="H2447" s="297" t="s">
        <v>4867</v>
      </c>
      <c r="I2447" s="297" t="s">
        <v>4868</v>
      </c>
      <c r="J2447" s="324" t="s">
        <v>4869</v>
      </c>
      <c r="K2447" s="325"/>
      <c r="L2447" s="322"/>
      <c r="M2447" s="297"/>
      <c r="N2447" s="326">
        <v>2</v>
      </c>
      <c r="O2447" s="296">
        <v>6</v>
      </c>
      <c r="P2447" s="327">
        <v>34229.188122376669</v>
      </c>
      <c r="Q2447" s="321"/>
    </row>
    <row r="2448" spans="1:17" s="285" customFormat="1" ht="11.25" x14ac:dyDescent="0.2">
      <c r="A2448" s="310" t="s">
        <v>1261</v>
      </c>
      <c r="B2448" s="296" t="s">
        <v>1262</v>
      </c>
      <c r="C2448" s="296" t="s">
        <v>312</v>
      </c>
      <c r="D2448" s="297" t="s">
        <v>4864</v>
      </c>
      <c r="E2448" s="323">
        <v>6500</v>
      </c>
      <c r="F2448" s="310" t="s">
        <v>6138</v>
      </c>
      <c r="G2448" s="297" t="s">
        <v>6139</v>
      </c>
      <c r="H2448" s="297" t="s">
        <v>4887</v>
      </c>
      <c r="I2448" s="297" t="s">
        <v>4868</v>
      </c>
      <c r="J2448" s="324" t="s">
        <v>4869</v>
      </c>
      <c r="K2448" s="325"/>
      <c r="L2448" s="322"/>
      <c r="M2448" s="297"/>
      <c r="N2448" s="326">
        <v>2</v>
      </c>
      <c r="O2448" s="296">
        <v>6</v>
      </c>
      <c r="P2448" s="327">
        <v>40229.188122376669</v>
      </c>
      <c r="Q2448" s="321"/>
    </row>
    <row r="2449" spans="1:17" s="285" customFormat="1" ht="11.25" x14ac:dyDescent="0.2">
      <c r="A2449" s="310" t="s">
        <v>1261</v>
      </c>
      <c r="B2449" s="296" t="s">
        <v>1262</v>
      </c>
      <c r="C2449" s="296" t="s">
        <v>312</v>
      </c>
      <c r="D2449" s="297" t="s">
        <v>4864</v>
      </c>
      <c r="E2449" s="323">
        <v>8500</v>
      </c>
      <c r="F2449" s="310" t="s">
        <v>6140</v>
      </c>
      <c r="G2449" s="297" t="s">
        <v>6141</v>
      </c>
      <c r="H2449" s="297" t="s">
        <v>4887</v>
      </c>
      <c r="I2449" s="297" t="s">
        <v>4868</v>
      </c>
      <c r="J2449" s="324" t="s">
        <v>4869</v>
      </c>
      <c r="K2449" s="325"/>
      <c r="L2449" s="322"/>
      <c r="M2449" s="297"/>
      <c r="N2449" s="326">
        <v>2</v>
      </c>
      <c r="O2449" s="296">
        <v>6</v>
      </c>
      <c r="P2449" s="327">
        <v>52229.188122376669</v>
      </c>
      <c r="Q2449" s="321"/>
    </row>
    <row r="2450" spans="1:17" s="285" customFormat="1" ht="11.25" x14ac:dyDescent="0.2">
      <c r="A2450" s="310" t="s">
        <v>1261</v>
      </c>
      <c r="B2450" s="296" t="s">
        <v>1262</v>
      </c>
      <c r="C2450" s="296" t="s">
        <v>312</v>
      </c>
      <c r="D2450" s="297" t="s">
        <v>4864</v>
      </c>
      <c r="E2450" s="323">
        <v>8500</v>
      </c>
      <c r="F2450" s="310" t="s">
        <v>6142</v>
      </c>
      <c r="G2450" s="297" t="s">
        <v>6143</v>
      </c>
      <c r="H2450" s="297" t="s">
        <v>5664</v>
      </c>
      <c r="I2450" s="297" t="s">
        <v>4868</v>
      </c>
      <c r="J2450" s="324" t="s">
        <v>4869</v>
      </c>
      <c r="K2450" s="325"/>
      <c r="L2450" s="322"/>
      <c r="M2450" s="297"/>
      <c r="N2450" s="326">
        <v>2</v>
      </c>
      <c r="O2450" s="296">
        <v>6</v>
      </c>
      <c r="P2450" s="327">
        <v>52229.188122376669</v>
      </c>
      <c r="Q2450" s="321"/>
    </row>
    <row r="2451" spans="1:17" s="285" customFormat="1" ht="11.25" x14ac:dyDescent="0.2">
      <c r="A2451" s="310" t="s">
        <v>1261</v>
      </c>
      <c r="B2451" s="296" t="s">
        <v>1262</v>
      </c>
      <c r="C2451" s="296" t="s">
        <v>312</v>
      </c>
      <c r="D2451" s="297" t="s">
        <v>4864</v>
      </c>
      <c r="E2451" s="323">
        <v>6500</v>
      </c>
      <c r="F2451" s="310" t="s">
        <v>6147</v>
      </c>
      <c r="G2451" s="297" t="s">
        <v>6148</v>
      </c>
      <c r="H2451" s="297" t="s">
        <v>4877</v>
      </c>
      <c r="I2451" s="297" t="s">
        <v>4868</v>
      </c>
      <c r="J2451" s="324" t="s">
        <v>4869</v>
      </c>
      <c r="K2451" s="325"/>
      <c r="L2451" s="322"/>
      <c r="M2451" s="297"/>
      <c r="N2451" s="326">
        <v>1</v>
      </c>
      <c r="O2451" s="296">
        <v>6</v>
      </c>
      <c r="P2451" s="327">
        <v>40229.188122376669</v>
      </c>
      <c r="Q2451" s="321"/>
    </row>
    <row r="2452" spans="1:17" s="285" customFormat="1" ht="11.25" x14ac:dyDescent="0.2">
      <c r="A2452" s="310" t="s">
        <v>1261</v>
      </c>
      <c r="B2452" s="296" t="s">
        <v>1262</v>
      </c>
      <c r="C2452" s="296" t="s">
        <v>312</v>
      </c>
      <c r="D2452" s="297" t="s">
        <v>4864</v>
      </c>
      <c r="E2452" s="323">
        <v>6500</v>
      </c>
      <c r="F2452" s="310" t="s">
        <v>6149</v>
      </c>
      <c r="G2452" s="297" t="s">
        <v>6150</v>
      </c>
      <c r="H2452" s="297" t="s">
        <v>4867</v>
      </c>
      <c r="I2452" s="297" t="s">
        <v>4868</v>
      </c>
      <c r="J2452" s="324" t="s">
        <v>4869</v>
      </c>
      <c r="K2452" s="325"/>
      <c r="L2452" s="322"/>
      <c r="M2452" s="297"/>
      <c r="N2452" s="326">
        <v>2</v>
      </c>
      <c r="O2452" s="296">
        <v>6</v>
      </c>
      <c r="P2452" s="327">
        <v>40229.188122376669</v>
      </c>
      <c r="Q2452" s="321"/>
    </row>
    <row r="2453" spans="1:17" s="285" customFormat="1" ht="11.25" x14ac:dyDescent="0.2">
      <c r="A2453" s="310" t="s">
        <v>1261</v>
      </c>
      <c r="B2453" s="296" t="s">
        <v>1262</v>
      </c>
      <c r="C2453" s="296" t="s">
        <v>312</v>
      </c>
      <c r="D2453" s="297" t="s">
        <v>4864</v>
      </c>
      <c r="E2453" s="323">
        <v>7500</v>
      </c>
      <c r="F2453" s="310" t="s">
        <v>6151</v>
      </c>
      <c r="G2453" s="297" t="s">
        <v>6152</v>
      </c>
      <c r="H2453" s="297" t="s">
        <v>4874</v>
      </c>
      <c r="I2453" s="297" t="s">
        <v>4868</v>
      </c>
      <c r="J2453" s="324" t="s">
        <v>4869</v>
      </c>
      <c r="K2453" s="325"/>
      <c r="L2453" s="322"/>
      <c r="M2453" s="297"/>
      <c r="N2453" s="326">
        <v>1</v>
      </c>
      <c r="O2453" s="296">
        <v>6</v>
      </c>
      <c r="P2453" s="327">
        <v>46229.188122376669</v>
      </c>
      <c r="Q2453" s="321"/>
    </row>
    <row r="2454" spans="1:17" s="285" customFormat="1" ht="11.25" x14ac:dyDescent="0.2">
      <c r="A2454" s="310" t="s">
        <v>1261</v>
      </c>
      <c r="B2454" s="296" t="s">
        <v>1262</v>
      </c>
      <c r="C2454" s="296" t="s">
        <v>312</v>
      </c>
      <c r="D2454" s="297" t="s">
        <v>4864</v>
      </c>
      <c r="E2454" s="323">
        <v>6500</v>
      </c>
      <c r="F2454" s="310" t="s">
        <v>6153</v>
      </c>
      <c r="G2454" s="297" t="s">
        <v>6154</v>
      </c>
      <c r="H2454" s="297" t="s">
        <v>4877</v>
      </c>
      <c r="I2454" s="297" t="s">
        <v>4868</v>
      </c>
      <c r="J2454" s="324" t="s">
        <v>4869</v>
      </c>
      <c r="K2454" s="325"/>
      <c r="L2454" s="322"/>
      <c r="M2454" s="297"/>
      <c r="N2454" s="326">
        <v>2</v>
      </c>
      <c r="O2454" s="296">
        <v>6</v>
      </c>
      <c r="P2454" s="327">
        <v>40229.188122376669</v>
      </c>
      <c r="Q2454" s="321"/>
    </row>
    <row r="2455" spans="1:17" s="285" customFormat="1" ht="11.25" x14ac:dyDescent="0.2">
      <c r="A2455" s="310" t="s">
        <v>1261</v>
      </c>
      <c r="B2455" s="296" t="s">
        <v>1262</v>
      </c>
      <c r="C2455" s="296" t="s">
        <v>312</v>
      </c>
      <c r="D2455" s="297" t="s">
        <v>4864</v>
      </c>
      <c r="E2455" s="323">
        <v>8500</v>
      </c>
      <c r="F2455" s="310" t="s">
        <v>6157</v>
      </c>
      <c r="G2455" s="297" t="s">
        <v>6158</v>
      </c>
      <c r="H2455" s="297" t="s">
        <v>5154</v>
      </c>
      <c r="I2455" s="297" t="s">
        <v>4868</v>
      </c>
      <c r="J2455" s="324" t="s">
        <v>4869</v>
      </c>
      <c r="K2455" s="325"/>
      <c r="L2455" s="322"/>
      <c r="M2455" s="297"/>
      <c r="N2455" s="326">
        <v>1</v>
      </c>
      <c r="O2455" s="296">
        <v>6</v>
      </c>
      <c r="P2455" s="327">
        <v>52229.188122376669</v>
      </c>
      <c r="Q2455" s="321"/>
    </row>
    <row r="2456" spans="1:17" s="285" customFormat="1" ht="11.25" x14ac:dyDescent="0.2">
      <c r="A2456" s="310" t="s">
        <v>1261</v>
      </c>
      <c r="B2456" s="296" t="s">
        <v>1262</v>
      </c>
      <c r="C2456" s="296" t="s">
        <v>312</v>
      </c>
      <c r="D2456" s="297" t="s">
        <v>4864</v>
      </c>
      <c r="E2456" s="323">
        <v>10000</v>
      </c>
      <c r="F2456" s="310" t="s">
        <v>6163</v>
      </c>
      <c r="G2456" s="297" t="s">
        <v>6164</v>
      </c>
      <c r="H2456" s="297" t="s">
        <v>4887</v>
      </c>
      <c r="I2456" s="297" t="s">
        <v>4868</v>
      </c>
      <c r="J2456" s="324" t="s">
        <v>4869</v>
      </c>
      <c r="K2456" s="325"/>
      <c r="L2456" s="322"/>
      <c r="M2456" s="297"/>
      <c r="N2456" s="326">
        <v>2</v>
      </c>
      <c r="O2456" s="296">
        <v>6</v>
      </c>
      <c r="P2456" s="327">
        <v>61229.188122376669</v>
      </c>
      <c r="Q2456" s="321"/>
    </row>
    <row r="2457" spans="1:17" s="285" customFormat="1" ht="11.25" x14ac:dyDescent="0.2">
      <c r="A2457" s="310" t="s">
        <v>1261</v>
      </c>
      <c r="B2457" s="296" t="s">
        <v>1262</v>
      </c>
      <c r="C2457" s="296" t="s">
        <v>312</v>
      </c>
      <c r="D2457" s="297" t="s">
        <v>4864</v>
      </c>
      <c r="E2457" s="323">
        <v>5500</v>
      </c>
      <c r="F2457" s="310" t="s">
        <v>6165</v>
      </c>
      <c r="G2457" s="297" t="s">
        <v>6166</v>
      </c>
      <c r="H2457" s="297" t="s">
        <v>5196</v>
      </c>
      <c r="I2457" s="297" t="s">
        <v>4868</v>
      </c>
      <c r="J2457" s="324" t="s">
        <v>4869</v>
      </c>
      <c r="K2457" s="325"/>
      <c r="L2457" s="322"/>
      <c r="M2457" s="297"/>
      <c r="N2457" s="326">
        <v>1</v>
      </c>
      <c r="O2457" s="296">
        <v>6</v>
      </c>
      <c r="P2457" s="327">
        <v>34229.188122376669</v>
      </c>
      <c r="Q2457" s="321"/>
    </row>
    <row r="2458" spans="1:17" s="285" customFormat="1" ht="11.25" x14ac:dyDescent="0.2">
      <c r="A2458" s="310" t="s">
        <v>1261</v>
      </c>
      <c r="B2458" s="296" t="s">
        <v>1262</v>
      </c>
      <c r="C2458" s="296" t="s">
        <v>312</v>
      </c>
      <c r="D2458" s="297" t="s">
        <v>4864</v>
      </c>
      <c r="E2458" s="323">
        <v>3500</v>
      </c>
      <c r="F2458" s="310" t="s">
        <v>6167</v>
      </c>
      <c r="G2458" s="297" t="s">
        <v>6168</v>
      </c>
      <c r="H2458" s="297" t="s">
        <v>4877</v>
      </c>
      <c r="I2458" s="297" t="s">
        <v>4868</v>
      </c>
      <c r="J2458" s="324" t="s">
        <v>4869</v>
      </c>
      <c r="K2458" s="325"/>
      <c r="L2458" s="322"/>
      <c r="M2458" s="297"/>
      <c r="N2458" s="326">
        <v>1</v>
      </c>
      <c r="O2458" s="296">
        <v>6</v>
      </c>
      <c r="P2458" s="327">
        <v>22229.188122376669</v>
      </c>
      <c r="Q2458" s="321"/>
    </row>
    <row r="2459" spans="1:17" s="285" customFormat="1" ht="11.25" x14ac:dyDescent="0.2">
      <c r="A2459" s="310" t="s">
        <v>1261</v>
      </c>
      <c r="B2459" s="296" t="s">
        <v>1262</v>
      </c>
      <c r="C2459" s="296" t="s">
        <v>312</v>
      </c>
      <c r="D2459" s="297" t="s">
        <v>4864</v>
      </c>
      <c r="E2459" s="323">
        <v>5000</v>
      </c>
      <c r="F2459" s="310" t="s">
        <v>6169</v>
      </c>
      <c r="G2459" s="297" t="s">
        <v>6170</v>
      </c>
      <c r="H2459" s="297" t="s">
        <v>5196</v>
      </c>
      <c r="I2459" s="297" t="s">
        <v>4868</v>
      </c>
      <c r="J2459" s="324" t="s">
        <v>4869</v>
      </c>
      <c r="K2459" s="325"/>
      <c r="L2459" s="322"/>
      <c r="M2459" s="297"/>
      <c r="N2459" s="326">
        <v>1</v>
      </c>
      <c r="O2459" s="296">
        <v>6</v>
      </c>
      <c r="P2459" s="327">
        <v>31229.188122376669</v>
      </c>
      <c r="Q2459" s="321"/>
    </row>
    <row r="2460" spans="1:17" s="285" customFormat="1" ht="11.25" x14ac:dyDescent="0.2">
      <c r="A2460" s="310" t="s">
        <v>1261</v>
      </c>
      <c r="B2460" s="296" t="s">
        <v>1262</v>
      </c>
      <c r="C2460" s="296" t="s">
        <v>312</v>
      </c>
      <c r="D2460" s="297" t="s">
        <v>4864</v>
      </c>
      <c r="E2460" s="323">
        <v>5500</v>
      </c>
      <c r="F2460" s="310" t="s">
        <v>6171</v>
      </c>
      <c r="G2460" s="297" t="s">
        <v>6172</v>
      </c>
      <c r="H2460" s="297" t="s">
        <v>4867</v>
      </c>
      <c r="I2460" s="297" t="s">
        <v>4868</v>
      </c>
      <c r="J2460" s="324" t="s">
        <v>4869</v>
      </c>
      <c r="K2460" s="325"/>
      <c r="L2460" s="322"/>
      <c r="M2460" s="297"/>
      <c r="N2460" s="326">
        <v>2</v>
      </c>
      <c r="O2460" s="296">
        <v>6</v>
      </c>
      <c r="P2460" s="327">
        <v>34229.188122376669</v>
      </c>
      <c r="Q2460" s="321"/>
    </row>
    <row r="2461" spans="1:17" s="285" customFormat="1" ht="11.25" x14ac:dyDescent="0.2">
      <c r="A2461" s="310" t="s">
        <v>1261</v>
      </c>
      <c r="B2461" s="296" t="s">
        <v>1262</v>
      </c>
      <c r="C2461" s="296" t="s">
        <v>312</v>
      </c>
      <c r="D2461" s="297" t="s">
        <v>4880</v>
      </c>
      <c r="E2461" s="323">
        <v>3500</v>
      </c>
      <c r="F2461" s="310" t="s">
        <v>6173</v>
      </c>
      <c r="G2461" s="297" t="s">
        <v>6174</v>
      </c>
      <c r="H2461" s="297" t="s">
        <v>4874</v>
      </c>
      <c r="I2461" s="297" t="s">
        <v>4897</v>
      </c>
      <c r="J2461" s="297" t="s">
        <v>4898</v>
      </c>
      <c r="K2461" s="325"/>
      <c r="L2461" s="322"/>
      <c r="M2461" s="297"/>
      <c r="N2461" s="326">
        <v>1</v>
      </c>
      <c r="O2461" s="296">
        <v>6</v>
      </c>
      <c r="P2461" s="327">
        <v>22229.188122376669</v>
      </c>
      <c r="Q2461" s="321"/>
    </row>
    <row r="2462" spans="1:17" s="285" customFormat="1" ht="11.25" x14ac:dyDescent="0.2">
      <c r="A2462" s="310" t="s">
        <v>1261</v>
      </c>
      <c r="B2462" s="296" t="s">
        <v>1262</v>
      </c>
      <c r="C2462" s="296" t="s">
        <v>312</v>
      </c>
      <c r="D2462" s="297" t="s">
        <v>4956</v>
      </c>
      <c r="E2462" s="323">
        <v>4500</v>
      </c>
      <c r="F2462" s="310" t="s">
        <v>6175</v>
      </c>
      <c r="G2462" s="297" t="s">
        <v>6176</v>
      </c>
      <c r="H2462" s="297" t="s">
        <v>4896</v>
      </c>
      <c r="I2462" s="297" t="s">
        <v>4897</v>
      </c>
      <c r="J2462" s="297" t="s">
        <v>4898</v>
      </c>
      <c r="K2462" s="325"/>
      <c r="L2462" s="322"/>
      <c r="M2462" s="297"/>
      <c r="N2462" s="326">
        <v>1</v>
      </c>
      <c r="O2462" s="296">
        <v>6</v>
      </c>
      <c r="P2462" s="327">
        <v>28229.188122376669</v>
      </c>
      <c r="Q2462" s="321"/>
    </row>
    <row r="2463" spans="1:17" s="285" customFormat="1" ht="11.25" x14ac:dyDescent="0.2">
      <c r="A2463" s="310" t="s">
        <v>1261</v>
      </c>
      <c r="B2463" s="296" t="s">
        <v>1262</v>
      </c>
      <c r="C2463" s="296" t="s">
        <v>312</v>
      </c>
      <c r="D2463" s="297" t="s">
        <v>4864</v>
      </c>
      <c r="E2463" s="323">
        <v>7500</v>
      </c>
      <c r="F2463" s="310" t="s">
        <v>6179</v>
      </c>
      <c r="G2463" s="297" t="s">
        <v>6180</v>
      </c>
      <c r="H2463" s="297" t="s">
        <v>6181</v>
      </c>
      <c r="I2463" s="297" t="s">
        <v>4868</v>
      </c>
      <c r="J2463" s="324" t="s">
        <v>4869</v>
      </c>
      <c r="K2463" s="325"/>
      <c r="L2463" s="322"/>
      <c r="M2463" s="297"/>
      <c r="N2463" s="326">
        <v>1</v>
      </c>
      <c r="O2463" s="296">
        <v>6</v>
      </c>
      <c r="P2463" s="327">
        <v>46229.188122376669</v>
      </c>
      <c r="Q2463" s="321"/>
    </row>
    <row r="2464" spans="1:17" s="285" customFormat="1" ht="11.25" x14ac:dyDescent="0.2">
      <c r="A2464" s="310" t="s">
        <v>1261</v>
      </c>
      <c r="B2464" s="296" t="s">
        <v>1262</v>
      </c>
      <c r="C2464" s="296" t="s">
        <v>312</v>
      </c>
      <c r="D2464" s="297" t="s">
        <v>4864</v>
      </c>
      <c r="E2464" s="323">
        <v>6500</v>
      </c>
      <c r="F2464" s="310" t="s">
        <v>6182</v>
      </c>
      <c r="G2464" s="297" t="s">
        <v>6183</v>
      </c>
      <c r="H2464" s="297" t="s">
        <v>4877</v>
      </c>
      <c r="I2464" s="297" t="s">
        <v>4868</v>
      </c>
      <c r="J2464" s="324" t="s">
        <v>4869</v>
      </c>
      <c r="K2464" s="325"/>
      <c r="L2464" s="322"/>
      <c r="M2464" s="297"/>
      <c r="N2464" s="326">
        <v>4</v>
      </c>
      <c r="O2464" s="296">
        <v>6</v>
      </c>
      <c r="P2464" s="327">
        <v>40229.188122376669</v>
      </c>
      <c r="Q2464" s="321"/>
    </row>
    <row r="2465" spans="1:17" s="285" customFormat="1" ht="11.25" x14ac:dyDescent="0.2">
      <c r="A2465" s="310" t="s">
        <v>1261</v>
      </c>
      <c r="B2465" s="296" t="s">
        <v>1262</v>
      </c>
      <c r="C2465" s="296" t="s">
        <v>312</v>
      </c>
      <c r="D2465" s="297" t="s">
        <v>4864</v>
      </c>
      <c r="E2465" s="323">
        <v>6500</v>
      </c>
      <c r="F2465" s="310" t="s">
        <v>6186</v>
      </c>
      <c r="G2465" s="297" t="s">
        <v>6187</v>
      </c>
      <c r="H2465" s="297" t="s">
        <v>4867</v>
      </c>
      <c r="I2465" s="297" t="s">
        <v>4868</v>
      </c>
      <c r="J2465" s="324" t="s">
        <v>4869</v>
      </c>
      <c r="K2465" s="325"/>
      <c r="L2465" s="322"/>
      <c r="M2465" s="297"/>
      <c r="N2465" s="326">
        <v>1</v>
      </c>
      <c r="O2465" s="296">
        <v>6</v>
      </c>
      <c r="P2465" s="327">
        <v>40229.188122376669</v>
      </c>
      <c r="Q2465" s="321"/>
    </row>
    <row r="2466" spans="1:17" s="285" customFormat="1" ht="11.25" x14ac:dyDescent="0.2">
      <c r="A2466" s="310" t="s">
        <v>1261</v>
      </c>
      <c r="B2466" s="296" t="s">
        <v>1262</v>
      </c>
      <c r="C2466" s="296" t="s">
        <v>312</v>
      </c>
      <c r="D2466" s="297" t="s">
        <v>4880</v>
      </c>
      <c r="E2466" s="323">
        <v>3150</v>
      </c>
      <c r="F2466" s="310" t="s">
        <v>6188</v>
      </c>
      <c r="G2466" s="297" t="s">
        <v>6189</v>
      </c>
      <c r="H2466" s="297" t="s">
        <v>4874</v>
      </c>
      <c r="I2466" s="297" t="s">
        <v>4922</v>
      </c>
      <c r="J2466" s="324" t="s">
        <v>4884</v>
      </c>
      <c r="K2466" s="325"/>
      <c r="L2466" s="322"/>
      <c r="M2466" s="297"/>
      <c r="N2466" s="326">
        <v>1</v>
      </c>
      <c r="O2466" s="296">
        <v>6</v>
      </c>
      <c r="P2466" s="327">
        <v>20129.188122376669</v>
      </c>
      <c r="Q2466" s="321"/>
    </row>
    <row r="2467" spans="1:17" s="285" customFormat="1" ht="11.25" x14ac:dyDescent="0.2">
      <c r="A2467" s="310" t="s">
        <v>1261</v>
      </c>
      <c r="B2467" s="296" t="s">
        <v>1262</v>
      </c>
      <c r="C2467" s="296" t="s">
        <v>312</v>
      </c>
      <c r="D2467" s="297" t="s">
        <v>4864</v>
      </c>
      <c r="E2467" s="323">
        <v>7500</v>
      </c>
      <c r="F2467" s="310" t="s">
        <v>6190</v>
      </c>
      <c r="G2467" s="297" t="s">
        <v>6191</v>
      </c>
      <c r="H2467" s="297" t="s">
        <v>4874</v>
      </c>
      <c r="I2467" s="297" t="s">
        <v>4868</v>
      </c>
      <c r="J2467" s="324" t="s">
        <v>4869</v>
      </c>
      <c r="K2467" s="325"/>
      <c r="L2467" s="322"/>
      <c r="M2467" s="297"/>
      <c r="N2467" s="326">
        <v>2</v>
      </c>
      <c r="O2467" s="296">
        <v>6</v>
      </c>
      <c r="P2467" s="327">
        <v>46229.188122376669</v>
      </c>
      <c r="Q2467" s="321"/>
    </row>
    <row r="2468" spans="1:17" s="285" customFormat="1" ht="11.25" x14ac:dyDescent="0.2">
      <c r="A2468" s="310" t="s">
        <v>1261</v>
      </c>
      <c r="B2468" s="296" t="s">
        <v>1262</v>
      </c>
      <c r="C2468" s="296" t="s">
        <v>312</v>
      </c>
      <c r="D2468" s="297" t="s">
        <v>4864</v>
      </c>
      <c r="E2468" s="323">
        <v>5500</v>
      </c>
      <c r="F2468" s="310" t="s">
        <v>6193</v>
      </c>
      <c r="G2468" s="297" t="s">
        <v>6194</v>
      </c>
      <c r="H2468" s="297" t="s">
        <v>4903</v>
      </c>
      <c r="I2468" s="297" t="s">
        <v>4868</v>
      </c>
      <c r="J2468" s="324" t="s">
        <v>4869</v>
      </c>
      <c r="K2468" s="325"/>
      <c r="L2468" s="322"/>
      <c r="M2468" s="297"/>
      <c r="N2468" s="326">
        <v>1</v>
      </c>
      <c r="O2468" s="296">
        <v>6</v>
      </c>
      <c r="P2468" s="327">
        <v>34229.188122376669</v>
      </c>
      <c r="Q2468" s="321"/>
    </row>
    <row r="2469" spans="1:17" s="285" customFormat="1" ht="11.25" x14ac:dyDescent="0.2">
      <c r="A2469" s="310" t="s">
        <v>1261</v>
      </c>
      <c r="B2469" s="296" t="s">
        <v>1262</v>
      </c>
      <c r="C2469" s="296" t="s">
        <v>312</v>
      </c>
      <c r="D2469" s="297" t="s">
        <v>4864</v>
      </c>
      <c r="E2469" s="323">
        <v>5500</v>
      </c>
      <c r="F2469" s="310" t="s">
        <v>6195</v>
      </c>
      <c r="G2469" s="297" t="s">
        <v>6196</v>
      </c>
      <c r="H2469" s="297" t="s">
        <v>4914</v>
      </c>
      <c r="I2469" s="297" t="s">
        <v>4868</v>
      </c>
      <c r="J2469" s="324" t="s">
        <v>4869</v>
      </c>
      <c r="K2469" s="325"/>
      <c r="L2469" s="322"/>
      <c r="M2469" s="297"/>
      <c r="N2469" s="326">
        <v>1</v>
      </c>
      <c r="O2469" s="296">
        <v>6</v>
      </c>
      <c r="P2469" s="327">
        <v>34229.188122376669</v>
      </c>
      <c r="Q2469" s="321"/>
    </row>
    <row r="2470" spans="1:17" s="285" customFormat="1" ht="11.25" x14ac:dyDescent="0.2">
      <c r="A2470" s="310" t="s">
        <v>1261</v>
      </c>
      <c r="B2470" s="296" t="s">
        <v>1262</v>
      </c>
      <c r="C2470" s="296" t="s">
        <v>312</v>
      </c>
      <c r="D2470" s="297" t="s">
        <v>4864</v>
      </c>
      <c r="E2470" s="323">
        <v>6500</v>
      </c>
      <c r="F2470" s="310" t="s">
        <v>6199</v>
      </c>
      <c r="G2470" s="297" t="s">
        <v>6200</v>
      </c>
      <c r="H2470" s="297" t="s">
        <v>5569</v>
      </c>
      <c r="I2470" s="297" t="s">
        <v>4868</v>
      </c>
      <c r="J2470" s="324" t="s">
        <v>4869</v>
      </c>
      <c r="K2470" s="325"/>
      <c r="L2470" s="322"/>
      <c r="M2470" s="297"/>
      <c r="N2470" s="326">
        <v>1</v>
      </c>
      <c r="O2470" s="296">
        <v>6</v>
      </c>
      <c r="P2470" s="327">
        <v>40229.188122376669</v>
      </c>
      <c r="Q2470" s="321"/>
    </row>
    <row r="2471" spans="1:17" s="285" customFormat="1" ht="11.25" x14ac:dyDescent="0.2">
      <c r="A2471" s="310" t="s">
        <v>1261</v>
      </c>
      <c r="B2471" s="296" t="s">
        <v>1262</v>
      </c>
      <c r="C2471" s="296" t="s">
        <v>312</v>
      </c>
      <c r="D2471" s="297" t="s">
        <v>4956</v>
      </c>
      <c r="E2471" s="323">
        <v>2500</v>
      </c>
      <c r="F2471" s="310" t="s">
        <v>6201</v>
      </c>
      <c r="G2471" s="297" t="s">
        <v>6202</v>
      </c>
      <c r="H2471" s="297" t="s">
        <v>6203</v>
      </c>
      <c r="I2471" s="297" t="s">
        <v>4897</v>
      </c>
      <c r="J2471" s="297" t="s">
        <v>4898</v>
      </c>
      <c r="K2471" s="325"/>
      <c r="L2471" s="322"/>
      <c r="M2471" s="297"/>
      <c r="N2471" s="326">
        <v>1</v>
      </c>
      <c r="O2471" s="296">
        <v>6</v>
      </c>
      <c r="P2471" s="327">
        <v>16229.188122376669</v>
      </c>
      <c r="Q2471" s="321"/>
    </row>
    <row r="2472" spans="1:17" s="285" customFormat="1" ht="11.25" x14ac:dyDescent="0.2">
      <c r="A2472" s="310" t="s">
        <v>1261</v>
      </c>
      <c r="B2472" s="296" t="s">
        <v>1262</v>
      </c>
      <c r="C2472" s="296" t="s">
        <v>312</v>
      </c>
      <c r="D2472" s="297" t="s">
        <v>4864</v>
      </c>
      <c r="E2472" s="323">
        <v>5500</v>
      </c>
      <c r="F2472" s="310" t="s">
        <v>6204</v>
      </c>
      <c r="G2472" s="297" t="s">
        <v>6205</v>
      </c>
      <c r="H2472" s="297" t="s">
        <v>4917</v>
      </c>
      <c r="I2472" s="297" t="s">
        <v>4868</v>
      </c>
      <c r="J2472" s="324" t="s">
        <v>4869</v>
      </c>
      <c r="K2472" s="325"/>
      <c r="L2472" s="322"/>
      <c r="M2472" s="297"/>
      <c r="N2472" s="326">
        <v>1</v>
      </c>
      <c r="O2472" s="296">
        <v>6</v>
      </c>
      <c r="P2472" s="327">
        <v>34229.188122376669</v>
      </c>
      <c r="Q2472" s="321"/>
    </row>
    <row r="2473" spans="1:17" s="285" customFormat="1" ht="11.25" x14ac:dyDescent="0.2">
      <c r="A2473" s="310" t="s">
        <v>1261</v>
      </c>
      <c r="B2473" s="296" t="s">
        <v>1262</v>
      </c>
      <c r="C2473" s="296" t="s">
        <v>312</v>
      </c>
      <c r="D2473" s="297" t="s">
        <v>4864</v>
      </c>
      <c r="E2473" s="323">
        <v>6500</v>
      </c>
      <c r="F2473" s="310" t="s">
        <v>6206</v>
      </c>
      <c r="G2473" s="297" t="s">
        <v>6207</v>
      </c>
      <c r="H2473" s="297" t="s">
        <v>4874</v>
      </c>
      <c r="I2473" s="297" t="s">
        <v>4868</v>
      </c>
      <c r="J2473" s="324" t="s">
        <v>4869</v>
      </c>
      <c r="K2473" s="325"/>
      <c r="L2473" s="322"/>
      <c r="M2473" s="297"/>
      <c r="N2473" s="326">
        <v>2</v>
      </c>
      <c r="O2473" s="296">
        <v>6</v>
      </c>
      <c r="P2473" s="327">
        <v>40229.188122376669</v>
      </c>
      <c r="Q2473" s="321"/>
    </row>
    <row r="2474" spans="1:17" s="285" customFormat="1" ht="11.25" x14ac:dyDescent="0.2">
      <c r="A2474" s="310" t="s">
        <v>1261</v>
      </c>
      <c r="B2474" s="296" t="s">
        <v>1262</v>
      </c>
      <c r="C2474" s="296" t="s">
        <v>312</v>
      </c>
      <c r="D2474" s="297" t="s">
        <v>4956</v>
      </c>
      <c r="E2474" s="323">
        <v>3600</v>
      </c>
      <c r="F2474" s="310" t="s">
        <v>6208</v>
      </c>
      <c r="G2474" s="297" t="s">
        <v>6209</v>
      </c>
      <c r="H2474" s="297" t="s">
        <v>4959</v>
      </c>
      <c r="I2474" s="297" t="s">
        <v>4897</v>
      </c>
      <c r="J2474" s="324" t="s">
        <v>4960</v>
      </c>
      <c r="K2474" s="325"/>
      <c r="L2474" s="322"/>
      <c r="M2474" s="297"/>
      <c r="N2474" s="326">
        <v>1</v>
      </c>
      <c r="O2474" s="296">
        <v>6</v>
      </c>
      <c r="P2474" s="327">
        <v>22829.188122376669</v>
      </c>
      <c r="Q2474" s="321"/>
    </row>
    <row r="2475" spans="1:17" s="285" customFormat="1" ht="11.25" x14ac:dyDescent="0.2">
      <c r="A2475" s="310" t="s">
        <v>1261</v>
      </c>
      <c r="B2475" s="296" t="s">
        <v>1262</v>
      </c>
      <c r="C2475" s="296" t="s">
        <v>312</v>
      </c>
      <c r="D2475" s="297" t="s">
        <v>4864</v>
      </c>
      <c r="E2475" s="323">
        <v>6500</v>
      </c>
      <c r="F2475" s="310" t="s">
        <v>6210</v>
      </c>
      <c r="G2475" s="297" t="s">
        <v>6211</v>
      </c>
      <c r="H2475" s="297" t="s">
        <v>4874</v>
      </c>
      <c r="I2475" s="297" t="s">
        <v>4868</v>
      </c>
      <c r="J2475" s="324" t="s">
        <v>4869</v>
      </c>
      <c r="K2475" s="325"/>
      <c r="L2475" s="322"/>
      <c r="M2475" s="297"/>
      <c r="N2475" s="326">
        <v>1</v>
      </c>
      <c r="O2475" s="296">
        <v>6</v>
      </c>
      <c r="P2475" s="327">
        <v>40229.188122376669</v>
      </c>
      <c r="Q2475" s="321"/>
    </row>
    <row r="2476" spans="1:17" s="285" customFormat="1" ht="11.25" x14ac:dyDescent="0.2">
      <c r="A2476" s="310" t="s">
        <v>1261</v>
      </c>
      <c r="B2476" s="296" t="s">
        <v>1262</v>
      </c>
      <c r="C2476" s="296" t="s">
        <v>312</v>
      </c>
      <c r="D2476" s="297" t="s">
        <v>4864</v>
      </c>
      <c r="E2476" s="323">
        <v>7500</v>
      </c>
      <c r="F2476" s="310" t="s">
        <v>6212</v>
      </c>
      <c r="G2476" s="297" t="s">
        <v>6213</v>
      </c>
      <c r="H2476" s="297" t="s">
        <v>4867</v>
      </c>
      <c r="I2476" s="297" t="s">
        <v>4868</v>
      </c>
      <c r="J2476" s="324" t="s">
        <v>4869</v>
      </c>
      <c r="K2476" s="325"/>
      <c r="L2476" s="322"/>
      <c r="M2476" s="297"/>
      <c r="N2476" s="326">
        <v>2</v>
      </c>
      <c r="O2476" s="296">
        <v>6</v>
      </c>
      <c r="P2476" s="327">
        <v>46229.188122376669</v>
      </c>
      <c r="Q2476" s="321"/>
    </row>
    <row r="2477" spans="1:17" s="285" customFormat="1" ht="11.25" x14ac:dyDescent="0.2">
      <c r="A2477" s="310" t="s">
        <v>1261</v>
      </c>
      <c r="B2477" s="296" t="s">
        <v>1262</v>
      </c>
      <c r="C2477" s="296" t="s">
        <v>312</v>
      </c>
      <c r="D2477" s="297" t="s">
        <v>4864</v>
      </c>
      <c r="E2477" s="323">
        <v>7500</v>
      </c>
      <c r="F2477" s="310" t="s">
        <v>6214</v>
      </c>
      <c r="G2477" s="297" t="s">
        <v>6215</v>
      </c>
      <c r="H2477" s="297" t="s">
        <v>4917</v>
      </c>
      <c r="I2477" s="297" t="s">
        <v>4868</v>
      </c>
      <c r="J2477" s="324" t="s">
        <v>4869</v>
      </c>
      <c r="K2477" s="325"/>
      <c r="L2477" s="322"/>
      <c r="M2477" s="297"/>
      <c r="N2477" s="326">
        <v>2</v>
      </c>
      <c r="O2477" s="296">
        <v>6</v>
      </c>
      <c r="P2477" s="327">
        <v>46229.188122376669</v>
      </c>
      <c r="Q2477" s="321"/>
    </row>
    <row r="2478" spans="1:17" s="285" customFormat="1" ht="11.25" x14ac:dyDescent="0.2">
      <c r="A2478" s="310" t="s">
        <v>1261</v>
      </c>
      <c r="B2478" s="296" t="s">
        <v>1262</v>
      </c>
      <c r="C2478" s="296" t="s">
        <v>312</v>
      </c>
      <c r="D2478" s="297" t="s">
        <v>4864</v>
      </c>
      <c r="E2478" s="323">
        <v>6500</v>
      </c>
      <c r="F2478" s="310" t="s">
        <v>6216</v>
      </c>
      <c r="G2478" s="297" t="s">
        <v>6217</v>
      </c>
      <c r="H2478" s="297" t="s">
        <v>4903</v>
      </c>
      <c r="I2478" s="297" t="s">
        <v>4868</v>
      </c>
      <c r="J2478" s="324" t="s">
        <v>4869</v>
      </c>
      <c r="K2478" s="325"/>
      <c r="L2478" s="322"/>
      <c r="M2478" s="297"/>
      <c r="N2478" s="326">
        <v>1</v>
      </c>
      <c r="O2478" s="296">
        <v>6</v>
      </c>
      <c r="P2478" s="327">
        <v>40229.188122376669</v>
      </c>
      <c r="Q2478" s="321"/>
    </row>
    <row r="2479" spans="1:17" s="285" customFormat="1" ht="11.25" x14ac:dyDescent="0.2">
      <c r="A2479" s="310" t="s">
        <v>1261</v>
      </c>
      <c r="B2479" s="296" t="s">
        <v>1262</v>
      </c>
      <c r="C2479" s="296" t="s">
        <v>312</v>
      </c>
      <c r="D2479" s="297" t="s">
        <v>4864</v>
      </c>
      <c r="E2479" s="323">
        <v>8500</v>
      </c>
      <c r="F2479" s="310" t="s">
        <v>6218</v>
      </c>
      <c r="G2479" s="297" t="s">
        <v>6219</v>
      </c>
      <c r="H2479" s="297" t="s">
        <v>4867</v>
      </c>
      <c r="I2479" s="297" t="s">
        <v>4868</v>
      </c>
      <c r="J2479" s="324" t="s">
        <v>4869</v>
      </c>
      <c r="K2479" s="325"/>
      <c r="L2479" s="322"/>
      <c r="M2479" s="297"/>
      <c r="N2479" s="326">
        <v>1</v>
      </c>
      <c r="O2479" s="296">
        <v>6</v>
      </c>
      <c r="P2479" s="327">
        <v>56243.098122376672</v>
      </c>
      <c r="Q2479" s="321"/>
    </row>
    <row r="2480" spans="1:17" s="285" customFormat="1" ht="11.25" x14ac:dyDescent="0.2">
      <c r="A2480" s="310" t="s">
        <v>1261</v>
      </c>
      <c r="B2480" s="296" t="s">
        <v>1262</v>
      </c>
      <c r="C2480" s="296" t="s">
        <v>312</v>
      </c>
      <c r="D2480" s="297" t="s">
        <v>4864</v>
      </c>
      <c r="E2480" s="323">
        <v>4800</v>
      </c>
      <c r="F2480" s="310" t="s">
        <v>6224</v>
      </c>
      <c r="G2480" s="297" t="s">
        <v>6225</v>
      </c>
      <c r="H2480" s="297" t="s">
        <v>4877</v>
      </c>
      <c r="I2480" s="297" t="s">
        <v>4868</v>
      </c>
      <c r="J2480" s="324" t="s">
        <v>4869</v>
      </c>
      <c r="K2480" s="325"/>
      <c r="L2480" s="322"/>
      <c r="M2480" s="297"/>
      <c r="N2480" s="326">
        <v>1</v>
      </c>
      <c r="O2480" s="296">
        <v>6</v>
      </c>
      <c r="P2480" s="327">
        <v>30029.188122376669</v>
      </c>
      <c r="Q2480" s="321"/>
    </row>
    <row r="2481" spans="1:17" s="285" customFormat="1" ht="11.25" x14ac:dyDescent="0.2">
      <c r="A2481" s="310" t="s">
        <v>1261</v>
      </c>
      <c r="B2481" s="296" t="s">
        <v>1262</v>
      </c>
      <c r="C2481" s="296" t="s">
        <v>312</v>
      </c>
      <c r="D2481" s="297" t="s">
        <v>4864</v>
      </c>
      <c r="E2481" s="323">
        <v>3500</v>
      </c>
      <c r="F2481" s="310" t="s">
        <v>6226</v>
      </c>
      <c r="G2481" s="297" t="s">
        <v>6227</v>
      </c>
      <c r="H2481" s="297" t="s">
        <v>4903</v>
      </c>
      <c r="I2481" s="297" t="s">
        <v>4883</v>
      </c>
      <c r="J2481" s="324" t="s">
        <v>4884</v>
      </c>
      <c r="K2481" s="325"/>
      <c r="L2481" s="322"/>
      <c r="M2481" s="297"/>
      <c r="N2481" s="326">
        <v>1</v>
      </c>
      <c r="O2481" s="296">
        <v>6</v>
      </c>
      <c r="P2481" s="327">
        <v>22229.188122376669</v>
      </c>
      <c r="Q2481" s="321"/>
    </row>
    <row r="2482" spans="1:17" s="285" customFormat="1" ht="11.25" x14ac:dyDescent="0.2">
      <c r="A2482" s="310" t="s">
        <v>1261</v>
      </c>
      <c r="B2482" s="296" t="s">
        <v>1262</v>
      </c>
      <c r="C2482" s="296" t="s">
        <v>312</v>
      </c>
      <c r="D2482" s="297" t="s">
        <v>4864</v>
      </c>
      <c r="E2482" s="323">
        <v>6500</v>
      </c>
      <c r="F2482" s="310" t="s">
        <v>6228</v>
      </c>
      <c r="G2482" s="297" t="s">
        <v>6229</v>
      </c>
      <c r="H2482" s="297" t="s">
        <v>4874</v>
      </c>
      <c r="I2482" s="297" t="s">
        <v>4868</v>
      </c>
      <c r="J2482" s="324" t="s">
        <v>4869</v>
      </c>
      <c r="K2482" s="325"/>
      <c r="L2482" s="322"/>
      <c r="M2482" s="297"/>
      <c r="N2482" s="326">
        <v>2</v>
      </c>
      <c r="O2482" s="296">
        <v>6</v>
      </c>
      <c r="P2482" s="327">
        <v>40229.188122376669</v>
      </c>
      <c r="Q2482" s="321"/>
    </row>
    <row r="2483" spans="1:17" s="285" customFormat="1" ht="11.25" x14ac:dyDescent="0.2">
      <c r="A2483" s="310" t="s">
        <v>1261</v>
      </c>
      <c r="B2483" s="296" t="s">
        <v>1262</v>
      </c>
      <c r="C2483" s="296" t="s">
        <v>312</v>
      </c>
      <c r="D2483" s="297" t="s">
        <v>4864</v>
      </c>
      <c r="E2483" s="323">
        <v>8500</v>
      </c>
      <c r="F2483" s="310" t="s">
        <v>6230</v>
      </c>
      <c r="G2483" s="297" t="s">
        <v>6231</v>
      </c>
      <c r="H2483" s="297" t="s">
        <v>4887</v>
      </c>
      <c r="I2483" s="297" t="s">
        <v>4868</v>
      </c>
      <c r="J2483" s="324" t="s">
        <v>4869</v>
      </c>
      <c r="K2483" s="325"/>
      <c r="L2483" s="322"/>
      <c r="M2483" s="297"/>
      <c r="N2483" s="326">
        <v>2</v>
      </c>
      <c r="O2483" s="296">
        <v>6</v>
      </c>
      <c r="P2483" s="327">
        <v>52229.188122376669</v>
      </c>
      <c r="Q2483" s="321"/>
    </row>
    <row r="2484" spans="1:17" s="285" customFormat="1" ht="11.25" x14ac:dyDescent="0.2">
      <c r="A2484" s="310" t="s">
        <v>1261</v>
      </c>
      <c r="B2484" s="296" t="s">
        <v>1262</v>
      </c>
      <c r="C2484" s="296" t="s">
        <v>312</v>
      </c>
      <c r="D2484" s="297" t="s">
        <v>4880</v>
      </c>
      <c r="E2484" s="323">
        <v>2500</v>
      </c>
      <c r="F2484" s="310" t="s">
        <v>6232</v>
      </c>
      <c r="G2484" s="297" t="s">
        <v>6233</v>
      </c>
      <c r="H2484" s="297" t="s">
        <v>4874</v>
      </c>
      <c r="I2484" s="297" t="s">
        <v>4922</v>
      </c>
      <c r="J2484" s="297" t="s">
        <v>4898</v>
      </c>
      <c r="K2484" s="325"/>
      <c r="L2484" s="322"/>
      <c r="M2484" s="297"/>
      <c r="N2484" s="326">
        <v>1</v>
      </c>
      <c r="O2484" s="296">
        <v>6</v>
      </c>
      <c r="P2484" s="327">
        <v>16229.188122376669</v>
      </c>
      <c r="Q2484" s="321"/>
    </row>
    <row r="2485" spans="1:17" s="285" customFormat="1" ht="11.25" x14ac:dyDescent="0.2">
      <c r="A2485" s="310" t="s">
        <v>1261</v>
      </c>
      <c r="B2485" s="296" t="s">
        <v>1262</v>
      </c>
      <c r="C2485" s="296" t="s">
        <v>312</v>
      </c>
      <c r="D2485" s="297" t="s">
        <v>4864</v>
      </c>
      <c r="E2485" s="323">
        <v>8500</v>
      </c>
      <c r="F2485" s="310" t="s">
        <v>6234</v>
      </c>
      <c r="G2485" s="297" t="s">
        <v>6235</v>
      </c>
      <c r="H2485" s="297" t="s">
        <v>4887</v>
      </c>
      <c r="I2485" s="297" t="s">
        <v>4868</v>
      </c>
      <c r="J2485" s="324" t="s">
        <v>4869</v>
      </c>
      <c r="K2485" s="325"/>
      <c r="L2485" s="322"/>
      <c r="M2485" s="297"/>
      <c r="N2485" s="326">
        <v>2</v>
      </c>
      <c r="O2485" s="296">
        <v>6</v>
      </c>
      <c r="P2485" s="327">
        <v>52229.188122376669</v>
      </c>
      <c r="Q2485" s="321"/>
    </row>
    <row r="2486" spans="1:17" s="285" customFormat="1" ht="11.25" x14ac:dyDescent="0.2">
      <c r="A2486" s="310" t="s">
        <v>1261</v>
      </c>
      <c r="B2486" s="296" t="s">
        <v>1262</v>
      </c>
      <c r="C2486" s="296" t="s">
        <v>312</v>
      </c>
      <c r="D2486" s="297" t="s">
        <v>4864</v>
      </c>
      <c r="E2486" s="323">
        <v>9000</v>
      </c>
      <c r="F2486" s="310" t="s">
        <v>6236</v>
      </c>
      <c r="G2486" s="297" t="s">
        <v>6237</v>
      </c>
      <c r="H2486" s="297" t="s">
        <v>4867</v>
      </c>
      <c r="I2486" s="297" t="s">
        <v>4868</v>
      </c>
      <c r="J2486" s="324" t="s">
        <v>4869</v>
      </c>
      <c r="K2486" s="325"/>
      <c r="L2486" s="322"/>
      <c r="M2486" s="297"/>
      <c r="N2486" s="326">
        <v>2</v>
      </c>
      <c r="O2486" s="296">
        <v>6</v>
      </c>
      <c r="P2486" s="327">
        <v>55229.188122376669</v>
      </c>
      <c r="Q2486" s="321"/>
    </row>
    <row r="2487" spans="1:17" s="285" customFormat="1" ht="11.25" x14ac:dyDescent="0.2">
      <c r="A2487" s="310" t="s">
        <v>1261</v>
      </c>
      <c r="B2487" s="296" t="s">
        <v>1262</v>
      </c>
      <c r="C2487" s="296" t="s">
        <v>312</v>
      </c>
      <c r="D2487" s="297" t="s">
        <v>4864</v>
      </c>
      <c r="E2487" s="323">
        <v>7500</v>
      </c>
      <c r="F2487" s="310" t="s">
        <v>6238</v>
      </c>
      <c r="G2487" s="297" t="s">
        <v>6239</v>
      </c>
      <c r="H2487" s="297" t="s">
        <v>4877</v>
      </c>
      <c r="I2487" s="297" t="s">
        <v>4868</v>
      </c>
      <c r="J2487" s="324" t="s">
        <v>4869</v>
      </c>
      <c r="K2487" s="325"/>
      <c r="L2487" s="322"/>
      <c r="M2487" s="297"/>
      <c r="N2487" s="326">
        <v>1</v>
      </c>
      <c r="O2487" s="296">
        <v>6</v>
      </c>
      <c r="P2487" s="327">
        <v>46229.188122376669</v>
      </c>
      <c r="Q2487" s="321"/>
    </row>
    <row r="2488" spans="1:17" s="285" customFormat="1" ht="11.25" x14ac:dyDescent="0.2">
      <c r="A2488" s="310" t="s">
        <v>1261</v>
      </c>
      <c r="B2488" s="296" t="s">
        <v>1262</v>
      </c>
      <c r="C2488" s="296" t="s">
        <v>312</v>
      </c>
      <c r="D2488" s="297" t="s">
        <v>4864</v>
      </c>
      <c r="E2488" s="323">
        <v>6500</v>
      </c>
      <c r="F2488" s="310" t="s">
        <v>6240</v>
      </c>
      <c r="G2488" s="297" t="s">
        <v>6241</v>
      </c>
      <c r="H2488" s="297" t="s">
        <v>4877</v>
      </c>
      <c r="I2488" s="297" t="s">
        <v>4868</v>
      </c>
      <c r="J2488" s="324" t="s">
        <v>4869</v>
      </c>
      <c r="K2488" s="325"/>
      <c r="L2488" s="322"/>
      <c r="M2488" s="297"/>
      <c r="N2488" s="326">
        <v>4</v>
      </c>
      <c r="O2488" s="296">
        <v>6</v>
      </c>
      <c r="P2488" s="327">
        <v>39545.328122376661</v>
      </c>
      <c r="Q2488" s="321"/>
    </row>
    <row r="2489" spans="1:17" s="285" customFormat="1" ht="11.25" x14ac:dyDescent="0.2">
      <c r="A2489" s="310" t="s">
        <v>1261</v>
      </c>
      <c r="B2489" s="296" t="s">
        <v>1262</v>
      </c>
      <c r="C2489" s="296" t="s">
        <v>312</v>
      </c>
      <c r="D2489" s="297" t="s">
        <v>4864</v>
      </c>
      <c r="E2489" s="323">
        <v>8500</v>
      </c>
      <c r="F2489" s="310" t="s">
        <v>6242</v>
      </c>
      <c r="G2489" s="297" t="s">
        <v>6243</v>
      </c>
      <c r="H2489" s="297" t="s">
        <v>4887</v>
      </c>
      <c r="I2489" s="297" t="s">
        <v>4868</v>
      </c>
      <c r="J2489" s="324" t="s">
        <v>4869</v>
      </c>
      <c r="K2489" s="325"/>
      <c r="L2489" s="322"/>
      <c r="M2489" s="297"/>
      <c r="N2489" s="326">
        <v>2</v>
      </c>
      <c r="O2489" s="296">
        <v>6</v>
      </c>
      <c r="P2489" s="327">
        <v>52229.188122376669</v>
      </c>
      <c r="Q2489" s="321"/>
    </row>
    <row r="2490" spans="1:17" s="285" customFormat="1" ht="11.25" x14ac:dyDescent="0.2">
      <c r="A2490" s="310" t="s">
        <v>1261</v>
      </c>
      <c r="B2490" s="296" t="s">
        <v>1262</v>
      </c>
      <c r="C2490" s="296" t="s">
        <v>312</v>
      </c>
      <c r="D2490" s="297" t="s">
        <v>4864</v>
      </c>
      <c r="E2490" s="323">
        <v>4800</v>
      </c>
      <c r="F2490" s="310" t="s">
        <v>6244</v>
      </c>
      <c r="G2490" s="297" t="s">
        <v>6245</v>
      </c>
      <c r="H2490" s="297" t="s">
        <v>4914</v>
      </c>
      <c r="I2490" s="297" t="s">
        <v>4883</v>
      </c>
      <c r="J2490" s="324" t="s">
        <v>4884</v>
      </c>
      <c r="K2490" s="325"/>
      <c r="L2490" s="322"/>
      <c r="M2490" s="297"/>
      <c r="N2490" s="326">
        <v>1</v>
      </c>
      <c r="O2490" s="296">
        <v>6</v>
      </c>
      <c r="P2490" s="327">
        <v>30029.188122376669</v>
      </c>
      <c r="Q2490" s="321"/>
    </row>
    <row r="2491" spans="1:17" s="285" customFormat="1" ht="11.25" x14ac:dyDescent="0.2">
      <c r="A2491" s="310" t="s">
        <v>1261</v>
      </c>
      <c r="B2491" s="296" t="s">
        <v>1262</v>
      </c>
      <c r="C2491" s="296" t="s">
        <v>312</v>
      </c>
      <c r="D2491" s="297" t="s">
        <v>4864</v>
      </c>
      <c r="E2491" s="323">
        <v>5500</v>
      </c>
      <c r="F2491" s="310" t="s">
        <v>6246</v>
      </c>
      <c r="G2491" s="297" t="s">
        <v>6247</v>
      </c>
      <c r="H2491" s="297" t="s">
        <v>4877</v>
      </c>
      <c r="I2491" s="297" t="s">
        <v>4868</v>
      </c>
      <c r="J2491" s="324" t="s">
        <v>4869</v>
      </c>
      <c r="K2491" s="325"/>
      <c r="L2491" s="322"/>
      <c r="M2491" s="297"/>
      <c r="N2491" s="326">
        <v>1</v>
      </c>
      <c r="O2491" s="296">
        <v>6</v>
      </c>
      <c r="P2491" s="327">
        <v>34229.188122376669</v>
      </c>
      <c r="Q2491" s="321"/>
    </row>
    <row r="2492" spans="1:17" s="285" customFormat="1" ht="11.25" x14ac:dyDescent="0.2">
      <c r="A2492" s="310" t="s">
        <v>1261</v>
      </c>
      <c r="B2492" s="296" t="s">
        <v>1262</v>
      </c>
      <c r="C2492" s="296" t="s">
        <v>312</v>
      </c>
      <c r="D2492" s="297" t="s">
        <v>4864</v>
      </c>
      <c r="E2492" s="323">
        <v>10500</v>
      </c>
      <c r="F2492" s="310" t="s">
        <v>6248</v>
      </c>
      <c r="G2492" s="297" t="s">
        <v>6249</v>
      </c>
      <c r="H2492" s="297" t="s">
        <v>4887</v>
      </c>
      <c r="I2492" s="297" t="s">
        <v>4868</v>
      </c>
      <c r="J2492" s="324" t="s">
        <v>4869</v>
      </c>
      <c r="K2492" s="325"/>
      <c r="L2492" s="322"/>
      <c r="M2492" s="297"/>
      <c r="N2492" s="326">
        <v>4</v>
      </c>
      <c r="O2492" s="296">
        <v>6</v>
      </c>
      <c r="P2492" s="327">
        <v>64229.188122376669</v>
      </c>
      <c r="Q2492" s="321"/>
    </row>
    <row r="2493" spans="1:17" s="285" customFormat="1" ht="11.25" x14ac:dyDescent="0.2">
      <c r="A2493" s="310" t="s">
        <v>1261</v>
      </c>
      <c r="B2493" s="296" t="s">
        <v>1262</v>
      </c>
      <c r="C2493" s="296" t="s">
        <v>312</v>
      </c>
      <c r="D2493" s="297" t="s">
        <v>4864</v>
      </c>
      <c r="E2493" s="323">
        <v>8500</v>
      </c>
      <c r="F2493" s="310" t="s">
        <v>6250</v>
      </c>
      <c r="G2493" s="297" t="s">
        <v>6251</v>
      </c>
      <c r="H2493" s="297" t="s">
        <v>4887</v>
      </c>
      <c r="I2493" s="297" t="s">
        <v>4868</v>
      </c>
      <c r="J2493" s="324" t="s">
        <v>4869</v>
      </c>
      <c r="K2493" s="325"/>
      <c r="L2493" s="322"/>
      <c r="M2493" s="297"/>
      <c r="N2493" s="326">
        <v>2</v>
      </c>
      <c r="O2493" s="296">
        <v>6</v>
      </c>
      <c r="P2493" s="327">
        <v>52229.188122376669</v>
      </c>
      <c r="Q2493" s="321"/>
    </row>
    <row r="2494" spans="1:17" s="285" customFormat="1" ht="11.25" x14ac:dyDescent="0.2">
      <c r="A2494" s="310" t="s">
        <v>1261</v>
      </c>
      <c r="B2494" s="296" t="s">
        <v>1262</v>
      </c>
      <c r="C2494" s="296" t="s">
        <v>312</v>
      </c>
      <c r="D2494" s="297" t="s">
        <v>4864</v>
      </c>
      <c r="E2494" s="323">
        <v>6500</v>
      </c>
      <c r="F2494" s="310" t="s">
        <v>6254</v>
      </c>
      <c r="G2494" s="297" t="s">
        <v>6255</v>
      </c>
      <c r="H2494" s="297" t="s">
        <v>4867</v>
      </c>
      <c r="I2494" s="297" t="s">
        <v>4868</v>
      </c>
      <c r="J2494" s="324" t="s">
        <v>4869</v>
      </c>
      <c r="K2494" s="325"/>
      <c r="L2494" s="322"/>
      <c r="M2494" s="297"/>
      <c r="N2494" s="326">
        <v>2</v>
      </c>
      <c r="O2494" s="296">
        <v>6</v>
      </c>
      <c r="P2494" s="327">
        <v>40229.188122376669</v>
      </c>
      <c r="Q2494" s="321"/>
    </row>
    <row r="2495" spans="1:17" s="285" customFormat="1" ht="11.25" x14ac:dyDescent="0.2">
      <c r="A2495" s="310" t="s">
        <v>1261</v>
      </c>
      <c r="B2495" s="296" t="s">
        <v>1262</v>
      </c>
      <c r="C2495" s="296" t="s">
        <v>312</v>
      </c>
      <c r="D2495" s="297" t="s">
        <v>4864</v>
      </c>
      <c r="E2495" s="323">
        <v>10500</v>
      </c>
      <c r="F2495" s="310" t="s">
        <v>6256</v>
      </c>
      <c r="G2495" s="297" t="s">
        <v>6257</v>
      </c>
      <c r="H2495" s="297" t="s">
        <v>4917</v>
      </c>
      <c r="I2495" s="297" t="s">
        <v>4868</v>
      </c>
      <c r="J2495" s="324" t="s">
        <v>4869</v>
      </c>
      <c r="K2495" s="325"/>
      <c r="L2495" s="322"/>
      <c r="M2495" s="297"/>
      <c r="N2495" s="326">
        <v>1</v>
      </c>
      <c r="O2495" s="296">
        <v>6</v>
      </c>
      <c r="P2495" s="327">
        <v>64229.188122376669</v>
      </c>
      <c r="Q2495" s="321"/>
    </row>
    <row r="2496" spans="1:17" s="285" customFormat="1" ht="11.25" x14ac:dyDescent="0.2">
      <c r="A2496" s="310" t="s">
        <v>1261</v>
      </c>
      <c r="B2496" s="296" t="s">
        <v>1262</v>
      </c>
      <c r="C2496" s="296" t="s">
        <v>312</v>
      </c>
      <c r="D2496" s="297" t="s">
        <v>4880</v>
      </c>
      <c r="E2496" s="323">
        <v>4500</v>
      </c>
      <c r="F2496" s="310" t="s">
        <v>6258</v>
      </c>
      <c r="G2496" s="297" t="s">
        <v>6259</v>
      </c>
      <c r="H2496" s="297" t="s">
        <v>4874</v>
      </c>
      <c r="I2496" s="297" t="s">
        <v>4897</v>
      </c>
      <c r="J2496" s="297" t="s">
        <v>4898</v>
      </c>
      <c r="K2496" s="325"/>
      <c r="L2496" s="322"/>
      <c r="M2496" s="297"/>
      <c r="N2496" s="326">
        <v>1</v>
      </c>
      <c r="O2496" s="296">
        <v>6</v>
      </c>
      <c r="P2496" s="327">
        <v>28229.188122376669</v>
      </c>
      <c r="Q2496" s="321"/>
    </row>
    <row r="2497" spans="1:17" s="285" customFormat="1" ht="11.25" x14ac:dyDescent="0.2">
      <c r="A2497" s="310" t="s">
        <v>1261</v>
      </c>
      <c r="B2497" s="296" t="s">
        <v>1262</v>
      </c>
      <c r="C2497" s="296" t="s">
        <v>312</v>
      </c>
      <c r="D2497" s="297" t="s">
        <v>4864</v>
      </c>
      <c r="E2497" s="323">
        <v>10000</v>
      </c>
      <c r="F2497" s="310" t="s">
        <v>6260</v>
      </c>
      <c r="G2497" s="297" t="s">
        <v>6261</v>
      </c>
      <c r="H2497" s="297" t="s">
        <v>4887</v>
      </c>
      <c r="I2497" s="297" t="s">
        <v>4868</v>
      </c>
      <c r="J2497" s="324" t="s">
        <v>4869</v>
      </c>
      <c r="K2497" s="325"/>
      <c r="L2497" s="322"/>
      <c r="M2497" s="297"/>
      <c r="N2497" s="326">
        <v>2</v>
      </c>
      <c r="O2497" s="296">
        <v>6</v>
      </c>
      <c r="P2497" s="327">
        <v>61229.188122376669</v>
      </c>
      <c r="Q2497" s="321"/>
    </row>
    <row r="2498" spans="1:17" s="285" customFormat="1" ht="11.25" x14ac:dyDescent="0.2">
      <c r="A2498" s="310" t="s">
        <v>1261</v>
      </c>
      <c r="B2498" s="296" t="s">
        <v>1262</v>
      </c>
      <c r="C2498" s="296" t="s">
        <v>312</v>
      </c>
      <c r="D2498" s="297" t="s">
        <v>4864</v>
      </c>
      <c r="E2498" s="323">
        <v>5500</v>
      </c>
      <c r="F2498" s="310" t="s">
        <v>6262</v>
      </c>
      <c r="G2498" s="297" t="s">
        <v>6263</v>
      </c>
      <c r="H2498" s="297" t="s">
        <v>4877</v>
      </c>
      <c r="I2498" s="297" t="s">
        <v>4868</v>
      </c>
      <c r="J2498" s="324" t="s">
        <v>4869</v>
      </c>
      <c r="K2498" s="325"/>
      <c r="L2498" s="322"/>
      <c r="M2498" s="297"/>
      <c r="N2498" s="326">
        <v>1</v>
      </c>
      <c r="O2498" s="296">
        <v>6</v>
      </c>
      <c r="P2498" s="327">
        <v>34229.188122376669</v>
      </c>
      <c r="Q2498" s="321"/>
    </row>
    <row r="2499" spans="1:17" s="285" customFormat="1" ht="11.25" x14ac:dyDescent="0.2">
      <c r="A2499" s="310" t="s">
        <v>1261</v>
      </c>
      <c r="B2499" s="296" t="s">
        <v>1262</v>
      </c>
      <c r="C2499" s="296" t="s">
        <v>312</v>
      </c>
      <c r="D2499" s="297" t="s">
        <v>4864</v>
      </c>
      <c r="E2499" s="323">
        <v>6500</v>
      </c>
      <c r="F2499" s="310" t="s">
        <v>6264</v>
      </c>
      <c r="G2499" s="297" t="s">
        <v>6265</v>
      </c>
      <c r="H2499" s="297" t="s">
        <v>4877</v>
      </c>
      <c r="I2499" s="297" t="s">
        <v>4868</v>
      </c>
      <c r="J2499" s="324" t="s">
        <v>4869</v>
      </c>
      <c r="K2499" s="325"/>
      <c r="L2499" s="322"/>
      <c r="M2499" s="297"/>
      <c r="N2499" s="326">
        <v>1</v>
      </c>
      <c r="O2499" s="296">
        <v>6</v>
      </c>
      <c r="P2499" s="327">
        <v>40229.188122376669</v>
      </c>
      <c r="Q2499" s="321"/>
    </row>
    <row r="2500" spans="1:17" s="285" customFormat="1" ht="11.25" x14ac:dyDescent="0.2">
      <c r="A2500" s="310" t="s">
        <v>1261</v>
      </c>
      <c r="B2500" s="296" t="s">
        <v>1262</v>
      </c>
      <c r="C2500" s="296" t="s">
        <v>312</v>
      </c>
      <c r="D2500" s="297" t="s">
        <v>4864</v>
      </c>
      <c r="E2500" s="323">
        <v>10500</v>
      </c>
      <c r="F2500" s="310" t="s">
        <v>6267</v>
      </c>
      <c r="G2500" s="297" t="s">
        <v>6268</v>
      </c>
      <c r="H2500" s="297" t="s">
        <v>4917</v>
      </c>
      <c r="I2500" s="297" t="s">
        <v>4868</v>
      </c>
      <c r="J2500" s="324" t="s">
        <v>4869</v>
      </c>
      <c r="K2500" s="325"/>
      <c r="L2500" s="322"/>
      <c r="M2500" s="297"/>
      <c r="N2500" s="326">
        <v>4</v>
      </c>
      <c r="O2500" s="296">
        <v>6</v>
      </c>
      <c r="P2500" s="327">
        <v>64229.188122376669</v>
      </c>
      <c r="Q2500" s="321"/>
    </row>
    <row r="2501" spans="1:17" s="285" customFormat="1" ht="11.25" x14ac:dyDescent="0.2">
      <c r="A2501" s="310" t="s">
        <v>1261</v>
      </c>
      <c r="B2501" s="296" t="s">
        <v>1262</v>
      </c>
      <c r="C2501" s="296" t="s">
        <v>312</v>
      </c>
      <c r="D2501" s="297" t="s">
        <v>4864</v>
      </c>
      <c r="E2501" s="323">
        <v>8500</v>
      </c>
      <c r="F2501" s="310" t="s">
        <v>6269</v>
      </c>
      <c r="G2501" s="297" t="s">
        <v>6270</v>
      </c>
      <c r="H2501" s="297" t="s">
        <v>4874</v>
      </c>
      <c r="I2501" s="297" t="s">
        <v>4868</v>
      </c>
      <c r="J2501" s="324" t="s">
        <v>4869</v>
      </c>
      <c r="K2501" s="325"/>
      <c r="L2501" s="322"/>
      <c r="M2501" s="297"/>
      <c r="N2501" s="326">
        <v>1</v>
      </c>
      <c r="O2501" s="296">
        <v>6</v>
      </c>
      <c r="P2501" s="327">
        <v>52229.188122376669</v>
      </c>
      <c r="Q2501" s="321"/>
    </row>
    <row r="2502" spans="1:17" s="285" customFormat="1" ht="11.25" x14ac:dyDescent="0.2">
      <c r="A2502" s="310" t="s">
        <v>1261</v>
      </c>
      <c r="B2502" s="296" t="s">
        <v>1262</v>
      </c>
      <c r="C2502" s="296" t="s">
        <v>312</v>
      </c>
      <c r="D2502" s="297" t="s">
        <v>4864</v>
      </c>
      <c r="E2502" s="323">
        <v>6500</v>
      </c>
      <c r="F2502" s="310" t="s">
        <v>6271</v>
      </c>
      <c r="G2502" s="297" t="s">
        <v>6272</v>
      </c>
      <c r="H2502" s="297" t="s">
        <v>4877</v>
      </c>
      <c r="I2502" s="297" t="s">
        <v>4868</v>
      </c>
      <c r="J2502" s="324" t="s">
        <v>4869</v>
      </c>
      <c r="K2502" s="325"/>
      <c r="L2502" s="322"/>
      <c r="M2502" s="297"/>
      <c r="N2502" s="326">
        <v>1</v>
      </c>
      <c r="O2502" s="296">
        <v>6</v>
      </c>
      <c r="P2502" s="327">
        <v>40229.188122376669</v>
      </c>
      <c r="Q2502" s="321"/>
    </row>
    <row r="2503" spans="1:17" s="285" customFormat="1" ht="11.25" x14ac:dyDescent="0.2">
      <c r="A2503" s="310" t="s">
        <v>1261</v>
      </c>
      <c r="B2503" s="296" t="s">
        <v>1262</v>
      </c>
      <c r="C2503" s="296" t="s">
        <v>312</v>
      </c>
      <c r="D2503" s="297" t="s">
        <v>4864</v>
      </c>
      <c r="E2503" s="323">
        <v>5500</v>
      </c>
      <c r="F2503" s="310" t="s">
        <v>6276</v>
      </c>
      <c r="G2503" s="297" t="s">
        <v>6277</v>
      </c>
      <c r="H2503" s="297" t="s">
        <v>4867</v>
      </c>
      <c r="I2503" s="297" t="s">
        <v>4868</v>
      </c>
      <c r="J2503" s="324" t="s">
        <v>4869</v>
      </c>
      <c r="K2503" s="325"/>
      <c r="L2503" s="322"/>
      <c r="M2503" s="297"/>
      <c r="N2503" s="326">
        <v>1</v>
      </c>
      <c r="O2503" s="296">
        <v>6</v>
      </c>
      <c r="P2503" s="327">
        <v>34229.188122376669</v>
      </c>
      <c r="Q2503" s="321"/>
    </row>
    <row r="2504" spans="1:17" s="285" customFormat="1" ht="11.25" x14ac:dyDescent="0.2">
      <c r="A2504" s="310" t="s">
        <v>1261</v>
      </c>
      <c r="B2504" s="296" t="s">
        <v>1262</v>
      </c>
      <c r="C2504" s="296" t="s">
        <v>312</v>
      </c>
      <c r="D2504" s="297" t="s">
        <v>4864</v>
      </c>
      <c r="E2504" s="323">
        <v>11000</v>
      </c>
      <c r="F2504" s="310" t="s">
        <v>6279</v>
      </c>
      <c r="G2504" s="297" t="s">
        <v>6280</v>
      </c>
      <c r="H2504" s="297" t="s">
        <v>4887</v>
      </c>
      <c r="I2504" s="297" t="s">
        <v>4868</v>
      </c>
      <c r="J2504" s="324" t="s">
        <v>4869</v>
      </c>
      <c r="K2504" s="325"/>
      <c r="L2504" s="322"/>
      <c r="M2504" s="297"/>
      <c r="N2504" s="326">
        <v>2</v>
      </c>
      <c r="O2504" s="296">
        <v>6</v>
      </c>
      <c r="P2504" s="327">
        <v>67229.188122376669</v>
      </c>
      <c r="Q2504" s="321"/>
    </row>
    <row r="2505" spans="1:17" s="285" customFormat="1" ht="11.25" x14ac:dyDescent="0.2">
      <c r="A2505" s="310" t="s">
        <v>1261</v>
      </c>
      <c r="B2505" s="296" t="s">
        <v>1262</v>
      </c>
      <c r="C2505" s="296" t="s">
        <v>312</v>
      </c>
      <c r="D2505" s="297" t="s">
        <v>4864</v>
      </c>
      <c r="E2505" s="323">
        <v>8500</v>
      </c>
      <c r="F2505" s="310" t="s">
        <v>6281</v>
      </c>
      <c r="G2505" s="297" t="s">
        <v>6282</v>
      </c>
      <c r="H2505" s="297" t="s">
        <v>4877</v>
      </c>
      <c r="I2505" s="297" t="s">
        <v>4868</v>
      </c>
      <c r="J2505" s="324" t="s">
        <v>4869</v>
      </c>
      <c r="K2505" s="325"/>
      <c r="L2505" s="322"/>
      <c r="M2505" s="297"/>
      <c r="N2505" s="326">
        <v>1</v>
      </c>
      <c r="O2505" s="296">
        <v>6</v>
      </c>
      <c r="P2505" s="327">
        <v>52229.188122376669</v>
      </c>
      <c r="Q2505" s="321"/>
    </row>
    <row r="2506" spans="1:17" s="285" customFormat="1" ht="11.25" x14ac:dyDescent="0.2">
      <c r="A2506" s="310" t="s">
        <v>1261</v>
      </c>
      <c r="B2506" s="296" t="s">
        <v>1262</v>
      </c>
      <c r="C2506" s="296" t="s">
        <v>312</v>
      </c>
      <c r="D2506" s="297" t="s">
        <v>4864</v>
      </c>
      <c r="E2506" s="323">
        <v>8500</v>
      </c>
      <c r="F2506" s="310" t="s">
        <v>6283</v>
      </c>
      <c r="G2506" s="297" t="s">
        <v>6284</v>
      </c>
      <c r="H2506" s="297" t="s">
        <v>4887</v>
      </c>
      <c r="I2506" s="297" t="s">
        <v>4868</v>
      </c>
      <c r="J2506" s="324" t="s">
        <v>4869</v>
      </c>
      <c r="K2506" s="325"/>
      <c r="L2506" s="322"/>
      <c r="M2506" s="297"/>
      <c r="N2506" s="326">
        <v>2</v>
      </c>
      <c r="O2506" s="296">
        <v>6</v>
      </c>
      <c r="P2506" s="327">
        <v>52229.188122376669</v>
      </c>
      <c r="Q2506" s="321"/>
    </row>
    <row r="2507" spans="1:17" s="285" customFormat="1" ht="11.25" x14ac:dyDescent="0.2">
      <c r="A2507" s="310" t="s">
        <v>1261</v>
      </c>
      <c r="B2507" s="296" t="s">
        <v>1262</v>
      </c>
      <c r="C2507" s="296" t="s">
        <v>312</v>
      </c>
      <c r="D2507" s="297" t="s">
        <v>4864</v>
      </c>
      <c r="E2507" s="323">
        <f>VLOOKUP(F2507,[1]ES_CGR!$E$2:$M$1643,9,0)</f>
        <v>6500</v>
      </c>
      <c r="F2507" s="310" t="s">
        <v>6285</v>
      </c>
      <c r="G2507" s="297" t="s">
        <v>6286</v>
      </c>
      <c r="H2507" s="297" t="s">
        <v>5757</v>
      </c>
      <c r="I2507" s="297" t="s">
        <v>4868</v>
      </c>
      <c r="J2507" s="324" t="s">
        <v>4869</v>
      </c>
      <c r="K2507" s="325"/>
      <c r="L2507" s="322"/>
      <c r="M2507" s="297"/>
      <c r="N2507" s="326">
        <v>1</v>
      </c>
      <c r="O2507" s="296">
        <v>3</v>
      </c>
      <c r="P2507" s="327">
        <v>19660.508122376672</v>
      </c>
      <c r="Q2507" s="321"/>
    </row>
    <row r="2508" spans="1:17" s="285" customFormat="1" ht="11.25" x14ac:dyDescent="0.2">
      <c r="A2508" s="310" t="s">
        <v>1261</v>
      </c>
      <c r="B2508" s="296" t="s">
        <v>1262</v>
      </c>
      <c r="C2508" s="296" t="s">
        <v>312</v>
      </c>
      <c r="D2508" s="297" t="s">
        <v>4864</v>
      </c>
      <c r="E2508" s="323">
        <v>6500</v>
      </c>
      <c r="F2508" s="310" t="s">
        <v>6287</v>
      </c>
      <c r="G2508" s="297" t="s">
        <v>6288</v>
      </c>
      <c r="H2508" s="297" t="s">
        <v>4874</v>
      </c>
      <c r="I2508" s="297" t="s">
        <v>4868</v>
      </c>
      <c r="J2508" s="324" t="s">
        <v>4869</v>
      </c>
      <c r="K2508" s="325"/>
      <c r="L2508" s="322"/>
      <c r="M2508" s="297"/>
      <c r="N2508" s="326">
        <v>1</v>
      </c>
      <c r="O2508" s="296">
        <v>6</v>
      </c>
      <c r="P2508" s="327">
        <v>40229.188122376669</v>
      </c>
      <c r="Q2508" s="321"/>
    </row>
    <row r="2509" spans="1:17" s="285" customFormat="1" ht="11.25" x14ac:dyDescent="0.2">
      <c r="A2509" s="310" t="s">
        <v>1261</v>
      </c>
      <c r="B2509" s="296" t="s">
        <v>1262</v>
      </c>
      <c r="C2509" s="296" t="s">
        <v>312</v>
      </c>
      <c r="D2509" s="297" t="s">
        <v>4864</v>
      </c>
      <c r="E2509" s="323">
        <v>7500</v>
      </c>
      <c r="F2509" s="310" t="s">
        <v>6289</v>
      </c>
      <c r="G2509" s="297" t="s">
        <v>6290</v>
      </c>
      <c r="H2509" s="297" t="s">
        <v>4877</v>
      </c>
      <c r="I2509" s="297" t="s">
        <v>4868</v>
      </c>
      <c r="J2509" s="324" t="s">
        <v>4869</v>
      </c>
      <c r="K2509" s="325"/>
      <c r="L2509" s="322"/>
      <c r="M2509" s="297"/>
      <c r="N2509" s="326">
        <v>1</v>
      </c>
      <c r="O2509" s="296">
        <v>6</v>
      </c>
      <c r="P2509" s="327">
        <v>46229.188122376669</v>
      </c>
      <c r="Q2509" s="321"/>
    </row>
    <row r="2510" spans="1:17" s="285" customFormat="1" ht="11.25" x14ac:dyDescent="0.2">
      <c r="A2510" s="310" t="s">
        <v>1261</v>
      </c>
      <c r="B2510" s="296" t="s">
        <v>1262</v>
      </c>
      <c r="C2510" s="296" t="s">
        <v>312</v>
      </c>
      <c r="D2510" s="297" t="s">
        <v>4864</v>
      </c>
      <c r="E2510" s="323">
        <v>11500</v>
      </c>
      <c r="F2510" s="310" t="s">
        <v>6291</v>
      </c>
      <c r="G2510" s="297" t="s">
        <v>6292</v>
      </c>
      <c r="H2510" s="297" t="s">
        <v>4903</v>
      </c>
      <c r="I2510" s="297" t="s">
        <v>4868</v>
      </c>
      <c r="J2510" s="324" t="s">
        <v>4869</v>
      </c>
      <c r="K2510" s="325"/>
      <c r="L2510" s="322"/>
      <c r="M2510" s="297"/>
      <c r="N2510" s="326">
        <v>1</v>
      </c>
      <c r="O2510" s="296">
        <v>6</v>
      </c>
      <c r="P2510" s="327">
        <v>70229.188122376669</v>
      </c>
      <c r="Q2510" s="321"/>
    </row>
    <row r="2511" spans="1:17" s="285" customFormat="1" ht="11.25" x14ac:dyDescent="0.2">
      <c r="A2511" s="310" t="s">
        <v>1261</v>
      </c>
      <c r="B2511" s="296" t="s">
        <v>1262</v>
      </c>
      <c r="C2511" s="296" t="s">
        <v>312</v>
      </c>
      <c r="D2511" s="297" t="s">
        <v>4864</v>
      </c>
      <c r="E2511" s="323">
        <v>11000</v>
      </c>
      <c r="F2511" s="310" t="s">
        <v>6293</v>
      </c>
      <c r="G2511" s="297" t="s">
        <v>6294</v>
      </c>
      <c r="H2511" s="297" t="s">
        <v>4867</v>
      </c>
      <c r="I2511" s="297" t="s">
        <v>4868</v>
      </c>
      <c r="J2511" s="324" t="s">
        <v>4869</v>
      </c>
      <c r="K2511" s="325"/>
      <c r="L2511" s="322"/>
      <c r="M2511" s="297"/>
      <c r="N2511" s="326">
        <v>2</v>
      </c>
      <c r="O2511" s="296">
        <v>6</v>
      </c>
      <c r="P2511" s="327">
        <v>67595.858122376667</v>
      </c>
      <c r="Q2511" s="321"/>
    </row>
    <row r="2512" spans="1:17" s="285" customFormat="1" ht="11.25" x14ac:dyDescent="0.2">
      <c r="A2512" s="310" t="s">
        <v>1261</v>
      </c>
      <c r="B2512" s="296" t="s">
        <v>1262</v>
      </c>
      <c r="C2512" s="296" t="s">
        <v>312</v>
      </c>
      <c r="D2512" s="297" t="s">
        <v>4864</v>
      </c>
      <c r="E2512" s="323">
        <v>6500</v>
      </c>
      <c r="F2512" s="310" t="s">
        <v>6295</v>
      </c>
      <c r="G2512" s="297" t="s">
        <v>6296</v>
      </c>
      <c r="H2512" s="297" t="s">
        <v>4874</v>
      </c>
      <c r="I2512" s="297" t="s">
        <v>4868</v>
      </c>
      <c r="J2512" s="324" t="s">
        <v>4869</v>
      </c>
      <c r="K2512" s="325"/>
      <c r="L2512" s="322"/>
      <c r="M2512" s="297"/>
      <c r="N2512" s="326">
        <v>1</v>
      </c>
      <c r="O2512" s="296">
        <v>6</v>
      </c>
      <c r="P2512" s="327">
        <v>40229.188122376669</v>
      </c>
      <c r="Q2512" s="321"/>
    </row>
    <row r="2513" spans="1:17" s="285" customFormat="1" ht="11.25" x14ac:dyDescent="0.2">
      <c r="A2513" s="310" t="s">
        <v>1261</v>
      </c>
      <c r="B2513" s="296" t="s">
        <v>1262</v>
      </c>
      <c r="C2513" s="296" t="s">
        <v>312</v>
      </c>
      <c r="D2513" s="297" t="s">
        <v>4864</v>
      </c>
      <c r="E2513" s="323">
        <v>5000</v>
      </c>
      <c r="F2513" s="310" t="s">
        <v>6297</v>
      </c>
      <c r="G2513" s="297" t="s">
        <v>6298</v>
      </c>
      <c r="H2513" s="297" t="s">
        <v>4877</v>
      </c>
      <c r="I2513" s="297" t="s">
        <v>4868</v>
      </c>
      <c r="J2513" s="324" t="s">
        <v>4869</v>
      </c>
      <c r="K2513" s="325"/>
      <c r="L2513" s="322"/>
      <c r="M2513" s="297"/>
      <c r="N2513" s="326">
        <v>1</v>
      </c>
      <c r="O2513" s="296">
        <v>6</v>
      </c>
      <c r="P2513" s="327">
        <v>31229.188122376669</v>
      </c>
      <c r="Q2513" s="321"/>
    </row>
    <row r="2514" spans="1:17" s="285" customFormat="1" ht="11.25" x14ac:dyDescent="0.2">
      <c r="A2514" s="310" t="s">
        <v>1261</v>
      </c>
      <c r="B2514" s="296" t="s">
        <v>1262</v>
      </c>
      <c r="C2514" s="296" t="s">
        <v>312</v>
      </c>
      <c r="D2514" s="297" t="s">
        <v>4864</v>
      </c>
      <c r="E2514" s="323">
        <v>7000</v>
      </c>
      <c r="F2514" s="310" t="s">
        <v>6299</v>
      </c>
      <c r="G2514" s="297" t="s">
        <v>6300</v>
      </c>
      <c r="H2514" s="297" t="s">
        <v>4903</v>
      </c>
      <c r="I2514" s="297" t="s">
        <v>4868</v>
      </c>
      <c r="J2514" s="324" t="s">
        <v>4869</v>
      </c>
      <c r="K2514" s="325"/>
      <c r="L2514" s="322"/>
      <c r="M2514" s="297"/>
      <c r="N2514" s="326">
        <v>1</v>
      </c>
      <c r="O2514" s="296">
        <v>6</v>
      </c>
      <c r="P2514" s="327">
        <v>43229.188122376669</v>
      </c>
      <c r="Q2514" s="321"/>
    </row>
    <row r="2515" spans="1:17" s="285" customFormat="1" ht="11.25" x14ac:dyDescent="0.2">
      <c r="A2515" s="310" t="s">
        <v>1261</v>
      </c>
      <c r="B2515" s="296" t="s">
        <v>1262</v>
      </c>
      <c r="C2515" s="296" t="s">
        <v>312</v>
      </c>
      <c r="D2515" s="297" t="s">
        <v>4880</v>
      </c>
      <c r="E2515" s="323">
        <v>3400</v>
      </c>
      <c r="F2515" s="310" t="s">
        <v>6301</v>
      </c>
      <c r="G2515" s="297" t="s">
        <v>6302</v>
      </c>
      <c r="H2515" s="297" t="s">
        <v>4896</v>
      </c>
      <c r="I2515" s="297" t="s">
        <v>4868</v>
      </c>
      <c r="J2515" s="324" t="s">
        <v>5069</v>
      </c>
      <c r="K2515" s="325"/>
      <c r="L2515" s="322"/>
      <c r="M2515" s="297"/>
      <c r="N2515" s="326">
        <v>1</v>
      </c>
      <c r="O2515" s="296">
        <v>6</v>
      </c>
      <c r="P2515" s="327">
        <v>21629.188122376669</v>
      </c>
      <c r="Q2515" s="321"/>
    </row>
    <row r="2516" spans="1:17" s="285" customFormat="1" ht="11.25" x14ac:dyDescent="0.2">
      <c r="A2516" s="310" t="s">
        <v>1261</v>
      </c>
      <c r="B2516" s="296" t="s">
        <v>1262</v>
      </c>
      <c r="C2516" s="296" t="s">
        <v>312</v>
      </c>
      <c r="D2516" s="297" t="s">
        <v>4864</v>
      </c>
      <c r="E2516" s="323">
        <v>6500</v>
      </c>
      <c r="F2516" s="310" t="s">
        <v>6303</v>
      </c>
      <c r="G2516" s="297" t="s">
        <v>6304</v>
      </c>
      <c r="H2516" s="297" t="s">
        <v>4877</v>
      </c>
      <c r="I2516" s="297" t="s">
        <v>4868</v>
      </c>
      <c r="J2516" s="324" t="s">
        <v>4869</v>
      </c>
      <c r="K2516" s="325"/>
      <c r="L2516" s="322"/>
      <c r="M2516" s="297"/>
      <c r="N2516" s="326">
        <v>2</v>
      </c>
      <c r="O2516" s="296">
        <v>6</v>
      </c>
      <c r="P2516" s="327">
        <v>40229.188122376669</v>
      </c>
      <c r="Q2516" s="321"/>
    </row>
    <row r="2517" spans="1:17" s="285" customFormat="1" ht="11.25" x14ac:dyDescent="0.2">
      <c r="A2517" s="310" t="s">
        <v>1261</v>
      </c>
      <c r="B2517" s="296" t="s">
        <v>1262</v>
      </c>
      <c r="C2517" s="296" t="s">
        <v>312</v>
      </c>
      <c r="D2517" s="297" t="s">
        <v>4864</v>
      </c>
      <c r="E2517" s="323">
        <v>7500</v>
      </c>
      <c r="F2517" s="310" t="s">
        <v>1593</v>
      </c>
      <c r="G2517" s="297" t="s">
        <v>1594</v>
      </c>
      <c r="H2517" s="297" t="s">
        <v>5404</v>
      </c>
      <c r="I2517" s="297" t="s">
        <v>4868</v>
      </c>
      <c r="J2517" s="324" t="s">
        <v>4869</v>
      </c>
      <c r="K2517" s="325"/>
      <c r="L2517" s="322"/>
      <c r="M2517" s="297"/>
      <c r="N2517" s="326">
        <v>1</v>
      </c>
      <c r="O2517" s="296">
        <v>6</v>
      </c>
      <c r="P2517" s="327">
        <v>46229.188122376669</v>
      </c>
      <c r="Q2517" s="321"/>
    </row>
    <row r="2518" spans="1:17" s="285" customFormat="1" ht="11.25" x14ac:dyDescent="0.2">
      <c r="A2518" s="310" t="s">
        <v>1261</v>
      </c>
      <c r="B2518" s="296" t="s">
        <v>1262</v>
      </c>
      <c r="C2518" s="296" t="s">
        <v>312</v>
      </c>
      <c r="D2518" s="297" t="s">
        <v>4864</v>
      </c>
      <c r="E2518" s="323">
        <v>8500</v>
      </c>
      <c r="F2518" s="310" t="s">
        <v>6305</v>
      </c>
      <c r="G2518" s="297" t="s">
        <v>6306</v>
      </c>
      <c r="H2518" s="297" t="s">
        <v>4887</v>
      </c>
      <c r="I2518" s="297" t="s">
        <v>4868</v>
      </c>
      <c r="J2518" s="324" t="s">
        <v>4869</v>
      </c>
      <c r="K2518" s="325"/>
      <c r="L2518" s="322"/>
      <c r="M2518" s="297"/>
      <c r="N2518" s="326">
        <v>2</v>
      </c>
      <c r="O2518" s="296">
        <v>6</v>
      </c>
      <c r="P2518" s="327">
        <v>52229.188122376669</v>
      </c>
      <c r="Q2518" s="321"/>
    </row>
    <row r="2519" spans="1:17" s="285" customFormat="1" ht="11.25" x14ac:dyDescent="0.2">
      <c r="A2519" s="310" t="s">
        <v>1261</v>
      </c>
      <c r="B2519" s="296" t="s">
        <v>1262</v>
      </c>
      <c r="C2519" s="296" t="s">
        <v>312</v>
      </c>
      <c r="D2519" s="297" t="s">
        <v>4864</v>
      </c>
      <c r="E2519" s="323">
        <v>6500</v>
      </c>
      <c r="F2519" s="310" t="s">
        <v>6307</v>
      </c>
      <c r="G2519" s="297" t="s">
        <v>6308</v>
      </c>
      <c r="H2519" s="297" t="s">
        <v>4867</v>
      </c>
      <c r="I2519" s="297" t="s">
        <v>4868</v>
      </c>
      <c r="J2519" s="324" t="s">
        <v>4869</v>
      </c>
      <c r="K2519" s="325"/>
      <c r="L2519" s="322"/>
      <c r="M2519" s="297"/>
      <c r="N2519" s="326">
        <v>2</v>
      </c>
      <c r="O2519" s="296">
        <v>6</v>
      </c>
      <c r="P2519" s="327">
        <v>40229.188122376669</v>
      </c>
      <c r="Q2519" s="321"/>
    </row>
    <row r="2520" spans="1:17" s="285" customFormat="1" ht="11.25" x14ac:dyDescent="0.2">
      <c r="A2520" s="310" t="s">
        <v>1261</v>
      </c>
      <c r="B2520" s="296" t="s">
        <v>1262</v>
      </c>
      <c r="C2520" s="296" t="s">
        <v>312</v>
      </c>
      <c r="D2520" s="297" t="s">
        <v>4864</v>
      </c>
      <c r="E2520" s="323">
        <v>6500</v>
      </c>
      <c r="F2520" s="310" t="s">
        <v>6309</v>
      </c>
      <c r="G2520" s="297" t="s">
        <v>6310</v>
      </c>
      <c r="H2520" s="297" t="s">
        <v>4887</v>
      </c>
      <c r="I2520" s="297" t="s">
        <v>4868</v>
      </c>
      <c r="J2520" s="324" t="s">
        <v>4869</v>
      </c>
      <c r="K2520" s="325"/>
      <c r="L2520" s="322"/>
      <c r="M2520" s="297"/>
      <c r="N2520" s="326">
        <v>4</v>
      </c>
      <c r="O2520" s="296">
        <v>6</v>
      </c>
      <c r="P2520" s="327">
        <v>40229.188122376669</v>
      </c>
      <c r="Q2520" s="321"/>
    </row>
    <row r="2521" spans="1:17" s="285" customFormat="1" ht="11.25" x14ac:dyDescent="0.2">
      <c r="A2521" s="310" t="s">
        <v>1261</v>
      </c>
      <c r="B2521" s="296" t="s">
        <v>1262</v>
      </c>
      <c r="C2521" s="296" t="s">
        <v>312</v>
      </c>
      <c r="D2521" s="297" t="s">
        <v>4880</v>
      </c>
      <c r="E2521" s="323">
        <v>3000</v>
      </c>
      <c r="F2521" s="310" t="s">
        <v>6311</v>
      </c>
      <c r="G2521" s="297" t="s">
        <v>6312</v>
      </c>
      <c r="H2521" s="297" t="s">
        <v>4896</v>
      </c>
      <c r="I2521" s="297" t="s">
        <v>4868</v>
      </c>
      <c r="J2521" s="324" t="s">
        <v>5069</v>
      </c>
      <c r="K2521" s="325"/>
      <c r="L2521" s="322"/>
      <c r="M2521" s="297"/>
      <c r="N2521" s="326">
        <v>1</v>
      </c>
      <c r="O2521" s="296">
        <v>6</v>
      </c>
      <c r="P2521" s="327">
        <v>19229.188122376669</v>
      </c>
      <c r="Q2521" s="321"/>
    </row>
    <row r="2522" spans="1:17" s="285" customFormat="1" ht="11.25" x14ac:dyDescent="0.2">
      <c r="A2522" s="310" t="s">
        <v>1261</v>
      </c>
      <c r="B2522" s="296" t="s">
        <v>1262</v>
      </c>
      <c r="C2522" s="296" t="s">
        <v>312</v>
      </c>
      <c r="D2522" s="297" t="s">
        <v>4864</v>
      </c>
      <c r="E2522" s="323">
        <v>6500</v>
      </c>
      <c r="F2522" s="310" t="s">
        <v>6313</v>
      </c>
      <c r="G2522" s="297" t="s">
        <v>6314</v>
      </c>
      <c r="H2522" s="297" t="s">
        <v>4867</v>
      </c>
      <c r="I2522" s="297" t="s">
        <v>4868</v>
      </c>
      <c r="J2522" s="324" t="s">
        <v>4869</v>
      </c>
      <c r="K2522" s="325"/>
      <c r="L2522" s="322"/>
      <c r="M2522" s="297"/>
      <c r="N2522" s="326">
        <v>2</v>
      </c>
      <c r="O2522" s="296">
        <v>6</v>
      </c>
      <c r="P2522" s="327">
        <v>40229.188122376669</v>
      </c>
      <c r="Q2522" s="321"/>
    </row>
    <row r="2523" spans="1:17" s="285" customFormat="1" ht="11.25" x14ac:dyDescent="0.2">
      <c r="A2523" s="310" t="s">
        <v>1261</v>
      </c>
      <c r="B2523" s="296" t="s">
        <v>1262</v>
      </c>
      <c r="C2523" s="296" t="s">
        <v>312</v>
      </c>
      <c r="D2523" s="297" t="s">
        <v>4956</v>
      </c>
      <c r="E2523" s="323">
        <v>2500</v>
      </c>
      <c r="F2523" s="310" t="s">
        <v>6315</v>
      </c>
      <c r="G2523" s="297" t="s">
        <v>6316</v>
      </c>
      <c r="H2523" s="297" t="s">
        <v>4959</v>
      </c>
      <c r="I2523" s="297" t="s">
        <v>4897</v>
      </c>
      <c r="J2523" s="324" t="s">
        <v>4960</v>
      </c>
      <c r="K2523" s="325"/>
      <c r="L2523" s="322"/>
      <c r="M2523" s="297"/>
      <c r="N2523" s="326">
        <v>1</v>
      </c>
      <c r="O2523" s="296">
        <v>6</v>
      </c>
      <c r="P2523" s="327">
        <v>16229.188122376669</v>
      </c>
      <c r="Q2523" s="321"/>
    </row>
    <row r="2524" spans="1:17" s="285" customFormat="1" ht="11.25" x14ac:dyDescent="0.2">
      <c r="A2524" s="310" t="s">
        <v>1261</v>
      </c>
      <c r="B2524" s="296" t="s">
        <v>1262</v>
      </c>
      <c r="C2524" s="296" t="s">
        <v>312</v>
      </c>
      <c r="D2524" s="297" t="s">
        <v>4864</v>
      </c>
      <c r="E2524" s="323">
        <v>7500</v>
      </c>
      <c r="F2524" s="310" t="s">
        <v>6317</v>
      </c>
      <c r="G2524" s="297" t="s">
        <v>6318</v>
      </c>
      <c r="H2524" s="297" t="s">
        <v>4867</v>
      </c>
      <c r="I2524" s="297" t="s">
        <v>4868</v>
      </c>
      <c r="J2524" s="324" t="s">
        <v>4869</v>
      </c>
      <c r="K2524" s="325"/>
      <c r="L2524" s="322"/>
      <c r="M2524" s="297"/>
      <c r="N2524" s="326">
        <v>1</v>
      </c>
      <c r="O2524" s="296">
        <v>6</v>
      </c>
      <c r="P2524" s="327">
        <v>46229.188122376669</v>
      </c>
      <c r="Q2524" s="321"/>
    </row>
    <row r="2525" spans="1:17" s="285" customFormat="1" ht="11.25" x14ac:dyDescent="0.2">
      <c r="A2525" s="310" t="s">
        <v>1261</v>
      </c>
      <c r="B2525" s="296" t="s">
        <v>1262</v>
      </c>
      <c r="C2525" s="296" t="s">
        <v>312</v>
      </c>
      <c r="D2525" s="297" t="s">
        <v>4956</v>
      </c>
      <c r="E2525" s="323">
        <f>VLOOKUP(F2525,[1]ES_CGR!$E$2:$M$1643,9,0)</f>
        <v>4500</v>
      </c>
      <c r="F2525" s="310" t="s">
        <v>6319</v>
      </c>
      <c r="G2525" s="297" t="s">
        <v>6320</v>
      </c>
      <c r="H2525" s="297" t="s">
        <v>5696</v>
      </c>
      <c r="I2525" s="297" t="s">
        <v>4868</v>
      </c>
      <c r="J2525" s="324" t="s">
        <v>5069</v>
      </c>
      <c r="K2525" s="325"/>
      <c r="L2525" s="322"/>
      <c r="M2525" s="297"/>
      <c r="N2525" s="326">
        <v>1</v>
      </c>
      <c r="O2525" s="296">
        <v>4</v>
      </c>
      <c r="P2525" s="327">
        <v>17756.08812237667</v>
      </c>
      <c r="Q2525" s="321"/>
    </row>
    <row r="2526" spans="1:17" s="285" customFormat="1" ht="11.25" x14ac:dyDescent="0.2">
      <c r="A2526" s="310" t="s">
        <v>1261</v>
      </c>
      <c r="B2526" s="296" t="s">
        <v>1262</v>
      </c>
      <c r="C2526" s="296" t="s">
        <v>312</v>
      </c>
      <c r="D2526" s="297" t="s">
        <v>4864</v>
      </c>
      <c r="E2526" s="323">
        <v>8500</v>
      </c>
      <c r="F2526" s="310" t="s">
        <v>6321</v>
      </c>
      <c r="G2526" s="297" t="s">
        <v>6322</v>
      </c>
      <c r="H2526" s="297" t="s">
        <v>4887</v>
      </c>
      <c r="I2526" s="297" t="s">
        <v>4868</v>
      </c>
      <c r="J2526" s="324" t="s">
        <v>4869</v>
      </c>
      <c r="K2526" s="325"/>
      <c r="L2526" s="322"/>
      <c r="M2526" s="297"/>
      <c r="N2526" s="326">
        <v>2</v>
      </c>
      <c r="O2526" s="296">
        <v>6</v>
      </c>
      <c r="P2526" s="327">
        <v>52229.188122376669</v>
      </c>
      <c r="Q2526" s="321"/>
    </row>
    <row r="2527" spans="1:17" s="285" customFormat="1" ht="11.25" x14ac:dyDescent="0.2">
      <c r="A2527" s="310" t="s">
        <v>1261</v>
      </c>
      <c r="B2527" s="296" t="s">
        <v>1262</v>
      </c>
      <c r="C2527" s="296" t="s">
        <v>312</v>
      </c>
      <c r="D2527" s="297" t="s">
        <v>4864</v>
      </c>
      <c r="E2527" s="323">
        <v>6500</v>
      </c>
      <c r="F2527" s="310" t="s">
        <v>6325</v>
      </c>
      <c r="G2527" s="297" t="s">
        <v>6326</v>
      </c>
      <c r="H2527" s="297" t="s">
        <v>4887</v>
      </c>
      <c r="I2527" s="297" t="s">
        <v>4883</v>
      </c>
      <c r="J2527" s="324" t="s">
        <v>4884</v>
      </c>
      <c r="K2527" s="325"/>
      <c r="L2527" s="322"/>
      <c r="M2527" s="297"/>
      <c r="N2527" s="326">
        <v>1</v>
      </c>
      <c r="O2527" s="296">
        <v>6</v>
      </c>
      <c r="P2527" s="327">
        <v>40229.188122376669</v>
      </c>
      <c r="Q2527" s="321"/>
    </row>
    <row r="2528" spans="1:17" s="285" customFormat="1" ht="11.25" x14ac:dyDescent="0.2">
      <c r="A2528" s="310" t="s">
        <v>1261</v>
      </c>
      <c r="B2528" s="296" t="s">
        <v>1262</v>
      </c>
      <c r="C2528" s="296" t="s">
        <v>312</v>
      </c>
      <c r="D2528" s="297" t="s">
        <v>4864</v>
      </c>
      <c r="E2528" s="323">
        <v>6500</v>
      </c>
      <c r="F2528" s="310" t="s">
        <v>6327</v>
      </c>
      <c r="G2528" s="297" t="s">
        <v>6328</v>
      </c>
      <c r="H2528" s="297" t="s">
        <v>6329</v>
      </c>
      <c r="I2528" s="297" t="s">
        <v>4868</v>
      </c>
      <c r="J2528" s="324" t="s">
        <v>4869</v>
      </c>
      <c r="K2528" s="325"/>
      <c r="L2528" s="322"/>
      <c r="M2528" s="297"/>
      <c r="N2528" s="326">
        <v>1</v>
      </c>
      <c r="O2528" s="296">
        <v>6</v>
      </c>
      <c r="P2528" s="327">
        <v>40229.188122376669</v>
      </c>
      <c r="Q2528" s="321"/>
    </row>
    <row r="2529" spans="1:17" s="285" customFormat="1" ht="11.25" x14ac:dyDescent="0.2">
      <c r="A2529" s="310" t="s">
        <v>1261</v>
      </c>
      <c r="B2529" s="296" t="s">
        <v>1262</v>
      </c>
      <c r="C2529" s="296" t="s">
        <v>312</v>
      </c>
      <c r="D2529" s="297" t="s">
        <v>4864</v>
      </c>
      <c r="E2529" s="323">
        <v>9000</v>
      </c>
      <c r="F2529" s="310" t="s">
        <v>6330</v>
      </c>
      <c r="G2529" s="297" t="s">
        <v>6331</v>
      </c>
      <c r="H2529" s="297" t="s">
        <v>4874</v>
      </c>
      <c r="I2529" s="297" t="s">
        <v>4868</v>
      </c>
      <c r="J2529" s="324" t="s">
        <v>4869</v>
      </c>
      <c r="K2529" s="325"/>
      <c r="L2529" s="322"/>
      <c r="M2529" s="297"/>
      <c r="N2529" s="326">
        <v>1</v>
      </c>
      <c r="O2529" s="296">
        <v>6</v>
      </c>
      <c r="P2529" s="327">
        <v>55229.188122376669</v>
      </c>
      <c r="Q2529" s="321"/>
    </row>
    <row r="2530" spans="1:17" s="285" customFormat="1" ht="11.25" x14ac:dyDescent="0.2">
      <c r="A2530" s="310" t="s">
        <v>1261</v>
      </c>
      <c r="B2530" s="296" t="s">
        <v>1262</v>
      </c>
      <c r="C2530" s="296" t="s">
        <v>312</v>
      </c>
      <c r="D2530" s="297" t="s">
        <v>4864</v>
      </c>
      <c r="E2530" s="323">
        <v>4500</v>
      </c>
      <c r="F2530" s="310" t="s">
        <v>6332</v>
      </c>
      <c r="G2530" s="297" t="s">
        <v>6333</v>
      </c>
      <c r="H2530" s="297" t="s">
        <v>4903</v>
      </c>
      <c r="I2530" s="297" t="s">
        <v>4883</v>
      </c>
      <c r="J2530" s="324" t="s">
        <v>4884</v>
      </c>
      <c r="K2530" s="325"/>
      <c r="L2530" s="322"/>
      <c r="M2530" s="297"/>
      <c r="N2530" s="326">
        <v>1</v>
      </c>
      <c r="O2530" s="296">
        <v>6</v>
      </c>
      <c r="P2530" s="327">
        <v>28229.188122376669</v>
      </c>
      <c r="Q2530" s="321"/>
    </row>
    <row r="2531" spans="1:17" s="285" customFormat="1" ht="11.25" x14ac:dyDescent="0.2">
      <c r="A2531" s="310" t="s">
        <v>1261</v>
      </c>
      <c r="B2531" s="296" t="s">
        <v>1262</v>
      </c>
      <c r="C2531" s="296" t="s">
        <v>312</v>
      </c>
      <c r="D2531" s="297" t="s">
        <v>4864</v>
      </c>
      <c r="E2531" s="323">
        <v>7500</v>
      </c>
      <c r="F2531" s="310" t="s">
        <v>6336</v>
      </c>
      <c r="G2531" s="297" t="s">
        <v>6337</v>
      </c>
      <c r="H2531" s="297" t="s">
        <v>4867</v>
      </c>
      <c r="I2531" s="297" t="s">
        <v>4868</v>
      </c>
      <c r="J2531" s="324" t="s">
        <v>4869</v>
      </c>
      <c r="K2531" s="325"/>
      <c r="L2531" s="322"/>
      <c r="M2531" s="297"/>
      <c r="N2531" s="326">
        <v>4</v>
      </c>
      <c r="O2531" s="296">
        <v>6</v>
      </c>
      <c r="P2531" s="327">
        <v>46229.188122376669</v>
      </c>
      <c r="Q2531" s="321"/>
    </row>
    <row r="2532" spans="1:17" s="285" customFormat="1" ht="11.25" x14ac:dyDescent="0.2">
      <c r="A2532" s="310" t="s">
        <v>1261</v>
      </c>
      <c r="B2532" s="296" t="s">
        <v>1262</v>
      </c>
      <c r="C2532" s="296" t="s">
        <v>312</v>
      </c>
      <c r="D2532" s="297" t="s">
        <v>4864</v>
      </c>
      <c r="E2532" s="323">
        <v>5000</v>
      </c>
      <c r="F2532" s="310" t="s">
        <v>6338</v>
      </c>
      <c r="G2532" s="297" t="s">
        <v>6339</v>
      </c>
      <c r="H2532" s="297" t="s">
        <v>4914</v>
      </c>
      <c r="I2532" s="297" t="s">
        <v>4883</v>
      </c>
      <c r="J2532" s="324" t="s">
        <v>4884</v>
      </c>
      <c r="K2532" s="325"/>
      <c r="L2532" s="322"/>
      <c r="M2532" s="297"/>
      <c r="N2532" s="326">
        <v>1</v>
      </c>
      <c r="O2532" s="296">
        <v>6</v>
      </c>
      <c r="P2532" s="327">
        <v>31229.188122376669</v>
      </c>
      <c r="Q2532" s="321"/>
    </row>
    <row r="2533" spans="1:17" s="285" customFormat="1" ht="11.25" x14ac:dyDescent="0.2">
      <c r="A2533" s="310" t="s">
        <v>1261</v>
      </c>
      <c r="B2533" s="296" t="s">
        <v>1262</v>
      </c>
      <c r="C2533" s="296" t="s">
        <v>312</v>
      </c>
      <c r="D2533" s="297" t="s">
        <v>4864</v>
      </c>
      <c r="E2533" s="323">
        <v>7500</v>
      </c>
      <c r="F2533" s="310" t="s">
        <v>6340</v>
      </c>
      <c r="G2533" s="297" t="s">
        <v>6341</v>
      </c>
      <c r="H2533" s="297" t="s">
        <v>4867</v>
      </c>
      <c r="I2533" s="297" t="s">
        <v>4868</v>
      </c>
      <c r="J2533" s="324" t="s">
        <v>4869</v>
      </c>
      <c r="K2533" s="325"/>
      <c r="L2533" s="322"/>
      <c r="M2533" s="297"/>
      <c r="N2533" s="326">
        <v>2</v>
      </c>
      <c r="O2533" s="296">
        <v>6</v>
      </c>
      <c r="P2533" s="327">
        <v>46229.188122376669</v>
      </c>
      <c r="Q2533" s="321"/>
    </row>
    <row r="2534" spans="1:17" s="285" customFormat="1" ht="11.25" x14ac:dyDescent="0.2">
      <c r="A2534" s="310" t="s">
        <v>1261</v>
      </c>
      <c r="B2534" s="296" t="s">
        <v>1262</v>
      </c>
      <c r="C2534" s="296" t="s">
        <v>312</v>
      </c>
      <c r="D2534" s="297" t="s">
        <v>4864</v>
      </c>
      <c r="E2534" s="323">
        <v>4500</v>
      </c>
      <c r="F2534" s="310" t="s">
        <v>6342</v>
      </c>
      <c r="G2534" s="297" t="s">
        <v>6343</v>
      </c>
      <c r="H2534" s="297" t="s">
        <v>4903</v>
      </c>
      <c r="I2534" s="297" t="s">
        <v>4883</v>
      </c>
      <c r="J2534" s="324" t="s">
        <v>4884</v>
      </c>
      <c r="K2534" s="325"/>
      <c r="L2534" s="322"/>
      <c r="M2534" s="297"/>
      <c r="N2534" s="326">
        <v>1</v>
      </c>
      <c r="O2534" s="296">
        <v>6</v>
      </c>
      <c r="P2534" s="327">
        <v>28229.188122376669</v>
      </c>
      <c r="Q2534" s="321"/>
    </row>
    <row r="2535" spans="1:17" s="285" customFormat="1" ht="11.25" x14ac:dyDescent="0.2">
      <c r="A2535" s="310" t="s">
        <v>1261</v>
      </c>
      <c r="B2535" s="296" t="s">
        <v>1262</v>
      </c>
      <c r="C2535" s="296" t="s">
        <v>312</v>
      </c>
      <c r="D2535" s="297" t="s">
        <v>4864</v>
      </c>
      <c r="E2535" s="323">
        <v>6500</v>
      </c>
      <c r="F2535" s="310" t="s">
        <v>6344</v>
      </c>
      <c r="G2535" s="297" t="s">
        <v>6345</v>
      </c>
      <c r="H2535" s="297" t="s">
        <v>5757</v>
      </c>
      <c r="I2535" s="297" t="s">
        <v>4868</v>
      </c>
      <c r="J2535" s="324" t="s">
        <v>4869</v>
      </c>
      <c r="K2535" s="325"/>
      <c r="L2535" s="322"/>
      <c r="M2535" s="297"/>
      <c r="N2535" s="326">
        <v>2</v>
      </c>
      <c r="O2535" s="296">
        <v>6</v>
      </c>
      <c r="P2535" s="327">
        <v>40229.188122376669</v>
      </c>
      <c r="Q2535" s="321"/>
    </row>
    <row r="2536" spans="1:17" s="285" customFormat="1" ht="11.25" x14ac:dyDescent="0.2">
      <c r="A2536" s="310" t="s">
        <v>1261</v>
      </c>
      <c r="B2536" s="296" t="s">
        <v>1262</v>
      </c>
      <c r="C2536" s="296" t="s">
        <v>312</v>
      </c>
      <c r="D2536" s="297" t="s">
        <v>4880</v>
      </c>
      <c r="E2536" s="323">
        <v>5000</v>
      </c>
      <c r="F2536" s="310" t="s">
        <v>4629</v>
      </c>
      <c r="G2536" s="297" t="s">
        <v>4630</v>
      </c>
      <c r="H2536" s="297" t="s">
        <v>4867</v>
      </c>
      <c r="I2536" s="297" t="s">
        <v>4883</v>
      </c>
      <c r="J2536" s="324" t="s">
        <v>4884</v>
      </c>
      <c r="K2536" s="325"/>
      <c r="L2536" s="322"/>
      <c r="M2536" s="297"/>
      <c r="N2536" s="326">
        <v>1</v>
      </c>
      <c r="O2536" s="296">
        <v>6</v>
      </c>
      <c r="P2536" s="327">
        <v>31229.188122376669</v>
      </c>
      <c r="Q2536" s="321"/>
    </row>
    <row r="2537" spans="1:17" s="285" customFormat="1" ht="11.25" x14ac:dyDescent="0.2">
      <c r="A2537" s="310" t="s">
        <v>1261</v>
      </c>
      <c r="B2537" s="296" t="s">
        <v>1262</v>
      </c>
      <c r="C2537" s="296" t="s">
        <v>312</v>
      </c>
      <c r="D2537" s="297" t="s">
        <v>4880</v>
      </c>
      <c r="E2537" s="323">
        <v>3000</v>
      </c>
      <c r="F2537" s="310" t="s">
        <v>6346</v>
      </c>
      <c r="G2537" s="297" t="s">
        <v>6347</v>
      </c>
      <c r="H2537" s="297" t="s">
        <v>4874</v>
      </c>
      <c r="I2537" s="297" t="s">
        <v>4922</v>
      </c>
      <c r="J2537" s="297" t="s">
        <v>4898</v>
      </c>
      <c r="K2537" s="325"/>
      <c r="L2537" s="322"/>
      <c r="M2537" s="297"/>
      <c r="N2537" s="326">
        <v>1</v>
      </c>
      <c r="O2537" s="296">
        <v>6</v>
      </c>
      <c r="P2537" s="327">
        <v>19229.188122376669</v>
      </c>
      <c r="Q2537" s="321"/>
    </row>
    <row r="2538" spans="1:17" s="285" customFormat="1" ht="11.25" x14ac:dyDescent="0.2">
      <c r="A2538" s="310" t="s">
        <v>1261</v>
      </c>
      <c r="B2538" s="296" t="s">
        <v>1262</v>
      </c>
      <c r="C2538" s="296" t="s">
        <v>312</v>
      </c>
      <c r="D2538" s="297" t="s">
        <v>4880</v>
      </c>
      <c r="E2538" s="323">
        <v>4500</v>
      </c>
      <c r="F2538" s="310" t="s">
        <v>6348</v>
      </c>
      <c r="G2538" s="297" t="s">
        <v>6349</v>
      </c>
      <c r="H2538" s="297" t="s">
        <v>4896</v>
      </c>
      <c r="I2538" s="297" t="s">
        <v>4868</v>
      </c>
      <c r="J2538" s="324" t="s">
        <v>5069</v>
      </c>
      <c r="K2538" s="325"/>
      <c r="L2538" s="322"/>
      <c r="M2538" s="297"/>
      <c r="N2538" s="326">
        <v>2</v>
      </c>
      <c r="O2538" s="296">
        <v>6</v>
      </c>
      <c r="P2538" s="327">
        <v>28229.188122376669</v>
      </c>
      <c r="Q2538" s="321"/>
    </row>
    <row r="2539" spans="1:17" s="285" customFormat="1" ht="11.25" x14ac:dyDescent="0.2">
      <c r="A2539" s="310" t="s">
        <v>1261</v>
      </c>
      <c r="B2539" s="296" t="s">
        <v>1262</v>
      </c>
      <c r="C2539" s="296" t="s">
        <v>312</v>
      </c>
      <c r="D2539" s="297" t="s">
        <v>4864</v>
      </c>
      <c r="E2539" s="323">
        <v>8500</v>
      </c>
      <c r="F2539" s="310" t="s">
        <v>6350</v>
      </c>
      <c r="G2539" s="297" t="s">
        <v>6351</v>
      </c>
      <c r="H2539" s="297" t="s">
        <v>4887</v>
      </c>
      <c r="I2539" s="297" t="s">
        <v>4868</v>
      </c>
      <c r="J2539" s="324" t="s">
        <v>4869</v>
      </c>
      <c r="K2539" s="325"/>
      <c r="L2539" s="322"/>
      <c r="M2539" s="297"/>
      <c r="N2539" s="326">
        <v>2</v>
      </c>
      <c r="O2539" s="296">
        <v>6</v>
      </c>
      <c r="P2539" s="327">
        <v>52229.188122376669</v>
      </c>
      <c r="Q2539" s="321"/>
    </row>
    <row r="2540" spans="1:17" s="285" customFormat="1" ht="11.25" x14ac:dyDescent="0.2">
      <c r="A2540" s="310" t="s">
        <v>1261</v>
      </c>
      <c r="B2540" s="296" t="s">
        <v>1262</v>
      </c>
      <c r="C2540" s="296" t="s">
        <v>312</v>
      </c>
      <c r="D2540" s="297" t="s">
        <v>4864</v>
      </c>
      <c r="E2540" s="323">
        <v>6500</v>
      </c>
      <c r="F2540" s="310" t="s">
        <v>4458</v>
      </c>
      <c r="G2540" s="297" t="s">
        <v>4459</v>
      </c>
      <c r="H2540" s="297" t="s">
        <v>4867</v>
      </c>
      <c r="I2540" s="297" t="s">
        <v>4868</v>
      </c>
      <c r="J2540" s="324" t="s">
        <v>4869</v>
      </c>
      <c r="K2540" s="325"/>
      <c r="L2540" s="322"/>
      <c r="M2540" s="297"/>
      <c r="N2540" s="326">
        <v>2</v>
      </c>
      <c r="O2540" s="296">
        <v>6</v>
      </c>
      <c r="P2540" s="327">
        <v>40229.188122376669</v>
      </c>
      <c r="Q2540" s="321"/>
    </row>
    <row r="2541" spans="1:17" s="285" customFormat="1" ht="11.25" x14ac:dyDescent="0.2">
      <c r="A2541" s="310" t="s">
        <v>1261</v>
      </c>
      <c r="B2541" s="296" t="s">
        <v>1262</v>
      </c>
      <c r="C2541" s="296" t="s">
        <v>312</v>
      </c>
      <c r="D2541" s="297" t="s">
        <v>4864</v>
      </c>
      <c r="E2541" s="323">
        <v>9000</v>
      </c>
      <c r="F2541" s="310" t="s">
        <v>6354</v>
      </c>
      <c r="G2541" s="297" t="s">
        <v>6355</v>
      </c>
      <c r="H2541" s="297" t="s">
        <v>4917</v>
      </c>
      <c r="I2541" s="297" t="s">
        <v>4868</v>
      </c>
      <c r="J2541" s="324" t="s">
        <v>4869</v>
      </c>
      <c r="K2541" s="325"/>
      <c r="L2541" s="322"/>
      <c r="M2541" s="297"/>
      <c r="N2541" s="326">
        <v>4</v>
      </c>
      <c r="O2541" s="296">
        <v>6</v>
      </c>
      <c r="P2541" s="327">
        <v>55229.188122376669</v>
      </c>
      <c r="Q2541" s="321"/>
    </row>
    <row r="2542" spans="1:17" s="285" customFormat="1" ht="11.25" x14ac:dyDescent="0.2">
      <c r="A2542" s="310" t="s">
        <v>1261</v>
      </c>
      <c r="B2542" s="296" t="s">
        <v>1262</v>
      </c>
      <c r="C2542" s="296" t="s">
        <v>312</v>
      </c>
      <c r="D2542" s="297" t="s">
        <v>4864</v>
      </c>
      <c r="E2542" s="323">
        <v>3500</v>
      </c>
      <c r="F2542" s="310" t="s">
        <v>6356</v>
      </c>
      <c r="G2542" s="297" t="s">
        <v>6357</v>
      </c>
      <c r="H2542" s="297" t="s">
        <v>4917</v>
      </c>
      <c r="I2542" s="297" t="s">
        <v>4868</v>
      </c>
      <c r="J2542" s="324" t="s">
        <v>4869</v>
      </c>
      <c r="K2542" s="325"/>
      <c r="L2542" s="322"/>
      <c r="M2542" s="297"/>
      <c r="N2542" s="326">
        <v>1</v>
      </c>
      <c r="O2542" s="296">
        <v>6</v>
      </c>
      <c r="P2542" s="327">
        <v>22229.188122376669</v>
      </c>
      <c r="Q2542" s="321"/>
    </row>
    <row r="2543" spans="1:17" s="285" customFormat="1" ht="11.25" x14ac:dyDescent="0.2">
      <c r="A2543" s="310" t="s">
        <v>1261</v>
      </c>
      <c r="B2543" s="296" t="s">
        <v>1262</v>
      </c>
      <c r="C2543" s="296" t="s">
        <v>312</v>
      </c>
      <c r="D2543" s="297" t="s">
        <v>4864</v>
      </c>
      <c r="E2543" s="323">
        <v>6500</v>
      </c>
      <c r="F2543" s="310" t="s">
        <v>6360</v>
      </c>
      <c r="G2543" s="297" t="s">
        <v>6361</v>
      </c>
      <c r="H2543" s="297" t="s">
        <v>4877</v>
      </c>
      <c r="I2543" s="297" t="s">
        <v>4868</v>
      </c>
      <c r="J2543" s="324" t="s">
        <v>4869</v>
      </c>
      <c r="K2543" s="325"/>
      <c r="L2543" s="322"/>
      <c r="M2543" s="297"/>
      <c r="N2543" s="326">
        <v>1</v>
      </c>
      <c r="O2543" s="296">
        <v>6</v>
      </c>
      <c r="P2543" s="327">
        <v>40229.188122376669</v>
      </c>
      <c r="Q2543" s="321"/>
    </row>
    <row r="2544" spans="1:17" s="285" customFormat="1" ht="11.25" x14ac:dyDescent="0.2">
      <c r="A2544" s="310" t="s">
        <v>1261</v>
      </c>
      <c r="B2544" s="296" t="s">
        <v>1262</v>
      </c>
      <c r="C2544" s="296" t="s">
        <v>312</v>
      </c>
      <c r="D2544" s="297" t="s">
        <v>4864</v>
      </c>
      <c r="E2544" s="323">
        <v>6500</v>
      </c>
      <c r="F2544" s="310" t="s">
        <v>6362</v>
      </c>
      <c r="G2544" s="297" t="s">
        <v>6363</v>
      </c>
      <c r="H2544" s="297" t="s">
        <v>5002</v>
      </c>
      <c r="I2544" s="297" t="s">
        <v>4868</v>
      </c>
      <c r="J2544" s="324" t="s">
        <v>4869</v>
      </c>
      <c r="K2544" s="325"/>
      <c r="L2544" s="322"/>
      <c r="M2544" s="297"/>
      <c r="N2544" s="326">
        <v>2</v>
      </c>
      <c r="O2544" s="296">
        <v>6</v>
      </c>
      <c r="P2544" s="327">
        <v>40229.188122376669</v>
      </c>
      <c r="Q2544" s="321"/>
    </row>
    <row r="2545" spans="1:17" s="285" customFormat="1" ht="11.25" x14ac:dyDescent="0.2">
      <c r="A2545" s="310" t="s">
        <v>1261</v>
      </c>
      <c r="B2545" s="296" t="s">
        <v>1262</v>
      </c>
      <c r="C2545" s="296" t="s">
        <v>312</v>
      </c>
      <c r="D2545" s="297" t="s">
        <v>4864</v>
      </c>
      <c r="E2545" s="323">
        <f>VLOOKUP(F2545,[1]ES_CGR!$E$2:$M$1643,9,0)</f>
        <v>6500</v>
      </c>
      <c r="F2545" s="310" t="s">
        <v>6366</v>
      </c>
      <c r="G2545" s="297" t="s">
        <v>6367</v>
      </c>
      <c r="H2545" s="297" t="s">
        <v>4917</v>
      </c>
      <c r="I2545" s="297" t="s">
        <v>4868</v>
      </c>
      <c r="J2545" s="324" t="s">
        <v>4869</v>
      </c>
      <c r="K2545" s="325"/>
      <c r="L2545" s="322"/>
      <c r="M2545" s="297"/>
      <c r="N2545" s="326">
        <v>1</v>
      </c>
      <c r="O2545" s="296">
        <v>2</v>
      </c>
      <c r="P2545" s="327">
        <v>9909.3781223766691</v>
      </c>
      <c r="Q2545" s="321"/>
    </row>
    <row r="2546" spans="1:17" s="285" customFormat="1" ht="11.25" x14ac:dyDescent="0.2">
      <c r="A2546" s="310" t="s">
        <v>1261</v>
      </c>
      <c r="B2546" s="296" t="s">
        <v>1262</v>
      </c>
      <c r="C2546" s="296" t="s">
        <v>312</v>
      </c>
      <c r="D2546" s="297" t="s">
        <v>4864</v>
      </c>
      <c r="E2546" s="323">
        <v>7500</v>
      </c>
      <c r="F2546" s="310" t="s">
        <v>6368</v>
      </c>
      <c r="G2546" s="297" t="s">
        <v>6369</v>
      </c>
      <c r="H2546" s="297" t="s">
        <v>4867</v>
      </c>
      <c r="I2546" s="297" t="s">
        <v>4868</v>
      </c>
      <c r="J2546" s="324" t="s">
        <v>4869</v>
      </c>
      <c r="K2546" s="325"/>
      <c r="L2546" s="322"/>
      <c r="M2546" s="297"/>
      <c r="N2546" s="326">
        <v>4</v>
      </c>
      <c r="O2546" s="296">
        <v>6</v>
      </c>
      <c r="P2546" s="327">
        <v>46229.188122376669</v>
      </c>
      <c r="Q2546" s="321"/>
    </row>
    <row r="2547" spans="1:17" s="285" customFormat="1" ht="11.25" x14ac:dyDescent="0.2">
      <c r="A2547" s="310" t="s">
        <v>1261</v>
      </c>
      <c r="B2547" s="296" t="s">
        <v>1262</v>
      </c>
      <c r="C2547" s="296" t="s">
        <v>312</v>
      </c>
      <c r="D2547" s="297" t="s">
        <v>4864</v>
      </c>
      <c r="E2547" s="323">
        <v>6500</v>
      </c>
      <c r="F2547" s="310" t="s">
        <v>6370</v>
      </c>
      <c r="G2547" s="297" t="s">
        <v>6371</v>
      </c>
      <c r="H2547" s="297" t="s">
        <v>4887</v>
      </c>
      <c r="I2547" s="297" t="s">
        <v>4868</v>
      </c>
      <c r="J2547" s="324" t="s">
        <v>4869</v>
      </c>
      <c r="K2547" s="325"/>
      <c r="L2547" s="322"/>
      <c r="M2547" s="297"/>
      <c r="N2547" s="326">
        <v>4</v>
      </c>
      <c r="O2547" s="296">
        <v>6</v>
      </c>
      <c r="P2547" s="327">
        <v>40229.188122376669</v>
      </c>
      <c r="Q2547" s="321"/>
    </row>
    <row r="2548" spans="1:17" s="285" customFormat="1" ht="11.25" x14ac:dyDescent="0.2">
      <c r="A2548" s="310" t="s">
        <v>1261</v>
      </c>
      <c r="B2548" s="296" t="s">
        <v>1262</v>
      </c>
      <c r="C2548" s="296" t="s">
        <v>312</v>
      </c>
      <c r="D2548" s="297" t="s">
        <v>4864</v>
      </c>
      <c r="E2548" s="323">
        <v>6500</v>
      </c>
      <c r="F2548" s="310" t="s">
        <v>6372</v>
      </c>
      <c r="G2548" s="297" t="s">
        <v>6373</v>
      </c>
      <c r="H2548" s="297" t="s">
        <v>4877</v>
      </c>
      <c r="I2548" s="297" t="s">
        <v>4868</v>
      </c>
      <c r="J2548" s="324" t="s">
        <v>4869</v>
      </c>
      <c r="K2548" s="325"/>
      <c r="L2548" s="322"/>
      <c r="M2548" s="297"/>
      <c r="N2548" s="326">
        <v>2</v>
      </c>
      <c r="O2548" s="296">
        <v>6</v>
      </c>
      <c r="P2548" s="327">
        <v>40229.188122376669</v>
      </c>
      <c r="Q2548" s="321"/>
    </row>
    <row r="2549" spans="1:17" s="285" customFormat="1" ht="11.25" x14ac:dyDescent="0.2">
      <c r="A2549" s="310" t="s">
        <v>1261</v>
      </c>
      <c r="B2549" s="296" t="s">
        <v>1262</v>
      </c>
      <c r="C2549" s="296" t="s">
        <v>312</v>
      </c>
      <c r="D2549" s="297" t="s">
        <v>4864</v>
      </c>
      <c r="E2549" s="323">
        <v>6500</v>
      </c>
      <c r="F2549" s="310" t="s">
        <v>6374</v>
      </c>
      <c r="G2549" s="297" t="s">
        <v>6375</v>
      </c>
      <c r="H2549" s="297" t="s">
        <v>4887</v>
      </c>
      <c r="I2549" s="297" t="s">
        <v>4868</v>
      </c>
      <c r="J2549" s="324" t="s">
        <v>4869</v>
      </c>
      <c r="K2549" s="325"/>
      <c r="L2549" s="322"/>
      <c r="M2549" s="297"/>
      <c r="N2549" s="326">
        <v>4</v>
      </c>
      <c r="O2549" s="296">
        <v>6</v>
      </c>
      <c r="P2549" s="327">
        <v>40229.188122376669</v>
      </c>
      <c r="Q2549" s="321"/>
    </row>
    <row r="2550" spans="1:17" s="285" customFormat="1" ht="11.25" x14ac:dyDescent="0.2">
      <c r="A2550" s="310" t="s">
        <v>1261</v>
      </c>
      <c r="B2550" s="296" t="s">
        <v>1262</v>
      </c>
      <c r="C2550" s="296" t="s">
        <v>312</v>
      </c>
      <c r="D2550" s="297" t="s">
        <v>4864</v>
      </c>
      <c r="E2550" s="323">
        <v>7500</v>
      </c>
      <c r="F2550" s="310" t="s">
        <v>6376</v>
      </c>
      <c r="G2550" s="297" t="s">
        <v>6377</v>
      </c>
      <c r="H2550" s="297" t="s">
        <v>4867</v>
      </c>
      <c r="I2550" s="297" t="s">
        <v>4868</v>
      </c>
      <c r="J2550" s="324" t="s">
        <v>4869</v>
      </c>
      <c r="K2550" s="325"/>
      <c r="L2550" s="322"/>
      <c r="M2550" s="297"/>
      <c r="N2550" s="326">
        <v>4</v>
      </c>
      <c r="O2550" s="296">
        <v>6</v>
      </c>
      <c r="P2550" s="327">
        <v>46229.188122376669</v>
      </c>
      <c r="Q2550" s="321"/>
    </row>
    <row r="2551" spans="1:17" s="285" customFormat="1" ht="11.25" x14ac:dyDescent="0.2">
      <c r="A2551" s="310" t="s">
        <v>1261</v>
      </c>
      <c r="B2551" s="296" t="s">
        <v>1262</v>
      </c>
      <c r="C2551" s="296" t="s">
        <v>312</v>
      </c>
      <c r="D2551" s="297" t="s">
        <v>4864</v>
      </c>
      <c r="E2551" s="323">
        <v>7500</v>
      </c>
      <c r="F2551" s="310" t="s">
        <v>6379</v>
      </c>
      <c r="G2551" s="297" t="s">
        <v>6380</v>
      </c>
      <c r="H2551" s="297" t="s">
        <v>4917</v>
      </c>
      <c r="I2551" s="297" t="s">
        <v>4868</v>
      </c>
      <c r="J2551" s="324" t="s">
        <v>4869</v>
      </c>
      <c r="K2551" s="325"/>
      <c r="L2551" s="322"/>
      <c r="M2551" s="297"/>
      <c r="N2551" s="326">
        <v>1</v>
      </c>
      <c r="O2551" s="296">
        <v>6</v>
      </c>
      <c r="P2551" s="327">
        <v>46229.188122376669</v>
      </c>
      <c r="Q2551" s="321"/>
    </row>
    <row r="2552" spans="1:17" s="285" customFormat="1" ht="11.25" x14ac:dyDescent="0.2">
      <c r="A2552" s="310" t="s">
        <v>1261</v>
      </c>
      <c r="B2552" s="296" t="s">
        <v>1262</v>
      </c>
      <c r="C2552" s="296" t="s">
        <v>312</v>
      </c>
      <c r="D2552" s="297" t="s">
        <v>4864</v>
      </c>
      <c r="E2552" s="323">
        <v>5500</v>
      </c>
      <c r="F2552" s="310" t="s">
        <v>6381</v>
      </c>
      <c r="G2552" s="297" t="s">
        <v>6382</v>
      </c>
      <c r="H2552" s="297" t="s">
        <v>4867</v>
      </c>
      <c r="I2552" s="297" t="s">
        <v>4868</v>
      </c>
      <c r="J2552" s="324" t="s">
        <v>4869</v>
      </c>
      <c r="K2552" s="325"/>
      <c r="L2552" s="322"/>
      <c r="M2552" s="297"/>
      <c r="N2552" s="326">
        <v>4</v>
      </c>
      <c r="O2552" s="296">
        <v>6</v>
      </c>
      <c r="P2552" s="327">
        <v>34229.188122376669</v>
      </c>
      <c r="Q2552" s="321"/>
    </row>
    <row r="2553" spans="1:17" s="285" customFormat="1" ht="11.25" x14ac:dyDescent="0.2">
      <c r="A2553" s="310" t="s">
        <v>1261</v>
      </c>
      <c r="B2553" s="296" t="s">
        <v>1262</v>
      </c>
      <c r="C2553" s="296" t="s">
        <v>312</v>
      </c>
      <c r="D2553" s="297" t="s">
        <v>4864</v>
      </c>
      <c r="E2553" s="323">
        <v>6500</v>
      </c>
      <c r="F2553" s="310" t="s">
        <v>6385</v>
      </c>
      <c r="G2553" s="297" t="s">
        <v>6386</v>
      </c>
      <c r="H2553" s="297" t="s">
        <v>4877</v>
      </c>
      <c r="I2553" s="297" t="s">
        <v>4868</v>
      </c>
      <c r="J2553" s="324" t="s">
        <v>4869</v>
      </c>
      <c r="K2553" s="325"/>
      <c r="L2553" s="322"/>
      <c r="M2553" s="297"/>
      <c r="N2553" s="326">
        <v>2</v>
      </c>
      <c r="O2553" s="296">
        <v>6</v>
      </c>
      <c r="P2553" s="327">
        <v>40229.188122376669</v>
      </c>
      <c r="Q2553" s="321"/>
    </row>
    <row r="2554" spans="1:17" s="285" customFormat="1" ht="11.25" x14ac:dyDescent="0.2">
      <c r="A2554" s="310" t="s">
        <v>1261</v>
      </c>
      <c r="B2554" s="296" t="s">
        <v>1262</v>
      </c>
      <c r="C2554" s="296" t="s">
        <v>312</v>
      </c>
      <c r="D2554" s="297" t="s">
        <v>4864</v>
      </c>
      <c r="E2554" s="323">
        <v>9000</v>
      </c>
      <c r="F2554" s="310" t="s">
        <v>6387</v>
      </c>
      <c r="G2554" s="297" t="s">
        <v>6388</v>
      </c>
      <c r="H2554" s="297" t="s">
        <v>4903</v>
      </c>
      <c r="I2554" s="297" t="s">
        <v>4868</v>
      </c>
      <c r="J2554" s="324" t="s">
        <v>4869</v>
      </c>
      <c r="K2554" s="325"/>
      <c r="L2554" s="322"/>
      <c r="M2554" s="297"/>
      <c r="N2554" s="326">
        <v>1</v>
      </c>
      <c r="O2554" s="296">
        <v>6</v>
      </c>
      <c r="P2554" s="327">
        <v>55229.188122376669</v>
      </c>
      <c r="Q2554" s="321"/>
    </row>
    <row r="2555" spans="1:17" s="285" customFormat="1" ht="11.25" x14ac:dyDescent="0.2">
      <c r="A2555" s="310" t="s">
        <v>1261</v>
      </c>
      <c r="B2555" s="296" t="s">
        <v>1262</v>
      </c>
      <c r="C2555" s="296" t="s">
        <v>312</v>
      </c>
      <c r="D2555" s="297" t="s">
        <v>4864</v>
      </c>
      <c r="E2555" s="323">
        <v>5500</v>
      </c>
      <c r="F2555" s="310" t="s">
        <v>6389</v>
      </c>
      <c r="G2555" s="297" t="s">
        <v>6390</v>
      </c>
      <c r="H2555" s="297" t="s">
        <v>4917</v>
      </c>
      <c r="I2555" s="297" t="s">
        <v>4868</v>
      </c>
      <c r="J2555" s="324" t="s">
        <v>4869</v>
      </c>
      <c r="K2555" s="325"/>
      <c r="L2555" s="322"/>
      <c r="M2555" s="297"/>
      <c r="N2555" s="326">
        <v>1</v>
      </c>
      <c r="O2555" s="296">
        <v>6</v>
      </c>
      <c r="P2555" s="327">
        <v>34229.188122376669</v>
      </c>
      <c r="Q2555" s="321"/>
    </row>
    <row r="2556" spans="1:17" s="285" customFormat="1" ht="11.25" x14ac:dyDescent="0.2">
      <c r="A2556" s="310" t="s">
        <v>1261</v>
      </c>
      <c r="B2556" s="296" t="s">
        <v>1262</v>
      </c>
      <c r="C2556" s="296" t="s">
        <v>312</v>
      </c>
      <c r="D2556" s="297" t="s">
        <v>4864</v>
      </c>
      <c r="E2556" s="323">
        <v>9500</v>
      </c>
      <c r="F2556" s="310" t="s">
        <v>6391</v>
      </c>
      <c r="G2556" s="297" t="s">
        <v>6392</v>
      </c>
      <c r="H2556" s="297" t="s">
        <v>4877</v>
      </c>
      <c r="I2556" s="297" t="s">
        <v>4868</v>
      </c>
      <c r="J2556" s="324" t="s">
        <v>4869</v>
      </c>
      <c r="K2556" s="325"/>
      <c r="L2556" s="322"/>
      <c r="M2556" s="297"/>
      <c r="N2556" s="326">
        <v>1</v>
      </c>
      <c r="O2556" s="296">
        <v>6</v>
      </c>
      <c r="P2556" s="327">
        <v>58229.188122376669</v>
      </c>
      <c r="Q2556" s="321"/>
    </row>
    <row r="2557" spans="1:17" s="285" customFormat="1" ht="11.25" x14ac:dyDescent="0.2">
      <c r="A2557" s="310" t="s">
        <v>1261</v>
      </c>
      <c r="B2557" s="296" t="s">
        <v>1262</v>
      </c>
      <c r="C2557" s="296" t="s">
        <v>312</v>
      </c>
      <c r="D2557" s="297" t="s">
        <v>4864</v>
      </c>
      <c r="E2557" s="323">
        <v>6500</v>
      </c>
      <c r="F2557" s="310" t="s">
        <v>6393</v>
      </c>
      <c r="G2557" s="297" t="s">
        <v>6394</v>
      </c>
      <c r="H2557" s="297" t="s">
        <v>4877</v>
      </c>
      <c r="I2557" s="297" t="s">
        <v>4868</v>
      </c>
      <c r="J2557" s="324" t="s">
        <v>4869</v>
      </c>
      <c r="K2557" s="325"/>
      <c r="L2557" s="322"/>
      <c r="M2557" s="297"/>
      <c r="N2557" s="326">
        <v>1</v>
      </c>
      <c r="O2557" s="296">
        <v>6</v>
      </c>
      <c r="P2557" s="327">
        <v>40229.188122376669</v>
      </c>
      <c r="Q2557" s="321"/>
    </row>
    <row r="2558" spans="1:17" s="285" customFormat="1" ht="11.25" x14ac:dyDescent="0.2">
      <c r="A2558" s="310" t="s">
        <v>1261</v>
      </c>
      <c r="B2558" s="296" t="s">
        <v>1262</v>
      </c>
      <c r="C2558" s="296" t="s">
        <v>312</v>
      </c>
      <c r="D2558" s="297" t="s">
        <v>4864</v>
      </c>
      <c r="E2558" s="323">
        <v>6000</v>
      </c>
      <c r="F2558" s="310" t="s">
        <v>6395</v>
      </c>
      <c r="G2558" s="297" t="s">
        <v>6396</v>
      </c>
      <c r="H2558" s="297" t="s">
        <v>5154</v>
      </c>
      <c r="I2558" s="297" t="s">
        <v>4868</v>
      </c>
      <c r="J2558" s="324" t="s">
        <v>4869</v>
      </c>
      <c r="K2558" s="325"/>
      <c r="L2558" s="322"/>
      <c r="M2558" s="297"/>
      <c r="N2558" s="326">
        <v>1</v>
      </c>
      <c r="O2558" s="296">
        <v>6</v>
      </c>
      <c r="P2558" s="327">
        <v>37229.188122376669</v>
      </c>
      <c r="Q2558" s="321"/>
    </row>
    <row r="2559" spans="1:17" s="285" customFormat="1" ht="11.25" x14ac:dyDescent="0.2">
      <c r="A2559" s="310" t="s">
        <v>1261</v>
      </c>
      <c r="B2559" s="296" t="s">
        <v>1262</v>
      </c>
      <c r="C2559" s="296" t="s">
        <v>312</v>
      </c>
      <c r="D2559" s="297" t="s">
        <v>4956</v>
      </c>
      <c r="E2559" s="323">
        <v>1500</v>
      </c>
      <c r="F2559" s="310" t="s">
        <v>6397</v>
      </c>
      <c r="G2559" s="297" t="s">
        <v>6398</v>
      </c>
      <c r="H2559" s="297" t="s">
        <v>4959</v>
      </c>
      <c r="I2559" s="297" t="s">
        <v>4897</v>
      </c>
      <c r="J2559" s="324" t="s">
        <v>4960</v>
      </c>
      <c r="K2559" s="325"/>
      <c r="L2559" s="322"/>
      <c r="M2559" s="297"/>
      <c r="N2559" s="326">
        <v>1</v>
      </c>
      <c r="O2559" s="296">
        <v>6</v>
      </c>
      <c r="P2559" s="327">
        <v>9732.3881223766693</v>
      </c>
      <c r="Q2559" s="321"/>
    </row>
    <row r="2560" spans="1:17" s="285" customFormat="1" ht="11.25" x14ac:dyDescent="0.2">
      <c r="A2560" s="310" t="s">
        <v>1261</v>
      </c>
      <c r="B2560" s="296" t="s">
        <v>1262</v>
      </c>
      <c r="C2560" s="296" t="s">
        <v>312</v>
      </c>
      <c r="D2560" s="297" t="s">
        <v>4864</v>
      </c>
      <c r="E2560" s="323">
        <v>6500</v>
      </c>
      <c r="F2560" s="310" t="s">
        <v>6399</v>
      </c>
      <c r="G2560" s="297" t="s">
        <v>6400</v>
      </c>
      <c r="H2560" s="297" t="s">
        <v>4887</v>
      </c>
      <c r="I2560" s="297" t="s">
        <v>4868</v>
      </c>
      <c r="J2560" s="324" t="s">
        <v>4869</v>
      </c>
      <c r="K2560" s="325"/>
      <c r="L2560" s="322"/>
      <c r="M2560" s="297"/>
      <c r="N2560" s="326">
        <v>4</v>
      </c>
      <c r="O2560" s="296">
        <v>6</v>
      </c>
      <c r="P2560" s="327">
        <v>40229.188122376669</v>
      </c>
      <c r="Q2560" s="321"/>
    </row>
    <row r="2561" spans="1:17" s="285" customFormat="1" ht="11.25" x14ac:dyDescent="0.2">
      <c r="A2561" s="310" t="s">
        <v>1261</v>
      </c>
      <c r="B2561" s="296" t="s">
        <v>1262</v>
      </c>
      <c r="C2561" s="296" t="s">
        <v>312</v>
      </c>
      <c r="D2561" s="297" t="s">
        <v>4864</v>
      </c>
      <c r="E2561" s="323">
        <v>12000</v>
      </c>
      <c r="F2561" s="310" t="s">
        <v>6401</v>
      </c>
      <c r="G2561" s="297" t="s">
        <v>6402</v>
      </c>
      <c r="H2561" s="297" t="s">
        <v>6123</v>
      </c>
      <c r="I2561" s="297" t="s">
        <v>4868</v>
      </c>
      <c r="J2561" s="324" t="s">
        <v>4869</v>
      </c>
      <c r="K2561" s="325"/>
      <c r="L2561" s="322"/>
      <c r="M2561" s="297"/>
      <c r="N2561" s="326">
        <v>2</v>
      </c>
      <c r="O2561" s="296">
        <v>6</v>
      </c>
      <c r="P2561" s="327">
        <v>73229.188122376669</v>
      </c>
      <c r="Q2561" s="321"/>
    </row>
    <row r="2562" spans="1:17" s="285" customFormat="1" ht="11.25" x14ac:dyDescent="0.2">
      <c r="A2562" s="310" t="s">
        <v>1261</v>
      </c>
      <c r="B2562" s="296" t="s">
        <v>1262</v>
      </c>
      <c r="C2562" s="296" t="s">
        <v>312</v>
      </c>
      <c r="D2562" s="297" t="s">
        <v>4864</v>
      </c>
      <c r="E2562" s="323">
        <v>5500</v>
      </c>
      <c r="F2562" s="310" t="s">
        <v>6403</v>
      </c>
      <c r="G2562" s="297" t="s">
        <v>6404</v>
      </c>
      <c r="H2562" s="297" t="s">
        <v>4867</v>
      </c>
      <c r="I2562" s="297" t="s">
        <v>4868</v>
      </c>
      <c r="J2562" s="324" t="s">
        <v>4869</v>
      </c>
      <c r="K2562" s="325"/>
      <c r="L2562" s="322"/>
      <c r="M2562" s="297"/>
      <c r="N2562" s="326">
        <v>4</v>
      </c>
      <c r="O2562" s="296">
        <v>6</v>
      </c>
      <c r="P2562" s="327">
        <v>34229.188122376669</v>
      </c>
      <c r="Q2562" s="321"/>
    </row>
    <row r="2563" spans="1:17" s="285" customFormat="1" ht="11.25" x14ac:dyDescent="0.2">
      <c r="A2563" s="310" t="s">
        <v>1261</v>
      </c>
      <c r="B2563" s="296" t="s">
        <v>1262</v>
      </c>
      <c r="C2563" s="296" t="s">
        <v>312</v>
      </c>
      <c r="D2563" s="297" t="s">
        <v>4956</v>
      </c>
      <c r="E2563" s="323">
        <v>2750</v>
      </c>
      <c r="F2563" s="310" t="s">
        <v>6405</v>
      </c>
      <c r="G2563" s="297" t="s">
        <v>6406</v>
      </c>
      <c r="H2563" s="297" t="s">
        <v>4959</v>
      </c>
      <c r="I2563" s="297" t="s">
        <v>4897</v>
      </c>
      <c r="J2563" s="324" t="s">
        <v>4960</v>
      </c>
      <c r="K2563" s="325"/>
      <c r="L2563" s="322"/>
      <c r="M2563" s="297"/>
      <c r="N2563" s="326">
        <v>1</v>
      </c>
      <c r="O2563" s="296">
        <v>6</v>
      </c>
      <c r="P2563" s="327">
        <v>17729.188122376669</v>
      </c>
      <c r="Q2563" s="321"/>
    </row>
    <row r="2564" spans="1:17" s="285" customFormat="1" ht="11.25" x14ac:dyDescent="0.2">
      <c r="A2564" s="310" t="s">
        <v>1261</v>
      </c>
      <c r="B2564" s="296" t="s">
        <v>1262</v>
      </c>
      <c r="C2564" s="296" t="s">
        <v>312</v>
      </c>
      <c r="D2564" s="297" t="s">
        <v>4864</v>
      </c>
      <c r="E2564" s="323">
        <v>6500</v>
      </c>
      <c r="F2564" s="310" t="s">
        <v>6407</v>
      </c>
      <c r="G2564" s="297" t="s">
        <v>6408</v>
      </c>
      <c r="H2564" s="297" t="s">
        <v>5104</v>
      </c>
      <c r="I2564" s="297" t="s">
        <v>4868</v>
      </c>
      <c r="J2564" s="324" t="s">
        <v>4869</v>
      </c>
      <c r="K2564" s="325"/>
      <c r="L2564" s="322"/>
      <c r="M2564" s="297"/>
      <c r="N2564" s="326">
        <v>1</v>
      </c>
      <c r="O2564" s="296">
        <v>6</v>
      </c>
      <c r="P2564" s="327">
        <v>40229.188122376669</v>
      </c>
      <c r="Q2564" s="321"/>
    </row>
    <row r="2565" spans="1:17" s="285" customFormat="1" ht="11.25" x14ac:dyDescent="0.2">
      <c r="A2565" s="310" t="s">
        <v>1261</v>
      </c>
      <c r="B2565" s="296" t="s">
        <v>1262</v>
      </c>
      <c r="C2565" s="296" t="s">
        <v>312</v>
      </c>
      <c r="D2565" s="297" t="s">
        <v>4864</v>
      </c>
      <c r="E2565" s="323">
        <v>8500</v>
      </c>
      <c r="F2565" s="310" t="s">
        <v>6409</v>
      </c>
      <c r="G2565" s="297" t="s">
        <v>6410</v>
      </c>
      <c r="H2565" s="297" t="s">
        <v>4887</v>
      </c>
      <c r="I2565" s="297" t="s">
        <v>4868</v>
      </c>
      <c r="J2565" s="324" t="s">
        <v>4869</v>
      </c>
      <c r="K2565" s="325"/>
      <c r="L2565" s="322"/>
      <c r="M2565" s="297"/>
      <c r="N2565" s="326">
        <v>1</v>
      </c>
      <c r="O2565" s="296">
        <v>6</v>
      </c>
      <c r="P2565" s="327">
        <v>52229.188122376669</v>
      </c>
      <c r="Q2565" s="321"/>
    </row>
    <row r="2566" spans="1:17" s="285" customFormat="1" ht="11.25" x14ac:dyDescent="0.2">
      <c r="A2566" s="310" t="s">
        <v>1261</v>
      </c>
      <c r="B2566" s="296" t="s">
        <v>1262</v>
      </c>
      <c r="C2566" s="296" t="s">
        <v>312</v>
      </c>
      <c r="D2566" s="297" t="s">
        <v>4864</v>
      </c>
      <c r="E2566" s="323">
        <v>6500</v>
      </c>
      <c r="F2566" s="310" t="s">
        <v>6411</v>
      </c>
      <c r="G2566" s="297" t="s">
        <v>6412</v>
      </c>
      <c r="H2566" s="297" t="s">
        <v>4867</v>
      </c>
      <c r="I2566" s="297" t="s">
        <v>4868</v>
      </c>
      <c r="J2566" s="324" t="s">
        <v>4869</v>
      </c>
      <c r="K2566" s="325"/>
      <c r="L2566" s="322"/>
      <c r="M2566" s="297"/>
      <c r="N2566" s="326">
        <v>2</v>
      </c>
      <c r="O2566" s="296">
        <v>6</v>
      </c>
      <c r="P2566" s="327">
        <v>40229.188122376669</v>
      </c>
      <c r="Q2566" s="321"/>
    </row>
    <row r="2567" spans="1:17" s="285" customFormat="1" ht="11.25" x14ac:dyDescent="0.2">
      <c r="A2567" s="310" t="s">
        <v>1261</v>
      </c>
      <c r="B2567" s="296" t="s">
        <v>1262</v>
      </c>
      <c r="C2567" s="296" t="s">
        <v>312</v>
      </c>
      <c r="D2567" s="297" t="s">
        <v>4864</v>
      </c>
      <c r="E2567" s="323">
        <v>6500</v>
      </c>
      <c r="F2567" s="310" t="s">
        <v>6413</v>
      </c>
      <c r="G2567" s="297" t="s">
        <v>6414</v>
      </c>
      <c r="H2567" s="297" t="s">
        <v>5347</v>
      </c>
      <c r="I2567" s="297" t="s">
        <v>4868</v>
      </c>
      <c r="J2567" s="324" t="s">
        <v>4869</v>
      </c>
      <c r="K2567" s="325"/>
      <c r="L2567" s="322"/>
      <c r="M2567" s="297"/>
      <c r="N2567" s="326">
        <v>2</v>
      </c>
      <c r="O2567" s="296">
        <v>6</v>
      </c>
      <c r="P2567" s="327">
        <v>40229.188122376669</v>
      </c>
      <c r="Q2567" s="321"/>
    </row>
    <row r="2568" spans="1:17" s="285" customFormat="1" ht="11.25" x14ac:dyDescent="0.2">
      <c r="A2568" s="310" t="s">
        <v>1261</v>
      </c>
      <c r="B2568" s="296" t="s">
        <v>1262</v>
      </c>
      <c r="C2568" s="296" t="s">
        <v>312</v>
      </c>
      <c r="D2568" s="297" t="s">
        <v>4864</v>
      </c>
      <c r="E2568" s="323">
        <v>6500</v>
      </c>
      <c r="F2568" s="310" t="s">
        <v>6415</v>
      </c>
      <c r="G2568" s="297" t="s">
        <v>6416</v>
      </c>
      <c r="H2568" s="297" t="s">
        <v>4877</v>
      </c>
      <c r="I2568" s="297" t="s">
        <v>4868</v>
      </c>
      <c r="J2568" s="324" t="s">
        <v>4869</v>
      </c>
      <c r="K2568" s="325"/>
      <c r="L2568" s="322"/>
      <c r="M2568" s="297"/>
      <c r="N2568" s="326">
        <v>1</v>
      </c>
      <c r="O2568" s="296">
        <v>6</v>
      </c>
      <c r="P2568" s="327">
        <v>40229.188122376669</v>
      </c>
      <c r="Q2568" s="321"/>
    </row>
    <row r="2569" spans="1:17" s="285" customFormat="1" ht="11.25" x14ac:dyDescent="0.2">
      <c r="A2569" s="310" t="s">
        <v>1261</v>
      </c>
      <c r="B2569" s="296" t="s">
        <v>1262</v>
      </c>
      <c r="C2569" s="296" t="s">
        <v>312</v>
      </c>
      <c r="D2569" s="297" t="s">
        <v>4864</v>
      </c>
      <c r="E2569" s="323">
        <v>6500</v>
      </c>
      <c r="F2569" s="310" t="s">
        <v>6417</v>
      </c>
      <c r="G2569" s="297" t="s">
        <v>6418</v>
      </c>
      <c r="H2569" s="297" t="s">
        <v>4877</v>
      </c>
      <c r="I2569" s="297" t="s">
        <v>4868</v>
      </c>
      <c r="J2569" s="324" t="s">
        <v>4869</v>
      </c>
      <c r="K2569" s="325"/>
      <c r="L2569" s="322"/>
      <c r="M2569" s="297"/>
      <c r="N2569" s="326">
        <v>1</v>
      </c>
      <c r="O2569" s="296">
        <v>6</v>
      </c>
      <c r="P2569" s="327">
        <v>40229.188122376669</v>
      </c>
      <c r="Q2569" s="321"/>
    </row>
    <row r="2570" spans="1:17" s="285" customFormat="1" ht="11.25" x14ac:dyDescent="0.2">
      <c r="A2570" s="310" t="s">
        <v>1261</v>
      </c>
      <c r="B2570" s="296" t="s">
        <v>1262</v>
      </c>
      <c r="C2570" s="296" t="s">
        <v>312</v>
      </c>
      <c r="D2570" s="297" t="s">
        <v>4864</v>
      </c>
      <c r="E2570" s="323">
        <v>9000</v>
      </c>
      <c r="F2570" s="310" t="s">
        <v>6419</v>
      </c>
      <c r="G2570" s="297" t="s">
        <v>6420</v>
      </c>
      <c r="H2570" s="297" t="s">
        <v>4867</v>
      </c>
      <c r="I2570" s="297" t="s">
        <v>4868</v>
      </c>
      <c r="J2570" s="324" t="s">
        <v>4869</v>
      </c>
      <c r="K2570" s="325"/>
      <c r="L2570" s="322"/>
      <c r="M2570" s="297"/>
      <c r="N2570" s="326">
        <v>2</v>
      </c>
      <c r="O2570" s="296">
        <v>6</v>
      </c>
      <c r="P2570" s="327">
        <v>55229.188122376669</v>
      </c>
      <c r="Q2570" s="321"/>
    </row>
    <row r="2571" spans="1:17" s="285" customFormat="1" ht="11.25" x14ac:dyDescent="0.2">
      <c r="A2571" s="310" t="s">
        <v>1261</v>
      </c>
      <c r="B2571" s="296" t="s">
        <v>1262</v>
      </c>
      <c r="C2571" s="296" t="s">
        <v>312</v>
      </c>
      <c r="D2571" s="297" t="s">
        <v>4864</v>
      </c>
      <c r="E2571" s="323">
        <v>9000</v>
      </c>
      <c r="F2571" s="310" t="s">
        <v>6423</v>
      </c>
      <c r="G2571" s="297" t="s">
        <v>6424</v>
      </c>
      <c r="H2571" s="297" t="s">
        <v>4917</v>
      </c>
      <c r="I2571" s="297" t="s">
        <v>4868</v>
      </c>
      <c r="J2571" s="324" t="s">
        <v>4869</v>
      </c>
      <c r="K2571" s="325"/>
      <c r="L2571" s="322"/>
      <c r="M2571" s="297"/>
      <c r="N2571" s="326">
        <v>2</v>
      </c>
      <c r="O2571" s="296">
        <v>6</v>
      </c>
      <c r="P2571" s="327">
        <v>55229.188122376669</v>
      </c>
      <c r="Q2571" s="321"/>
    </row>
    <row r="2572" spans="1:17" s="285" customFormat="1" ht="11.25" x14ac:dyDescent="0.2">
      <c r="A2572" s="310" t="s">
        <v>1261</v>
      </c>
      <c r="B2572" s="296" t="s">
        <v>1262</v>
      </c>
      <c r="C2572" s="296" t="s">
        <v>312</v>
      </c>
      <c r="D2572" s="297" t="s">
        <v>4864</v>
      </c>
      <c r="E2572" s="323">
        <v>8500</v>
      </c>
      <c r="F2572" s="310" t="s">
        <v>6425</v>
      </c>
      <c r="G2572" s="297" t="s">
        <v>6426</v>
      </c>
      <c r="H2572" s="297" t="s">
        <v>4887</v>
      </c>
      <c r="I2572" s="297" t="s">
        <v>4868</v>
      </c>
      <c r="J2572" s="324" t="s">
        <v>4869</v>
      </c>
      <c r="K2572" s="325"/>
      <c r="L2572" s="322"/>
      <c r="M2572" s="297"/>
      <c r="N2572" s="326">
        <v>4</v>
      </c>
      <c r="O2572" s="296">
        <v>5</v>
      </c>
      <c r="P2572" s="327">
        <v>52011.388122376666</v>
      </c>
      <c r="Q2572" s="321"/>
    </row>
    <row r="2573" spans="1:17" s="285" customFormat="1" ht="11.25" x14ac:dyDescent="0.2">
      <c r="A2573" s="310" t="s">
        <v>1261</v>
      </c>
      <c r="B2573" s="296" t="s">
        <v>1262</v>
      </c>
      <c r="C2573" s="296" t="s">
        <v>312</v>
      </c>
      <c r="D2573" s="297" t="s">
        <v>4864</v>
      </c>
      <c r="E2573" s="323">
        <v>7500</v>
      </c>
      <c r="F2573" s="310" t="s">
        <v>6427</v>
      </c>
      <c r="G2573" s="297" t="s">
        <v>6428</v>
      </c>
      <c r="H2573" s="297" t="s">
        <v>4874</v>
      </c>
      <c r="I2573" s="297" t="s">
        <v>4868</v>
      </c>
      <c r="J2573" s="324" t="s">
        <v>4869</v>
      </c>
      <c r="K2573" s="325"/>
      <c r="L2573" s="322"/>
      <c r="M2573" s="297"/>
      <c r="N2573" s="326">
        <v>2</v>
      </c>
      <c r="O2573" s="296">
        <v>6</v>
      </c>
      <c r="P2573" s="327">
        <v>46229.188122376669</v>
      </c>
      <c r="Q2573" s="321"/>
    </row>
    <row r="2574" spans="1:17" s="285" customFormat="1" ht="11.25" x14ac:dyDescent="0.2">
      <c r="A2574" s="310" t="s">
        <v>1261</v>
      </c>
      <c r="B2574" s="296" t="s">
        <v>1262</v>
      </c>
      <c r="C2574" s="296" t="s">
        <v>312</v>
      </c>
      <c r="D2574" s="297" t="s">
        <v>4864</v>
      </c>
      <c r="E2574" s="323">
        <v>6500</v>
      </c>
      <c r="F2574" s="310" t="s">
        <v>6431</v>
      </c>
      <c r="G2574" s="297" t="s">
        <v>6432</v>
      </c>
      <c r="H2574" s="297" t="s">
        <v>4887</v>
      </c>
      <c r="I2574" s="297" t="s">
        <v>4868</v>
      </c>
      <c r="J2574" s="324" t="s">
        <v>4869</v>
      </c>
      <c r="K2574" s="325"/>
      <c r="L2574" s="322"/>
      <c r="M2574" s="297"/>
      <c r="N2574" s="326">
        <v>4</v>
      </c>
      <c r="O2574" s="296">
        <v>6</v>
      </c>
      <c r="P2574" s="327">
        <v>40229.188122376669</v>
      </c>
      <c r="Q2574" s="321"/>
    </row>
    <row r="2575" spans="1:17" s="285" customFormat="1" ht="11.25" x14ac:dyDescent="0.2">
      <c r="A2575" s="310" t="s">
        <v>1261</v>
      </c>
      <c r="B2575" s="296" t="s">
        <v>1262</v>
      </c>
      <c r="C2575" s="296" t="s">
        <v>312</v>
      </c>
      <c r="D2575" s="297" t="s">
        <v>4864</v>
      </c>
      <c r="E2575" s="323">
        <v>6500</v>
      </c>
      <c r="F2575" s="310" t="s">
        <v>6433</v>
      </c>
      <c r="G2575" s="297" t="s">
        <v>6434</v>
      </c>
      <c r="H2575" s="297" t="s">
        <v>4877</v>
      </c>
      <c r="I2575" s="297" t="s">
        <v>4868</v>
      </c>
      <c r="J2575" s="324" t="s">
        <v>4869</v>
      </c>
      <c r="K2575" s="325"/>
      <c r="L2575" s="322"/>
      <c r="M2575" s="297"/>
      <c r="N2575" s="326">
        <v>2</v>
      </c>
      <c r="O2575" s="296">
        <v>6</v>
      </c>
      <c r="P2575" s="327">
        <v>40229.188122376669</v>
      </c>
      <c r="Q2575" s="321"/>
    </row>
    <row r="2576" spans="1:17" s="285" customFormat="1" ht="11.25" x14ac:dyDescent="0.2">
      <c r="A2576" s="310" t="s">
        <v>1261</v>
      </c>
      <c r="B2576" s="296" t="s">
        <v>1262</v>
      </c>
      <c r="C2576" s="296" t="s">
        <v>312</v>
      </c>
      <c r="D2576" s="297" t="s">
        <v>4864</v>
      </c>
      <c r="E2576" s="323">
        <v>6500</v>
      </c>
      <c r="F2576" s="310" t="s">
        <v>6435</v>
      </c>
      <c r="G2576" s="297" t="s">
        <v>6436</v>
      </c>
      <c r="H2576" s="297" t="s">
        <v>4877</v>
      </c>
      <c r="I2576" s="297" t="s">
        <v>4868</v>
      </c>
      <c r="J2576" s="324" t="s">
        <v>4869</v>
      </c>
      <c r="K2576" s="325"/>
      <c r="L2576" s="322"/>
      <c r="M2576" s="297"/>
      <c r="N2576" s="326">
        <v>2</v>
      </c>
      <c r="O2576" s="296">
        <v>6</v>
      </c>
      <c r="P2576" s="327">
        <v>40229.188122376669</v>
      </c>
      <c r="Q2576" s="321"/>
    </row>
    <row r="2577" spans="1:17" s="285" customFormat="1" ht="11.25" x14ac:dyDescent="0.2">
      <c r="A2577" s="310" t="s">
        <v>1261</v>
      </c>
      <c r="B2577" s="296" t="s">
        <v>1262</v>
      </c>
      <c r="C2577" s="296" t="s">
        <v>312</v>
      </c>
      <c r="D2577" s="297" t="s">
        <v>4864</v>
      </c>
      <c r="E2577" s="323">
        <v>3000</v>
      </c>
      <c r="F2577" s="310" t="s">
        <v>6437</v>
      </c>
      <c r="G2577" s="297" t="s">
        <v>6438</v>
      </c>
      <c r="H2577" s="297" t="s">
        <v>4874</v>
      </c>
      <c r="I2577" s="297" t="s">
        <v>4868</v>
      </c>
      <c r="J2577" s="324" t="s">
        <v>4869</v>
      </c>
      <c r="K2577" s="325"/>
      <c r="L2577" s="322"/>
      <c r="M2577" s="297"/>
      <c r="N2577" s="326">
        <v>1</v>
      </c>
      <c r="O2577" s="296">
        <v>6</v>
      </c>
      <c r="P2577" s="327">
        <v>19229.188122376669</v>
      </c>
      <c r="Q2577" s="321"/>
    </row>
    <row r="2578" spans="1:17" s="285" customFormat="1" ht="11.25" x14ac:dyDescent="0.2">
      <c r="A2578" s="310" t="s">
        <v>1261</v>
      </c>
      <c r="B2578" s="296" t="s">
        <v>1262</v>
      </c>
      <c r="C2578" s="296" t="s">
        <v>312</v>
      </c>
      <c r="D2578" s="297" t="s">
        <v>4864</v>
      </c>
      <c r="E2578" s="323">
        <v>6500</v>
      </c>
      <c r="F2578" s="310" t="s">
        <v>6439</v>
      </c>
      <c r="G2578" s="297" t="s">
        <v>6440</v>
      </c>
      <c r="H2578" s="297" t="s">
        <v>4867</v>
      </c>
      <c r="I2578" s="297" t="s">
        <v>4868</v>
      </c>
      <c r="J2578" s="324" t="s">
        <v>4869</v>
      </c>
      <c r="K2578" s="325"/>
      <c r="L2578" s="322"/>
      <c r="M2578" s="297"/>
      <c r="N2578" s="326">
        <v>2</v>
      </c>
      <c r="O2578" s="296">
        <v>6</v>
      </c>
      <c r="P2578" s="327">
        <v>40229.188122376669</v>
      </c>
      <c r="Q2578" s="321"/>
    </row>
    <row r="2579" spans="1:17" s="285" customFormat="1" ht="11.25" x14ac:dyDescent="0.2">
      <c r="A2579" s="310" t="s">
        <v>1261</v>
      </c>
      <c r="B2579" s="296" t="s">
        <v>1262</v>
      </c>
      <c r="C2579" s="296" t="s">
        <v>312</v>
      </c>
      <c r="D2579" s="297" t="s">
        <v>4864</v>
      </c>
      <c r="E2579" s="323">
        <v>7500</v>
      </c>
      <c r="F2579" s="310" t="s">
        <v>6441</v>
      </c>
      <c r="G2579" s="297" t="s">
        <v>6442</v>
      </c>
      <c r="H2579" s="297" t="s">
        <v>4867</v>
      </c>
      <c r="I2579" s="297" t="s">
        <v>4868</v>
      </c>
      <c r="J2579" s="324" t="s">
        <v>4869</v>
      </c>
      <c r="K2579" s="325"/>
      <c r="L2579" s="322"/>
      <c r="M2579" s="297"/>
      <c r="N2579" s="326">
        <v>4</v>
      </c>
      <c r="O2579" s="296">
        <v>6</v>
      </c>
      <c r="P2579" s="327">
        <v>46229.188122376669</v>
      </c>
      <c r="Q2579" s="321"/>
    </row>
    <row r="2580" spans="1:17" s="285" customFormat="1" ht="11.25" x14ac:dyDescent="0.2">
      <c r="A2580" s="310" t="s">
        <v>1261</v>
      </c>
      <c r="B2580" s="296" t="s">
        <v>1262</v>
      </c>
      <c r="C2580" s="296" t="s">
        <v>312</v>
      </c>
      <c r="D2580" s="297" t="s">
        <v>4864</v>
      </c>
      <c r="E2580" s="323">
        <v>6000</v>
      </c>
      <c r="F2580" s="310" t="s">
        <v>6443</v>
      </c>
      <c r="G2580" s="297" t="s">
        <v>6444</v>
      </c>
      <c r="H2580" s="297" t="s">
        <v>4877</v>
      </c>
      <c r="I2580" s="297" t="s">
        <v>4868</v>
      </c>
      <c r="J2580" s="324" t="s">
        <v>4869</v>
      </c>
      <c r="K2580" s="325"/>
      <c r="L2580" s="322"/>
      <c r="M2580" s="297"/>
      <c r="N2580" s="326">
        <v>1</v>
      </c>
      <c r="O2580" s="296">
        <v>6</v>
      </c>
      <c r="P2580" s="327">
        <v>37229.188122376669</v>
      </c>
      <c r="Q2580" s="321"/>
    </row>
    <row r="2581" spans="1:17" s="285" customFormat="1" ht="11.25" x14ac:dyDescent="0.2">
      <c r="A2581" s="310" t="s">
        <v>1261</v>
      </c>
      <c r="B2581" s="296" t="s">
        <v>1262</v>
      </c>
      <c r="C2581" s="296" t="s">
        <v>312</v>
      </c>
      <c r="D2581" s="297" t="s">
        <v>4956</v>
      </c>
      <c r="E2581" s="323">
        <v>2500</v>
      </c>
      <c r="F2581" s="310" t="s">
        <v>6445</v>
      </c>
      <c r="G2581" s="297" t="s">
        <v>6446</v>
      </c>
      <c r="H2581" s="297" t="s">
        <v>4896</v>
      </c>
      <c r="I2581" s="297" t="s">
        <v>4897</v>
      </c>
      <c r="J2581" s="297" t="s">
        <v>4898</v>
      </c>
      <c r="K2581" s="325"/>
      <c r="L2581" s="322"/>
      <c r="M2581" s="297"/>
      <c r="N2581" s="326">
        <v>1</v>
      </c>
      <c r="O2581" s="296">
        <v>6</v>
      </c>
      <c r="P2581" s="327">
        <v>16229.188122376669</v>
      </c>
      <c r="Q2581" s="321"/>
    </row>
    <row r="2582" spans="1:17" s="285" customFormat="1" ht="11.25" x14ac:dyDescent="0.2">
      <c r="A2582" s="310" t="s">
        <v>1261</v>
      </c>
      <c r="B2582" s="296" t="s">
        <v>1262</v>
      </c>
      <c r="C2582" s="296" t="s">
        <v>312</v>
      </c>
      <c r="D2582" s="297" t="s">
        <v>4864</v>
      </c>
      <c r="E2582" s="323">
        <f>VLOOKUP(F2582,[1]ES_CGR!$E$2:$M$1643,9,0)</f>
        <v>8500</v>
      </c>
      <c r="F2582" s="310" t="s">
        <v>6447</v>
      </c>
      <c r="G2582" s="297" t="s">
        <v>6448</v>
      </c>
      <c r="H2582" s="297" t="s">
        <v>4887</v>
      </c>
      <c r="I2582" s="297" t="s">
        <v>4868</v>
      </c>
      <c r="J2582" s="324" t="s">
        <v>4869</v>
      </c>
      <c r="K2582" s="325"/>
      <c r="L2582" s="322"/>
      <c r="M2582" s="297"/>
      <c r="N2582" s="326">
        <v>1</v>
      </c>
      <c r="O2582" s="296">
        <v>6</v>
      </c>
      <c r="P2582" s="327">
        <v>52229.188122376669</v>
      </c>
      <c r="Q2582" s="321"/>
    </row>
    <row r="2583" spans="1:17" s="285" customFormat="1" ht="11.25" x14ac:dyDescent="0.2">
      <c r="A2583" s="310" t="s">
        <v>1261</v>
      </c>
      <c r="B2583" s="296" t="s">
        <v>1262</v>
      </c>
      <c r="C2583" s="296" t="s">
        <v>312</v>
      </c>
      <c r="D2583" s="297" t="s">
        <v>4864</v>
      </c>
      <c r="E2583" s="323">
        <v>9500</v>
      </c>
      <c r="F2583" s="310" t="s">
        <v>6449</v>
      </c>
      <c r="G2583" s="297" t="s">
        <v>6450</v>
      </c>
      <c r="H2583" s="297" t="s">
        <v>4887</v>
      </c>
      <c r="I2583" s="297" t="s">
        <v>4868</v>
      </c>
      <c r="J2583" s="324" t="s">
        <v>4869</v>
      </c>
      <c r="K2583" s="325"/>
      <c r="L2583" s="322"/>
      <c r="M2583" s="297"/>
      <c r="N2583" s="326">
        <v>2</v>
      </c>
      <c r="O2583" s="296">
        <v>6</v>
      </c>
      <c r="P2583" s="327">
        <v>58229.188122376669</v>
      </c>
      <c r="Q2583" s="321"/>
    </row>
    <row r="2584" spans="1:17" s="285" customFormat="1" ht="11.25" x14ac:dyDescent="0.2">
      <c r="A2584" s="310" t="s">
        <v>1261</v>
      </c>
      <c r="B2584" s="296" t="s">
        <v>1262</v>
      </c>
      <c r="C2584" s="296" t="s">
        <v>312</v>
      </c>
      <c r="D2584" s="297" t="s">
        <v>4864</v>
      </c>
      <c r="E2584" s="323">
        <v>6500</v>
      </c>
      <c r="F2584" s="310" t="s">
        <v>6455</v>
      </c>
      <c r="G2584" s="297" t="s">
        <v>6456</v>
      </c>
      <c r="H2584" s="297" t="s">
        <v>4887</v>
      </c>
      <c r="I2584" s="297" t="s">
        <v>4868</v>
      </c>
      <c r="J2584" s="324" t="s">
        <v>4869</v>
      </c>
      <c r="K2584" s="325"/>
      <c r="L2584" s="322"/>
      <c r="M2584" s="297"/>
      <c r="N2584" s="326">
        <v>4</v>
      </c>
      <c r="O2584" s="296">
        <v>6</v>
      </c>
      <c r="P2584" s="327">
        <v>40229.188122376669</v>
      </c>
      <c r="Q2584" s="321"/>
    </row>
    <row r="2585" spans="1:17" s="285" customFormat="1" ht="11.25" x14ac:dyDescent="0.2">
      <c r="A2585" s="310" t="s">
        <v>1261</v>
      </c>
      <c r="B2585" s="296" t="s">
        <v>1262</v>
      </c>
      <c r="C2585" s="296" t="s">
        <v>312</v>
      </c>
      <c r="D2585" s="297" t="s">
        <v>4864</v>
      </c>
      <c r="E2585" s="323">
        <v>6500</v>
      </c>
      <c r="F2585" s="310" t="s">
        <v>6457</v>
      </c>
      <c r="G2585" s="297" t="s">
        <v>6458</v>
      </c>
      <c r="H2585" s="297" t="s">
        <v>4887</v>
      </c>
      <c r="I2585" s="297" t="s">
        <v>4868</v>
      </c>
      <c r="J2585" s="324" t="s">
        <v>4869</v>
      </c>
      <c r="K2585" s="325"/>
      <c r="L2585" s="322"/>
      <c r="M2585" s="297"/>
      <c r="N2585" s="326">
        <v>4</v>
      </c>
      <c r="O2585" s="296">
        <v>6</v>
      </c>
      <c r="P2585" s="327">
        <v>40229.188122376669</v>
      </c>
      <c r="Q2585" s="321"/>
    </row>
    <row r="2586" spans="1:17" s="285" customFormat="1" ht="11.25" x14ac:dyDescent="0.2">
      <c r="A2586" s="310" t="s">
        <v>1261</v>
      </c>
      <c r="B2586" s="296" t="s">
        <v>1262</v>
      </c>
      <c r="C2586" s="296" t="s">
        <v>312</v>
      </c>
      <c r="D2586" s="297" t="s">
        <v>4864</v>
      </c>
      <c r="E2586" s="323">
        <v>6500</v>
      </c>
      <c r="F2586" s="310" t="s">
        <v>6459</v>
      </c>
      <c r="G2586" s="297" t="s">
        <v>6460</v>
      </c>
      <c r="H2586" s="297" t="s">
        <v>4877</v>
      </c>
      <c r="I2586" s="297" t="s">
        <v>4868</v>
      </c>
      <c r="J2586" s="324" t="s">
        <v>4869</v>
      </c>
      <c r="K2586" s="325"/>
      <c r="L2586" s="322"/>
      <c r="M2586" s="297"/>
      <c r="N2586" s="326">
        <v>1</v>
      </c>
      <c r="O2586" s="296">
        <v>6</v>
      </c>
      <c r="P2586" s="327">
        <v>40229.188122376669</v>
      </c>
      <c r="Q2586" s="321"/>
    </row>
    <row r="2587" spans="1:17" s="285" customFormat="1" ht="11.25" x14ac:dyDescent="0.2">
      <c r="A2587" s="310" t="s">
        <v>1261</v>
      </c>
      <c r="B2587" s="296" t="s">
        <v>1262</v>
      </c>
      <c r="C2587" s="296" t="s">
        <v>312</v>
      </c>
      <c r="D2587" s="297" t="s">
        <v>4864</v>
      </c>
      <c r="E2587" s="323">
        <v>10500</v>
      </c>
      <c r="F2587" s="310" t="s">
        <v>6461</v>
      </c>
      <c r="G2587" s="297" t="s">
        <v>6462</v>
      </c>
      <c r="H2587" s="297" t="s">
        <v>4887</v>
      </c>
      <c r="I2587" s="297" t="s">
        <v>4868</v>
      </c>
      <c r="J2587" s="324" t="s">
        <v>4869</v>
      </c>
      <c r="K2587" s="325"/>
      <c r="L2587" s="322"/>
      <c r="M2587" s="297"/>
      <c r="N2587" s="326">
        <v>4</v>
      </c>
      <c r="O2587" s="296">
        <v>6</v>
      </c>
      <c r="P2587" s="327">
        <v>64229.188122376669</v>
      </c>
      <c r="Q2587" s="321"/>
    </row>
    <row r="2588" spans="1:17" s="285" customFormat="1" ht="11.25" x14ac:dyDescent="0.2">
      <c r="A2588" s="310" t="s">
        <v>1261</v>
      </c>
      <c r="B2588" s="296" t="s">
        <v>1262</v>
      </c>
      <c r="C2588" s="296" t="s">
        <v>312</v>
      </c>
      <c r="D2588" s="297" t="s">
        <v>4864</v>
      </c>
      <c r="E2588" s="323">
        <f>VLOOKUP(F2588,[1]ES_CGR!$E$2:$M$1643,9,0)</f>
        <v>5500</v>
      </c>
      <c r="F2588" s="310" t="s">
        <v>6463</v>
      </c>
      <c r="G2588" s="297" t="s">
        <v>6464</v>
      </c>
      <c r="H2588" s="297" t="s">
        <v>4867</v>
      </c>
      <c r="I2588" s="297" t="s">
        <v>4868</v>
      </c>
      <c r="J2588" s="324" t="s">
        <v>4869</v>
      </c>
      <c r="K2588" s="325"/>
      <c r="L2588" s="322"/>
      <c r="M2588" s="297"/>
      <c r="N2588" s="326">
        <v>1</v>
      </c>
      <c r="O2588" s="296">
        <v>4</v>
      </c>
      <c r="P2588" s="327">
        <v>24612.258122376668</v>
      </c>
      <c r="Q2588" s="321"/>
    </row>
    <row r="2589" spans="1:17" s="285" customFormat="1" ht="11.25" x14ac:dyDescent="0.2">
      <c r="A2589" s="310" t="s">
        <v>1261</v>
      </c>
      <c r="B2589" s="296" t="s">
        <v>1262</v>
      </c>
      <c r="C2589" s="296" t="s">
        <v>312</v>
      </c>
      <c r="D2589" s="297" t="s">
        <v>4864</v>
      </c>
      <c r="E2589" s="323">
        <v>6500</v>
      </c>
      <c r="F2589" s="310" t="s">
        <v>6465</v>
      </c>
      <c r="G2589" s="297" t="s">
        <v>6466</v>
      </c>
      <c r="H2589" s="297" t="s">
        <v>4917</v>
      </c>
      <c r="I2589" s="297" t="s">
        <v>4868</v>
      </c>
      <c r="J2589" s="324" t="s">
        <v>4869</v>
      </c>
      <c r="K2589" s="325"/>
      <c r="L2589" s="322"/>
      <c r="M2589" s="297"/>
      <c r="N2589" s="326">
        <v>4</v>
      </c>
      <c r="O2589" s="296">
        <v>6</v>
      </c>
      <c r="P2589" s="327">
        <v>40229.188122376669</v>
      </c>
      <c r="Q2589" s="321"/>
    </row>
    <row r="2590" spans="1:17" s="285" customFormat="1" ht="11.25" x14ac:dyDescent="0.2">
      <c r="A2590" s="310" t="s">
        <v>1261</v>
      </c>
      <c r="B2590" s="296" t="s">
        <v>1262</v>
      </c>
      <c r="C2590" s="296" t="s">
        <v>312</v>
      </c>
      <c r="D2590" s="297" t="s">
        <v>4864</v>
      </c>
      <c r="E2590" s="323">
        <v>5500</v>
      </c>
      <c r="F2590" s="310" t="s">
        <v>6467</v>
      </c>
      <c r="G2590" s="297" t="s">
        <v>6468</v>
      </c>
      <c r="H2590" s="297" t="s">
        <v>4914</v>
      </c>
      <c r="I2590" s="297" t="s">
        <v>4868</v>
      </c>
      <c r="J2590" s="324" t="s">
        <v>4869</v>
      </c>
      <c r="K2590" s="325"/>
      <c r="L2590" s="322"/>
      <c r="M2590" s="297"/>
      <c r="N2590" s="326">
        <v>1</v>
      </c>
      <c r="O2590" s="296">
        <v>6</v>
      </c>
      <c r="P2590" s="327">
        <v>34229.188122376669</v>
      </c>
      <c r="Q2590" s="321"/>
    </row>
    <row r="2591" spans="1:17" s="285" customFormat="1" ht="11.25" x14ac:dyDescent="0.2">
      <c r="A2591" s="310" t="s">
        <v>1261</v>
      </c>
      <c r="B2591" s="296" t="s">
        <v>1262</v>
      </c>
      <c r="C2591" s="296" t="s">
        <v>312</v>
      </c>
      <c r="D2591" s="297" t="s">
        <v>4864</v>
      </c>
      <c r="E2591" s="323">
        <v>8500</v>
      </c>
      <c r="F2591" s="310" t="s">
        <v>6469</v>
      </c>
      <c r="G2591" s="297" t="s">
        <v>6470</v>
      </c>
      <c r="H2591" s="297" t="s">
        <v>5925</v>
      </c>
      <c r="I2591" s="297" t="s">
        <v>4868</v>
      </c>
      <c r="J2591" s="324" t="s">
        <v>4869</v>
      </c>
      <c r="K2591" s="325"/>
      <c r="L2591" s="322"/>
      <c r="M2591" s="297"/>
      <c r="N2591" s="326">
        <v>2</v>
      </c>
      <c r="O2591" s="296">
        <v>6</v>
      </c>
      <c r="P2591" s="327">
        <v>52229.188122376669</v>
      </c>
      <c r="Q2591" s="321"/>
    </row>
    <row r="2592" spans="1:17" s="285" customFormat="1" ht="11.25" x14ac:dyDescent="0.2">
      <c r="A2592" s="310" t="s">
        <v>1261</v>
      </c>
      <c r="B2592" s="296" t="s">
        <v>1262</v>
      </c>
      <c r="C2592" s="296" t="s">
        <v>312</v>
      </c>
      <c r="D2592" s="297" t="s">
        <v>4864</v>
      </c>
      <c r="E2592" s="323">
        <v>5000</v>
      </c>
      <c r="F2592" s="310" t="s">
        <v>6473</v>
      </c>
      <c r="G2592" s="297" t="s">
        <v>6474</v>
      </c>
      <c r="H2592" s="297" t="s">
        <v>4903</v>
      </c>
      <c r="I2592" s="297" t="s">
        <v>4868</v>
      </c>
      <c r="J2592" s="324" t="s">
        <v>4869</v>
      </c>
      <c r="K2592" s="325"/>
      <c r="L2592" s="322"/>
      <c r="M2592" s="297"/>
      <c r="N2592" s="326">
        <v>1</v>
      </c>
      <c r="O2592" s="296">
        <v>6</v>
      </c>
      <c r="P2592" s="327">
        <v>31229.188122376669</v>
      </c>
      <c r="Q2592" s="321"/>
    </row>
    <row r="2593" spans="1:17" s="285" customFormat="1" ht="11.25" x14ac:dyDescent="0.2">
      <c r="A2593" s="310" t="s">
        <v>1261</v>
      </c>
      <c r="B2593" s="296" t="s">
        <v>1262</v>
      </c>
      <c r="C2593" s="296" t="s">
        <v>312</v>
      </c>
      <c r="D2593" s="297" t="s">
        <v>4864</v>
      </c>
      <c r="E2593" s="323">
        <v>7000</v>
      </c>
      <c r="F2593" s="310" t="s">
        <v>6475</v>
      </c>
      <c r="G2593" s="297" t="s">
        <v>6476</v>
      </c>
      <c r="H2593" s="297" t="s">
        <v>4903</v>
      </c>
      <c r="I2593" s="297" t="s">
        <v>4868</v>
      </c>
      <c r="J2593" s="324" t="s">
        <v>4869</v>
      </c>
      <c r="K2593" s="325"/>
      <c r="L2593" s="322"/>
      <c r="M2593" s="297"/>
      <c r="N2593" s="326">
        <v>1</v>
      </c>
      <c r="O2593" s="296">
        <v>6</v>
      </c>
      <c r="P2593" s="327">
        <v>43229.188122376669</v>
      </c>
      <c r="Q2593" s="321"/>
    </row>
    <row r="2594" spans="1:17" s="285" customFormat="1" ht="11.25" x14ac:dyDescent="0.2">
      <c r="A2594" s="310" t="s">
        <v>1261</v>
      </c>
      <c r="B2594" s="296" t="s">
        <v>1262</v>
      </c>
      <c r="C2594" s="296" t="s">
        <v>312</v>
      </c>
      <c r="D2594" s="297" t="s">
        <v>4864</v>
      </c>
      <c r="E2594" s="323">
        <v>10000</v>
      </c>
      <c r="F2594" s="310" t="s">
        <v>6477</v>
      </c>
      <c r="G2594" s="297" t="s">
        <v>6478</v>
      </c>
      <c r="H2594" s="297" t="s">
        <v>4887</v>
      </c>
      <c r="I2594" s="297" t="s">
        <v>4868</v>
      </c>
      <c r="J2594" s="324" t="s">
        <v>4869</v>
      </c>
      <c r="K2594" s="325"/>
      <c r="L2594" s="322"/>
      <c r="M2594" s="297"/>
      <c r="N2594" s="326">
        <v>2</v>
      </c>
      <c r="O2594" s="296">
        <v>6</v>
      </c>
      <c r="P2594" s="327">
        <v>61229.188122376669</v>
      </c>
      <c r="Q2594" s="321"/>
    </row>
    <row r="2595" spans="1:17" s="285" customFormat="1" ht="11.25" x14ac:dyDescent="0.2">
      <c r="A2595" s="310" t="s">
        <v>1261</v>
      </c>
      <c r="B2595" s="296" t="s">
        <v>1262</v>
      </c>
      <c r="C2595" s="296" t="s">
        <v>312</v>
      </c>
      <c r="D2595" s="297" t="s">
        <v>4864</v>
      </c>
      <c r="E2595" s="323">
        <v>7500</v>
      </c>
      <c r="F2595" s="310" t="s">
        <v>6479</v>
      </c>
      <c r="G2595" s="297" t="s">
        <v>6480</v>
      </c>
      <c r="H2595" s="297" t="s">
        <v>4867</v>
      </c>
      <c r="I2595" s="297" t="s">
        <v>4868</v>
      </c>
      <c r="J2595" s="324" t="s">
        <v>4869</v>
      </c>
      <c r="K2595" s="325"/>
      <c r="L2595" s="322"/>
      <c r="M2595" s="297"/>
      <c r="N2595" s="326">
        <v>2</v>
      </c>
      <c r="O2595" s="296">
        <v>6</v>
      </c>
      <c r="P2595" s="327">
        <v>46229.188122376669</v>
      </c>
      <c r="Q2595" s="321"/>
    </row>
    <row r="2596" spans="1:17" s="285" customFormat="1" ht="11.25" x14ac:dyDescent="0.2">
      <c r="A2596" s="310" t="s">
        <v>1261</v>
      </c>
      <c r="B2596" s="296" t="s">
        <v>1262</v>
      </c>
      <c r="C2596" s="296" t="s">
        <v>312</v>
      </c>
      <c r="D2596" s="297" t="s">
        <v>4864</v>
      </c>
      <c r="E2596" s="323">
        <v>7500</v>
      </c>
      <c r="F2596" s="310" t="s">
        <v>6481</v>
      </c>
      <c r="G2596" s="297" t="s">
        <v>6482</v>
      </c>
      <c r="H2596" s="297" t="s">
        <v>4867</v>
      </c>
      <c r="I2596" s="297" t="s">
        <v>4868</v>
      </c>
      <c r="J2596" s="324" t="s">
        <v>4869</v>
      </c>
      <c r="K2596" s="325"/>
      <c r="L2596" s="322"/>
      <c r="M2596" s="297"/>
      <c r="N2596" s="326">
        <v>2</v>
      </c>
      <c r="O2596" s="296">
        <v>6</v>
      </c>
      <c r="P2596" s="327">
        <v>46229.188122376669</v>
      </c>
      <c r="Q2596" s="321"/>
    </row>
    <row r="2597" spans="1:17" s="285" customFormat="1" ht="11.25" x14ac:dyDescent="0.2">
      <c r="A2597" s="310" t="s">
        <v>1261</v>
      </c>
      <c r="B2597" s="296" t="s">
        <v>1262</v>
      </c>
      <c r="C2597" s="296" t="s">
        <v>312</v>
      </c>
      <c r="D2597" s="297" t="s">
        <v>4864</v>
      </c>
      <c r="E2597" s="323">
        <v>6500</v>
      </c>
      <c r="F2597" s="310" t="s">
        <v>6483</v>
      </c>
      <c r="G2597" s="297" t="s">
        <v>6484</v>
      </c>
      <c r="H2597" s="297" t="s">
        <v>4887</v>
      </c>
      <c r="I2597" s="297" t="s">
        <v>4868</v>
      </c>
      <c r="J2597" s="324" t="s">
        <v>4869</v>
      </c>
      <c r="K2597" s="325"/>
      <c r="L2597" s="322"/>
      <c r="M2597" s="297"/>
      <c r="N2597" s="326">
        <v>2</v>
      </c>
      <c r="O2597" s="296">
        <v>6</v>
      </c>
      <c r="P2597" s="327">
        <v>40229.188122376669</v>
      </c>
      <c r="Q2597" s="321"/>
    </row>
    <row r="2598" spans="1:17" s="285" customFormat="1" ht="11.25" x14ac:dyDescent="0.2">
      <c r="A2598" s="310" t="s">
        <v>1261</v>
      </c>
      <c r="B2598" s="296" t="s">
        <v>1262</v>
      </c>
      <c r="C2598" s="296" t="s">
        <v>312</v>
      </c>
      <c r="D2598" s="297" t="s">
        <v>4864</v>
      </c>
      <c r="E2598" s="323">
        <v>7500</v>
      </c>
      <c r="F2598" s="310" t="s">
        <v>6485</v>
      </c>
      <c r="G2598" s="297" t="s">
        <v>6486</v>
      </c>
      <c r="H2598" s="297" t="s">
        <v>4867</v>
      </c>
      <c r="I2598" s="297" t="s">
        <v>4868</v>
      </c>
      <c r="J2598" s="324" t="s">
        <v>4869</v>
      </c>
      <c r="K2598" s="325"/>
      <c r="L2598" s="322"/>
      <c r="M2598" s="297"/>
      <c r="N2598" s="326">
        <v>2</v>
      </c>
      <c r="O2598" s="296">
        <v>6</v>
      </c>
      <c r="P2598" s="327">
        <v>46229.188122376669</v>
      </c>
      <c r="Q2598" s="321"/>
    </row>
    <row r="2599" spans="1:17" s="285" customFormat="1" ht="11.25" x14ac:dyDescent="0.2">
      <c r="A2599" s="310" t="s">
        <v>1261</v>
      </c>
      <c r="B2599" s="296" t="s">
        <v>1262</v>
      </c>
      <c r="C2599" s="296" t="s">
        <v>312</v>
      </c>
      <c r="D2599" s="297" t="s">
        <v>4880</v>
      </c>
      <c r="E2599" s="323">
        <f>VLOOKUP(F2599,[1]ES_CGR!$E$2:$M$1643,9,0)</f>
        <v>3500</v>
      </c>
      <c r="F2599" s="310" t="s">
        <v>6489</v>
      </c>
      <c r="G2599" s="297" t="s">
        <v>6490</v>
      </c>
      <c r="H2599" s="297" t="s">
        <v>4877</v>
      </c>
      <c r="I2599" s="297" t="s">
        <v>4883</v>
      </c>
      <c r="J2599" s="324" t="s">
        <v>4884</v>
      </c>
      <c r="K2599" s="325"/>
      <c r="L2599" s="322"/>
      <c r="M2599" s="297"/>
      <c r="N2599" s="326">
        <v>1</v>
      </c>
      <c r="O2599" s="296">
        <v>4</v>
      </c>
      <c r="P2599" s="327">
        <v>15610.25812237667</v>
      </c>
      <c r="Q2599" s="321"/>
    </row>
    <row r="2600" spans="1:17" s="285" customFormat="1" ht="11.25" x14ac:dyDescent="0.2">
      <c r="A2600" s="310" t="s">
        <v>1261</v>
      </c>
      <c r="B2600" s="296" t="s">
        <v>1262</v>
      </c>
      <c r="C2600" s="296" t="s">
        <v>312</v>
      </c>
      <c r="D2600" s="297" t="s">
        <v>4864</v>
      </c>
      <c r="E2600" s="323">
        <v>6500</v>
      </c>
      <c r="F2600" s="310" t="s">
        <v>6491</v>
      </c>
      <c r="G2600" s="297" t="s">
        <v>6492</v>
      </c>
      <c r="H2600" s="297" t="s">
        <v>4877</v>
      </c>
      <c r="I2600" s="297" t="s">
        <v>4868</v>
      </c>
      <c r="J2600" s="324" t="s">
        <v>4869</v>
      </c>
      <c r="K2600" s="325"/>
      <c r="L2600" s="322"/>
      <c r="M2600" s="297"/>
      <c r="N2600" s="326">
        <v>1</v>
      </c>
      <c r="O2600" s="296">
        <v>6</v>
      </c>
      <c r="P2600" s="327">
        <v>40229.188122376669</v>
      </c>
      <c r="Q2600" s="321"/>
    </row>
    <row r="2601" spans="1:17" s="285" customFormat="1" ht="11.25" x14ac:dyDescent="0.2">
      <c r="A2601" s="310" t="s">
        <v>1261</v>
      </c>
      <c r="B2601" s="296" t="s">
        <v>1262</v>
      </c>
      <c r="C2601" s="296" t="s">
        <v>312</v>
      </c>
      <c r="D2601" s="297" t="s">
        <v>4864</v>
      </c>
      <c r="E2601" s="323">
        <v>5500</v>
      </c>
      <c r="F2601" s="310" t="s">
        <v>6493</v>
      </c>
      <c r="G2601" s="297" t="s">
        <v>6494</v>
      </c>
      <c r="H2601" s="297" t="s">
        <v>4914</v>
      </c>
      <c r="I2601" s="297" t="s">
        <v>4868</v>
      </c>
      <c r="J2601" s="324" t="s">
        <v>4869</v>
      </c>
      <c r="K2601" s="325"/>
      <c r="L2601" s="322"/>
      <c r="M2601" s="297"/>
      <c r="N2601" s="326">
        <v>2</v>
      </c>
      <c r="O2601" s="296">
        <v>6</v>
      </c>
      <c r="P2601" s="327">
        <v>34229.188122376669</v>
      </c>
      <c r="Q2601" s="321"/>
    </row>
    <row r="2602" spans="1:17" s="285" customFormat="1" ht="11.25" x14ac:dyDescent="0.2">
      <c r="A2602" s="310" t="s">
        <v>1261</v>
      </c>
      <c r="B2602" s="296" t="s">
        <v>1262</v>
      </c>
      <c r="C2602" s="296" t="s">
        <v>312</v>
      </c>
      <c r="D2602" s="297" t="s">
        <v>4864</v>
      </c>
      <c r="E2602" s="323">
        <v>12500</v>
      </c>
      <c r="F2602" s="310" t="s">
        <v>6495</v>
      </c>
      <c r="G2602" s="297" t="s">
        <v>6496</v>
      </c>
      <c r="H2602" s="297" t="s">
        <v>4917</v>
      </c>
      <c r="I2602" s="297" t="s">
        <v>4868</v>
      </c>
      <c r="J2602" s="324" t="s">
        <v>4869</v>
      </c>
      <c r="K2602" s="325"/>
      <c r="L2602" s="322"/>
      <c r="M2602" s="297"/>
      <c r="N2602" s="326">
        <v>4</v>
      </c>
      <c r="O2602" s="296">
        <v>6</v>
      </c>
      <c r="P2602" s="327">
        <v>76229.188122376669</v>
      </c>
      <c r="Q2602" s="321"/>
    </row>
    <row r="2603" spans="1:17" s="285" customFormat="1" ht="11.25" x14ac:dyDescent="0.2">
      <c r="A2603" s="310" t="s">
        <v>1261</v>
      </c>
      <c r="B2603" s="296" t="s">
        <v>1262</v>
      </c>
      <c r="C2603" s="296" t="s">
        <v>312</v>
      </c>
      <c r="D2603" s="297" t="s">
        <v>4864</v>
      </c>
      <c r="E2603" s="323">
        <v>6500</v>
      </c>
      <c r="F2603" s="310" t="s">
        <v>6497</v>
      </c>
      <c r="G2603" s="297" t="s">
        <v>6498</v>
      </c>
      <c r="H2603" s="297" t="s">
        <v>5196</v>
      </c>
      <c r="I2603" s="297" t="s">
        <v>4868</v>
      </c>
      <c r="J2603" s="324" t="s">
        <v>4869</v>
      </c>
      <c r="K2603" s="325"/>
      <c r="L2603" s="322"/>
      <c r="M2603" s="297"/>
      <c r="N2603" s="326">
        <v>1</v>
      </c>
      <c r="O2603" s="296">
        <v>6</v>
      </c>
      <c r="P2603" s="327">
        <v>40229.188122376669</v>
      </c>
      <c r="Q2603" s="321"/>
    </row>
    <row r="2604" spans="1:17" s="285" customFormat="1" ht="11.25" x14ac:dyDescent="0.2">
      <c r="A2604" s="310" t="s">
        <v>1261</v>
      </c>
      <c r="B2604" s="296" t="s">
        <v>1262</v>
      </c>
      <c r="C2604" s="296" t="s">
        <v>312</v>
      </c>
      <c r="D2604" s="297" t="s">
        <v>4864</v>
      </c>
      <c r="E2604" s="323">
        <v>6500</v>
      </c>
      <c r="F2604" s="310" t="s">
        <v>6499</v>
      </c>
      <c r="G2604" s="297" t="s">
        <v>6500</v>
      </c>
      <c r="H2604" s="297" t="s">
        <v>4877</v>
      </c>
      <c r="I2604" s="297" t="s">
        <v>4868</v>
      </c>
      <c r="J2604" s="324" t="s">
        <v>4869</v>
      </c>
      <c r="K2604" s="325"/>
      <c r="L2604" s="322"/>
      <c r="M2604" s="297"/>
      <c r="N2604" s="326">
        <v>2</v>
      </c>
      <c r="O2604" s="296">
        <v>6</v>
      </c>
      <c r="P2604" s="327">
        <v>40229.188122376669</v>
      </c>
      <c r="Q2604" s="321"/>
    </row>
    <row r="2605" spans="1:17" s="285" customFormat="1" ht="11.25" x14ac:dyDescent="0.2">
      <c r="A2605" s="310" t="s">
        <v>1261</v>
      </c>
      <c r="B2605" s="296" t="s">
        <v>1262</v>
      </c>
      <c r="C2605" s="296" t="s">
        <v>312</v>
      </c>
      <c r="D2605" s="297" t="s">
        <v>4864</v>
      </c>
      <c r="E2605" s="323">
        <v>6500</v>
      </c>
      <c r="F2605" s="310" t="s">
        <v>6501</v>
      </c>
      <c r="G2605" s="297" t="s">
        <v>6502</v>
      </c>
      <c r="H2605" s="297" t="s">
        <v>4867</v>
      </c>
      <c r="I2605" s="297" t="s">
        <v>4868</v>
      </c>
      <c r="J2605" s="324" t="s">
        <v>4869</v>
      </c>
      <c r="K2605" s="325"/>
      <c r="L2605" s="322"/>
      <c r="M2605" s="297"/>
      <c r="N2605" s="326">
        <v>2</v>
      </c>
      <c r="O2605" s="296">
        <v>6</v>
      </c>
      <c r="P2605" s="327">
        <v>40229.188122376669</v>
      </c>
      <c r="Q2605" s="321"/>
    </row>
    <row r="2606" spans="1:17" s="285" customFormat="1" ht="11.25" x14ac:dyDescent="0.2">
      <c r="A2606" s="310" t="s">
        <v>1261</v>
      </c>
      <c r="B2606" s="296" t="s">
        <v>1262</v>
      </c>
      <c r="C2606" s="296" t="s">
        <v>312</v>
      </c>
      <c r="D2606" s="297" t="s">
        <v>4864</v>
      </c>
      <c r="E2606" s="323">
        <v>6500</v>
      </c>
      <c r="F2606" s="310" t="s">
        <v>6503</v>
      </c>
      <c r="G2606" s="297" t="s">
        <v>6504</v>
      </c>
      <c r="H2606" s="297" t="s">
        <v>4877</v>
      </c>
      <c r="I2606" s="297" t="s">
        <v>4868</v>
      </c>
      <c r="J2606" s="324" t="s">
        <v>4869</v>
      </c>
      <c r="K2606" s="325"/>
      <c r="L2606" s="322"/>
      <c r="M2606" s="297"/>
      <c r="N2606" s="326">
        <v>2</v>
      </c>
      <c r="O2606" s="296">
        <v>6</v>
      </c>
      <c r="P2606" s="327">
        <v>40229.188122376669</v>
      </c>
      <c r="Q2606" s="321"/>
    </row>
    <row r="2607" spans="1:17" s="285" customFormat="1" ht="11.25" x14ac:dyDescent="0.2">
      <c r="A2607" s="310" t="s">
        <v>1261</v>
      </c>
      <c r="B2607" s="296" t="s">
        <v>1262</v>
      </c>
      <c r="C2607" s="296" t="s">
        <v>312</v>
      </c>
      <c r="D2607" s="297" t="s">
        <v>4864</v>
      </c>
      <c r="E2607" s="323">
        <v>3400</v>
      </c>
      <c r="F2607" s="310" t="s">
        <v>6505</v>
      </c>
      <c r="G2607" s="297" t="s">
        <v>6506</v>
      </c>
      <c r="H2607" s="297" t="s">
        <v>4877</v>
      </c>
      <c r="I2607" s="297" t="s">
        <v>4868</v>
      </c>
      <c r="J2607" s="324" t="s">
        <v>4869</v>
      </c>
      <c r="K2607" s="325"/>
      <c r="L2607" s="322"/>
      <c r="M2607" s="297"/>
      <c r="N2607" s="326">
        <v>1</v>
      </c>
      <c r="O2607" s="296">
        <v>6</v>
      </c>
      <c r="P2607" s="327">
        <v>21629.188122376669</v>
      </c>
      <c r="Q2607" s="321"/>
    </row>
    <row r="2608" spans="1:17" s="285" customFormat="1" ht="11.25" x14ac:dyDescent="0.2">
      <c r="A2608" s="310" t="s">
        <v>1261</v>
      </c>
      <c r="B2608" s="296" t="s">
        <v>1262</v>
      </c>
      <c r="C2608" s="296" t="s">
        <v>312</v>
      </c>
      <c r="D2608" s="297" t="s">
        <v>4864</v>
      </c>
      <c r="E2608" s="323">
        <v>6500</v>
      </c>
      <c r="F2608" s="310" t="s">
        <v>6507</v>
      </c>
      <c r="G2608" s="297" t="s">
        <v>6508</v>
      </c>
      <c r="H2608" s="297" t="s">
        <v>4887</v>
      </c>
      <c r="I2608" s="297" t="s">
        <v>4868</v>
      </c>
      <c r="J2608" s="324" t="s">
        <v>4869</v>
      </c>
      <c r="K2608" s="325"/>
      <c r="L2608" s="322"/>
      <c r="M2608" s="297"/>
      <c r="N2608" s="326">
        <v>1</v>
      </c>
      <c r="O2608" s="296">
        <v>6</v>
      </c>
      <c r="P2608" s="327">
        <v>40163.33812237667</v>
      </c>
      <c r="Q2608" s="321"/>
    </row>
    <row r="2609" spans="1:17" s="285" customFormat="1" ht="11.25" x14ac:dyDescent="0.2">
      <c r="A2609" s="310" t="s">
        <v>1261</v>
      </c>
      <c r="B2609" s="296" t="s">
        <v>1262</v>
      </c>
      <c r="C2609" s="296" t="s">
        <v>312</v>
      </c>
      <c r="D2609" s="297" t="s">
        <v>4864</v>
      </c>
      <c r="E2609" s="323">
        <v>10500</v>
      </c>
      <c r="F2609" s="310" t="s">
        <v>6509</v>
      </c>
      <c r="G2609" s="297" t="s">
        <v>6510</v>
      </c>
      <c r="H2609" s="297" t="s">
        <v>4887</v>
      </c>
      <c r="I2609" s="297" t="s">
        <v>4868</v>
      </c>
      <c r="J2609" s="324" t="s">
        <v>4869</v>
      </c>
      <c r="K2609" s="325"/>
      <c r="L2609" s="322"/>
      <c r="M2609" s="297"/>
      <c r="N2609" s="326">
        <v>4</v>
      </c>
      <c r="O2609" s="296">
        <v>6</v>
      </c>
      <c r="P2609" s="327">
        <v>64229.188122376669</v>
      </c>
      <c r="Q2609" s="321"/>
    </row>
    <row r="2610" spans="1:17" s="285" customFormat="1" ht="11.25" x14ac:dyDescent="0.2">
      <c r="A2610" s="310" t="s">
        <v>1261</v>
      </c>
      <c r="B2610" s="296" t="s">
        <v>1262</v>
      </c>
      <c r="C2610" s="296" t="s">
        <v>312</v>
      </c>
      <c r="D2610" s="297" t="s">
        <v>4880</v>
      </c>
      <c r="E2610" s="323">
        <v>3500</v>
      </c>
      <c r="F2610" s="310" t="s">
        <v>6511</v>
      </c>
      <c r="G2610" s="297" t="s">
        <v>6512</v>
      </c>
      <c r="H2610" s="297" t="s">
        <v>5050</v>
      </c>
      <c r="I2610" s="297" t="s">
        <v>4897</v>
      </c>
      <c r="J2610" s="297" t="s">
        <v>4898</v>
      </c>
      <c r="K2610" s="325"/>
      <c r="L2610" s="322"/>
      <c r="M2610" s="297"/>
      <c r="N2610" s="326">
        <v>1</v>
      </c>
      <c r="O2610" s="296">
        <v>6</v>
      </c>
      <c r="P2610" s="327">
        <v>22229.188122376669</v>
      </c>
      <c r="Q2610" s="321"/>
    </row>
    <row r="2611" spans="1:17" s="285" customFormat="1" ht="11.25" x14ac:dyDescent="0.2">
      <c r="A2611" s="310" t="s">
        <v>1261</v>
      </c>
      <c r="B2611" s="296" t="s">
        <v>1262</v>
      </c>
      <c r="C2611" s="296" t="s">
        <v>312</v>
      </c>
      <c r="D2611" s="297" t="s">
        <v>4864</v>
      </c>
      <c r="E2611" s="323">
        <v>6500</v>
      </c>
      <c r="F2611" s="310" t="s">
        <v>6513</v>
      </c>
      <c r="G2611" s="297" t="s">
        <v>6514</v>
      </c>
      <c r="H2611" s="297" t="s">
        <v>5757</v>
      </c>
      <c r="I2611" s="297" t="s">
        <v>4868</v>
      </c>
      <c r="J2611" s="324" t="s">
        <v>4869</v>
      </c>
      <c r="K2611" s="325"/>
      <c r="L2611" s="322"/>
      <c r="M2611" s="297"/>
      <c r="N2611" s="326">
        <v>2</v>
      </c>
      <c r="O2611" s="296">
        <v>6</v>
      </c>
      <c r="P2611" s="327">
        <v>40229.188122376669</v>
      </c>
      <c r="Q2611" s="321"/>
    </row>
    <row r="2612" spans="1:17" s="285" customFormat="1" ht="11.25" x14ac:dyDescent="0.2">
      <c r="A2612" s="310" t="s">
        <v>1261</v>
      </c>
      <c r="B2612" s="296" t="s">
        <v>1262</v>
      </c>
      <c r="C2612" s="296" t="s">
        <v>312</v>
      </c>
      <c r="D2612" s="297" t="s">
        <v>4864</v>
      </c>
      <c r="E2612" s="323">
        <v>3400</v>
      </c>
      <c r="F2612" s="310" t="s">
        <v>6515</v>
      </c>
      <c r="G2612" s="297" t="s">
        <v>6516</v>
      </c>
      <c r="H2612" s="297" t="s">
        <v>4874</v>
      </c>
      <c r="I2612" s="297" t="s">
        <v>4868</v>
      </c>
      <c r="J2612" s="324" t="s">
        <v>4869</v>
      </c>
      <c r="K2612" s="325"/>
      <c r="L2612" s="322"/>
      <c r="M2612" s="297"/>
      <c r="N2612" s="326">
        <v>1</v>
      </c>
      <c r="O2612" s="296">
        <v>6</v>
      </c>
      <c r="P2612" s="327">
        <v>21467.848122376668</v>
      </c>
      <c r="Q2612" s="321"/>
    </row>
    <row r="2613" spans="1:17" s="285" customFormat="1" ht="11.25" x14ac:dyDescent="0.2">
      <c r="A2613" s="310" t="s">
        <v>1261</v>
      </c>
      <c r="B2613" s="296" t="s">
        <v>1262</v>
      </c>
      <c r="C2613" s="296" t="s">
        <v>312</v>
      </c>
      <c r="D2613" s="297" t="s">
        <v>4864</v>
      </c>
      <c r="E2613" s="323">
        <v>6500</v>
      </c>
      <c r="F2613" s="310" t="s">
        <v>6517</v>
      </c>
      <c r="G2613" s="297" t="s">
        <v>6518</v>
      </c>
      <c r="H2613" s="297" t="s">
        <v>4877</v>
      </c>
      <c r="I2613" s="297" t="s">
        <v>4868</v>
      </c>
      <c r="J2613" s="324" t="s">
        <v>4869</v>
      </c>
      <c r="K2613" s="325"/>
      <c r="L2613" s="322"/>
      <c r="M2613" s="297"/>
      <c r="N2613" s="326">
        <v>1</v>
      </c>
      <c r="O2613" s="296">
        <v>6</v>
      </c>
      <c r="P2613" s="327">
        <v>40229.188122376669</v>
      </c>
      <c r="Q2613" s="321"/>
    </row>
    <row r="2614" spans="1:17" s="285" customFormat="1" ht="11.25" x14ac:dyDescent="0.2">
      <c r="A2614" s="310" t="s">
        <v>1261</v>
      </c>
      <c r="B2614" s="296" t="s">
        <v>1262</v>
      </c>
      <c r="C2614" s="296" t="s">
        <v>312</v>
      </c>
      <c r="D2614" s="297" t="s">
        <v>4864</v>
      </c>
      <c r="E2614" s="323">
        <v>8500</v>
      </c>
      <c r="F2614" s="310" t="s">
        <v>6519</v>
      </c>
      <c r="G2614" s="297" t="s">
        <v>6520</v>
      </c>
      <c r="H2614" s="297" t="s">
        <v>5347</v>
      </c>
      <c r="I2614" s="297" t="s">
        <v>4868</v>
      </c>
      <c r="J2614" s="324" t="s">
        <v>4869</v>
      </c>
      <c r="K2614" s="325"/>
      <c r="L2614" s="322"/>
      <c r="M2614" s="297"/>
      <c r="N2614" s="326">
        <v>1</v>
      </c>
      <c r="O2614" s="296">
        <v>6</v>
      </c>
      <c r="P2614" s="327">
        <v>52229.188122376669</v>
      </c>
      <c r="Q2614" s="321"/>
    </row>
    <row r="2615" spans="1:17" s="285" customFormat="1" ht="11.25" x14ac:dyDescent="0.2">
      <c r="A2615" s="310" t="s">
        <v>1261</v>
      </c>
      <c r="B2615" s="296" t="s">
        <v>1262</v>
      </c>
      <c r="C2615" s="296" t="s">
        <v>312</v>
      </c>
      <c r="D2615" s="297" t="s">
        <v>4864</v>
      </c>
      <c r="E2615" s="323">
        <v>8500</v>
      </c>
      <c r="F2615" s="310" t="s">
        <v>6523</v>
      </c>
      <c r="G2615" s="297" t="s">
        <v>6524</v>
      </c>
      <c r="H2615" s="297" t="s">
        <v>4887</v>
      </c>
      <c r="I2615" s="297" t="s">
        <v>4868</v>
      </c>
      <c r="J2615" s="324" t="s">
        <v>4869</v>
      </c>
      <c r="K2615" s="325"/>
      <c r="L2615" s="322"/>
      <c r="M2615" s="297"/>
      <c r="N2615" s="326">
        <v>2</v>
      </c>
      <c r="O2615" s="296">
        <v>6</v>
      </c>
      <c r="P2615" s="327">
        <v>52229.188122376669</v>
      </c>
      <c r="Q2615" s="321"/>
    </row>
    <row r="2616" spans="1:17" s="285" customFormat="1" ht="11.25" x14ac:dyDescent="0.2">
      <c r="A2616" s="310" t="s">
        <v>1261</v>
      </c>
      <c r="B2616" s="296" t="s">
        <v>1262</v>
      </c>
      <c r="C2616" s="296" t="s">
        <v>312</v>
      </c>
      <c r="D2616" s="297" t="s">
        <v>4956</v>
      </c>
      <c r="E2616" s="323">
        <v>4000</v>
      </c>
      <c r="F2616" s="310" t="s">
        <v>6525</v>
      </c>
      <c r="G2616" s="297" t="s">
        <v>6526</v>
      </c>
      <c r="H2616" s="297" t="s">
        <v>6527</v>
      </c>
      <c r="I2616" s="297" t="s">
        <v>4868</v>
      </c>
      <c r="J2616" s="324" t="s">
        <v>5069</v>
      </c>
      <c r="K2616" s="325"/>
      <c r="L2616" s="322"/>
      <c r="M2616" s="297"/>
      <c r="N2616" s="326">
        <v>1</v>
      </c>
      <c r="O2616" s="296">
        <v>6</v>
      </c>
      <c r="P2616" s="327">
        <v>25229.188122376669</v>
      </c>
      <c r="Q2616" s="321"/>
    </row>
    <row r="2617" spans="1:17" s="285" customFormat="1" ht="11.25" x14ac:dyDescent="0.2">
      <c r="A2617" s="310" t="s">
        <v>1261</v>
      </c>
      <c r="B2617" s="296" t="s">
        <v>1262</v>
      </c>
      <c r="C2617" s="296" t="s">
        <v>312</v>
      </c>
      <c r="D2617" s="297" t="s">
        <v>4864</v>
      </c>
      <c r="E2617" s="323">
        <v>6500</v>
      </c>
      <c r="F2617" s="310" t="s">
        <v>6528</v>
      </c>
      <c r="G2617" s="297" t="s">
        <v>6529</v>
      </c>
      <c r="H2617" s="297" t="s">
        <v>4887</v>
      </c>
      <c r="I2617" s="297" t="s">
        <v>4868</v>
      </c>
      <c r="J2617" s="324" t="s">
        <v>4869</v>
      </c>
      <c r="K2617" s="325"/>
      <c r="L2617" s="322"/>
      <c r="M2617" s="297"/>
      <c r="N2617" s="326">
        <v>2</v>
      </c>
      <c r="O2617" s="296">
        <v>6</v>
      </c>
      <c r="P2617" s="327">
        <v>40229.188122376669</v>
      </c>
      <c r="Q2617" s="321"/>
    </row>
    <row r="2618" spans="1:17" s="285" customFormat="1" ht="11.25" x14ac:dyDescent="0.2">
      <c r="A2618" s="310" t="s">
        <v>1261</v>
      </c>
      <c r="B2618" s="296" t="s">
        <v>1262</v>
      </c>
      <c r="C2618" s="296" t="s">
        <v>312</v>
      </c>
      <c r="D2618" s="297" t="s">
        <v>4864</v>
      </c>
      <c r="E2618" s="323">
        <v>6500</v>
      </c>
      <c r="F2618" s="310" t="s">
        <v>6530</v>
      </c>
      <c r="G2618" s="297" t="s">
        <v>6531</v>
      </c>
      <c r="H2618" s="297" t="s">
        <v>4867</v>
      </c>
      <c r="I2618" s="297" t="s">
        <v>4868</v>
      </c>
      <c r="J2618" s="324" t="s">
        <v>4869</v>
      </c>
      <c r="K2618" s="325"/>
      <c r="L2618" s="322"/>
      <c r="M2618" s="297"/>
      <c r="N2618" s="326">
        <v>1</v>
      </c>
      <c r="O2618" s="296">
        <v>6</v>
      </c>
      <c r="P2618" s="327">
        <v>40229.188122376669</v>
      </c>
      <c r="Q2618" s="321"/>
    </row>
    <row r="2619" spans="1:17" s="285" customFormat="1" ht="11.25" x14ac:dyDescent="0.2">
      <c r="A2619" s="310" t="s">
        <v>1261</v>
      </c>
      <c r="B2619" s="296" t="s">
        <v>1262</v>
      </c>
      <c r="C2619" s="296" t="s">
        <v>312</v>
      </c>
      <c r="D2619" s="297" t="s">
        <v>4864</v>
      </c>
      <c r="E2619" s="323">
        <v>8500</v>
      </c>
      <c r="F2619" s="310" t="s">
        <v>6532</v>
      </c>
      <c r="G2619" s="297" t="s">
        <v>6533</v>
      </c>
      <c r="H2619" s="297" t="s">
        <v>4917</v>
      </c>
      <c r="I2619" s="297" t="s">
        <v>4868</v>
      </c>
      <c r="J2619" s="324" t="s">
        <v>4869</v>
      </c>
      <c r="K2619" s="325"/>
      <c r="L2619" s="322"/>
      <c r="M2619" s="297"/>
      <c r="N2619" s="326">
        <v>1</v>
      </c>
      <c r="O2619" s="296">
        <v>6</v>
      </c>
      <c r="P2619" s="327">
        <v>52229.188122376669</v>
      </c>
      <c r="Q2619" s="321"/>
    </row>
    <row r="2620" spans="1:17" s="285" customFormat="1" ht="11.25" x14ac:dyDescent="0.2">
      <c r="A2620" s="310" t="s">
        <v>1261</v>
      </c>
      <c r="B2620" s="296" t="s">
        <v>1262</v>
      </c>
      <c r="C2620" s="296" t="s">
        <v>312</v>
      </c>
      <c r="D2620" s="297" t="s">
        <v>4864</v>
      </c>
      <c r="E2620" s="323">
        <v>7500</v>
      </c>
      <c r="F2620" s="310" t="s">
        <v>6534</v>
      </c>
      <c r="G2620" s="297" t="s">
        <v>6535</v>
      </c>
      <c r="H2620" s="297" t="s">
        <v>4867</v>
      </c>
      <c r="I2620" s="297" t="s">
        <v>4868</v>
      </c>
      <c r="J2620" s="324" t="s">
        <v>4869</v>
      </c>
      <c r="K2620" s="325"/>
      <c r="L2620" s="322"/>
      <c r="M2620" s="297"/>
      <c r="N2620" s="326">
        <v>2</v>
      </c>
      <c r="O2620" s="296">
        <v>6</v>
      </c>
      <c r="P2620" s="327">
        <v>46229.188122376669</v>
      </c>
      <c r="Q2620" s="321"/>
    </row>
    <row r="2621" spans="1:17" s="285" customFormat="1" ht="11.25" x14ac:dyDescent="0.2">
      <c r="A2621" s="310" t="s">
        <v>1261</v>
      </c>
      <c r="B2621" s="296" t="s">
        <v>1262</v>
      </c>
      <c r="C2621" s="296" t="s">
        <v>312</v>
      </c>
      <c r="D2621" s="297" t="s">
        <v>4864</v>
      </c>
      <c r="E2621" s="323">
        <v>6500</v>
      </c>
      <c r="F2621" s="310" t="s">
        <v>6536</v>
      </c>
      <c r="G2621" s="297" t="s">
        <v>6537</v>
      </c>
      <c r="H2621" s="297" t="s">
        <v>4887</v>
      </c>
      <c r="I2621" s="297" t="s">
        <v>4868</v>
      </c>
      <c r="J2621" s="324" t="s">
        <v>4869</v>
      </c>
      <c r="K2621" s="325"/>
      <c r="L2621" s="322"/>
      <c r="M2621" s="297"/>
      <c r="N2621" s="326">
        <v>2</v>
      </c>
      <c r="O2621" s="296">
        <v>6</v>
      </c>
      <c r="P2621" s="327">
        <v>40229.188122376669</v>
      </c>
      <c r="Q2621" s="321"/>
    </row>
    <row r="2622" spans="1:17" s="285" customFormat="1" ht="11.25" x14ac:dyDescent="0.2">
      <c r="A2622" s="310" t="s">
        <v>1261</v>
      </c>
      <c r="B2622" s="296" t="s">
        <v>1262</v>
      </c>
      <c r="C2622" s="296" t="s">
        <v>312</v>
      </c>
      <c r="D2622" s="297" t="s">
        <v>4864</v>
      </c>
      <c r="E2622" s="323">
        <v>6500</v>
      </c>
      <c r="F2622" s="310" t="s">
        <v>6538</v>
      </c>
      <c r="G2622" s="297" t="s">
        <v>6539</v>
      </c>
      <c r="H2622" s="297" t="s">
        <v>4877</v>
      </c>
      <c r="I2622" s="297" t="s">
        <v>4868</v>
      </c>
      <c r="J2622" s="324" t="s">
        <v>4869</v>
      </c>
      <c r="K2622" s="325"/>
      <c r="L2622" s="322"/>
      <c r="M2622" s="297"/>
      <c r="N2622" s="326">
        <v>2</v>
      </c>
      <c r="O2622" s="296">
        <v>6</v>
      </c>
      <c r="P2622" s="327">
        <v>40229.188122376669</v>
      </c>
      <c r="Q2622" s="321"/>
    </row>
    <row r="2623" spans="1:17" s="285" customFormat="1" ht="11.25" x14ac:dyDescent="0.2">
      <c r="A2623" s="310" t="s">
        <v>1261</v>
      </c>
      <c r="B2623" s="296" t="s">
        <v>1262</v>
      </c>
      <c r="C2623" s="296" t="s">
        <v>312</v>
      </c>
      <c r="D2623" s="297" t="s">
        <v>4864</v>
      </c>
      <c r="E2623" s="323">
        <v>6000</v>
      </c>
      <c r="F2623" s="310" t="s">
        <v>6540</v>
      </c>
      <c r="G2623" s="297" t="s">
        <v>6541</v>
      </c>
      <c r="H2623" s="297" t="s">
        <v>4867</v>
      </c>
      <c r="I2623" s="297" t="s">
        <v>4868</v>
      </c>
      <c r="J2623" s="324" t="s">
        <v>4869</v>
      </c>
      <c r="K2623" s="325"/>
      <c r="L2623" s="322"/>
      <c r="M2623" s="297"/>
      <c r="N2623" s="326">
        <v>1</v>
      </c>
      <c r="O2623" s="296">
        <v>6</v>
      </c>
      <c r="P2623" s="327">
        <v>37229.188122376669</v>
      </c>
      <c r="Q2623" s="321"/>
    </row>
    <row r="2624" spans="1:17" s="285" customFormat="1" ht="11.25" x14ac:dyDescent="0.2">
      <c r="A2624" s="310" t="s">
        <v>1261</v>
      </c>
      <c r="B2624" s="296" t="s">
        <v>1262</v>
      </c>
      <c r="C2624" s="296" t="s">
        <v>312</v>
      </c>
      <c r="D2624" s="297" t="s">
        <v>4864</v>
      </c>
      <c r="E2624" s="323">
        <v>6000</v>
      </c>
      <c r="F2624" s="310" t="s">
        <v>6542</v>
      </c>
      <c r="G2624" s="297" t="s">
        <v>6543</v>
      </c>
      <c r="H2624" s="297" t="s">
        <v>4917</v>
      </c>
      <c r="I2624" s="297" t="s">
        <v>4868</v>
      </c>
      <c r="J2624" s="324" t="s">
        <v>4869</v>
      </c>
      <c r="K2624" s="325"/>
      <c r="L2624" s="322"/>
      <c r="M2624" s="297"/>
      <c r="N2624" s="326">
        <v>1</v>
      </c>
      <c r="O2624" s="296">
        <v>6</v>
      </c>
      <c r="P2624" s="327">
        <v>37229.188122376669</v>
      </c>
      <c r="Q2624" s="321"/>
    </row>
    <row r="2625" spans="1:17" s="285" customFormat="1" ht="11.25" x14ac:dyDescent="0.2">
      <c r="A2625" s="310" t="s">
        <v>1261</v>
      </c>
      <c r="B2625" s="296" t="s">
        <v>1262</v>
      </c>
      <c r="C2625" s="296" t="s">
        <v>312</v>
      </c>
      <c r="D2625" s="297" t="s">
        <v>4864</v>
      </c>
      <c r="E2625" s="323">
        <v>6500</v>
      </c>
      <c r="F2625" s="310" t="s">
        <v>6544</v>
      </c>
      <c r="G2625" s="297" t="s">
        <v>6545</v>
      </c>
      <c r="H2625" s="297" t="s">
        <v>6546</v>
      </c>
      <c r="I2625" s="297" t="s">
        <v>4868</v>
      </c>
      <c r="J2625" s="324" t="s">
        <v>4869</v>
      </c>
      <c r="K2625" s="325"/>
      <c r="L2625" s="322"/>
      <c r="M2625" s="297"/>
      <c r="N2625" s="326">
        <v>1</v>
      </c>
      <c r="O2625" s="296">
        <v>6</v>
      </c>
      <c r="P2625" s="327">
        <v>40229.188122376669</v>
      </c>
      <c r="Q2625" s="321"/>
    </row>
    <row r="2626" spans="1:17" s="285" customFormat="1" ht="11.25" x14ac:dyDescent="0.2">
      <c r="A2626" s="310" t="s">
        <v>1261</v>
      </c>
      <c r="B2626" s="296" t="s">
        <v>1262</v>
      </c>
      <c r="C2626" s="296" t="s">
        <v>312</v>
      </c>
      <c r="D2626" s="297" t="s">
        <v>4864</v>
      </c>
      <c r="E2626" s="323">
        <v>5000</v>
      </c>
      <c r="F2626" s="310" t="s">
        <v>6547</v>
      </c>
      <c r="G2626" s="297" t="s">
        <v>6548</v>
      </c>
      <c r="H2626" s="297" t="s">
        <v>4867</v>
      </c>
      <c r="I2626" s="297" t="s">
        <v>4883</v>
      </c>
      <c r="J2626" s="324" t="s">
        <v>4884</v>
      </c>
      <c r="K2626" s="325"/>
      <c r="L2626" s="322"/>
      <c r="M2626" s="297"/>
      <c r="N2626" s="326">
        <v>2</v>
      </c>
      <c r="O2626" s="296">
        <v>6</v>
      </c>
      <c r="P2626" s="327">
        <v>31229.188122376669</v>
      </c>
      <c r="Q2626" s="321"/>
    </row>
    <row r="2627" spans="1:17" s="285" customFormat="1" ht="11.25" x14ac:dyDescent="0.2">
      <c r="A2627" s="310" t="s">
        <v>1261</v>
      </c>
      <c r="B2627" s="296" t="s">
        <v>1262</v>
      </c>
      <c r="C2627" s="296" t="s">
        <v>312</v>
      </c>
      <c r="D2627" s="297" t="s">
        <v>4864</v>
      </c>
      <c r="E2627" s="323">
        <v>5500</v>
      </c>
      <c r="F2627" s="310" t="s">
        <v>6549</v>
      </c>
      <c r="G2627" s="297" t="s">
        <v>6550</v>
      </c>
      <c r="H2627" s="297" t="s">
        <v>4867</v>
      </c>
      <c r="I2627" s="297" t="s">
        <v>4868</v>
      </c>
      <c r="J2627" s="324" t="s">
        <v>4869</v>
      </c>
      <c r="K2627" s="325"/>
      <c r="L2627" s="322"/>
      <c r="M2627" s="297"/>
      <c r="N2627" s="326">
        <v>2</v>
      </c>
      <c r="O2627" s="296">
        <v>6</v>
      </c>
      <c r="P2627" s="327">
        <v>34229.188122376669</v>
      </c>
      <c r="Q2627" s="321"/>
    </row>
    <row r="2628" spans="1:17" s="285" customFormat="1" ht="11.25" x14ac:dyDescent="0.2">
      <c r="A2628" s="310" t="s">
        <v>1261</v>
      </c>
      <c r="B2628" s="296" t="s">
        <v>1262</v>
      </c>
      <c r="C2628" s="296" t="s">
        <v>312</v>
      </c>
      <c r="D2628" s="297" t="s">
        <v>4864</v>
      </c>
      <c r="E2628" s="323">
        <v>10000</v>
      </c>
      <c r="F2628" s="310" t="s">
        <v>6551</v>
      </c>
      <c r="G2628" s="297" t="s">
        <v>6552</v>
      </c>
      <c r="H2628" s="297" t="s">
        <v>4887</v>
      </c>
      <c r="I2628" s="297" t="s">
        <v>4868</v>
      </c>
      <c r="J2628" s="324" t="s">
        <v>4869</v>
      </c>
      <c r="K2628" s="325"/>
      <c r="L2628" s="322"/>
      <c r="M2628" s="297"/>
      <c r="N2628" s="326">
        <v>4</v>
      </c>
      <c r="O2628" s="296">
        <v>6</v>
      </c>
      <c r="P2628" s="327">
        <v>61229.188122376669</v>
      </c>
      <c r="Q2628" s="321"/>
    </row>
    <row r="2629" spans="1:17" s="285" customFormat="1" ht="11.25" x14ac:dyDescent="0.2">
      <c r="A2629" s="310" t="s">
        <v>1261</v>
      </c>
      <c r="B2629" s="296" t="s">
        <v>1262</v>
      </c>
      <c r="C2629" s="296" t="s">
        <v>312</v>
      </c>
      <c r="D2629" s="297" t="s">
        <v>4864</v>
      </c>
      <c r="E2629" s="323">
        <v>6500</v>
      </c>
      <c r="F2629" s="310" t="s">
        <v>6553</v>
      </c>
      <c r="G2629" s="297" t="s">
        <v>6554</v>
      </c>
      <c r="H2629" s="297" t="s">
        <v>4877</v>
      </c>
      <c r="I2629" s="297" t="s">
        <v>4868</v>
      </c>
      <c r="J2629" s="324" t="s">
        <v>4869</v>
      </c>
      <c r="K2629" s="325"/>
      <c r="L2629" s="322"/>
      <c r="M2629" s="297"/>
      <c r="N2629" s="326">
        <v>2</v>
      </c>
      <c r="O2629" s="296">
        <v>6</v>
      </c>
      <c r="P2629" s="327">
        <v>40229.188122376669</v>
      </c>
      <c r="Q2629" s="321"/>
    </row>
    <row r="2630" spans="1:17" s="285" customFormat="1" ht="11.25" x14ac:dyDescent="0.2">
      <c r="A2630" s="310" t="s">
        <v>1261</v>
      </c>
      <c r="B2630" s="296" t="s">
        <v>1262</v>
      </c>
      <c r="C2630" s="296" t="s">
        <v>312</v>
      </c>
      <c r="D2630" s="297" t="s">
        <v>4880</v>
      </c>
      <c r="E2630" s="323">
        <v>6500</v>
      </c>
      <c r="F2630" s="310" t="s">
        <v>3344</v>
      </c>
      <c r="G2630" s="297" t="s">
        <v>3345</v>
      </c>
      <c r="H2630" s="297" t="s">
        <v>4877</v>
      </c>
      <c r="I2630" s="297" t="s">
        <v>4922</v>
      </c>
      <c r="J2630" s="324" t="s">
        <v>4884</v>
      </c>
      <c r="K2630" s="325"/>
      <c r="L2630" s="322"/>
      <c r="M2630" s="297"/>
      <c r="N2630" s="326">
        <v>1</v>
      </c>
      <c r="O2630" s="296">
        <v>6</v>
      </c>
      <c r="P2630" s="327">
        <v>40229.188122376669</v>
      </c>
      <c r="Q2630" s="321"/>
    </row>
    <row r="2631" spans="1:17" s="285" customFormat="1" ht="11.25" x14ac:dyDescent="0.2">
      <c r="A2631" s="310" t="s">
        <v>1261</v>
      </c>
      <c r="B2631" s="296" t="s">
        <v>1262</v>
      </c>
      <c r="C2631" s="296" t="s">
        <v>312</v>
      </c>
      <c r="D2631" s="297" t="s">
        <v>4864</v>
      </c>
      <c r="E2631" s="323">
        <v>12000</v>
      </c>
      <c r="F2631" s="310" t="s">
        <v>1515</v>
      </c>
      <c r="G2631" s="297" t="s">
        <v>1516</v>
      </c>
      <c r="H2631" s="297" t="s">
        <v>4877</v>
      </c>
      <c r="I2631" s="297" t="s">
        <v>4868</v>
      </c>
      <c r="J2631" s="324" t="s">
        <v>4869</v>
      </c>
      <c r="K2631" s="325"/>
      <c r="L2631" s="322"/>
      <c r="M2631" s="297"/>
      <c r="N2631" s="326">
        <v>1</v>
      </c>
      <c r="O2631" s="296">
        <v>6</v>
      </c>
      <c r="P2631" s="327">
        <v>73229.188122376669</v>
      </c>
      <c r="Q2631" s="321"/>
    </row>
    <row r="2632" spans="1:17" s="285" customFormat="1" ht="11.25" x14ac:dyDescent="0.2">
      <c r="A2632" s="310" t="s">
        <v>1261</v>
      </c>
      <c r="B2632" s="296" t="s">
        <v>1262</v>
      </c>
      <c r="C2632" s="296" t="s">
        <v>312</v>
      </c>
      <c r="D2632" s="297" t="s">
        <v>4864</v>
      </c>
      <c r="E2632" s="323">
        <v>6500</v>
      </c>
      <c r="F2632" s="310" t="s">
        <v>6555</v>
      </c>
      <c r="G2632" s="297" t="s">
        <v>6556</v>
      </c>
      <c r="H2632" s="297" t="s">
        <v>4867</v>
      </c>
      <c r="I2632" s="297" t="s">
        <v>4868</v>
      </c>
      <c r="J2632" s="324" t="s">
        <v>4869</v>
      </c>
      <c r="K2632" s="325"/>
      <c r="L2632" s="322"/>
      <c r="M2632" s="297"/>
      <c r="N2632" s="326">
        <v>2</v>
      </c>
      <c r="O2632" s="296">
        <v>6</v>
      </c>
      <c r="P2632" s="327">
        <v>40229.188122376669</v>
      </c>
      <c r="Q2632" s="321"/>
    </row>
    <row r="2633" spans="1:17" s="285" customFormat="1" ht="11.25" x14ac:dyDescent="0.2">
      <c r="A2633" s="310" t="s">
        <v>1261</v>
      </c>
      <c r="B2633" s="296" t="s">
        <v>1262</v>
      </c>
      <c r="C2633" s="296" t="s">
        <v>312</v>
      </c>
      <c r="D2633" s="297" t="s">
        <v>4864</v>
      </c>
      <c r="E2633" s="323">
        <v>6500</v>
      </c>
      <c r="F2633" s="310" t="s">
        <v>6557</v>
      </c>
      <c r="G2633" s="297" t="s">
        <v>6558</v>
      </c>
      <c r="H2633" s="297" t="s">
        <v>4887</v>
      </c>
      <c r="I2633" s="297" t="s">
        <v>4868</v>
      </c>
      <c r="J2633" s="324" t="s">
        <v>4869</v>
      </c>
      <c r="K2633" s="325"/>
      <c r="L2633" s="322"/>
      <c r="M2633" s="297"/>
      <c r="N2633" s="326">
        <v>4</v>
      </c>
      <c r="O2633" s="296">
        <v>4</v>
      </c>
      <c r="P2633" s="327">
        <v>30964.418122376672</v>
      </c>
      <c r="Q2633" s="321"/>
    </row>
    <row r="2634" spans="1:17" s="285" customFormat="1" ht="11.25" x14ac:dyDescent="0.2">
      <c r="A2634" s="310" t="s">
        <v>1261</v>
      </c>
      <c r="B2634" s="296" t="s">
        <v>1262</v>
      </c>
      <c r="C2634" s="296" t="s">
        <v>312</v>
      </c>
      <c r="D2634" s="297" t="s">
        <v>4864</v>
      </c>
      <c r="E2634" s="323">
        <v>6500</v>
      </c>
      <c r="F2634" s="310" t="s">
        <v>6561</v>
      </c>
      <c r="G2634" s="297" t="s">
        <v>6562</v>
      </c>
      <c r="H2634" s="297" t="s">
        <v>4867</v>
      </c>
      <c r="I2634" s="297" t="s">
        <v>4868</v>
      </c>
      <c r="J2634" s="324" t="s">
        <v>4869</v>
      </c>
      <c r="K2634" s="325"/>
      <c r="L2634" s="322"/>
      <c r="M2634" s="297"/>
      <c r="N2634" s="326">
        <v>2</v>
      </c>
      <c r="O2634" s="296">
        <v>6</v>
      </c>
      <c r="P2634" s="327">
        <v>36449.588122376663</v>
      </c>
      <c r="Q2634" s="321"/>
    </row>
    <row r="2635" spans="1:17" s="285" customFormat="1" ht="11.25" x14ac:dyDescent="0.2">
      <c r="A2635" s="310" t="s">
        <v>1261</v>
      </c>
      <c r="B2635" s="296" t="s">
        <v>1262</v>
      </c>
      <c r="C2635" s="296" t="s">
        <v>312</v>
      </c>
      <c r="D2635" s="297" t="s">
        <v>4864</v>
      </c>
      <c r="E2635" s="323">
        <v>3500</v>
      </c>
      <c r="F2635" s="310" t="s">
        <v>6563</v>
      </c>
      <c r="G2635" s="297" t="s">
        <v>6564</v>
      </c>
      <c r="H2635" s="297" t="s">
        <v>4874</v>
      </c>
      <c r="I2635" s="297" t="s">
        <v>4868</v>
      </c>
      <c r="J2635" s="324" t="s">
        <v>4869</v>
      </c>
      <c r="K2635" s="325"/>
      <c r="L2635" s="322"/>
      <c r="M2635" s="297"/>
      <c r="N2635" s="326">
        <v>1</v>
      </c>
      <c r="O2635" s="296">
        <v>6</v>
      </c>
      <c r="P2635" s="327">
        <v>22229.188122376669</v>
      </c>
      <c r="Q2635" s="321"/>
    </row>
    <row r="2636" spans="1:17" s="285" customFormat="1" ht="11.25" x14ac:dyDescent="0.2">
      <c r="A2636" s="310" t="s">
        <v>1261</v>
      </c>
      <c r="B2636" s="296" t="s">
        <v>1262</v>
      </c>
      <c r="C2636" s="296" t="s">
        <v>312</v>
      </c>
      <c r="D2636" s="297" t="s">
        <v>4956</v>
      </c>
      <c r="E2636" s="323">
        <v>2500</v>
      </c>
      <c r="F2636" s="310" t="s">
        <v>6565</v>
      </c>
      <c r="G2636" s="297" t="s">
        <v>6566</v>
      </c>
      <c r="H2636" s="297" t="s">
        <v>4959</v>
      </c>
      <c r="I2636" s="297" t="s">
        <v>4897</v>
      </c>
      <c r="J2636" s="324" t="s">
        <v>4960</v>
      </c>
      <c r="K2636" s="325"/>
      <c r="L2636" s="322"/>
      <c r="M2636" s="297"/>
      <c r="N2636" s="326">
        <v>1</v>
      </c>
      <c r="O2636" s="296">
        <v>6</v>
      </c>
      <c r="P2636" s="327">
        <v>16229.188122376669</v>
      </c>
      <c r="Q2636" s="321"/>
    </row>
    <row r="2637" spans="1:17" s="285" customFormat="1" ht="11.25" x14ac:dyDescent="0.2">
      <c r="A2637" s="310" t="s">
        <v>1261</v>
      </c>
      <c r="B2637" s="296" t="s">
        <v>1262</v>
      </c>
      <c r="C2637" s="296" t="s">
        <v>312</v>
      </c>
      <c r="D2637" s="297" t="s">
        <v>4864</v>
      </c>
      <c r="E2637" s="323">
        <v>11000</v>
      </c>
      <c r="F2637" s="310" t="s">
        <v>6567</v>
      </c>
      <c r="G2637" s="297" t="s">
        <v>6568</v>
      </c>
      <c r="H2637" s="297" t="s">
        <v>4887</v>
      </c>
      <c r="I2637" s="297" t="s">
        <v>4868</v>
      </c>
      <c r="J2637" s="324" t="s">
        <v>4869</v>
      </c>
      <c r="K2637" s="325"/>
      <c r="L2637" s="322"/>
      <c r="M2637" s="297"/>
      <c r="N2637" s="326">
        <v>2</v>
      </c>
      <c r="O2637" s="296">
        <v>6</v>
      </c>
      <c r="P2637" s="327">
        <v>67229.188122376669</v>
      </c>
      <c r="Q2637" s="321"/>
    </row>
    <row r="2638" spans="1:17" s="285" customFormat="1" ht="11.25" x14ac:dyDescent="0.2">
      <c r="A2638" s="310" t="s">
        <v>1261</v>
      </c>
      <c r="B2638" s="296" t="s">
        <v>1262</v>
      </c>
      <c r="C2638" s="296" t="s">
        <v>312</v>
      </c>
      <c r="D2638" s="297" t="s">
        <v>4864</v>
      </c>
      <c r="E2638" s="323">
        <v>7500</v>
      </c>
      <c r="F2638" s="310" t="s">
        <v>6569</v>
      </c>
      <c r="G2638" s="297" t="s">
        <v>6570</v>
      </c>
      <c r="H2638" s="297" t="s">
        <v>4867</v>
      </c>
      <c r="I2638" s="297" t="s">
        <v>4868</v>
      </c>
      <c r="J2638" s="324" t="s">
        <v>4869</v>
      </c>
      <c r="K2638" s="325"/>
      <c r="L2638" s="322"/>
      <c r="M2638" s="297"/>
      <c r="N2638" s="326">
        <v>2</v>
      </c>
      <c r="O2638" s="296">
        <v>6</v>
      </c>
      <c r="P2638" s="327">
        <v>46229.188122376669</v>
      </c>
      <c r="Q2638" s="321"/>
    </row>
    <row r="2639" spans="1:17" s="285" customFormat="1" ht="11.25" x14ac:dyDescent="0.2">
      <c r="A2639" s="310" t="s">
        <v>1261</v>
      </c>
      <c r="B2639" s="296" t="s">
        <v>1262</v>
      </c>
      <c r="C2639" s="296" t="s">
        <v>312</v>
      </c>
      <c r="D2639" s="297" t="s">
        <v>4864</v>
      </c>
      <c r="E2639" s="323">
        <v>8500</v>
      </c>
      <c r="F2639" s="310" t="s">
        <v>6571</v>
      </c>
      <c r="G2639" s="297" t="s">
        <v>6572</v>
      </c>
      <c r="H2639" s="297" t="s">
        <v>4887</v>
      </c>
      <c r="I2639" s="297" t="s">
        <v>4868</v>
      </c>
      <c r="J2639" s="324" t="s">
        <v>4869</v>
      </c>
      <c r="K2639" s="325"/>
      <c r="L2639" s="322"/>
      <c r="M2639" s="297"/>
      <c r="N2639" s="326">
        <v>2</v>
      </c>
      <c r="O2639" s="296">
        <v>6</v>
      </c>
      <c r="P2639" s="327">
        <v>52229.188122376669</v>
      </c>
      <c r="Q2639" s="321"/>
    </row>
    <row r="2640" spans="1:17" s="285" customFormat="1" ht="11.25" x14ac:dyDescent="0.2">
      <c r="A2640" s="310" t="s">
        <v>1261</v>
      </c>
      <c r="B2640" s="296" t="s">
        <v>1262</v>
      </c>
      <c r="C2640" s="296" t="s">
        <v>312</v>
      </c>
      <c r="D2640" s="297" t="s">
        <v>4864</v>
      </c>
      <c r="E2640" s="323">
        <v>6500</v>
      </c>
      <c r="F2640" s="310" t="s">
        <v>6573</v>
      </c>
      <c r="G2640" s="297" t="s">
        <v>6574</v>
      </c>
      <c r="H2640" s="297" t="s">
        <v>4887</v>
      </c>
      <c r="I2640" s="297" t="s">
        <v>4868</v>
      </c>
      <c r="J2640" s="324" t="s">
        <v>4869</v>
      </c>
      <c r="K2640" s="325"/>
      <c r="L2640" s="322"/>
      <c r="M2640" s="297"/>
      <c r="N2640" s="326">
        <v>2</v>
      </c>
      <c r="O2640" s="296">
        <v>6</v>
      </c>
      <c r="P2640" s="327">
        <v>40229.188122376669</v>
      </c>
      <c r="Q2640" s="321"/>
    </row>
    <row r="2641" spans="1:17" s="285" customFormat="1" ht="11.25" x14ac:dyDescent="0.2">
      <c r="A2641" s="310" t="s">
        <v>1261</v>
      </c>
      <c r="B2641" s="296" t="s">
        <v>1262</v>
      </c>
      <c r="C2641" s="296" t="s">
        <v>312</v>
      </c>
      <c r="D2641" s="297" t="s">
        <v>4864</v>
      </c>
      <c r="E2641" s="323">
        <v>6500</v>
      </c>
      <c r="F2641" s="310" t="s">
        <v>6575</v>
      </c>
      <c r="G2641" s="297" t="s">
        <v>6576</v>
      </c>
      <c r="H2641" s="297" t="s">
        <v>4877</v>
      </c>
      <c r="I2641" s="297" t="s">
        <v>4868</v>
      </c>
      <c r="J2641" s="324" t="s">
        <v>4869</v>
      </c>
      <c r="K2641" s="325"/>
      <c r="L2641" s="322"/>
      <c r="M2641" s="297"/>
      <c r="N2641" s="326">
        <v>1</v>
      </c>
      <c r="O2641" s="296">
        <v>6</v>
      </c>
      <c r="P2641" s="327">
        <v>40229.188122376669</v>
      </c>
      <c r="Q2641" s="321"/>
    </row>
    <row r="2642" spans="1:17" s="285" customFormat="1" ht="11.25" x14ac:dyDescent="0.2">
      <c r="A2642" s="310" t="s">
        <v>1261</v>
      </c>
      <c r="B2642" s="296" t="s">
        <v>1262</v>
      </c>
      <c r="C2642" s="296" t="s">
        <v>312</v>
      </c>
      <c r="D2642" s="297" t="s">
        <v>4880</v>
      </c>
      <c r="E2642" s="323">
        <v>3400</v>
      </c>
      <c r="F2642" s="310" t="s">
        <v>6579</v>
      </c>
      <c r="G2642" s="297" t="s">
        <v>6580</v>
      </c>
      <c r="H2642" s="297" t="s">
        <v>4903</v>
      </c>
      <c r="I2642" s="297" t="s">
        <v>4883</v>
      </c>
      <c r="J2642" s="324" t="s">
        <v>4884</v>
      </c>
      <c r="K2642" s="325"/>
      <c r="L2642" s="322"/>
      <c r="M2642" s="297"/>
      <c r="N2642" s="326">
        <v>1</v>
      </c>
      <c r="O2642" s="296">
        <v>6</v>
      </c>
      <c r="P2642" s="327">
        <v>21629.188122376669</v>
      </c>
      <c r="Q2642" s="321"/>
    </row>
    <row r="2643" spans="1:17" s="285" customFormat="1" ht="11.25" x14ac:dyDescent="0.2">
      <c r="A2643" s="310" t="s">
        <v>1261</v>
      </c>
      <c r="B2643" s="296" t="s">
        <v>1262</v>
      </c>
      <c r="C2643" s="296" t="s">
        <v>312</v>
      </c>
      <c r="D2643" s="297" t="s">
        <v>4864</v>
      </c>
      <c r="E2643" s="323">
        <v>7500</v>
      </c>
      <c r="F2643" s="310" t="s">
        <v>3729</v>
      </c>
      <c r="G2643" s="297" t="s">
        <v>3730</v>
      </c>
      <c r="H2643" s="297" t="s">
        <v>4877</v>
      </c>
      <c r="I2643" s="297" t="s">
        <v>4868</v>
      </c>
      <c r="J2643" s="324" t="s">
        <v>4869</v>
      </c>
      <c r="K2643" s="325"/>
      <c r="L2643" s="322"/>
      <c r="M2643" s="297"/>
      <c r="N2643" s="326">
        <v>1</v>
      </c>
      <c r="O2643" s="296">
        <v>6</v>
      </c>
      <c r="P2643" s="327">
        <v>46229.188122376669</v>
      </c>
      <c r="Q2643" s="321"/>
    </row>
    <row r="2644" spans="1:17" s="285" customFormat="1" ht="11.25" x14ac:dyDescent="0.2">
      <c r="A2644" s="310" t="s">
        <v>1261</v>
      </c>
      <c r="B2644" s="296" t="s">
        <v>1262</v>
      </c>
      <c r="C2644" s="296" t="s">
        <v>312</v>
      </c>
      <c r="D2644" s="297" t="s">
        <v>4864</v>
      </c>
      <c r="E2644" s="323">
        <v>6500</v>
      </c>
      <c r="F2644" s="310" t="s">
        <v>6581</v>
      </c>
      <c r="G2644" s="297" t="s">
        <v>6582</v>
      </c>
      <c r="H2644" s="297" t="s">
        <v>4887</v>
      </c>
      <c r="I2644" s="297" t="s">
        <v>4868</v>
      </c>
      <c r="J2644" s="324" t="s">
        <v>4869</v>
      </c>
      <c r="K2644" s="325"/>
      <c r="L2644" s="322"/>
      <c r="M2644" s="297"/>
      <c r="N2644" s="326">
        <v>4</v>
      </c>
      <c r="O2644" s="296">
        <v>6</v>
      </c>
      <c r="P2644" s="327">
        <v>40229.188122376669</v>
      </c>
      <c r="Q2644" s="321"/>
    </row>
    <row r="2645" spans="1:17" s="285" customFormat="1" ht="11.25" x14ac:dyDescent="0.2">
      <c r="A2645" s="310" t="s">
        <v>1261</v>
      </c>
      <c r="B2645" s="296" t="s">
        <v>1262</v>
      </c>
      <c r="C2645" s="296" t="s">
        <v>312</v>
      </c>
      <c r="D2645" s="297" t="s">
        <v>4864</v>
      </c>
      <c r="E2645" s="323">
        <v>6500</v>
      </c>
      <c r="F2645" s="310" t="s">
        <v>6583</v>
      </c>
      <c r="G2645" s="297" t="s">
        <v>6584</v>
      </c>
      <c r="H2645" s="297" t="s">
        <v>4887</v>
      </c>
      <c r="I2645" s="297" t="s">
        <v>4868</v>
      </c>
      <c r="J2645" s="324" t="s">
        <v>4869</v>
      </c>
      <c r="K2645" s="325"/>
      <c r="L2645" s="322"/>
      <c r="M2645" s="297"/>
      <c r="N2645" s="326">
        <v>2</v>
      </c>
      <c r="O2645" s="296">
        <v>6</v>
      </c>
      <c r="P2645" s="327">
        <v>40229.188122376669</v>
      </c>
      <c r="Q2645" s="321"/>
    </row>
    <row r="2646" spans="1:17" s="285" customFormat="1" ht="11.25" x14ac:dyDescent="0.2">
      <c r="A2646" s="310" t="s">
        <v>1261</v>
      </c>
      <c r="B2646" s="296" t="s">
        <v>1262</v>
      </c>
      <c r="C2646" s="296" t="s">
        <v>312</v>
      </c>
      <c r="D2646" s="297" t="s">
        <v>4864</v>
      </c>
      <c r="E2646" s="323">
        <v>7000</v>
      </c>
      <c r="F2646" s="310" t="s">
        <v>6585</v>
      </c>
      <c r="G2646" s="297" t="s">
        <v>6586</v>
      </c>
      <c r="H2646" s="297" t="s">
        <v>5647</v>
      </c>
      <c r="I2646" s="297" t="s">
        <v>4868</v>
      </c>
      <c r="J2646" s="324" t="s">
        <v>4869</v>
      </c>
      <c r="K2646" s="325"/>
      <c r="L2646" s="322"/>
      <c r="M2646" s="297"/>
      <c r="N2646" s="326">
        <v>1</v>
      </c>
      <c r="O2646" s="296">
        <v>6</v>
      </c>
      <c r="P2646" s="327">
        <v>43229.188122376669</v>
      </c>
      <c r="Q2646" s="321"/>
    </row>
    <row r="2647" spans="1:17" s="285" customFormat="1" ht="11.25" x14ac:dyDescent="0.2">
      <c r="A2647" s="310" t="s">
        <v>1261</v>
      </c>
      <c r="B2647" s="296" t="s">
        <v>1262</v>
      </c>
      <c r="C2647" s="296" t="s">
        <v>312</v>
      </c>
      <c r="D2647" s="297" t="s">
        <v>4880</v>
      </c>
      <c r="E2647" s="323">
        <v>3300</v>
      </c>
      <c r="F2647" s="310" t="s">
        <v>6587</v>
      </c>
      <c r="G2647" s="297" t="s">
        <v>6588</v>
      </c>
      <c r="H2647" s="297" t="s">
        <v>4903</v>
      </c>
      <c r="I2647" s="297" t="s">
        <v>4922</v>
      </c>
      <c r="J2647" s="324" t="s">
        <v>4884</v>
      </c>
      <c r="K2647" s="325"/>
      <c r="L2647" s="322"/>
      <c r="M2647" s="297"/>
      <c r="N2647" s="326">
        <v>1</v>
      </c>
      <c r="O2647" s="296">
        <v>6</v>
      </c>
      <c r="P2647" s="327">
        <v>21029.188122376669</v>
      </c>
      <c r="Q2647" s="321"/>
    </row>
    <row r="2648" spans="1:17" s="285" customFormat="1" ht="11.25" x14ac:dyDescent="0.2">
      <c r="A2648" s="310" t="s">
        <v>1261</v>
      </c>
      <c r="B2648" s="296" t="s">
        <v>1262</v>
      </c>
      <c r="C2648" s="296" t="s">
        <v>312</v>
      </c>
      <c r="D2648" s="297" t="s">
        <v>4864</v>
      </c>
      <c r="E2648" s="323">
        <v>8500</v>
      </c>
      <c r="F2648" s="310" t="s">
        <v>6589</v>
      </c>
      <c r="G2648" s="297" t="s">
        <v>6590</v>
      </c>
      <c r="H2648" s="297" t="s">
        <v>4887</v>
      </c>
      <c r="I2648" s="297" t="s">
        <v>4868</v>
      </c>
      <c r="J2648" s="324" t="s">
        <v>4869</v>
      </c>
      <c r="K2648" s="325"/>
      <c r="L2648" s="322"/>
      <c r="M2648" s="297"/>
      <c r="N2648" s="326">
        <v>2</v>
      </c>
      <c r="O2648" s="296">
        <v>6</v>
      </c>
      <c r="P2648" s="327">
        <v>52229.188122376669</v>
      </c>
      <c r="Q2648" s="321"/>
    </row>
    <row r="2649" spans="1:17" s="285" customFormat="1" ht="11.25" x14ac:dyDescent="0.2">
      <c r="A2649" s="310" t="s">
        <v>1261</v>
      </c>
      <c r="B2649" s="296" t="s">
        <v>1262</v>
      </c>
      <c r="C2649" s="296" t="s">
        <v>312</v>
      </c>
      <c r="D2649" s="297" t="s">
        <v>4864</v>
      </c>
      <c r="E2649" s="323">
        <v>8500</v>
      </c>
      <c r="F2649" s="310" t="s">
        <v>6591</v>
      </c>
      <c r="G2649" s="297" t="s">
        <v>6592</v>
      </c>
      <c r="H2649" s="297" t="s">
        <v>5002</v>
      </c>
      <c r="I2649" s="297" t="s">
        <v>4868</v>
      </c>
      <c r="J2649" s="324" t="s">
        <v>4869</v>
      </c>
      <c r="K2649" s="325"/>
      <c r="L2649" s="322"/>
      <c r="M2649" s="297"/>
      <c r="N2649" s="326">
        <v>2</v>
      </c>
      <c r="O2649" s="296">
        <v>6</v>
      </c>
      <c r="P2649" s="327">
        <v>52229.188122376669</v>
      </c>
      <c r="Q2649" s="321"/>
    </row>
    <row r="2650" spans="1:17" s="285" customFormat="1" ht="11.25" x14ac:dyDescent="0.2">
      <c r="A2650" s="310" t="s">
        <v>1261</v>
      </c>
      <c r="B2650" s="296" t="s">
        <v>1262</v>
      </c>
      <c r="C2650" s="296" t="s">
        <v>312</v>
      </c>
      <c r="D2650" s="297" t="s">
        <v>4864</v>
      </c>
      <c r="E2650" s="323">
        <v>8500</v>
      </c>
      <c r="F2650" s="310" t="s">
        <v>6595</v>
      </c>
      <c r="G2650" s="297" t="s">
        <v>6596</v>
      </c>
      <c r="H2650" s="297" t="s">
        <v>4887</v>
      </c>
      <c r="I2650" s="297" t="s">
        <v>4868</v>
      </c>
      <c r="J2650" s="324" t="s">
        <v>4869</v>
      </c>
      <c r="K2650" s="325"/>
      <c r="L2650" s="322"/>
      <c r="M2650" s="297"/>
      <c r="N2650" s="326">
        <v>2</v>
      </c>
      <c r="O2650" s="296">
        <v>6</v>
      </c>
      <c r="P2650" s="327">
        <v>52229.188122376669</v>
      </c>
      <c r="Q2650" s="321"/>
    </row>
    <row r="2651" spans="1:17" s="285" customFormat="1" ht="11.25" x14ac:dyDescent="0.2">
      <c r="A2651" s="310" t="s">
        <v>1261</v>
      </c>
      <c r="B2651" s="296" t="s">
        <v>1262</v>
      </c>
      <c r="C2651" s="296" t="s">
        <v>312</v>
      </c>
      <c r="D2651" s="297" t="s">
        <v>4864</v>
      </c>
      <c r="E2651" s="323">
        <v>9500</v>
      </c>
      <c r="F2651" s="310" t="s">
        <v>6597</v>
      </c>
      <c r="G2651" s="297" t="s">
        <v>6598</v>
      </c>
      <c r="H2651" s="297" t="s">
        <v>4917</v>
      </c>
      <c r="I2651" s="297" t="s">
        <v>4868</v>
      </c>
      <c r="J2651" s="324" t="s">
        <v>4869</v>
      </c>
      <c r="K2651" s="325"/>
      <c r="L2651" s="322"/>
      <c r="M2651" s="297"/>
      <c r="N2651" s="326">
        <v>1</v>
      </c>
      <c r="O2651" s="296">
        <v>6</v>
      </c>
      <c r="P2651" s="327">
        <v>58229.188122376669</v>
      </c>
      <c r="Q2651" s="321"/>
    </row>
    <row r="2652" spans="1:17" s="285" customFormat="1" ht="11.25" x14ac:dyDescent="0.2">
      <c r="A2652" s="310" t="s">
        <v>1261</v>
      </c>
      <c r="B2652" s="296" t="s">
        <v>1262</v>
      </c>
      <c r="C2652" s="296" t="s">
        <v>312</v>
      </c>
      <c r="D2652" s="297" t="s">
        <v>4864</v>
      </c>
      <c r="E2652" s="323">
        <v>5500</v>
      </c>
      <c r="F2652" s="310" t="s">
        <v>6599</v>
      </c>
      <c r="G2652" s="297" t="s">
        <v>6600</v>
      </c>
      <c r="H2652" s="297" t="s">
        <v>4867</v>
      </c>
      <c r="I2652" s="297" t="s">
        <v>4868</v>
      </c>
      <c r="J2652" s="324" t="s">
        <v>4869</v>
      </c>
      <c r="K2652" s="325"/>
      <c r="L2652" s="322"/>
      <c r="M2652" s="297"/>
      <c r="N2652" s="326">
        <v>4</v>
      </c>
      <c r="O2652" s="296">
        <v>6</v>
      </c>
      <c r="P2652" s="327">
        <v>34229.188122376669</v>
      </c>
      <c r="Q2652" s="321"/>
    </row>
    <row r="2653" spans="1:17" s="285" customFormat="1" ht="11.25" x14ac:dyDescent="0.2">
      <c r="A2653" s="310" t="s">
        <v>1261</v>
      </c>
      <c r="B2653" s="296" t="s">
        <v>1262</v>
      </c>
      <c r="C2653" s="296" t="s">
        <v>312</v>
      </c>
      <c r="D2653" s="297" t="s">
        <v>4864</v>
      </c>
      <c r="E2653" s="323">
        <v>5500</v>
      </c>
      <c r="F2653" s="310" t="s">
        <v>6601</v>
      </c>
      <c r="G2653" s="297" t="s">
        <v>6602</v>
      </c>
      <c r="H2653" s="297" t="s">
        <v>4917</v>
      </c>
      <c r="I2653" s="297" t="s">
        <v>4868</v>
      </c>
      <c r="J2653" s="324" t="s">
        <v>4869</v>
      </c>
      <c r="K2653" s="325"/>
      <c r="L2653" s="322"/>
      <c r="M2653" s="297"/>
      <c r="N2653" s="326">
        <v>4</v>
      </c>
      <c r="O2653" s="296">
        <v>6</v>
      </c>
      <c r="P2653" s="327">
        <v>34229.188122376669</v>
      </c>
      <c r="Q2653" s="321"/>
    </row>
    <row r="2654" spans="1:17" s="285" customFormat="1" ht="11.25" x14ac:dyDescent="0.2">
      <c r="A2654" s="310" t="s">
        <v>1261</v>
      </c>
      <c r="B2654" s="296" t="s">
        <v>1262</v>
      </c>
      <c r="C2654" s="296" t="s">
        <v>312</v>
      </c>
      <c r="D2654" s="297" t="s">
        <v>4864</v>
      </c>
      <c r="E2654" s="323">
        <v>3500</v>
      </c>
      <c r="F2654" s="310" t="s">
        <v>6603</v>
      </c>
      <c r="G2654" s="297" t="s">
        <v>6604</v>
      </c>
      <c r="H2654" s="297" t="s">
        <v>4917</v>
      </c>
      <c r="I2654" s="297" t="s">
        <v>4868</v>
      </c>
      <c r="J2654" s="324" t="s">
        <v>4869</v>
      </c>
      <c r="K2654" s="325"/>
      <c r="L2654" s="322"/>
      <c r="M2654" s="297"/>
      <c r="N2654" s="326">
        <v>1</v>
      </c>
      <c r="O2654" s="296">
        <v>6</v>
      </c>
      <c r="P2654" s="327">
        <v>22229.188122376669</v>
      </c>
      <c r="Q2654" s="321"/>
    </row>
    <row r="2655" spans="1:17" s="285" customFormat="1" ht="11.25" x14ac:dyDescent="0.2">
      <c r="A2655" s="310" t="s">
        <v>1261</v>
      </c>
      <c r="B2655" s="296" t="s">
        <v>1262</v>
      </c>
      <c r="C2655" s="296" t="s">
        <v>312</v>
      </c>
      <c r="D2655" s="297" t="s">
        <v>4956</v>
      </c>
      <c r="E2655" s="323">
        <v>1500</v>
      </c>
      <c r="F2655" s="310" t="s">
        <v>6605</v>
      </c>
      <c r="G2655" s="297" t="s">
        <v>6606</v>
      </c>
      <c r="H2655" s="297" t="s">
        <v>4959</v>
      </c>
      <c r="I2655" s="297" t="s">
        <v>4897</v>
      </c>
      <c r="J2655" s="324" t="s">
        <v>4960</v>
      </c>
      <c r="K2655" s="325"/>
      <c r="L2655" s="322"/>
      <c r="M2655" s="297"/>
      <c r="N2655" s="326">
        <v>1</v>
      </c>
      <c r="O2655" s="296">
        <v>6</v>
      </c>
      <c r="P2655" s="327">
        <v>9732.3881223766693</v>
      </c>
      <c r="Q2655" s="321"/>
    </row>
    <row r="2656" spans="1:17" s="285" customFormat="1" ht="11.25" x14ac:dyDescent="0.2">
      <c r="A2656" s="310" t="s">
        <v>1261</v>
      </c>
      <c r="B2656" s="296" t="s">
        <v>1262</v>
      </c>
      <c r="C2656" s="296" t="s">
        <v>312</v>
      </c>
      <c r="D2656" s="297" t="s">
        <v>4864</v>
      </c>
      <c r="E2656" s="323">
        <v>8500</v>
      </c>
      <c r="F2656" s="310" t="s">
        <v>6607</v>
      </c>
      <c r="G2656" s="297" t="s">
        <v>6608</v>
      </c>
      <c r="H2656" s="297" t="s">
        <v>4867</v>
      </c>
      <c r="I2656" s="297" t="s">
        <v>4868</v>
      </c>
      <c r="J2656" s="324" t="s">
        <v>4869</v>
      </c>
      <c r="K2656" s="325"/>
      <c r="L2656" s="322"/>
      <c r="M2656" s="297"/>
      <c r="N2656" s="326">
        <v>1</v>
      </c>
      <c r="O2656" s="296">
        <v>6</v>
      </c>
      <c r="P2656" s="327">
        <v>52229.188122376669</v>
      </c>
      <c r="Q2656" s="321"/>
    </row>
    <row r="2657" spans="1:17" s="285" customFormat="1" ht="11.25" x14ac:dyDescent="0.2">
      <c r="A2657" s="310" t="s">
        <v>1261</v>
      </c>
      <c r="B2657" s="296" t="s">
        <v>1262</v>
      </c>
      <c r="C2657" s="296" t="s">
        <v>312</v>
      </c>
      <c r="D2657" s="297" t="s">
        <v>4864</v>
      </c>
      <c r="E2657" s="323">
        <v>6500</v>
      </c>
      <c r="F2657" s="310" t="s">
        <v>6609</v>
      </c>
      <c r="G2657" s="297" t="s">
        <v>6610</v>
      </c>
      <c r="H2657" s="297" t="s">
        <v>4877</v>
      </c>
      <c r="I2657" s="297" t="s">
        <v>4868</v>
      </c>
      <c r="J2657" s="324" t="s">
        <v>4869</v>
      </c>
      <c r="K2657" s="325"/>
      <c r="L2657" s="322"/>
      <c r="M2657" s="297"/>
      <c r="N2657" s="326">
        <v>1</v>
      </c>
      <c r="O2657" s="296">
        <v>6</v>
      </c>
      <c r="P2657" s="327">
        <v>40229.188122376669</v>
      </c>
      <c r="Q2657" s="321"/>
    </row>
    <row r="2658" spans="1:17" s="285" customFormat="1" ht="11.25" x14ac:dyDescent="0.2">
      <c r="A2658" s="310" t="s">
        <v>1261</v>
      </c>
      <c r="B2658" s="296" t="s">
        <v>1262</v>
      </c>
      <c r="C2658" s="296" t="s">
        <v>312</v>
      </c>
      <c r="D2658" s="297" t="s">
        <v>4864</v>
      </c>
      <c r="E2658" s="323">
        <v>6500</v>
      </c>
      <c r="F2658" s="310" t="s">
        <v>6611</v>
      </c>
      <c r="G2658" s="297" t="s">
        <v>6612</v>
      </c>
      <c r="H2658" s="297" t="s">
        <v>4867</v>
      </c>
      <c r="I2658" s="297" t="s">
        <v>4868</v>
      </c>
      <c r="J2658" s="324" t="s">
        <v>4869</v>
      </c>
      <c r="K2658" s="325"/>
      <c r="L2658" s="322"/>
      <c r="M2658" s="297"/>
      <c r="N2658" s="326">
        <v>2</v>
      </c>
      <c r="O2658" s="296">
        <v>6</v>
      </c>
      <c r="P2658" s="327">
        <v>40229.188122376669</v>
      </c>
      <c r="Q2658" s="321"/>
    </row>
    <row r="2659" spans="1:17" s="285" customFormat="1" ht="11.25" x14ac:dyDescent="0.2">
      <c r="A2659" s="310" t="s">
        <v>1261</v>
      </c>
      <c r="B2659" s="296" t="s">
        <v>1262</v>
      </c>
      <c r="C2659" s="296" t="s">
        <v>312</v>
      </c>
      <c r="D2659" s="297" t="s">
        <v>4864</v>
      </c>
      <c r="E2659" s="323">
        <v>7500</v>
      </c>
      <c r="F2659" s="310" t="s">
        <v>6613</v>
      </c>
      <c r="G2659" s="297" t="s">
        <v>6614</v>
      </c>
      <c r="H2659" s="297" t="s">
        <v>4877</v>
      </c>
      <c r="I2659" s="297" t="s">
        <v>4868</v>
      </c>
      <c r="J2659" s="324" t="s">
        <v>4869</v>
      </c>
      <c r="K2659" s="325"/>
      <c r="L2659" s="322"/>
      <c r="M2659" s="297"/>
      <c r="N2659" s="326">
        <v>4</v>
      </c>
      <c r="O2659" s="296">
        <v>6</v>
      </c>
      <c r="P2659" s="327">
        <v>46229.188122376669</v>
      </c>
      <c r="Q2659" s="321"/>
    </row>
    <row r="2660" spans="1:17" s="285" customFormat="1" ht="11.25" x14ac:dyDescent="0.2">
      <c r="A2660" s="310" t="s">
        <v>1261</v>
      </c>
      <c r="B2660" s="296" t="s">
        <v>1262</v>
      </c>
      <c r="C2660" s="296" t="s">
        <v>312</v>
      </c>
      <c r="D2660" s="297" t="s">
        <v>4864</v>
      </c>
      <c r="E2660" s="323">
        <v>6500</v>
      </c>
      <c r="F2660" s="310" t="s">
        <v>6615</v>
      </c>
      <c r="G2660" s="297" t="s">
        <v>6616</v>
      </c>
      <c r="H2660" s="297" t="s">
        <v>4877</v>
      </c>
      <c r="I2660" s="297" t="s">
        <v>4868</v>
      </c>
      <c r="J2660" s="324" t="s">
        <v>4869</v>
      </c>
      <c r="K2660" s="325"/>
      <c r="L2660" s="322"/>
      <c r="M2660" s="297"/>
      <c r="N2660" s="326">
        <v>1</v>
      </c>
      <c r="O2660" s="296">
        <v>6</v>
      </c>
      <c r="P2660" s="327">
        <v>40229.188122376669</v>
      </c>
      <c r="Q2660" s="321"/>
    </row>
    <row r="2661" spans="1:17" s="285" customFormat="1" ht="11.25" x14ac:dyDescent="0.2">
      <c r="A2661" s="310" t="s">
        <v>1261</v>
      </c>
      <c r="B2661" s="296" t="s">
        <v>1262</v>
      </c>
      <c r="C2661" s="296" t="s">
        <v>312</v>
      </c>
      <c r="D2661" s="297" t="s">
        <v>4864</v>
      </c>
      <c r="E2661" s="323">
        <v>3000</v>
      </c>
      <c r="F2661" s="310" t="s">
        <v>6617</v>
      </c>
      <c r="G2661" s="297" t="s">
        <v>6618</v>
      </c>
      <c r="H2661" s="297" t="s">
        <v>4874</v>
      </c>
      <c r="I2661" s="297" t="s">
        <v>4868</v>
      </c>
      <c r="J2661" s="324" t="s">
        <v>4869</v>
      </c>
      <c r="K2661" s="325"/>
      <c r="L2661" s="322"/>
      <c r="M2661" s="297"/>
      <c r="N2661" s="326">
        <v>1</v>
      </c>
      <c r="O2661" s="296">
        <v>6</v>
      </c>
      <c r="P2661" s="327">
        <v>19229.188122376669</v>
      </c>
      <c r="Q2661" s="321"/>
    </row>
    <row r="2662" spans="1:17" s="285" customFormat="1" ht="11.25" x14ac:dyDescent="0.2">
      <c r="A2662" s="310" t="s">
        <v>1261</v>
      </c>
      <c r="B2662" s="296" t="s">
        <v>1262</v>
      </c>
      <c r="C2662" s="296" t="s">
        <v>312</v>
      </c>
      <c r="D2662" s="297" t="s">
        <v>4864</v>
      </c>
      <c r="E2662" s="323">
        <v>10500</v>
      </c>
      <c r="F2662" s="310" t="s">
        <v>6619</v>
      </c>
      <c r="G2662" s="297" t="s">
        <v>6620</v>
      </c>
      <c r="H2662" s="297" t="s">
        <v>4877</v>
      </c>
      <c r="I2662" s="297" t="s">
        <v>4868</v>
      </c>
      <c r="J2662" s="324" t="s">
        <v>4869</v>
      </c>
      <c r="K2662" s="325"/>
      <c r="L2662" s="322"/>
      <c r="M2662" s="297"/>
      <c r="N2662" s="326">
        <v>1</v>
      </c>
      <c r="O2662" s="296">
        <v>6</v>
      </c>
      <c r="P2662" s="327">
        <v>64229.188122376669</v>
      </c>
      <c r="Q2662" s="321"/>
    </row>
    <row r="2663" spans="1:17" s="285" customFormat="1" ht="11.25" x14ac:dyDescent="0.2">
      <c r="A2663" s="310" t="s">
        <v>1261</v>
      </c>
      <c r="B2663" s="296" t="s">
        <v>1262</v>
      </c>
      <c r="C2663" s="296" t="s">
        <v>312</v>
      </c>
      <c r="D2663" s="297" t="s">
        <v>4864</v>
      </c>
      <c r="E2663" s="323">
        <v>5500</v>
      </c>
      <c r="F2663" s="310" t="s">
        <v>6621</v>
      </c>
      <c r="G2663" s="297" t="s">
        <v>6622</v>
      </c>
      <c r="H2663" s="297" t="s">
        <v>4867</v>
      </c>
      <c r="I2663" s="297" t="s">
        <v>4868</v>
      </c>
      <c r="J2663" s="324" t="s">
        <v>4869</v>
      </c>
      <c r="K2663" s="325"/>
      <c r="L2663" s="322"/>
      <c r="M2663" s="297"/>
      <c r="N2663" s="326">
        <v>2</v>
      </c>
      <c r="O2663" s="296">
        <v>6</v>
      </c>
      <c r="P2663" s="327">
        <v>34229.188122376669</v>
      </c>
      <c r="Q2663" s="321"/>
    </row>
    <row r="2664" spans="1:17" s="285" customFormat="1" ht="11.25" x14ac:dyDescent="0.2">
      <c r="A2664" s="310" t="s">
        <v>1261</v>
      </c>
      <c r="B2664" s="296" t="s">
        <v>1262</v>
      </c>
      <c r="C2664" s="296" t="s">
        <v>312</v>
      </c>
      <c r="D2664" s="297" t="s">
        <v>4864</v>
      </c>
      <c r="E2664" s="323">
        <v>5300</v>
      </c>
      <c r="F2664" s="310" t="s">
        <v>6623</v>
      </c>
      <c r="G2664" s="297" t="s">
        <v>6624</v>
      </c>
      <c r="H2664" s="297" t="s">
        <v>4887</v>
      </c>
      <c r="I2664" s="297" t="s">
        <v>4868</v>
      </c>
      <c r="J2664" s="324" t="s">
        <v>4869</v>
      </c>
      <c r="K2664" s="325"/>
      <c r="L2664" s="322"/>
      <c r="M2664" s="297"/>
      <c r="N2664" s="326">
        <v>1</v>
      </c>
      <c r="O2664" s="296">
        <v>6</v>
      </c>
      <c r="P2664" s="327">
        <v>33029.188122376669</v>
      </c>
      <c r="Q2664" s="321"/>
    </row>
    <row r="2665" spans="1:17" s="285" customFormat="1" ht="11.25" x14ac:dyDescent="0.2">
      <c r="A2665" s="310" t="s">
        <v>1261</v>
      </c>
      <c r="B2665" s="296" t="s">
        <v>1262</v>
      </c>
      <c r="C2665" s="296" t="s">
        <v>312</v>
      </c>
      <c r="D2665" s="297" t="s">
        <v>4956</v>
      </c>
      <c r="E2665" s="323">
        <v>2500</v>
      </c>
      <c r="F2665" s="310" t="s">
        <v>6625</v>
      </c>
      <c r="G2665" s="297" t="s">
        <v>6626</v>
      </c>
      <c r="H2665" s="297" t="s">
        <v>4959</v>
      </c>
      <c r="I2665" s="297" t="s">
        <v>4897</v>
      </c>
      <c r="J2665" s="324" t="s">
        <v>4960</v>
      </c>
      <c r="K2665" s="325"/>
      <c r="L2665" s="322"/>
      <c r="M2665" s="297"/>
      <c r="N2665" s="326">
        <v>1</v>
      </c>
      <c r="O2665" s="296">
        <v>6</v>
      </c>
      <c r="P2665" s="327">
        <v>16229.188122376669</v>
      </c>
      <c r="Q2665" s="321"/>
    </row>
    <row r="2666" spans="1:17" s="285" customFormat="1" ht="11.25" x14ac:dyDescent="0.2">
      <c r="A2666" s="310" t="s">
        <v>1261</v>
      </c>
      <c r="B2666" s="296" t="s">
        <v>1262</v>
      </c>
      <c r="C2666" s="296" t="s">
        <v>312</v>
      </c>
      <c r="D2666" s="297" t="s">
        <v>4864</v>
      </c>
      <c r="E2666" s="323">
        <v>6500</v>
      </c>
      <c r="F2666" s="310" t="s">
        <v>6627</v>
      </c>
      <c r="G2666" s="297" t="s">
        <v>6628</v>
      </c>
      <c r="H2666" s="297" t="s">
        <v>4867</v>
      </c>
      <c r="I2666" s="297" t="s">
        <v>4868</v>
      </c>
      <c r="J2666" s="324" t="s">
        <v>4869</v>
      </c>
      <c r="K2666" s="325"/>
      <c r="L2666" s="322"/>
      <c r="M2666" s="297"/>
      <c r="N2666" s="326">
        <v>2</v>
      </c>
      <c r="O2666" s="296">
        <v>6</v>
      </c>
      <c r="P2666" s="327">
        <v>40229.188122376669</v>
      </c>
      <c r="Q2666" s="321"/>
    </row>
    <row r="2667" spans="1:17" s="285" customFormat="1" ht="11.25" x14ac:dyDescent="0.2">
      <c r="A2667" s="310" t="s">
        <v>1261</v>
      </c>
      <c r="B2667" s="296" t="s">
        <v>1262</v>
      </c>
      <c r="C2667" s="296" t="s">
        <v>312</v>
      </c>
      <c r="D2667" s="297" t="s">
        <v>4864</v>
      </c>
      <c r="E2667" s="323">
        <v>6500</v>
      </c>
      <c r="F2667" s="310" t="s">
        <v>6629</v>
      </c>
      <c r="G2667" s="297" t="s">
        <v>6630</v>
      </c>
      <c r="H2667" s="297" t="s">
        <v>4867</v>
      </c>
      <c r="I2667" s="297" t="s">
        <v>4868</v>
      </c>
      <c r="J2667" s="324" t="s">
        <v>4869</v>
      </c>
      <c r="K2667" s="325"/>
      <c r="L2667" s="322"/>
      <c r="M2667" s="297"/>
      <c r="N2667" s="326">
        <v>2</v>
      </c>
      <c r="O2667" s="296">
        <v>6</v>
      </c>
      <c r="P2667" s="327">
        <v>40229.188122376669</v>
      </c>
      <c r="Q2667" s="321"/>
    </row>
    <row r="2668" spans="1:17" s="285" customFormat="1" ht="11.25" x14ac:dyDescent="0.2">
      <c r="A2668" s="310" t="s">
        <v>1261</v>
      </c>
      <c r="B2668" s="296" t="s">
        <v>1262</v>
      </c>
      <c r="C2668" s="296" t="s">
        <v>312</v>
      </c>
      <c r="D2668" s="297" t="s">
        <v>4864</v>
      </c>
      <c r="E2668" s="323">
        <v>8500</v>
      </c>
      <c r="F2668" s="310" t="s">
        <v>6631</v>
      </c>
      <c r="G2668" s="297" t="s">
        <v>6632</v>
      </c>
      <c r="H2668" s="297" t="s">
        <v>4903</v>
      </c>
      <c r="I2668" s="297" t="s">
        <v>4868</v>
      </c>
      <c r="J2668" s="324" t="s">
        <v>4869</v>
      </c>
      <c r="K2668" s="325"/>
      <c r="L2668" s="322"/>
      <c r="M2668" s="297"/>
      <c r="N2668" s="326">
        <v>1</v>
      </c>
      <c r="O2668" s="296">
        <v>6</v>
      </c>
      <c r="P2668" s="327">
        <v>52229.188122376669</v>
      </c>
      <c r="Q2668" s="321"/>
    </row>
    <row r="2669" spans="1:17" s="285" customFormat="1" ht="11.25" x14ac:dyDescent="0.2">
      <c r="A2669" s="310" t="s">
        <v>1261</v>
      </c>
      <c r="B2669" s="296" t="s">
        <v>1262</v>
      </c>
      <c r="C2669" s="296" t="s">
        <v>312</v>
      </c>
      <c r="D2669" s="297" t="s">
        <v>4864</v>
      </c>
      <c r="E2669" s="323">
        <v>12000</v>
      </c>
      <c r="F2669" s="310" t="s">
        <v>6637</v>
      </c>
      <c r="G2669" s="297" t="s">
        <v>6638</v>
      </c>
      <c r="H2669" s="297" t="s">
        <v>4887</v>
      </c>
      <c r="I2669" s="297" t="s">
        <v>4868</v>
      </c>
      <c r="J2669" s="324" t="s">
        <v>4869</v>
      </c>
      <c r="K2669" s="325"/>
      <c r="L2669" s="322"/>
      <c r="M2669" s="297"/>
      <c r="N2669" s="326">
        <v>4</v>
      </c>
      <c r="O2669" s="296">
        <v>6</v>
      </c>
      <c r="P2669" s="327">
        <v>73229.188122376669</v>
      </c>
      <c r="Q2669" s="321"/>
    </row>
    <row r="2670" spans="1:17" s="285" customFormat="1" ht="11.25" x14ac:dyDescent="0.2">
      <c r="A2670" s="310" t="s">
        <v>1261</v>
      </c>
      <c r="B2670" s="296" t="s">
        <v>1262</v>
      </c>
      <c r="C2670" s="296" t="s">
        <v>312</v>
      </c>
      <c r="D2670" s="297" t="s">
        <v>4956</v>
      </c>
      <c r="E2670" s="323">
        <v>2500</v>
      </c>
      <c r="F2670" s="310" t="s">
        <v>6639</v>
      </c>
      <c r="G2670" s="297" t="s">
        <v>6640</v>
      </c>
      <c r="H2670" s="297" t="s">
        <v>4959</v>
      </c>
      <c r="I2670" s="297" t="s">
        <v>4897</v>
      </c>
      <c r="J2670" s="324" t="s">
        <v>4960</v>
      </c>
      <c r="K2670" s="325"/>
      <c r="L2670" s="322"/>
      <c r="M2670" s="297"/>
      <c r="N2670" s="326">
        <v>1</v>
      </c>
      <c r="O2670" s="296">
        <v>6</v>
      </c>
      <c r="P2670" s="327">
        <v>16229.188122376669</v>
      </c>
      <c r="Q2670" s="321"/>
    </row>
    <row r="2671" spans="1:17" s="285" customFormat="1" ht="11.25" x14ac:dyDescent="0.2">
      <c r="A2671" s="310" t="s">
        <v>1261</v>
      </c>
      <c r="B2671" s="296" t="s">
        <v>1262</v>
      </c>
      <c r="C2671" s="296" t="s">
        <v>312</v>
      </c>
      <c r="D2671" s="297" t="s">
        <v>4864</v>
      </c>
      <c r="E2671" s="323">
        <v>4800</v>
      </c>
      <c r="F2671" s="310" t="s">
        <v>6643</v>
      </c>
      <c r="G2671" s="297" t="s">
        <v>6644</v>
      </c>
      <c r="H2671" s="297" t="s">
        <v>4903</v>
      </c>
      <c r="I2671" s="297" t="s">
        <v>4868</v>
      </c>
      <c r="J2671" s="324" t="s">
        <v>4869</v>
      </c>
      <c r="K2671" s="325"/>
      <c r="L2671" s="322"/>
      <c r="M2671" s="297"/>
      <c r="N2671" s="326">
        <v>1</v>
      </c>
      <c r="O2671" s="296">
        <v>6</v>
      </c>
      <c r="P2671" s="327">
        <v>30029.188122376669</v>
      </c>
      <c r="Q2671" s="321"/>
    </row>
    <row r="2672" spans="1:17" s="285" customFormat="1" ht="11.25" x14ac:dyDescent="0.2">
      <c r="A2672" s="310" t="s">
        <v>1261</v>
      </c>
      <c r="B2672" s="296" t="s">
        <v>1262</v>
      </c>
      <c r="C2672" s="296" t="s">
        <v>312</v>
      </c>
      <c r="D2672" s="297" t="s">
        <v>4864</v>
      </c>
      <c r="E2672" s="323">
        <v>6500</v>
      </c>
      <c r="F2672" s="310" t="s">
        <v>6645</v>
      </c>
      <c r="G2672" s="297" t="s">
        <v>6646</v>
      </c>
      <c r="H2672" s="297" t="s">
        <v>4877</v>
      </c>
      <c r="I2672" s="297" t="s">
        <v>4868</v>
      </c>
      <c r="J2672" s="324" t="s">
        <v>4869</v>
      </c>
      <c r="K2672" s="325"/>
      <c r="L2672" s="322"/>
      <c r="M2672" s="297"/>
      <c r="N2672" s="326">
        <v>1</v>
      </c>
      <c r="O2672" s="296">
        <v>6</v>
      </c>
      <c r="P2672" s="327">
        <v>40229.188122376669</v>
      </c>
      <c r="Q2672" s="321"/>
    </row>
    <row r="2673" spans="1:17" s="285" customFormat="1" ht="11.25" x14ac:dyDescent="0.2">
      <c r="A2673" s="310" t="s">
        <v>1261</v>
      </c>
      <c r="B2673" s="296" t="s">
        <v>1262</v>
      </c>
      <c r="C2673" s="296" t="s">
        <v>312</v>
      </c>
      <c r="D2673" s="297" t="s">
        <v>4864</v>
      </c>
      <c r="E2673" s="323">
        <v>5000</v>
      </c>
      <c r="F2673" s="310" t="s">
        <v>6647</v>
      </c>
      <c r="G2673" s="297" t="s">
        <v>6648</v>
      </c>
      <c r="H2673" s="297" t="s">
        <v>4877</v>
      </c>
      <c r="I2673" s="297" t="s">
        <v>4868</v>
      </c>
      <c r="J2673" s="324" t="s">
        <v>4869</v>
      </c>
      <c r="K2673" s="325"/>
      <c r="L2673" s="322"/>
      <c r="M2673" s="297"/>
      <c r="N2673" s="326">
        <v>1</v>
      </c>
      <c r="O2673" s="296">
        <v>6</v>
      </c>
      <c r="P2673" s="327">
        <v>31229.188122376669</v>
      </c>
      <c r="Q2673" s="321"/>
    </row>
    <row r="2674" spans="1:17" s="285" customFormat="1" ht="11.25" x14ac:dyDescent="0.2">
      <c r="A2674" s="310" t="s">
        <v>1261</v>
      </c>
      <c r="B2674" s="296" t="s">
        <v>1262</v>
      </c>
      <c r="C2674" s="296" t="s">
        <v>312</v>
      </c>
      <c r="D2674" s="297" t="s">
        <v>4864</v>
      </c>
      <c r="E2674" s="323">
        <v>8500</v>
      </c>
      <c r="F2674" s="310" t="s">
        <v>6649</v>
      </c>
      <c r="G2674" s="297" t="s">
        <v>6650</v>
      </c>
      <c r="H2674" s="297" t="s">
        <v>4874</v>
      </c>
      <c r="I2674" s="297" t="s">
        <v>4868</v>
      </c>
      <c r="J2674" s="324" t="s">
        <v>4869</v>
      </c>
      <c r="K2674" s="325"/>
      <c r="L2674" s="322"/>
      <c r="M2674" s="297"/>
      <c r="N2674" s="326">
        <v>1</v>
      </c>
      <c r="O2674" s="296">
        <v>6</v>
      </c>
      <c r="P2674" s="327">
        <v>52229.188122376669</v>
      </c>
      <c r="Q2674" s="321"/>
    </row>
    <row r="2675" spans="1:17" s="285" customFormat="1" ht="11.25" x14ac:dyDescent="0.2">
      <c r="A2675" s="310" t="s">
        <v>1261</v>
      </c>
      <c r="B2675" s="296" t="s">
        <v>1262</v>
      </c>
      <c r="C2675" s="296" t="s">
        <v>312</v>
      </c>
      <c r="D2675" s="297" t="s">
        <v>4864</v>
      </c>
      <c r="E2675" s="323">
        <v>6500</v>
      </c>
      <c r="F2675" s="310" t="s">
        <v>6651</v>
      </c>
      <c r="G2675" s="297" t="s">
        <v>6652</v>
      </c>
      <c r="H2675" s="297" t="s">
        <v>4887</v>
      </c>
      <c r="I2675" s="297" t="s">
        <v>4868</v>
      </c>
      <c r="J2675" s="324" t="s">
        <v>4869</v>
      </c>
      <c r="K2675" s="325"/>
      <c r="L2675" s="322"/>
      <c r="M2675" s="297"/>
      <c r="N2675" s="326">
        <v>2</v>
      </c>
      <c r="O2675" s="296">
        <v>6</v>
      </c>
      <c r="P2675" s="327">
        <v>40229.188122376669</v>
      </c>
      <c r="Q2675" s="321"/>
    </row>
    <row r="2676" spans="1:17" s="285" customFormat="1" ht="11.25" x14ac:dyDescent="0.2">
      <c r="A2676" s="310" t="s">
        <v>1261</v>
      </c>
      <c r="B2676" s="296" t="s">
        <v>1262</v>
      </c>
      <c r="C2676" s="296" t="s">
        <v>312</v>
      </c>
      <c r="D2676" s="297" t="s">
        <v>4864</v>
      </c>
      <c r="E2676" s="323">
        <v>9500</v>
      </c>
      <c r="F2676" s="310" t="s">
        <v>6654</v>
      </c>
      <c r="G2676" s="297" t="s">
        <v>6655</v>
      </c>
      <c r="H2676" s="297" t="s">
        <v>4867</v>
      </c>
      <c r="I2676" s="297" t="s">
        <v>4868</v>
      </c>
      <c r="J2676" s="324" t="s">
        <v>4869</v>
      </c>
      <c r="K2676" s="325"/>
      <c r="L2676" s="322"/>
      <c r="M2676" s="297"/>
      <c r="N2676" s="326">
        <v>2</v>
      </c>
      <c r="O2676" s="296">
        <v>6</v>
      </c>
      <c r="P2676" s="327">
        <v>58229.188122376669</v>
      </c>
      <c r="Q2676" s="321"/>
    </row>
    <row r="2677" spans="1:17" s="285" customFormat="1" ht="11.25" x14ac:dyDescent="0.2">
      <c r="A2677" s="310" t="s">
        <v>1261</v>
      </c>
      <c r="B2677" s="296" t="s">
        <v>1262</v>
      </c>
      <c r="C2677" s="296" t="s">
        <v>312</v>
      </c>
      <c r="D2677" s="297" t="s">
        <v>4880</v>
      </c>
      <c r="E2677" s="323">
        <v>4000</v>
      </c>
      <c r="F2677" s="310" t="s">
        <v>6656</v>
      </c>
      <c r="G2677" s="297" t="s">
        <v>6657</v>
      </c>
      <c r="H2677" s="297" t="s">
        <v>4896</v>
      </c>
      <c r="I2677" s="297" t="s">
        <v>4868</v>
      </c>
      <c r="J2677" s="324" t="s">
        <v>5069</v>
      </c>
      <c r="K2677" s="325"/>
      <c r="L2677" s="322"/>
      <c r="M2677" s="297"/>
      <c r="N2677" s="326">
        <v>1</v>
      </c>
      <c r="O2677" s="296">
        <v>6</v>
      </c>
      <c r="P2677" s="327">
        <v>25229.188122376669</v>
      </c>
      <c r="Q2677" s="321"/>
    </row>
    <row r="2678" spans="1:17" s="285" customFormat="1" ht="11.25" x14ac:dyDescent="0.2">
      <c r="A2678" s="310" t="s">
        <v>1261</v>
      </c>
      <c r="B2678" s="296" t="s">
        <v>1262</v>
      </c>
      <c r="C2678" s="296" t="s">
        <v>312</v>
      </c>
      <c r="D2678" s="297" t="s">
        <v>4864</v>
      </c>
      <c r="E2678" s="323">
        <v>7500</v>
      </c>
      <c r="F2678" s="310" t="s">
        <v>6658</v>
      </c>
      <c r="G2678" s="297" t="s">
        <v>6659</v>
      </c>
      <c r="H2678" s="297" t="s">
        <v>4867</v>
      </c>
      <c r="I2678" s="297" t="s">
        <v>4868</v>
      </c>
      <c r="J2678" s="324" t="s">
        <v>4869</v>
      </c>
      <c r="K2678" s="325"/>
      <c r="L2678" s="322"/>
      <c r="M2678" s="297"/>
      <c r="N2678" s="326">
        <v>2</v>
      </c>
      <c r="O2678" s="296">
        <v>6</v>
      </c>
      <c r="P2678" s="327">
        <v>46229.188122376669</v>
      </c>
      <c r="Q2678" s="321"/>
    </row>
    <row r="2679" spans="1:17" s="285" customFormat="1" ht="11.25" x14ac:dyDescent="0.2">
      <c r="A2679" s="310" t="s">
        <v>1261</v>
      </c>
      <c r="B2679" s="296" t="s">
        <v>1262</v>
      </c>
      <c r="C2679" s="296" t="s">
        <v>312</v>
      </c>
      <c r="D2679" s="297" t="s">
        <v>4864</v>
      </c>
      <c r="E2679" s="323">
        <v>7500</v>
      </c>
      <c r="F2679" s="310" t="s">
        <v>6660</v>
      </c>
      <c r="G2679" s="297" t="s">
        <v>6661</v>
      </c>
      <c r="H2679" s="297" t="s">
        <v>4867</v>
      </c>
      <c r="I2679" s="297" t="s">
        <v>4868</v>
      </c>
      <c r="J2679" s="324" t="s">
        <v>4869</v>
      </c>
      <c r="K2679" s="325"/>
      <c r="L2679" s="322"/>
      <c r="M2679" s="297"/>
      <c r="N2679" s="326">
        <v>2</v>
      </c>
      <c r="O2679" s="296">
        <v>6</v>
      </c>
      <c r="P2679" s="327">
        <v>46229.188122376669</v>
      </c>
      <c r="Q2679" s="321"/>
    </row>
    <row r="2680" spans="1:17" s="285" customFormat="1" ht="11.25" x14ac:dyDescent="0.2">
      <c r="A2680" s="310" t="s">
        <v>1261</v>
      </c>
      <c r="B2680" s="296" t="s">
        <v>1262</v>
      </c>
      <c r="C2680" s="296" t="s">
        <v>312</v>
      </c>
      <c r="D2680" s="297" t="s">
        <v>4880</v>
      </c>
      <c r="E2680" s="323">
        <v>3400</v>
      </c>
      <c r="F2680" s="310" t="s">
        <v>6662</v>
      </c>
      <c r="G2680" s="297" t="s">
        <v>6663</v>
      </c>
      <c r="H2680" s="297" t="s">
        <v>4896</v>
      </c>
      <c r="I2680" s="297" t="s">
        <v>4868</v>
      </c>
      <c r="J2680" s="324" t="s">
        <v>5069</v>
      </c>
      <c r="K2680" s="325"/>
      <c r="L2680" s="322"/>
      <c r="M2680" s="297"/>
      <c r="N2680" s="326">
        <v>1</v>
      </c>
      <c r="O2680" s="296">
        <v>6</v>
      </c>
      <c r="P2680" s="327">
        <v>21629.188122376669</v>
      </c>
      <c r="Q2680" s="321"/>
    </row>
    <row r="2681" spans="1:17" s="285" customFormat="1" ht="11.25" x14ac:dyDescent="0.2">
      <c r="A2681" s="310" t="s">
        <v>1261</v>
      </c>
      <c r="B2681" s="296" t="s">
        <v>1262</v>
      </c>
      <c r="C2681" s="296" t="s">
        <v>312</v>
      </c>
      <c r="D2681" s="297" t="s">
        <v>4864</v>
      </c>
      <c r="E2681" s="323">
        <v>7000</v>
      </c>
      <c r="F2681" s="310" t="s">
        <v>6664</v>
      </c>
      <c r="G2681" s="297" t="s">
        <v>6665</v>
      </c>
      <c r="H2681" s="297" t="s">
        <v>4903</v>
      </c>
      <c r="I2681" s="297" t="s">
        <v>4883</v>
      </c>
      <c r="J2681" s="324" t="s">
        <v>4884</v>
      </c>
      <c r="K2681" s="325"/>
      <c r="L2681" s="322"/>
      <c r="M2681" s="297"/>
      <c r="N2681" s="326">
        <v>1</v>
      </c>
      <c r="O2681" s="296">
        <v>6</v>
      </c>
      <c r="P2681" s="327">
        <v>43229.188122376669</v>
      </c>
      <c r="Q2681" s="321"/>
    </row>
    <row r="2682" spans="1:17" s="285" customFormat="1" ht="11.25" x14ac:dyDescent="0.2">
      <c r="A2682" s="310" t="s">
        <v>1261</v>
      </c>
      <c r="B2682" s="296" t="s">
        <v>1262</v>
      </c>
      <c r="C2682" s="296" t="s">
        <v>312</v>
      </c>
      <c r="D2682" s="297" t="s">
        <v>4864</v>
      </c>
      <c r="E2682" s="323">
        <v>8500</v>
      </c>
      <c r="F2682" s="310" t="s">
        <v>6666</v>
      </c>
      <c r="G2682" s="297" t="s">
        <v>6667</v>
      </c>
      <c r="H2682" s="297" t="s">
        <v>4887</v>
      </c>
      <c r="I2682" s="297" t="s">
        <v>4868</v>
      </c>
      <c r="J2682" s="324" t="s">
        <v>4869</v>
      </c>
      <c r="K2682" s="325"/>
      <c r="L2682" s="322"/>
      <c r="M2682" s="297"/>
      <c r="N2682" s="326">
        <v>2</v>
      </c>
      <c r="O2682" s="296">
        <v>6</v>
      </c>
      <c r="P2682" s="327">
        <v>52229.188122376669</v>
      </c>
      <c r="Q2682" s="321"/>
    </row>
    <row r="2683" spans="1:17" s="285" customFormat="1" ht="11.25" x14ac:dyDescent="0.2">
      <c r="A2683" s="310" t="s">
        <v>1261</v>
      </c>
      <c r="B2683" s="296" t="s">
        <v>1262</v>
      </c>
      <c r="C2683" s="296" t="s">
        <v>312</v>
      </c>
      <c r="D2683" s="297" t="s">
        <v>4864</v>
      </c>
      <c r="E2683" s="323">
        <v>8500</v>
      </c>
      <c r="F2683" s="310" t="s">
        <v>6668</v>
      </c>
      <c r="G2683" s="297" t="s">
        <v>6669</v>
      </c>
      <c r="H2683" s="297" t="s">
        <v>4887</v>
      </c>
      <c r="I2683" s="297" t="s">
        <v>4868</v>
      </c>
      <c r="J2683" s="324" t="s">
        <v>4869</v>
      </c>
      <c r="K2683" s="325"/>
      <c r="L2683" s="322"/>
      <c r="M2683" s="297"/>
      <c r="N2683" s="326">
        <v>1</v>
      </c>
      <c r="O2683" s="296">
        <v>6</v>
      </c>
      <c r="P2683" s="327">
        <v>52229.188122376669</v>
      </c>
      <c r="Q2683" s="321"/>
    </row>
    <row r="2684" spans="1:17" s="285" customFormat="1" ht="11.25" x14ac:dyDescent="0.2">
      <c r="A2684" s="310" t="s">
        <v>1261</v>
      </c>
      <c r="B2684" s="296" t="s">
        <v>1262</v>
      </c>
      <c r="C2684" s="296" t="s">
        <v>312</v>
      </c>
      <c r="D2684" s="297" t="s">
        <v>4864</v>
      </c>
      <c r="E2684" s="323">
        <v>6500</v>
      </c>
      <c r="F2684" s="310" t="s">
        <v>6670</v>
      </c>
      <c r="G2684" s="297" t="s">
        <v>6671</v>
      </c>
      <c r="H2684" s="297" t="s">
        <v>4877</v>
      </c>
      <c r="I2684" s="297" t="s">
        <v>4868</v>
      </c>
      <c r="J2684" s="324" t="s">
        <v>4869</v>
      </c>
      <c r="K2684" s="325"/>
      <c r="L2684" s="322"/>
      <c r="M2684" s="297"/>
      <c r="N2684" s="326">
        <v>1</v>
      </c>
      <c r="O2684" s="296">
        <v>6</v>
      </c>
      <c r="P2684" s="327">
        <v>48052.858122376667</v>
      </c>
      <c r="Q2684" s="321"/>
    </row>
    <row r="2685" spans="1:17" s="285" customFormat="1" ht="11.25" x14ac:dyDescent="0.2">
      <c r="A2685" s="310" t="s">
        <v>1261</v>
      </c>
      <c r="B2685" s="296" t="s">
        <v>1262</v>
      </c>
      <c r="C2685" s="296" t="s">
        <v>312</v>
      </c>
      <c r="D2685" s="297" t="s">
        <v>4864</v>
      </c>
      <c r="E2685" s="323">
        <v>7500</v>
      </c>
      <c r="F2685" s="310" t="s">
        <v>6672</v>
      </c>
      <c r="G2685" s="297" t="s">
        <v>6673</v>
      </c>
      <c r="H2685" s="297" t="s">
        <v>4867</v>
      </c>
      <c r="I2685" s="297" t="s">
        <v>4868</v>
      </c>
      <c r="J2685" s="324" t="s">
        <v>4869</v>
      </c>
      <c r="K2685" s="325"/>
      <c r="L2685" s="322"/>
      <c r="M2685" s="297"/>
      <c r="N2685" s="326">
        <v>2</v>
      </c>
      <c r="O2685" s="296">
        <v>6</v>
      </c>
      <c r="P2685" s="327">
        <v>46229.188122376669</v>
      </c>
      <c r="Q2685" s="321"/>
    </row>
    <row r="2686" spans="1:17" s="285" customFormat="1" ht="11.25" x14ac:dyDescent="0.2">
      <c r="A2686" s="310" t="s">
        <v>1261</v>
      </c>
      <c r="B2686" s="296" t="s">
        <v>1262</v>
      </c>
      <c r="C2686" s="296" t="s">
        <v>312</v>
      </c>
      <c r="D2686" s="297" t="s">
        <v>4864</v>
      </c>
      <c r="E2686" s="323">
        <v>5500</v>
      </c>
      <c r="F2686" s="310" t="s">
        <v>6674</v>
      </c>
      <c r="G2686" s="297" t="s">
        <v>6675</v>
      </c>
      <c r="H2686" s="297" t="s">
        <v>4917</v>
      </c>
      <c r="I2686" s="297" t="s">
        <v>4883</v>
      </c>
      <c r="J2686" s="324" t="s">
        <v>4884</v>
      </c>
      <c r="K2686" s="325"/>
      <c r="L2686" s="322"/>
      <c r="M2686" s="297"/>
      <c r="N2686" s="326">
        <v>4</v>
      </c>
      <c r="O2686" s="296">
        <v>6</v>
      </c>
      <c r="P2686" s="327">
        <v>34229.188122376669</v>
      </c>
      <c r="Q2686" s="321"/>
    </row>
    <row r="2687" spans="1:17" s="285" customFormat="1" ht="11.25" x14ac:dyDescent="0.2">
      <c r="A2687" s="310" t="s">
        <v>1261</v>
      </c>
      <c r="B2687" s="296" t="s">
        <v>1262</v>
      </c>
      <c r="C2687" s="296" t="s">
        <v>312</v>
      </c>
      <c r="D2687" s="297" t="s">
        <v>4880</v>
      </c>
      <c r="E2687" s="323">
        <v>2800</v>
      </c>
      <c r="F2687" s="310" t="s">
        <v>6676</v>
      </c>
      <c r="G2687" s="297" t="s">
        <v>6677</v>
      </c>
      <c r="H2687" s="297" t="s">
        <v>4874</v>
      </c>
      <c r="I2687" s="297" t="s">
        <v>4922</v>
      </c>
      <c r="J2687" s="324" t="s">
        <v>4884</v>
      </c>
      <c r="K2687" s="325"/>
      <c r="L2687" s="322"/>
      <c r="M2687" s="297"/>
      <c r="N2687" s="326">
        <v>1</v>
      </c>
      <c r="O2687" s="296">
        <v>6</v>
      </c>
      <c r="P2687" s="327">
        <v>18029.188122376669</v>
      </c>
      <c r="Q2687" s="321"/>
    </row>
    <row r="2688" spans="1:17" s="285" customFormat="1" ht="11.25" x14ac:dyDescent="0.2">
      <c r="A2688" s="310" t="s">
        <v>1261</v>
      </c>
      <c r="B2688" s="296" t="s">
        <v>1262</v>
      </c>
      <c r="C2688" s="296" t="s">
        <v>312</v>
      </c>
      <c r="D2688" s="297" t="s">
        <v>4864</v>
      </c>
      <c r="E2688" s="323">
        <v>6500</v>
      </c>
      <c r="F2688" s="310" t="s">
        <v>6678</v>
      </c>
      <c r="G2688" s="297" t="s">
        <v>6679</v>
      </c>
      <c r="H2688" s="297" t="s">
        <v>4877</v>
      </c>
      <c r="I2688" s="297" t="s">
        <v>4868</v>
      </c>
      <c r="J2688" s="324" t="s">
        <v>4869</v>
      </c>
      <c r="K2688" s="325"/>
      <c r="L2688" s="322"/>
      <c r="M2688" s="297"/>
      <c r="N2688" s="326">
        <v>2</v>
      </c>
      <c r="O2688" s="296">
        <v>6</v>
      </c>
      <c r="P2688" s="327">
        <v>40229.188122376669</v>
      </c>
      <c r="Q2688" s="321"/>
    </row>
    <row r="2689" spans="1:17" s="285" customFormat="1" ht="11.25" x14ac:dyDescent="0.2">
      <c r="A2689" s="310" t="s">
        <v>1261</v>
      </c>
      <c r="B2689" s="296" t="s">
        <v>1262</v>
      </c>
      <c r="C2689" s="296" t="s">
        <v>312</v>
      </c>
      <c r="D2689" s="297" t="s">
        <v>4864</v>
      </c>
      <c r="E2689" s="323">
        <v>11000</v>
      </c>
      <c r="F2689" s="310" t="s">
        <v>6680</v>
      </c>
      <c r="G2689" s="297" t="s">
        <v>6681</v>
      </c>
      <c r="H2689" s="297" t="s">
        <v>4867</v>
      </c>
      <c r="I2689" s="297" t="s">
        <v>4868</v>
      </c>
      <c r="J2689" s="324" t="s">
        <v>4869</v>
      </c>
      <c r="K2689" s="325"/>
      <c r="L2689" s="322"/>
      <c r="M2689" s="297"/>
      <c r="N2689" s="326">
        <v>2</v>
      </c>
      <c r="O2689" s="296">
        <v>6</v>
      </c>
      <c r="P2689" s="327">
        <v>67595.858122376667</v>
      </c>
      <c r="Q2689" s="321"/>
    </row>
    <row r="2690" spans="1:17" s="285" customFormat="1" ht="11.25" x14ac:dyDescent="0.2">
      <c r="A2690" s="310" t="s">
        <v>1261</v>
      </c>
      <c r="B2690" s="296" t="s">
        <v>1262</v>
      </c>
      <c r="C2690" s="296" t="s">
        <v>312</v>
      </c>
      <c r="D2690" s="297" t="s">
        <v>4880</v>
      </c>
      <c r="E2690" s="323">
        <v>2500</v>
      </c>
      <c r="F2690" s="310" t="s">
        <v>6683</v>
      </c>
      <c r="G2690" s="297" t="s">
        <v>6684</v>
      </c>
      <c r="H2690" s="297" t="s">
        <v>4874</v>
      </c>
      <c r="I2690" s="297" t="s">
        <v>4897</v>
      </c>
      <c r="J2690" s="297" t="s">
        <v>4898</v>
      </c>
      <c r="K2690" s="325"/>
      <c r="L2690" s="322"/>
      <c r="M2690" s="297"/>
      <c r="N2690" s="326">
        <v>1</v>
      </c>
      <c r="O2690" s="296">
        <v>6</v>
      </c>
      <c r="P2690" s="327">
        <v>16229.188122376669</v>
      </c>
      <c r="Q2690" s="321"/>
    </row>
    <row r="2691" spans="1:17" s="285" customFormat="1" ht="11.25" x14ac:dyDescent="0.2">
      <c r="A2691" s="310" t="s">
        <v>1261</v>
      </c>
      <c r="B2691" s="296" t="s">
        <v>1262</v>
      </c>
      <c r="C2691" s="296" t="s">
        <v>312</v>
      </c>
      <c r="D2691" s="297" t="s">
        <v>4880</v>
      </c>
      <c r="E2691" s="323">
        <v>3000</v>
      </c>
      <c r="F2691" s="310" t="s">
        <v>6685</v>
      </c>
      <c r="G2691" s="297" t="s">
        <v>6686</v>
      </c>
      <c r="H2691" s="297" t="s">
        <v>4867</v>
      </c>
      <c r="I2691" s="297" t="s">
        <v>4897</v>
      </c>
      <c r="J2691" s="297" t="s">
        <v>4898</v>
      </c>
      <c r="K2691" s="325"/>
      <c r="L2691" s="322"/>
      <c r="M2691" s="297"/>
      <c r="N2691" s="326">
        <v>1</v>
      </c>
      <c r="O2691" s="296">
        <v>6</v>
      </c>
      <c r="P2691" s="327">
        <v>19229.188122376669</v>
      </c>
      <c r="Q2691" s="321"/>
    </row>
    <row r="2692" spans="1:17" s="285" customFormat="1" ht="11.25" x14ac:dyDescent="0.2">
      <c r="A2692" s="310" t="s">
        <v>1261</v>
      </c>
      <c r="B2692" s="296" t="s">
        <v>1262</v>
      </c>
      <c r="C2692" s="296" t="s">
        <v>312</v>
      </c>
      <c r="D2692" s="297" t="s">
        <v>4864</v>
      </c>
      <c r="E2692" s="323">
        <v>6500</v>
      </c>
      <c r="F2692" s="310" t="s">
        <v>6687</v>
      </c>
      <c r="G2692" s="297" t="s">
        <v>6688</v>
      </c>
      <c r="H2692" s="297" t="s">
        <v>4877</v>
      </c>
      <c r="I2692" s="297" t="s">
        <v>4868</v>
      </c>
      <c r="J2692" s="324" t="s">
        <v>4869</v>
      </c>
      <c r="K2692" s="325"/>
      <c r="L2692" s="322"/>
      <c r="M2692" s="297"/>
      <c r="N2692" s="326">
        <v>2</v>
      </c>
      <c r="O2692" s="296">
        <v>6</v>
      </c>
      <c r="P2692" s="327">
        <v>40229.188122376669</v>
      </c>
      <c r="Q2692" s="321"/>
    </row>
    <row r="2693" spans="1:17" s="285" customFormat="1" ht="11.25" x14ac:dyDescent="0.2">
      <c r="A2693" s="310" t="s">
        <v>1261</v>
      </c>
      <c r="B2693" s="296" t="s">
        <v>1262</v>
      </c>
      <c r="C2693" s="296" t="s">
        <v>312</v>
      </c>
      <c r="D2693" s="297" t="s">
        <v>4956</v>
      </c>
      <c r="E2693" s="323">
        <v>3500</v>
      </c>
      <c r="F2693" s="310" t="s">
        <v>6689</v>
      </c>
      <c r="G2693" s="297" t="s">
        <v>6690</v>
      </c>
      <c r="H2693" s="297" t="s">
        <v>4959</v>
      </c>
      <c r="I2693" s="297" t="s">
        <v>4897</v>
      </c>
      <c r="J2693" s="324" t="s">
        <v>4960</v>
      </c>
      <c r="K2693" s="325"/>
      <c r="L2693" s="322"/>
      <c r="M2693" s="297"/>
      <c r="N2693" s="326">
        <v>1</v>
      </c>
      <c r="O2693" s="296">
        <v>6</v>
      </c>
      <c r="P2693" s="327">
        <v>22229.188122376669</v>
      </c>
      <c r="Q2693" s="321"/>
    </row>
    <row r="2694" spans="1:17" s="285" customFormat="1" ht="11.25" x14ac:dyDescent="0.2">
      <c r="A2694" s="310" t="s">
        <v>1261</v>
      </c>
      <c r="B2694" s="296" t="s">
        <v>1262</v>
      </c>
      <c r="C2694" s="296" t="s">
        <v>312</v>
      </c>
      <c r="D2694" s="297" t="s">
        <v>4864</v>
      </c>
      <c r="E2694" s="323">
        <v>6500</v>
      </c>
      <c r="F2694" s="310" t="s">
        <v>6693</v>
      </c>
      <c r="G2694" s="297" t="s">
        <v>6694</v>
      </c>
      <c r="H2694" s="297" t="s">
        <v>5757</v>
      </c>
      <c r="I2694" s="297" t="s">
        <v>4868</v>
      </c>
      <c r="J2694" s="324" t="s">
        <v>4869</v>
      </c>
      <c r="K2694" s="325"/>
      <c r="L2694" s="322"/>
      <c r="M2694" s="297"/>
      <c r="N2694" s="326">
        <v>2</v>
      </c>
      <c r="O2694" s="296">
        <v>6</v>
      </c>
      <c r="P2694" s="327">
        <v>40229.188122376669</v>
      </c>
      <c r="Q2694" s="321"/>
    </row>
    <row r="2695" spans="1:17" s="285" customFormat="1" ht="11.25" x14ac:dyDescent="0.2">
      <c r="A2695" s="310" t="s">
        <v>1261</v>
      </c>
      <c r="B2695" s="296" t="s">
        <v>1262</v>
      </c>
      <c r="C2695" s="296" t="s">
        <v>312</v>
      </c>
      <c r="D2695" s="297" t="s">
        <v>4864</v>
      </c>
      <c r="E2695" s="323">
        <v>9500</v>
      </c>
      <c r="F2695" s="310" t="s">
        <v>6695</v>
      </c>
      <c r="G2695" s="297" t="s">
        <v>6696</v>
      </c>
      <c r="H2695" s="297" t="s">
        <v>5652</v>
      </c>
      <c r="I2695" s="297" t="s">
        <v>4868</v>
      </c>
      <c r="J2695" s="324" t="s">
        <v>4869</v>
      </c>
      <c r="K2695" s="325"/>
      <c r="L2695" s="322"/>
      <c r="M2695" s="297"/>
      <c r="N2695" s="326">
        <v>1</v>
      </c>
      <c r="O2695" s="296">
        <v>6</v>
      </c>
      <c r="P2695" s="327">
        <v>58229.188122376669</v>
      </c>
      <c r="Q2695" s="321"/>
    </row>
    <row r="2696" spans="1:17" s="285" customFormat="1" ht="11.25" x14ac:dyDescent="0.2">
      <c r="A2696" s="310" t="s">
        <v>1261</v>
      </c>
      <c r="B2696" s="296" t="s">
        <v>1262</v>
      </c>
      <c r="C2696" s="296" t="s">
        <v>312</v>
      </c>
      <c r="D2696" s="297" t="s">
        <v>4864</v>
      </c>
      <c r="E2696" s="323">
        <f>VLOOKUP(F2696,[1]ES_CGR!$E$2:$M$1643,9,0)</f>
        <v>6500</v>
      </c>
      <c r="F2696" s="310" t="s">
        <v>6697</v>
      </c>
      <c r="G2696" s="297" t="s">
        <v>6698</v>
      </c>
      <c r="H2696" s="297" t="s">
        <v>4877</v>
      </c>
      <c r="I2696" s="297" t="s">
        <v>4868</v>
      </c>
      <c r="J2696" s="324" t="s">
        <v>4869</v>
      </c>
      <c r="K2696" s="325"/>
      <c r="L2696" s="322"/>
      <c r="M2696" s="297"/>
      <c r="N2696" s="326">
        <v>1</v>
      </c>
      <c r="O2696" s="296">
        <v>4</v>
      </c>
      <c r="P2696" s="327">
        <v>24428.308122376671</v>
      </c>
      <c r="Q2696" s="321"/>
    </row>
    <row r="2697" spans="1:17" s="285" customFormat="1" ht="11.25" x14ac:dyDescent="0.2">
      <c r="A2697" s="310" t="s">
        <v>1261</v>
      </c>
      <c r="B2697" s="296" t="s">
        <v>1262</v>
      </c>
      <c r="C2697" s="296" t="s">
        <v>312</v>
      </c>
      <c r="D2697" s="297" t="s">
        <v>4864</v>
      </c>
      <c r="E2697" s="323">
        <v>11000</v>
      </c>
      <c r="F2697" s="310" t="s">
        <v>6699</v>
      </c>
      <c r="G2697" s="297" t="s">
        <v>6700</v>
      </c>
      <c r="H2697" s="297" t="s">
        <v>5053</v>
      </c>
      <c r="I2697" s="297" t="s">
        <v>4868</v>
      </c>
      <c r="J2697" s="324" t="s">
        <v>4869</v>
      </c>
      <c r="K2697" s="325"/>
      <c r="L2697" s="322"/>
      <c r="M2697" s="297"/>
      <c r="N2697" s="326">
        <v>2</v>
      </c>
      <c r="O2697" s="296">
        <v>6</v>
      </c>
      <c r="P2697" s="327">
        <v>67229.188122376669</v>
      </c>
      <c r="Q2697" s="321"/>
    </row>
    <row r="2698" spans="1:17" s="285" customFormat="1" ht="11.25" x14ac:dyDescent="0.2">
      <c r="A2698" s="310" t="s">
        <v>1261</v>
      </c>
      <c r="B2698" s="296" t="s">
        <v>1262</v>
      </c>
      <c r="C2698" s="296" t="s">
        <v>312</v>
      </c>
      <c r="D2698" s="297" t="s">
        <v>4864</v>
      </c>
      <c r="E2698" s="323">
        <v>8500</v>
      </c>
      <c r="F2698" s="310" t="s">
        <v>3658</v>
      </c>
      <c r="G2698" s="297" t="s">
        <v>3659</v>
      </c>
      <c r="H2698" s="297" t="s">
        <v>4917</v>
      </c>
      <c r="I2698" s="297" t="s">
        <v>4868</v>
      </c>
      <c r="J2698" s="324" t="s">
        <v>4869</v>
      </c>
      <c r="K2698" s="325"/>
      <c r="L2698" s="322"/>
      <c r="M2698" s="297"/>
      <c r="N2698" s="326">
        <v>1</v>
      </c>
      <c r="O2698" s="296">
        <v>6</v>
      </c>
      <c r="P2698" s="327">
        <v>52229.188122376669</v>
      </c>
      <c r="Q2698" s="321"/>
    </row>
    <row r="2699" spans="1:17" s="285" customFormat="1" ht="11.25" x14ac:dyDescent="0.2">
      <c r="A2699" s="310" t="s">
        <v>1261</v>
      </c>
      <c r="B2699" s="296" t="s">
        <v>1262</v>
      </c>
      <c r="C2699" s="296" t="s">
        <v>312</v>
      </c>
      <c r="D2699" s="297" t="s">
        <v>4864</v>
      </c>
      <c r="E2699" s="323">
        <v>9500</v>
      </c>
      <c r="F2699" s="310" t="s">
        <v>6704</v>
      </c>
      <c r="G2699" s="297" t="s">
        <v>6705</v>
      </c>
      <c r="H2699" s="297" t="s">
        <v>4877</v>
      </c>
      <c r="I2699" s="297" t="s">
        <v>4868</v>
      </c>
      <c r="J2699" s="324" t="s">
        <v>4869</v>
      </c>
      <c r="K2699" s="325"/>
      <c r="L2699" s="322"/>
      <c r="M2699" s="297"/>
      <c r="N2699" s="326">
        <v>2</v>
      </c>
      <c r="O2699" s="296">
        <v>6</v>
      </c>
      <c r="P2699" s="327">
        <v>58229.188122376669</v>
      </c>
      <c r="Q2699" s="321"/>
    </row>
    <row r="2700" spans="1:17" s="285" customFormat="1" ht="11.25" x14ac:dyDescent="0.2">
      <c r="A2700" s="310" t="s">
        <v>1261</v>
      </c>
      <c r="B2700" s="296" t="s">
        <v>1262</v>
      </c>
      <c r="C2700" s="296" t="s">
        <v>312</v>
      </c>
      <c r="D2700" s="297" t="s">
        <v>4864</v>
      </c>
      <c r="E2700" s="323">
        <v>6500</v>
      </c>
      <c r="F2700" s="310" t="s">
        <v>6706</v>
      </c>
      <c r="G2700" s="297" t="s">
        <v>6707</v>
      </c>
      <c r="H2700" s="297" t="s">
        <v>5347</v>
      </c>
      <c r="I2700" s="297" t="s">
        <v>4868</v>
      </c>
      <c r="J2700" s="324" t="s">
        <v>4869</v>
      </c>
      <c r="K2700" s="325"/>
      <c r="L2700" s="322"/>
      <c r="M2700" s="297"/>
      <c r="N2700" s="326">
        <v>1</v>
      </c>
      <c r="O2700" s="296">
        <v>6</v>
      </c>
      <c r="P2700" s="327">
        <v>40229.188122376669</v>
      </c>
      <c r="Q2700" s="321"/>
    </row>
    <row r="2701" spans="1:17" s="285" customFormat="1" ht="11.25" x14ac:dyDescent="0.2">
      <c r="A2701" s="310" t="s">
        <v>1261</v>
      </c>
      <c r="B2701" s="296" t="s">
        <v>1262</v>
      </c>
      <c r="C2701" s="296" t="s">
        <v>312</v>
      </c>
      <c r="D2701" s="297" t="s">
        <v>4864</v>
      </c>
      <c r="E2701" s="323">
        <v>5500</v>
      </c>
      <c r="F2701" s="310" t="s">
        <v>6708</v>
      </c>
      <c r="G2701" s="297" t="s">
        <v>6709</v>
      </c>
      <c r="H2701" s="297" t="s">
        <v>4874</v>
      </c>
      <c r="I2701" s="297" t="s">
        <v>4868</v>
      </c>
      <c r="J2701" s="324" t="s">
        <v>4869</v>
      </c>
      <c r="K2701" s="325"/>
      <c r="L2701" s="322"/>
      <c r="M2701" s="297"/>
      <c r="N2701" s="326">
        <v>4</v>
      </c>
      <c r="O2701" s="296">
        <v>6</v>
      </c>
      <c r="P2701" s="327">
        <v>34229.188122376669</v>
      </c>
      <c r="Q2701" s="321"/>
    </row>
    <row r="2702" spans="1:17" s="285" customFormat="1" ht="11.25" x14ac:dyDescent="0.2">
      <c r="A2702" s="310" t="s">
        <v>1261</v>
      </c>
      <c r="B2702" s="296" t="s">
        <v>1262</v>
      </c>
      <c r="C2702" s="296" t="s">
        <v>312</v>
      </c>
      <c r="D2702" s="297" t="s">
        <v>4864</v>
      </c>
      <c r="E2702" s="323">
        <v>9500</v>
      </c>
      <c r="F2702" s="310" t="s">
        <v>6710</v>
      </c>
      <c r="G2702" s="297" t="s">
        <v>6711</v>
      </c>
      <c r="H2702" s="297" t="s">
        <v>4877</v>
      </c>
      <c r="I2702" s="297" t="s">
        <v>4868</v>
      </c>
      <c r="J2702" s="324" t="s">
        <v>4869</v>
      </c>
      <c r="K2702" s="325"/>
      <c r="L2702" s="322"/>
      <c r="M2702" s="297"/>
      <c r="N2702" s="326">
        <v>4</v>
      </c>
      <c r="O2702" s="296">
        <v>6</v>
      </c>
      <c r="P2702" s="327">
        <v>58229.188122376669</v>
      </c>
      <c r="Q2702" s="321"/>
    </row>
    <row r="2703" spans="1:17" s="285" customFormat="1" ht="11.25" x14ac:dyDescent="0.2">
      <c r="A2703" s="310" t="s">
        <v>1261</v>
      </c>
      <c r="B2703" s="296" t="s">
        <v>1262</v>
      </c>
      <c r="C2703" s="296" t="s">
        <v>312</v>
      </c>
      <c r="D2703" s="297" t="s">
        <v>4956</v>
      </c>
      <c r="E2703" s="323">
        <v>2750</v>
      </c>
      <c r="F2703" s="310" t="s">
        <v>6712</v>
      </c>
      <c r="G2703" s="297" t="s">
        <v>6713</v>
      </c>
      <c r="H2703" s="297" t="s">
        <v>4959</v>
      </c>
      <c r="I2703" s="297" t="s">
        <v>4897</v>
      </c>
      <c r="J2703" s="324" t="s">
        <v>4960</v>
      </c>
      <c r="K2703" s="325"/>
      <c r="L2703" s="322"/>
      <c r="M2703" s="297"/>
      <c r="N2703" s="326">
        <v>1</v>
      </c>
      <c r="O2703" s="296">
        <v>6</v>
      </c>
      <c r="P2703" s="327">
        <v>17729.188122376669</v>
      </c>
      <c r="Q2703" s="321"/>
    </row>
    <row r="2704" spans="1:17" s="285" customFormat="1" ht="11.25" x14ac:dyDescent="0.2">
      <c r="A2704" s="310" t="s">
        <v>1261</v>
      </c>
      <c r="B2704" s="296" t="s">
        <v>1262</v>
      </c>
      <c r="C2704" s="296" t="s">
        <v>312</v>
      </c>
      <c r="D2704" s="297" t="s">
        <v>4864</v>
      </c>
      <c r="E2704" s="323">
        <v>6500</v>
      </c>
      <c r="F2704" s="310" t="s">
        <v>6714</v>
      </c>
      <c r="G2704" s="297" t="s">
        <v>6715</v>
      </c>
      <c r="H2704" s="297" t="s">
        <v>4887</v>
      </c>
      <c r="I2704" s="297" t="s">
        <v>4868</v>
      </c>
      <c r="J2704" s="324" t="s">
        <v>4869</v>
      </c>
      <c r="K2704" s="325"/>
      <c r="L2704" s="322"/>
      <c r="M2704" s="297"/>
      <c r="N2704" s="326">
        <v>2</v>
      </c>
      <c r="O2704" s="296">
        <v>6</v>
      </c>
      <c r="P2704" s="327">
        <v>36588.868122376669</v>
      </c>
      <c r="Q2704" s="321"/>
    </row>
    <row r="2705" spans="1:17" s="285" customFormat="1" ht="11.25" x14ac:dyDescent="0.2">
      <c r="A2705" s="310" t="s">
        <v>1261</v>
      </c>
      <c r="B2705" s="296" t="s">
        <v>1262</v>
      </c>
      <c r="C2705" s="296" t="s">
        <v>312</v>
      </c>
      <c r="D2705" s="297" t="s">
        <v>4864</v>
      </c>
      <c r="E2705" s="323">
        <v>7500</v>
      </c>
      <c r="F2705" s="310" t="s">
        <v>6716</v>
      </c>
      <c r="G2705" s="297" t="s">
        <v>6717</v>
      </c>
      <c r="H2705" s="297" t="s">
        <v>4867</v>
      </c>
      <c r="I2705" s="297" t="s">
        <v>4868</v>
      </c>
      <c r="J2705" s="324" t="s">
        <v>4869</v>
      </c>
      <c r="K2705" s="325"/>
      <c r="L2705" s="322"/>
      <c r="M2705" s="297"/>
      <c r="N2705" s="326">
        <v>2</v>
      </c>
      <c r="O2705" s="296">
        <v>6</v>
      </c>
      <c r="P2705" s="327">
        <v>46229.188122376669</v>
      </c>
      <c r="Q2705" s="321"/>
    </row>
    <row r="2706" spans="1:17" s="285" customFormat="1" ht="11.25" x14ac:dyDescent="0.2">
      <c r="A2706" s="310" t="s">
        <v>1261</v>
      </c>
      <c r="B2706" s="296" t="s">
        <v>1262</v>
      </c>
      <c r="C2706" s="296" t="s">
        <v>312</v>
      </c>
      <c r="D2706" s="297" t="s">
        <v>4864</v>
      </c>
      <c r="E2706" s="323">
        <v>6500</v>
      </c>
      <c r="F2706" s="310" t="s">
        <v>6718</v>
      </c>
      <c r="G2706" s="297" t="s">
        <v>6719</v>
      </c>
      <c r="H2706" s="297" t="s">
        <v>4877</v>
      </c>
      <c r="I2706" s="297" t="s">
        <v>4868</v>
      </c>
      <c r="J2706" s="324" t="s">
        <v>4869</v>
      </c>
      <c r="K2706" s="325"/>
      <c r="L2706" s="322"/>
      <c r="M2706" s="297"/>
      <c r="N2706" s="326">
        <v>1</v>
      </c>
      <c r="O2706" s="296">
        <v>6</v>
      </c>
      <c r="P2706" s="327">
        <v>40229.188122376669</v>
      </c>
      <c r="Q2706" s="321"/>
    </row>
    <row r="2707" spans="1:17" s="285" customFormat="1" ht="11.25" x14ac:dyDescent="0.2">
      <c r="A2707" s="310" t="s">
        <v>1261</v>
      </c>
      <c r="B2707" s="296" t="s">
        <v>1262</v>
      </c>
      <c r="C2707" s="296" t="s">
        <v>312</v>
      </c>
      <c r="D2707" s="297" t="s">
        <v>4864</v>
      </c>
      <c r="E2707" s="323">
        <v>6500</v>
      </c>
      <c r="F2707" s="310" t="s">
        <v>6720</v>
      </c>
      <c r="G2707" s="297" t="s">
        <v>6721</v>
      </c>
      <c r="H2707" s="297" t="s">
        <v>4887</v>
      </c>
      <c r="I2707" s="297" t="s">
        <v>4868</v>
      </c>
      <c r="J2707" s="324" t="s">
        <v>4869</v>
      </c>
      <c r="K2707" s="325"/>
      <c r="L2707" s="322"/>
      <c r="M2707" s="297"/>
      <c r="N2707" s="326">
        <v>2</v>
      </c>
      <c r="O2707" s="296">
        <v>6</v>
      </c>
      <c r="P2707" s="327">
        <v>40229.188122376669</v>
      </c>
      <c r="Q2707" s="321"/>
    </row>
    <row r="2708" spans="1:17" s="285" customFormat="1" ht="11.25" x14ac:dyDescent="0.2">
      <c r="A2708" s="310" t="s">
        <v>1261</v>
      </c>
      <c r="B2708" s="296" t="s">
        <v>1262</v>
      </c>
      <c r="C2708" s="296" t="s">
        <v>312</v>
      </c>
      <c r="D2708" s="297" t="s">
        <v>4880</v>
      </c>
      <c r="E2708" s="323">
        <v>2500</v>
      </c>
      <c r="F2708" s="310" t="s">
        <v>6722</v>
      </c>
      <c r="G2708" s="297" t="s">
        <v>6723</v>
      </c>
      <c r="H2708" s="297" t="s">
        <v>5954</v>
      </c>
      <c r="I2708" s="297" t="s">
        <v>4922</v>
      </c>
      <c r="J2708" s="324" t="s">
        <v>4884</v>
      </c>
      <c r="K2708" s="325"/>
      <c r="L2708" s="322"/>
      <c r="M2708" s="297"/>
      <c r="N2708" s="326">
        <v>1</v>
      </c>
      <c r="O2708" s="296">
        <v>6</v>
      </c>
      <c r="P2708" s="327">
        <v>16229.188122376669</v>
      </c>
      <c r="Q2708" s="321"/>
    </row>
    <row r="2709" spans="1:17" s="285" customFormat="1" ht="11.25" x14ac:dyDescent="0.2">
      <c r="A2709" s="310" t="s">
        <v>1261</v>
      </c>
      <c r="B2709" s="296" t="s">
        <v>1262</v>
      </c>
      <c r="C2709" s="296" t="s">
        <v>312</v>
      </c>
      <c r="D2709" s="297" t="s">
        <v>4864</v>
      </c>
      <c r="E2709" s="323">
        <v>8500</v>
      </c>
      <c r="F2709" s="310" t="s">
        <v>6724</v>
      </c>
      <c r="G2709" s="297" t="s">
        <v>6725</v>
      </c>
      <c r="H2709" s="297" t="s">
        <v>4887</v>
      </c>
      <c r="I2709" s="297" t="s">
        <v>4868</v>
      </c>
      <c r="J2709" s="324" t="s">
        <v>4869</v>
      </c>
      <c r="K2709" s="325"/>
      <c r="L2709" s="322"/>
      <c r="M2709" s="297"/>
      <c r="N2709" s="326">
        <v>2</v>
      </c>
      <c r="O2709" s="296">
        <v>6</v>
      </c>
      <c r="P2709" s="327">
        <v>52229.188122376669</v>
      </c>
      <c r="Q2709" s="321"/>
    </row>
    <row r="2710" spans="1:17" s="285" customFormat="1" ht="11.25" x14ac:dyDescent="0.2">
      <c r="A2710" s="310" t="s">
        <v>1261</v>
      </c>
      <c r="B2710" s="296" t="s">
        <v>1262</v>
      </c>
      <c r="C2710" s="296" t="s">
        <v>312</v>
      </c>
      <c r="D2710" s="297" t="s">
        <v>4864</v>
      </c>
      <c r="E2710" s="323">
        <v>5500</v>
      </c>
      <c r="F2710" s="310" t="s">
        <v>6726</v>
      </c>
      <c r="G2710" s="297" t="s">
        <v>6727</v>
      </c>
      <c r="H2710" s="297" t="s">
        <v>4867</v>
      </c>
      <c r="I2710" s="297" t="s">
        <v>4868</v>
      </c>
      <c r="J2710" s="324" t="s">
        <v>4869</v>
      </c>
      <c r="K2710" s="325"/>
      <c r="L2710" s="322"/>
      <c r="M2710" s="297"/>
      <c r="N2710" s="326">
        <v>4</v>
      </c>
      <c r="O2710" s="296">
        <v>6</v>
      </c>
      <c r="P2710" s="327">
        <v>34229.188122376669</v>
      </c>
      <c r="Q2710" s="321"/>
    </row>
    <row r="2711" spans="1:17" s="285" customFormat="1" ht="11.25" x14ac:dyDescent="0.2">
      <c r="A2711" s="310" t="s">
        <v>1261</v>
      </c>
      <c r="B2711" s="296" t="s">
        <v>1262</v>
      </c>
      <c r="C2711" s="296" t="s">
        <v>312</v>
      </c>
      <c r="D2711" s="297" t="s">
        <v>4864</v>
      </c>
      <c r="E2711" s="323">
        <f>VLOOKUP(F2711,[1]ES_CGR!$E$2:$M$1643,9,0)</f>
        <v>8500</v>
      </c>
      <c r="F2711" s="310" t="s">
        <v>6728</v>
      </c>
      <c r="G2711" s="297" t="s">
        <v>6729</v>
      </c>
      <c r="H2711" s="297" t="s">
        <v>4887</v>
      </c>
      <c r="I2711" s="297" t="s">
        <v>4868</v>
      </c>
      <c r="J2711" s="324" t="s">
        <v>4869</v>
      </c>
      <c r="K2711" s="325"/>
      <c r="L2711" s="322"/>
      <c r="M2711" s="297"/>
      <c r="N2711" s="326">
        <v>1</v>
      </c>
      <c r="O2711" s="296">
        <v>4</v>
      </c>
      <c r="P2711" s="327">
        <v>36329.248122376666</v>
      </c>
      <c r="Q2711" s="321"/>
    </row>
    <row r="2712" spans="1:17" s="285" customFormat="1" ht="11.25" x14ac:dyDescent="0.2">
      <c r="A2712" s="310" t="s">
        <v>1261</v>
      </c>
      <c r="B2712" s="296" t="s">
        <v>1262</v>
      </c>
      <c r="C2712" s="296" t="s">
        <v>312</v>
      </c>
      <c r="D2712" s="297" t="s">
        <v>4864</v>
      </c>
      <c r="E2712" s="323">
        <v>5500</v>
      </c>
      <c r="F2712" s="310" t="s">
        <v>6730</v>
      </c>
      <c r="G2712" s="297" t="s">
        <v>6731</v>
      </c>
      <c r="H2712" s="297" t="s">
        <v>4867</v>
      </c>
      <c r="I2712" s="297" t="s">
        <v>4868</v>
      </c>
      <c r="J2712" s="324" t="s">
        <v>4869</v>
      </c>
      <c r="K2712" s="325"/>
      <c r="L2712" s="322"/>
      <c r="M2712" s="297"/>
      <c r="N2712" s="326">
        <v>1</v>
      </c>
      <c r="O2712" s="296">
        <v>6</v>
      </c>
      <c r="P2712" s="327">
        <v>34229.188122376669</v>
      </c>
      <c r="Q2712" s="321"/>
    </row>
    <row r="2713" spans="1:17" s="285" customFormat="1" ht="11.25" x14ac:dyDescent="0.2">
      <c r="A2713" s="310" t="s">
        <v>1261</v>
      </c>
      <c r="B2713" s="296" t="s">
        <v>1262</v>
      </c>
      <c r="C2713" s="296" t="s">
        <v>312</v>
      </c>
      <c r="D2713" s="297" t="s">
        <v>4864</v>
      </c>
      <c r="E2713" s="323">
        <v>5500</v>
      </c>
      <c r="F2713" s="310" t="s">
        <v>6732</v>
      </c>
      <c r="G2713" s="297" t="s">
        <v>6733</v>
      </c>
      <c r="H2713" s="297" t="s">
        <v>4867</v>
      </c>
      <c r="I2713" s="297" t="s">
        <v>4868</v>
      </c>
      <c r="J2713" s="324" t="s">
        <v>4869</v>
      </c>
      <c r="K2713" s="325"/>
      <c r="L2713" s="322"/>
      <c r="M2713" s="297"/>
      <c r="N2713" s="326">
        <v>4</v>
      </c>
      <c r="O2713" s="296">
        <v>6</v>
      </c>
      <c r="P2713" s="327">
        <v>34229.188122376669</v>
      </c>
      <c r="Q2713" s="321"/>
    </row>
    <row r="2714" spans="1:17" s="285" customFormat="1" ht="11.25" x14ac:dyDescent="0.2">
      <c r="A2714" s="310" t="s">
        <v>1261</v>
      </c>
      <c r="B2714" s="296" t="s">
        <v>1262</v>
      </c>
      <c r="C2714" s="296" t="s">
        <v>312</v>
      </c>
      <c r="D2714" s="297" t="s">
        <v>4864</v>
      </c>
      <c r="E2714" s="323">
        <v>7500</v>
      </c>
      <c r="F2714" s="310" t="s">
        <v>6734</v>
      </c>
      <c r="G2714" s="297" t="s">
        <v>6735</v>
      </c>
      <c r="H2714" s="297" t="s">
        <v>4867</v>
      </c>
      <c r="I2714" s="297" t="s">
        <v>4868</v>
      </c>
      <c r="J2714" s="324" t="s">
        <v>4869</v>
      </c>
      <c r="K2714" s="325"/>
      <c r="L2714" s="322"/>
      <c r="M2714" s="297"/>
      <c r="N2714" s="326">
        <v>1</v>
      </c>
      <c r="O2714" s="296">
        <v>6</v>
      </c>
      <c r="P2714" s="327">
        <v>46229.188122376669</v>
      </c>
      <c r="Q2714" s="321"/>
    </row>
    <row r="2715" spans="1:17" s="285" customFormat="1" ht="11.25" x14ac:dyDescent="0.2">
      <c r="A2715" s="310" t="s">
        <v>1261</v>
      </c>
      <c r="B2715" s="296" t="s">
        <v>1262</v>
      </c>
      <c r="C2715" s="296" t="s">
        <v>312</v>
      </c>
      <c r="D2715" s="297" t="s">
        <v>4864</v>
      </c>
      <c r="E2715" s="323">
        <v>9500</v>
      </c>
      <c r="F2715" s="310" t="s">
        <v>6736</v>
      </c>
      <c r="G2715" s="297" t="s">
        <v>6737</v>
      </c>
      <c r="H2715" s="297" t="s">
        <v>4877</v>
      </c>
      <c r="I2715" s="297" t="s">
        <v>4868</v>
      </c>
      <c r="J2715" s="324" t="s">
        <v>4869</v>
      </c>
      <c r="K2715" s="325"/>
      <c r="L2715" s="322"/>
      <c r="M2715" s="297"/>
      <c r="N2715" s="326">
        <v>2</v>
      </c>
      <c r="O2715" s="296">
        <v>6</v>
      </c>
      <c r="P2715" s="327">
        <v>58229.188122376669</v>
      </c>
      <c r="Q2715" s="321"/>
    </row>
    <row r="2716" spans="1:17" s="285" customFormat="1" ht="11.25" x14ac:dyDescent="0.2">
      <c r="A2716" s="310" t="s">
        <v>1261</v>
      </c>
      <c r="B2716" s="296" t="s">
        <v>1262</v>
      </c>
      <c r="C2716" s="296" t="s">
        <v>312</v>
      </c>
      <c r="D2716" s="297" t="s">
        <v>4864</v>
      </c>
      <c r="E2716" s="323">
        <v>8500</v>
      </c>
      <c r="F2716" s="310" t="s">
        <v>6738</v>
      </c>
      <c r="G2716" s="297" t="s">
        <v>6739</v>
      </c>
      <c r="H2716" s="297" t="s">
        <v>4877</v>
      </c>
      <c r="I2716" s="297" t="s">
        <v>4868</v>
      </c>
      <c r="J2716" s="324" t="s">
        <v>4869</v>
      </c>
      <c r="K2716" s="325"/>
      <c r="L2716" s="322"/>
      <c r="M2716" s="297"/>
      <c r="N2716" s="326">
        <v>1</v>
      </c>
      <c r="O2716" s="296">
        <v>6</v>
      </c>
      <c r="P2716" s="327">
        <v>52229.188122376669</v>
      </c>
      <c r="Q2716" s="321"/>
    </row>
    <row r="2717" spans="1:17" s="285" customFormat="1" ht="11.25" x14ac:dyDescent="0.2">
      <c r="A2717" s="310" t="s">
        <v>1261</v>
      </c>
      <c r="B2717" s="296" t="s">
        <v>1262</v>
      </c>
      <c r="C2717" s="296" t="s">
        <v>312</v>
      </c>
      <c r="D2717" s="297" t="s">
        <v>4864</v>
      </c>
      <c r="E2717" s="323">
        <v>7500</v>
      </c>
      <c r="F2717" s="310" t="s">
        <v>6742</v>
      </c>
      <c r="G2717" s="297" t="s">
        <v>6743</v>
      </c>
      <c r="H2717" s="297" t="s">
        <v>4867</v>
      </c>
      <c r="I2717" s="297" t="s">
        <v>4868</v>
      </c>
      <c r="J2717" s="324" t="s">
        <v>4869</v>
      </c>
      <c r="K2717" s="325"/>
      <c r="L2717" s="322"/>
      <c r="M2717" s="297"/>
      <c r="N2717" s="326">
        <v>4</v>
      </c>
      <c r="O2717" s="296">
        <v>6</v>
      </c>
      <c r="P2717" s="327">
        <v>46229.188122376669</v>
      </c>
      <c r="Q2717" s="321"/>
    </row>
    <row r="2718" spans="1:17" s="285" customFormat="1" ht="11.25" x14ac:dyDescent="0.2">
      <c r="A2718" s="310" t="s">
        <v>1261</v>
      </c>
      <c r="B2718" s="296" t="s">
        <v>1262</v>
      </c>
      <c r="C2718" s="296" t="s">
        <v>312</v>
      </c>
      <c r="D2718" s="297" t="s">
        <v>4864</v>
      </c>
      <c r="E2718" s="323">
        <f>VLOOKUP(F2718,[1]ES_CGR!$E$2:$M$1643,9,0)</f>
        <v>7000</v>
      </c>
      <c r="F2718" s="310" t="s">
        <v>6744</v>
      </c>
      <c r="G2718" s="297" t="s">
        <v>6745</v>
      </c>
      <c r="H2718" s="297" t="s">
        <v>4887</v>
      </c>
      <c r="I2718" s="297" t="s">
        <v>4868</v>
      </c>
      <c r="J2718" s="324" t="s">
        <v>4869</v>
      </c>
      <c r="K2718" s="325"/>
      <c r="L2718" s="322"/>
      <c r="M2718" s="297"/>
      <c r="N2718" s="326">
        <v>1</v>
      </c>
      <c r="O2718" s="296">
        <v>3</v>
      </c>
      <c r="P2718" s="327">
        <v>22703.56812237667</v>
      </c>
      <c r="Q2718" s="321"/>
    </row>
    <row r="2719" spans="1:17" s="285" customFormat="1" ht="11.25" x14ac:dyDescent="0.2">
      <c r="A2719" s="310" t="s">
        <v>1261</v>
      </c>
      <c r="B2719" s="296" t="s">
        <v>1262</v>
      </c>
      <c r="C2719" s="296" t="s">
        <v>312</v>
      </c>
      <c r="D2719" s="297" t="s">
        <v>4864</v>
      </c>
      <c r="E2719" s="323">
        <v>6500</v>
      </c>
      <c r="F2719" s="310" t="s">
        <v>6746</v>
      </c>
      <c r="G2719" s="297" t="s">
        <v>6747</v>
      </c>
      <c r="H2719" s="297" t="s">
        <v>4887</v>
      </c>
      <c r="I2719" s="297" t="s">
        <v>4868</v>
      </c>
      <c r="J2719" s="324" t="s">
        <v>4869</v>
      </c>
      <c r="K2719" s="325"/>
      <c r="L2719" s="322"/>
      <c r="M2719" s="297"/>
      <c r="N2719" s="326">
        <v>2</v>
      </c>
      <c r="O2719" s="296">
        <v>6</v>
      </c>
      <c r="P2719" s="327">
        <v>40229.188122376669</v>
      </c>
      <c r="Q2719" s="321"/>
    </row>
    <row r="2720" spans="1:17" s="285" customFormat="1" ht="11.25" x14ac:dyDescent="0.2">
      <c r="A2720" s="310" t="s">
        <v>1261</v>
      </c>
      <c r="B2720" s="296" t="s">
        <v>1262</v>
      </c>
      <c r="C2720" s="296" t="s">
        <v>312</v>
      </c>
      <c r="D2720" s="297" t="s">
        <v>4864</v>
      </c>
      <c r="E2720" s="323">
        <v>8500</v>
      </c>
      <c r="F2720" s="310" t="s">
        <v>6748</v>
      </c>
      <c r="G2720" s="297" t="s">
        <v>6749</v>
      </c>
      <c r="H2720" s="297" t="s">
        <v>5029</v>
      </c>
      <c r="I2720" s="297" t="s">
        <v>4868</v>
      </c>
      <c r="J2720" s="324" t="s">
        <v>4869</v>
      </c>
      <c r="K2720" s="325"/>
      <c r="L2720" s="322"/>
      <c r="M2720" s="297"/>
      <c r="N2720" s="326">
        <v>1</v>
      </c>
      <c r="O2720" s="296">
        <v>6</v>
      </c>
      <c r="P2720" s="327">
        <v>52229.188122376669</v>
      </c>
      <c r="Q2720" s="321"/>
    </row>
    <row r="2721" spans="1:17" s="285" customFormat="1" ht="11.25" x14ac:dyDescent="0.2">
      <c r="A2721" s="310" t="s">
        <v>1261</v>
      </c>
      <c r="B2721" s="296" t="s">
        <v>1262</v>
      </c>
      <c r="C2721" s="296" t="s">
        <v>312</v>
      </c>
      <c r="D2721" s="297" t="s">
        <v>4864</v>
      </c>
      <c r="E2721" s="323">
        <v>10500</v>
      </c>
      <c r="F2721" s="310" t="s">
        <v>6750</v>
      </c>
      <c r="G2721" s="297" t="s">
        <v>6751</v>
      </c>
      <c r="H2721" s="297" t="s">
        <v>4887</v>
      </c>
      <c r="I2721" s="297" t="s">
        <v>4868</v>
      </c>
      <c r="J2721" s="324" t="s">
        <v>4869</v>
      </c>
      <c r="K2721" s="325"/>
      <c r="L2721" s="322"/>
      <c r="M2721" s="297"/>
      <c r="N2721" s="326">
        <v>4</v>
      </c>
      <c r="O2721" s="296">
        <v>6</v>
      </c>
      <c r="P2721" s="327">
        <v>64229.188122376669</v>
      </c>
      <c r="Q2721" s="321"/>
    </row>
    <row r="2722" spans="1:17" s="285" customFormat="1" ht="11.25" x14ac:dyDescent="0.2">
      <c r="A2722" s="310" t="s">
        <v>1261</v>
      </c>
      <c r="B2722" s="296" t="s">
        <v>1262</v>
      </c>
      <c r="C2722" s="296" t="s">
        <v>312</v>
      </c>
      <c r="D2722" s="297" t="s">
        <v>4864</v>
      </c>
      <c r="E2722" s="323">
        <v>6000</v>
      </c>
      <c r="F2722" s="310" t="s">
        <v>6752</v>
      </c>
      <c r="G2722" s="297" t="s">
        <v>6753</v>
      </c>
      <c r="H2722" s="297" t="s">
        <v>4877</v>
      </c>
      <c r="I2722" s="297" t="s">
        <v>4868</v>
      </c>
      <c r="J2722" s="324" t="s">
        <v>4869</v>
      </c>
      <c r="K2722" s="325"/>
      <c r="L2722" s="322"/>
      <c r="M2722" s="297"/>
      <c r="N2722" s="326">
        <v>1</v>
      </c>
      <c r="O2722" s="296">
        <v>6</v>
      </c>
      <c r="P2722" s="327">
        <v>37229.188122376669</v>
      </c>
      <c r="Q2722" s="321"/>
    </row>
    <row r="2723" spans="1:17" s="285" customFormat="1" ht="11.25" x14ac:dyDescent="0.2">
      <c r="A2723" s="310" t="s">
        <v>1261</v>
      </c>
      <c r="B2723" s="296" t="s">
        <v>1262</v>
      </c>
      <c r="C2723" s="296" t="s">
        <v>312</v>
      </c>
      <c r="D2723" s="297" t="s">
        <v>4956</v>
      </c>
      <c r="E2723" s="323">
        <v>3000</v>
      </c>
      <c r="F2723" s="310" t="s">
        <v>6754</v>
      </c>
      <c r="G2723" s="297" t="s">
        <v>6755</v>
      </c>
      <c r="H2723" s="297" t="s">
        <v>4931</v>
      </c>
      <c r="I2723" s="297" t="s">
        <v>4897</v>
      </c>
      <c r="J2723" s="297" t="s">
        <v>4898</v>
      </c>
      <c r="K2723" s="325"/>
      <c r="L2723" s="322"/>
      <c r="M2723" s="297"/>
      <c r="N2723" s="326">
        <v>1</v>
      </c>
      <c r="O2723" s="296">
        <v>6</v>
      </c>
      <c r="P2723" s="327">
        <v>19229.188122376669</v>
      </c>
      <c r="Q2723" s="321"/>
    </row>
    <row r="2724" spans="1:17" s="285" customFormat="1" ht="11.25" x14ac:dyDescent="0.2">
      <c r="A2724" s="310" t="s">
        <v>1261</v>
      </c>
      <c r="B2724" s="296" t="s">
        <v>1262</v>
      </c>
      <c r="C2724" s="296" t="s">
        <v>312</v>
      </c>
      <c r="D2724" s="297" t="s">
        <v>4864</v>
      </c>
      <c r="E2724" s="323">
        <v>6500</v>
      </c>
      <c r="F2724" s="310" t="s">
        <v>6756</v>
      </c>
      <c r="G2724" s="297" t="s">
        <v>6757</v>
      </c>
      <c r="H2724" s="297" t="s">
        <v>4874</v>
      </c>
      <c r="I2724" s="297" t="s">
        <v>4868</v>
      </c>
      <c r="J2724" s="324" t="s">
        <v>4869</v>
      </c>
      <c r="K2724" s="325"/>
      <c r="L2724" s="322"/>
      <c r="M2724" s="297"/>
      <c r="N2724" s="326">
        <v>1</v>
      </c>
      <c r="O2724" s="296">
        <v>6</v>
      </c>
      <c r="P2724" s="327">
        <v>40229.188122376669</v>
      </c>
      <c r="Q2724" s="321"/>
    </row>
    <row r="2725" spans="1:17" s="285" customFormat="1" ht="11.25" x14ac:dyDescent="0.2">
      <c r="A2725" s="310" t="s">
        <v>1261</v>
      </c>
      <c r="B2725" s="296" t="s">
        <v>1262</v>
      </c>
      <c r="C2725" s="296" t="s">
        <v>312</v>
      </c>
      <c r="D2725" s="297" t="s">
        <v>4864</v>
      </c>
      <c r="E2725" s="323">
        <v>5500</v>
      </c>
      <c r="F2725" s="310" t="s">
        <v>6758</v>
      </c>
      <c r="G2725" s="297" t="s">
        <v>6759</v>
      </c>
      <c r="H2725" s="297" t="s">
        <v>4867</v>
      </c>
      <c r="I2725" s="297" t="s">
        <v>4868</v>
      </c>
      <c r="J2725" s="324" t="s">
        <v>4869</v>
      </c>
      <c r="K2725" s="325"/>
      <c r="L2725" s="322"/>
      <c r="M2725" s="297"/>
      <c r="N2725" s="326">
        <v>4</v>
      </c>
      <c r="O2725" s="296">
        <v>6</v>
      </c>
      <c r="P2725" s="327">
        <v>34229.188122376669</v>
      </c>
      <c r="Q2725" s="321"/>
    </row>
    <row r="2726" spans="1:17" s="285" customFormat="1" ht="11.25" x14ac:dyDescent="0.2">
      <c r="A2726" s="310" t="s">
        <v>1261</v>
      </c>
      <c r="B2726" s="296" t="s">
        <v>1262</v>
      </c>
      <c r="C2726" s="296" t="s">
        <v>312</v>
      </c>
      <c r="D2726" s="297" t="s">
        <v>4864</v>
      </c>
      <c r="E2726" s="323">
        <v>6500</v>
      </c>
      <c r="F2726" s="310" t="s">
        <v>6760</v>
      </c>
      <c r="G2726" s="297" t="s">
        <v>6761</v>
      </c>
      <c r="H2726" s="297" t="s">
        <v>4887</v>
      </c>
      <c r="I2726" s="297" t="s">
        <v>4868</v>
      </c>
      <c r="J2726" s="324" t="s">
        <v>4869</v>
      </c>
      <c r="K2726" s="325"/>
      <c r="L2726" s="322"/>
      <c r="M2726" s="297"/>
      <c r="N2726" s="326">
        <v>4</v>
      </c>
      <c r="O2726" s="296">
        <v>6</v>
      </c>
      <c r="P2726" s="327">
        <v>40229.188122376669</v>
      </c>
      <c r="Q2726" s="321"/>
    </row>
    <row r="2727" spans="1:17" s="285" customFormat="1" ht="11.25" x14ac:dyDescent="0.2">
      <c r="A2727" s="310" t="s">
        <v>1261</v>
      </c>
      <c r="B2727" s="296" t="s">
        <v>1262</v>
      </c>
      <c r="C2727" s="296" t="s">
        <v>312</v>
      </c>
      <c r="D2727" s="297" t="s">
        <v>4864</v>
      </c>
      <c r="E2727" s="323">
        <v>8500</v>
      </c>
      <c r="F2727" s="310" t="s">
        <v>6762</v>
      </c>
      <c r="G2727" s="297" t="s">
        <v>6763</v>
      </c>
      <c r="H2727" s="297" t="s">
        <v>4887</v>
      </c>
      <c r="I2727" s="297" t="s">
        <v>4868</v>
      </c>
      <c r="J2727" s="324" t="s">
        <v>4869</v>
      </c>
      <c r="K2727" s="325"/>
      <c r="L2727" s="322"/>
      <c r="M2727" s="297"/>
      <c r="N2727" s="326">
        <v>4</v>
      </c>
      <c r="O2727" s="296">
        <v>6</v>
      </c>
      <c r="P2727" s="327">
        <v>52229.188122376669</v>
      </c>
      <c r="Q2727" s="321"/>
    </row>
    <row r="2728" spans="1:17" s="285" customFormat="1" ht="11.25" x14ac:dyDescent="0.2">
      <c r="A2728" s="310" t="s">
        <v>1261</v>
      </c>
      <c r="B2728" s="296" t="s">
        <v>1262</v>
      </c>
      <c r="C2728" s="296" t="s">
        <v>312</v>
      </c>
      <c r="D2728" s="297" t="s">
        <v>4864</v>
      </c>
      <c r="E2728" s="323">
        <v>7500</v>
      </c>
      <c r="F2728" s="310" t="s">
        <v>2866</v>
      </c>
      <c r="G2728" s="297" t="s">
        <v>2867</v>
      </c>
      <c r="H2728" s="297" t="s">
        <v>4903</v>
      </c>
      <c r="I2728" s="297" t="s">
        <v>4868</v>
      </c>
      <c r="J2728" s="324" t="s">
        <v>4869</v>
      </c>
      <c r="K2728" s="325"/>
      <c r="L2728" s="322"/>
      <c r="M2728" s="297"/>
      <c r="N2728" s="326">
        <v>1</v>
      </c>
      <c r="O2728" s="296">
        <v>6</v>
      </c>
      <c r="P2728" s="327">
        <v>46229.188122376669</v>
      </c>
      <c r="Q2728" s="321"/>
    </row>
    <row r="2729" spans="1:17" s="285" customFormat="1" ht="11.25" x14ac:dyDescent="0.2">
      <c r="A2729" s="310" t="s">
        <v>1261</v>
      </c>
      <c r="B2729" s="296" t="s">
        <v>1262</v>
      </c>
      <c r="C2729" s="296" t="s">
        <v>312</v>
      </c>
      <c r="D2729" s="297" t="s">
        <v>4864</v>
      </c>
      <c r="E2729" s="323">
        <v>5500</v>
      </c>
      <c r="F2729" s="310" t="s">
        <v>6764</v>
      </c>
      <c r="G2729" s="297" t="s">
        <v>6765</v>
      </c>
      <c r="H2729" s="297" t="s">
        <v>4914</v>
      </c>
      <c r="I2729" s="297" t="s">
        <v>4868</v>
      </c>
      <c r="J2729" s="324" t="s">
        <v>4869</v>
      </c>
      <c r="K2729" s="325"/>
      <c r="L2729" s="322"/>
      <c r="M2729" s="297"/>
      <c r="N2729" s="326">
        <v>1</v>
      </c>
      <c r="O2729" s="296">
        <v>6</v>
      </c>
      <c r="P2729" s="327">
        <v>34229.188122376669</v>
      </c>
      <c r="Q2729" s="321"/>
    </row>
    <row r="2730" spans="1:17" s="285" customFormat="1" ht="11.25" x14ac:dyDescent="0.2">
      <c r="A2730" s="310" t="s">
        <v>1261</v>
      </c>
      <c r="B2730" s="296" t="s">
        <v>1262</v>
      </c>
      <c r="C2730" s="296" t="s">
        <v>312</v>
      </c>
      <c r="D2730" s="297" t="s">
        <v>4864</v>
      </c>
      <c r="E2730" s="323">
        <v>5500</v>
      </c>
      <c r="F2730" s="310" t="s">
        <v>6766</v>
      </c>
      <c r="G2730" s="297" t="s">
        <v>6767</v>
      </c>
      <c r="H2730" s="297" t="s">
        <v>4867</v>
      </c>
      <c r="I2730" s="297" t="s">
        <v>4868</v>
      </c>
      <c r="J2730" s="324" t="s">
        <v>4869</v>
      </c>
      <c r="K2730" s="325"/>
      <c r="L2730" s="322"/>
      <c r="M2730" s="297"/>
      <c r="N2730" s="326">
        <v>1</v>
      </c>
      <c r="O2730" s="296">
        <v>6</v>
      </c>
      <c r="P2730" s="327">
        <v>34229.188122376669</v>
      </c>
      <c r="Q2730" s="321"/>
    </row>
    <row r="2731" spans="1:17" s="285" customFormat="1" ht="11.25" x14ac:dyDescent="0.2">
      <c r="A2731" s="310" t="s">
        <v>1261</v>
      </c>
      <c r="B2731" s="296" t="s">
        <v>1262</v>
      </c>
      <c r="C2731" s="296" t="s">
        <v>312</v>
      </c>
      <c r="D2731" s="297" t="s">
        <v>4864</v>
      </c>
      <c r="E2731" s="323">
        <v>5500</v>
      </c>
      <c r="F2731" s="310" t="s">
        <v>6768</v>
      </c>
      <c r="G2731" s="297" t="s">
        <v>6769</v>
      </c>
      <c r="H2731" s="297" t="s">
        <v>4867</v>
      </c>
      <c r="I2731" s="297" t="s">
        <v>4868</v>
      </c>
      <c r="J2731" s="324" t="s">
        <v>4869</v>
      </c>
      <c r="K2731" s="325"/>
      <c r="L2731" s="322"/>
      <c r="M2731" s="297"/>
      <c r="N2731" s="326">
        <v>2</v>
      </c>
      <c r="O2731" s="296">
        <v>6</v>
      </c>
      <c r="P2731" s="327">
        <v>34229.188122376669</v>
      </c>
      <c r="Q2731" s="321"/>
    </row>
    <row r="2732" spans="1:17" s="285" customFormat="1" ht="11.25" x14ac:dyDescent="0.2">
      <c r="A2732" s="310" t="s">
        <v>1261</v>
      </c>
      <c r="B2732" s="296" t="s">
        <v>1262</v>
      </c>
      <c r="C2732" s="296" t="s">
        <v>312</v>
      </c>
      <c r="D2732" s="297" t="s">
        <v>4864</v>
      </c>
      <c r="E2732" s="323">
        <v>5000</v>
      </c>
      <c r="F2732" s="310" t="s">
        <v>6770</v>
      </c>
      <c r="G2732" s="297" t="s">
        <v>6771</v>
      </c>
      <c r="H2732" s="297" t="s">
        <v>4874</v>
      </c>
      <c r="I2732" s="297" t="s">
        <v>4868</v>
      </c>
      <c r="J2732" s="324" t="s">
        <v>4869</v>
      </c>
      <c r="K2732" s="325"/>
      <c r="L2732" s="322"/>
      <c r="M2732" s="297"/>
      <c r="N2732" s="326">
        <v>2</v>
      </c>
      <c r="O2732" s="296">
        <v>6</v>
      </c>
      <c r="P2732" s="327">
        <v>31229.188122376669</v>
      </c>
      <c r="Q2732" s="321"/>
    </row>
    <row r="2733" spans="1:17" s="285" customFormat="1" ht="11.25" x14ac:dyDescent="0.2">
      <c r="A2733" s="310" t="s">
        <v>1261</v>
      </c>
      <c r="B2733" s="296" t="s">
        <v>1262</v>
      </c>
      <c r="C2733" s="296" t="s">
        <v>312</v>
      </c>
      <c r="D2733" s="297" t="s">
        <v>4864</v>
      </c>
      <c r="E2733" s="323">
        <v>6500</v>
      </c>
      <c r="F2733" s="310" t="s">
        <v>6772</v>
      </c>
      <c r="G2733" s="297" t="s">
        <v>6773</v>
      </c>
      <c r="H2733" s="297" t="s">
        <v>4867</v>
      </c>
      <c r="I2733" s="297" t="s">
        <v>4868</v>
      </c>
      <c r="J2733" s="324" t="s">
        <v>4869</v>
      </c>
      <c r="K2733" s="325"/>
      <c r="L2733" s="322"/>
      <c r="M2733" s="297"/>
      <c r="N2733" s="326">
        <v>2</v>
      </c>
      <c r="O2733" s="296">
        <v>6</v>
      </c>
      <c r="P2733" s="327">
        <v>40229.188122376669</v>
      </c>
      <c r="Q2733" s="321"/>
    </row>
    <row r="2734" spans="1:17" s="285" customFormat="1" ht="11.25" x14ac:dyDescent="0.2">
      <c r="A2734" s="310" t="s">
        <v>1261</v>
      </c>
      <c r="B2734" s="296" t="s">
        <v>1262</v>
      </c>
      <c r="C2734" s="296" t="s">
        <v>312</v>
      </c>
      <c r="D2734" s="297" t="s">
        <v>4880</v>
      </c>
      <c r="E2734" s="323">
        <v>2000</v>
      </c>
      <c r="F2734" s="310" t="s">
        <v>6774</v>
      </c>
      <c r="G2734" s="297" t="s">
        <v>6775</v>
      </c>
      <c r="H2734" s="297" t="s">
        <v>4903</v>
      </c>
      <c r="I2734" s="297" t="s">
        <v>4922</v>
      </c>
      <c r="J2734" s="324" t="s">
        <v>4884</v>
      </c>
      <c r="K2734" s="325"/>
      <c r="L2734" s="322"/>
      <c r="M2734" s="297"/>
      <c r="N2734" s="326">
        <v>1</v>
      </c>
      <c r="O2734" s="296">
        <v>6</v>
      </c>
      <c r="P2734" s="327">
        <v>13002.388122376669</v>
      </c>
      <c r="Q2734" s="321"/>
    </row>
    <row r="2735" spans="1:17" s="285" customFormat="1" ht="11.25" x14ac:dyDescent="0.2">
      <c r="A2735" s="310" t="s">
        <v>1261</v>
      </c>
      <c r="B2735" s="296" t="s">
        <v>1262</v>
      </c>
      <c r="C2735" s="296" t="s">
        <v>312</v>
      </c>
      <c r="D2735" s="297" t="s">
        <v>4864</v>
      </c>
      <c r="E2735" s="323">
        <v>6500</v>
      </c>
      <c r="F2735" s="310" t="s">
        <v>6776</v>
      </c>
      <c r="G2735" s="297" t="s">
        <v>6777</v>
      </c>
      <c r="H2735" s="297" t="s">
        <v>4877</v>
      </c>
      <c r="I2735" s="297" t="s">
        <v>4868</v>
      </c>
      <c r="J2735" s="324" t="s">
        <v>4869</v>
      </c>
      <c r="K2735" s="325"/>
      <c r="L2735" s="322"/>
      <c r="M2735" s="297"/>
      <c r="N2735" s="326">
        <v>1</v>
      </c>
      <c r="O2735" s="296">
        <v>6</v>
      </c>
      <c r="P2735" s="327">
        <v>40445.858122376667</v>
      </c>
      <c r="Q2735" s="321"/>
    </row>
    <row r="2736" spans="1:17" s="285" customFormat="1" ht="11.25" x14ac:dyDescent="0.2">
      <c r="A2736" s="310" t="s">
        <v>1261</v>
      </c>
      <c r="B2736" s="296" t="s">
        <v>1262</v>
      </c>
      <c r="C2736" s="296" t="s">
        <v>312</v>
      </c>
      <c r="D2736" s="297" t="s">
        <v>4880</v>
      </c>
      <c r="E2736" s="323">
        <v>3500</v>
      </c>
      <c r="F2736" s="310" t="s">
        <v>6778</v>
      </c>
      <c r="G2736" s="297" t="s">
        <v>6779</v>
      </c>
      <c r="H2736" s="297" t="s">
        <v>4874</v>
      </c>
      <c r="I2736" s="297" t="s">
        <v>4897</v>
      </c>
      <c r="J2736" s="297" t="s">
        <v>4898</v>
      </c>
      <c r="K2736" s="325"/>
      <c r="L2736" s="322"/>
      <c r="M2736" s="297"/>
      <c r="N2736" s="326">
        <v>1</v>
      </c>
      <c r="O2736" s="296">
        <v>6</v>
      </c>
      <c r="P2736" s="327">
        <v>22229.188122376669</v>
      </c>
      <c r="Q2736" s="321"/>
    </row>
    <row r="2737" spans="1:17" s="285" customFormat="1" ht="11.25" x14ac:dyDescent="0.2">
      <c r="A2737" s="310" t="s">
        <v>1261</v>
      </c>
      <c r="B2737" s="296" t="s">
        <v>1262</v>
      </c>
      <c r="C2737" s="296" t="s">
        <v>312</v>
      </c>
      <c r="D2737" s="297" t="s">
        <v>4864</v>
      </c>
      <c r="E2737" s="323">
        <v>6500</v>
      </c>
      <c r="F2737" s="310" t="s">
        <v>6780</v>
      </c>
      <c r="G2737" s="297" t="s">
        <v>6781</v>
      </c>
      <c r="H2737" s="297" t="s">
        <v>4877</v>
      </c>
      <c r="I2737" s="297" t="s">
        <v>4868</v>
      </c>
      <c r="J2737" s="324" t="s">
        <v>4869</v>
      </c>
      <c r="K2737" s="325"/>
      <c r="L2737" s="322"/>
      <c r="M2737" s="297"/>
      <c r="N2737" s="326">
        <v>2</v>
      </c>
      <c r="O2737" s="296">
        <v>6</v>
      </c>
      <c r="P2737" s="327">
        <v>40229.188122376669</v>
      </c>
      <c r="Q2737" s="321"/>
    </row>
    <row r="2738" spans="1:17" s="285" customFormat="1" ht="11.25" x14ac:dyDescent="0.2">
      <c r="A2738" s="310" t="s">
        <v>1261</v>
      </c>
      <c r="B2738" s="296" t="s">
        <v>1262</v>
      </c>
      <c r="C2738" s="296" t="s">
        <v>312</v>
      </c>
      <c r="D2738" s="297" t="s">
        <v>4864</v>
      </c>
      <c r="E2738" s="323">
        <v>6500</v>
      </c>
      <c r="F2738" s="310" t="s">
        <v>6782</v>
      </c>
      <c r="G2738" s="297" t="s">
        <v>6783</v>
      </c>
      <c r="H2738" s="297" t="s">
        <v>4867</v>
      </c>
      <c r="I2738" s="297" t="s">
        <v>4868</v>
      </c>
      <c r="J2738" s="324" t="s">
        <v>4869</v>
      </c>
      <c r="K2738" s="325"/>
      <c r="L2738" s="322"/>
      <c r="M2738" s="297"/>
      <c r="N2738" s="326">
        <v>1</v>
      </c>
      <c r="O2738" s="296">
        <v>6</v>
      </c>
      <c r="P2738" s="327">
        <v>27913.118122376673</v>
      </c>
      <c r="Q2738" s="321"/>
    </row>
    <row r="2739" spans="1:17" s="285" customFormat="1" ht="11.25" x14ac:dyDescent="0.2">
      <c r="A2739" s="310" t="s">
        <v>1261</v>
      </c>
      <c r="B2739" s="296" t="s">
        <v>1262</v>
      </c>
      <c r="C2739" s="296" t="s">
        <v>312</v>
      </c>
      <c r="D2739" s="297" t="s">
        <v>4864</v>
      </c>
      <c r="E2739" s="323">
        <v>7500</v>
      </c>
      <c r="F2739" s="310" t="s">
        <v>6784</v>
      </c>
      <c r="G2739" s="297" t="s">
        <v>6785</v>
      </c>
      <c r="H2739" s="297" t="s">
        <v>4867</v>
      </c>
      <c r="I2739" s="297" t="s">
        <v>4868</v>
      </c>
      <c r="J2739" s="324" t="s">
        <v>4869</v>
      </c>
      <c r="K2739" s="325"/>
      <c r="L2739" s="322"/>
      <c r="M2739" s="297"/>
      <c r="N2739" s="326">
        <v>2</v>
      </c>
      <c r="O2739" s="296">
        <v>6</v>
      </c>
      <c r="P2739" s="327">
        <v>46229.188122376669</v>
      </c>
      <c r="Q2739" s="321"/>
    </row>
    <row r="2740" spans="1:17" s="285" customFormat="1" ht="11.25" x14ac:dyDescent="0.2">
      <c r="A2740" s="310" t="s">
        <v>1261</v>
      </c>
      <c r="B2740" s="296" t="s">
        <v>1262</v>
      </c>
      <c r="C2740" s="296" t="s">
        <v>312</v>
      </c>
      <c r="D2740" s="297" t="s">
        <v>4864</v>
      </c>
      <c r="E2740" s="323">
        <v>9000</v>
      </c>
      <c r="F2740" s="310" t="s">
        <v>6786</v>
      </c>
      <c r="G2740" s="297" t="s">
        <v>6787</v>
      </c>
      <c r="H2740" s="297" t="s">
        <v>4867</v>
      </c>
      <c r="I2740" s="297" t="s">
        <v>4868</v>
      </c>
      <c r="J2740" s="324" t="s">
        <v>4869</v>
      </c>
      <c r="K2740" s="325"/>
      <c r="L2740" s="322"/>
      <c r="M2740" s="297"/>
      <c r="N2740" s="326">
        <v>2</v>
      </c>
      <c r="O2740" s="296">
        <v>6</v>
      </c>
      <c r="P2740" s="327">
        <v>55229.188122376669</v>
      </c>
      <c r="Q2740" s="321"/>
    </row>
    <row r="2741" spans="1:17" s="285" customFormat="1" ht="11.25" x14ac:dyDescent="0.2">
      <c r="A2741" s="310" t="s">
        <v>1261</v>
      </c>
      <c r="B2741" s="296" t="s">
        <v>1262</v>
      </c>
      <c r="C2741" s="296" t="s">
        <v>312</v>
      </c>
      <c r="D2741" s="297" t="s">
        <v>4956</v>
      </c>
      <c r="E2741" s="323">
        <v>4500</v>
      </c>
      <c r="F2741" s="310" t="s">
        <v>6788</v>
      </c>
      <c r="G2741" s="297" t="s">
        <v>6789</v>
      </c>
      <c r="H2741" s="297" t="s">
        <v>6790</v>
      </c>
      <c r="I2741" s="297" t="s">
        <v>4868</v>
      </c>
      <c r="J2741" s="324" t="s">
        <v>5069</v>
      </c>
      <c r="K2741" s="325"/>
      <c r="L2741" s="322"/>
      <c r="M2741" s="297"/>
      <c r="N2741" s="326">
        <v>1</v>
      </c>
      <c r="O2741" s="296">
        <v>6</v>
      </c>
      <c r="P2741" s="327">
        <v>28229.188122376669</v>
      </c>
      <c r="Q2741" s="321"/>
    </row>
    <row r="2742" spans="1:17" s="285" customFormat="1" ht="11.25" x14ac:dyDescent="0.2">
      <c r="A2742" s="310" t="s">
        <v>1261</v>
      </c>
      <c r="B2742" s="296" t="s">
        <v>1262</v>
      </c>
      <c r="C2742" s="296" t="s">
        <v>312</v>
      </c>
      <c r="D2742" s="297" t="s">
        <v>4864</v>
      </c>
      <c r="E2742" s="323">
        <v>5000</v>
      </c>
      <c r="F2742" s="310" t="s">
        <v>3756</v>
      </c>
      <c r="G2742" s="297" t="s">
        <v>3757</v>
      </c>
      <c r="H2742" s="297" t="s">
        <v>5696</v>
      </c>
      <c r="I2742" s="297" t="s">
        <v>4868</v>
      </c>
      <c r="J2742" s="324" t="s">
        <v>4869</v>
      </c>
      <c r="K2742" s="325"/>
      <c r="L2742" s="322"/>
      <c r="M2742" s="297"/>
      <c r="N2742" s="326">
        <v>1</v>
      </c>
      <c r="O2742" s="296">
        <v>6</v>
      </c>
      <c r="P2742" s="327">
        <v>31562.51812237667</v>
      </c>
      <c r="Q2742" s="321"/>
    </row>
    <row r="2743" spans="1:17" s="285" customFormat="1" ht="11.25" x14ac:dyDescent="0.2">
      <c r="A2743" s="310" t="s">
        <v>1261</v>
      </c>
      <c r="B2743" s="296" t="s">
        <v>1262</v>
      </c>
      <c r="C2743" s="296" t="s">
        <v>312</v>
      </c>
      <c r="D2743" s="297" t="s">
        <v>4864</v>
      </c>
      <c r="E2743" s="323">
        <v>6500</v>
      </c>
      <c r="F2743" s="310" t="s">
        <v>6791</v>
      </c>
      <c r="G2743" s="297" t="s">
        <v>6792</v>
      </c>
      <c r="H2743" s="297" t="s">
        <v>4877</v>
      </c>
      <c r="I2743" s="297" t="s">
        <v>4868</v>
      </c>
      <c r="J2743" s="324" t="s">
        <v>4869</v>
      </c>
      <c r="K2743" s="325"/>
      <c r="L2743" s="322"/>
      <c r="M2743" s="297"/>
      <c r="N2743" s="326">
        <v>1</v>
      </c>
      <c r="O2743" s="296">
        <v>6</v>
      </c>
      <c r="P2743" s="327">
        <v>40229.188122376669</v>
      </c>
      <c r="Q2743" s="321"/>
    </row>
    <row r="2744" spans="1:17" s="285" customFormat="1" ht="11.25" x14ac:dyDescent="0.2">
      <c r="A2744" s="310" t="s">
        <v>1261</v>
      </c>
      <c r="B2744" s="296" t="s">
        <v>1262</v>
      </c>
      <c r="C2744" s="296" t="s">
        <v>312</v>
      </c>
      <c r="D2744" s="297" t="s">
        <v>4864</v>
      </c>
      <c r="E2744" s="323">
        <v>8500</v>
      </c>
      <c r="F2744" s="310" t="s">
        <v>6793</v>
      </c>
      <c r="G2744" s="297" t="s">
        <v>6794</v>
      </c>
      <c r="H2744" s="297" t="s">
        <v>4877</v>
      </c>
      <c r="I2744" s="297" t="s">
        <v>4868</v>
      </c>
      <c r="J2744" s="324" t="s">
        <v>4869</v>
      </c>
      <c r="K2744" s="325"/>
      <c r="L2744" s="322"/>
      <c r="M2744" s="297"/>
      <c r="N2744" s="326">
        <v>1</v>
      </c>
      <c r="O2744" s="296">
        <v>6</v>
      </c>
      <c r="P2744" s="327">
        <v>52229.188122376669</v>
      </c>
      <c r="Q2744" s="321"/>
    </row>
    <row r="2745" spans="1:17" s="285" customFormat="1" ht="11.25" x14ac:dyDescent="0.2">
      <c r="A2745" s="310" t="s">
        <v>1261</v>
      </c>
      <c r="B2745" s="296" t="s">
        <v>1262</v>
      </c>
      <c r="C2745" s="296" t="s">
        <v>312</v>
      </c>
      <c r="D2745" s="297" t="s">
        <v>4864</v>
      </c>
      <c r="E2745" s="323">
        <f>VLOOKUP(F2745,[1]ES_CGR!$E$2:$M$1643,9,0)</f>
        <v>8500</v>
      </c>
      <c r="F2745" s="310" t="s">
        <v>6795</v>
      </c>
      <c r="G2745" s="297" t="s">
        <v>6796</v>
      </c>
      <c r="H2745" s="297" t="s">
        <v>4877</v>
      </c>
      <c r="I2745" s="297" t="s">
        <v>4868</v>
      </c>
      <c r="J2745" s="324" t="s">
        <v>4869</v>
      </c>
      <c r="K2745" s="325"/>
      <c r="L2745" s="322"/>
      <c r="M2745" s="297"/>
      <c r="N2745" s="326">
        <v>1</v>
      </c>
      <c r="O2745" s="296">
        <v>4</v>
      </c>
      <c r="P2745" s="327">
        <v>34226.918122376665</v>
      </c>
      <c r="Q2745" s="321"/>
    </row>
    <row r="2746" spans="1:17" s="285" customFormat="1" ht="11.25" x14ac:dyDescent="0.2">
      <c r="A2746" s="310" t="s">
        <v>1261</v>
      </c>
      <c r="B2746" s="296" t="s">
        <v>1262</v>
      </c>
      <c r="C2746" s="296" t="s">
        <v>312</v>
      </c>
      <c r="D2746" s="297" t="s">
        <v>4864</v>
      </c>
      <c r="E2746" s="323">
        <v>4000</v>
      </c>
      <c r="F2746" s="310" t="s">
        <v>6797</v>
      </c>
      <c r="G2746" s="297" t="s">
        <v>6798</v>
      </c>
      <c r="H2746" s="297" t="s">
        <v>4867</v>
      </c>
      <c r="I2746" s="297" t="s">
        <v>4868</v>
      </c>
      <c r="J2746" s="324" t="s">
        <v>4869</v>
      </c>
      <c r="K2746" s="325"/>
      <c r="L2746" s="322"/>
      <c r="M2746" s="297"/>
      <c r="N2746" s="326">
        <v>1</v>
      </c>
      <c r="O2746" s="296">
        <v>6</v>
      </c>
      <c r="P2746" s="327">
        <v>25229.188122376669</v>
      </c>
      <c r="Q2746" s="321"/>
    </row>
    <row r="2747" spans="1:17" s="285" customFormat="1" ht="11.25" x14ac:dyDescent="0.2">
      <c r="A2747" s="310" t="s">
        <v>1261</v>
      </c>
      <c r="B2747" s="296" t="s">
        <v>1262</v>
      </c>
      <c r="C2747" s="296" t="s">
        <v>312</v>
      </c>
      <c r="D2747" s="297" t="s">
        <v>4864</v>
      </c>
      <c r="E2747" s="323">
        <v>5500</v>
      </c>
      <c r="F2747" s="310" t="s">
        <v>6799</v>
      </c>
      <c r="G2747" s="297" t="s">
        <v>6800</v>
      </c>
      <c r="H2747" s="297" t="s">
        <v>4874</v>
      </c>
      <c r="I2747" s="297" t="s">
        <v>4868</v>
      </c>
      <c r="J2747" s="324" t="s">
        <v>4869</v>
      </c>
      <c r="K2747" s="325"/>
      <c r="L2747" s="322"/>
      <c r="M2747" s="297"/>
      <c r="N2747" s="326">
        <v>4</v>
      </c>
      <c r="O2747" s="296">
        <v>6</v>
      </c>
      <c r="P2747" s="327">
        <v>34229.188122376669</v>
      </c>
      <c r="Q2747" s="321"/>
    </row>
    <row r="2748" spans="1:17" s="285" customFormat="1" ht="11.25" x14ac:dyDescent="0.2">
      <c r="A2748" s="310" t="s">
        <v>1261</v>
      </c>
      <c r="B2748" s="296" t="s">
        <v>1262</v>
      </c>
      <c r="C2748" s="296" t="s">
        <v>312</v>
      </c>
      <c r="D2748" s="297" t="s">
        <v>4864</v>
      </c>
      <c r="E2748" s="323">
        <v>8500</v>
      </c>
      <c r="F2748" s="310" t="s">
        <v>6803</v>
      </c>
      <c r="G2748" s="297" t="s">
        <v>6804</v>
      </c>
      <c r="H2748" s="297" t="s">
        <v>4877</v>
      </c>
      <c r="I2748" s="297" t="s">
        <v>4868</v>
      </c>
      <c r="J2748" s="324" t="s">
        <v>4869</v>
      </c>
      <c r="K2748" s="325"/>
      <c r="L2748" s="322"/>
      <c r="M2748" s="297"/>
      <c r="N2748" s="326">
        <v>1</v>
      </c>
      <c r="O2748" s="296">
        <v>6</v>
      </c>
      <c r="P2748" s="327">
        <v>52229.188122376669</v>
      </c>
      <c r="Q2748" s="321"/>
    </row>
    <row r="2749" spans="1:17" s="285" customFormat="1" ht="11.25" x14ac:dyDescent="0.2">
      <c r="A2749" s="310" t="s">
        <v>1261</v>
      </c>
      <c r="B2749" s="296" t="s">
        <v>1262</v>
      </c>
      <c r="C2749" s="296" t="s">
        <v>312</v>
      </c>
      <c r="D2749" s="297" t="s">
        <v>4864</v>
      </c>
      <c r="E2749" s="323">
        <v>8500</v>
      </c>
      <c r="F2749" s="310" t="s">
        <v>6805</v>
      </c>
      <c r="G2749" s="297" t="s">
        <v>6806</v>
      </c>
      <c r="H2749" s="297" t="s">
        <v>4877</v>
      </c>
      <c r="I2749" s="297" t="s">
        <v>4868</v>
      </c>
      <c r="J2749" s="324" t="s">
        <v>4869</v>
      </c>
      <c r="K2749" s="325"/>
      <c r="L2749" s="322"/>
      <c r="M2749" s="297"/>
      <c r="N2749" s="326">
        <v>4</v>
      </c>
      <c r="O2749" s="296">
        <v>6</v>
      </c>
      <c r="P2749" s="327">
        <v>52512.51812237667</v>
      </c>
      <c r="Q2749" s="321"/>
    </row>
    <row r="2750" spans="1:17" s="285" customFormat="1" ht="11.25" x14ac:dyDescent="0.2">
      <c r="A2750" s="310" t="s">
        <v>1261</v>
      </c>
      <c r="B2750" s="296" t="s">
        <v>1262</v>
      </c>
      <c r="C2750" s="296" t="s">
        <v>312</v>
      </c>
      <c r="D2750" s="297" t="s">
        <v>4864</v>
      </c>
      <c r="E2750" s="323">
        <v>5500</v>
      </c>
      <c r="F2750" s="310" t="s">
        <v>6807</v>
      </c>
      <c r="G2750" s="297" t="s">
        <v>6808</v>
      </c>
      <c r="H2750" s="297" t="s">
        <v>4867</v>
      </c>
      <c r="I2750" s="297" t="s">
        <v>4868</v>
      </c>
      <c r="J2750" s="324" t="s">
        <v>4869</v>
      </c>
      <c r="K2750" s="325"/>
      <c r="L2750" s="322"/>
      <c r="M2750" s="297"/>
      <c r="N2750" s="326">
        <v>4</v>
      </c>
      <c r="O2750" s="296">
        <v>6</v>
      </c>
      <c r="P2750" s="327">
        <v>34229.188122376669</v>
      </c>
      <c r="Q2750" s="321"/>
    </row>
    <row r="2751" spans="1:17" s="285" customFormat="1" ht="11.25" x14ac:dyDescent="0.2">
      <c r="A2751" s="310" t="s">
        <v>1261</v>
      </c>
      <c r="B2751" s="296" t="s">
        <v>1262</v>
      </c>
      <c r="C2751" s="296" t="s">
        <v>312</v>
      </c>
      <c r="D2751" s="297" t="s">
        <v>4864</v>
      </c>
      <c r="E2751" s="323">
        <v>9500</v>
      </c>
      <c r="F2751" s="310" t="s">
        <v>6809</v>
      </c>
      <c r="G2751" s="297" t="s">
        <v>6810</v>
      </c>
      <c r="H2751" s="297" t="s">
        <v>5154</v>
      </c>
      <c r="I2751" s="297" t="s">
        <v>4868</v>
      </c>
      <c r="J2751" s="324" t="s">
        <v>4869</v>
      </c>
      <c r="K2751" s="325"/>
      <c r="L2751" s="322"/>
      <c r="M2751" s="297"/>
      <c r="N2751" s="326">
        <v>1</v>
      </c>
      <c r="O2751" s="296">
        <v>6</v>
      </c>
      <c r="P2751" s="327">
        <v>58229.188122376669</v>
      </c>
      <c r="Q2751" s="321"/>
    </row>
    <row r="2752" spans="1:17" s="285" customFormat="1" ht="11.25" x14ac:dyDescent="0.2">
      <c r="A2752" s="310" t="s">
        <v>1261</v>
      </c>
      <c r="B2752" s="296" t="s">
        <v>1262</v>
      </c>
      <c r="C2752" s="296" t="s">
        <v>312</v>
      </c>
      <c r="D2752" s="297" t="s">
        <v>4864</v>
      </c>
      <c r="E2752" s="323">
        <v>6500</v>
      </c>
      <c r="F2752" s="310" t="s">
        <v>6812</v>
      </c>
      <c r="G2752" s="297" t="s">
        <v>6813</v>
      </c>
      <c r="H2752" s="297" t="s">
        <v>4877</v>
      </c>
      <c r="I2752" s="297" t="s">
        <v>4868</v>
      </c>
      <c r="J2752" s="324" t="s">
        <v>4869</v>
      </c>
      <c r="K2752" s="325"/>
      <c r="L2752" s="322"/>
      <c r="M2752" s="297"/>
      <c r="N2752" s="326">
        <v>4</v>
      </c>
      <c r="O2752" s="296">
        <v>6</v>
      </c>
      <c r="P2752" s="327">
        <v>40229.188122376669</v>
      </c>
      <c r="Q2752" s="321"/>
    </row>
    <row r="2753" spans="1:17" s="285" customFormat="1" ht="11.25" x14ac:dyDescent="0.2">
      <c r="A2753" s="310" t="s">
        <v>1261</v>
      </c>
      <c r="B2753" s="296" t="s">
        <v>1262</v>
      </c>
      <c r="C2753" s="296" t="s">
        <v>312</v>
      </c>
      <c r="D2753" s="297" t="s">
        <v>4864</v>
      </c>
      <c r="E2753" s="323">
        <v>6500</v>
      </c>
      <c r="F2753" s="310" t="s">
        <v>6814</v>
      </c>
      <c r="G2753" s="297" t="s">
        <v>6815</v>
      </c>
      <c r="H2753" s="297" t="s">
        <v>4877</v>
      </c>
      <c r="I2753" s="297" t="s">
        <v>4868</v>
      </c>
      <c r="J2753" s="324" t="s">
        <v>4869</v>
      </c>
      <c r="K2753" s="325"/>
      <c r="L2753" s="322"/>
      <c r="M2753" s="297"/>
      <c r="N2753" s="326">
        <v>2</v>
      </c>
      <c r="O2753" s="296">
        <v>6</v>
      </c>
      <c r="P2753" s="327">
        <v>40229.188122376669</v>
      </c>
      <c r="Q2753" s="321"/>
    </row>
    <row r="2754" spans="1:17" s="285" customFormat="1" ht="11.25" x14ac:dyDescent="0.2">
      <c r="A2754" s="310" t="s">
        <v>1261</v>
      </c>
      <c r="B2754" s="296" t="s">
        <v>1262</v>
      </c>
      <c r="C2754" s="296" t="s">
        <v>312</v>
      </c>
      <c r="D2754" s="297" t="s">
        <v>4880</v>
      </c>
      <c r="E2754" s="323">
        <v>3000</v>
      </c>
      <c r="F2754" s="310" t="s">
        <v>6816</v>
      </c>
      <c r="G2754" s="297" t="s">
        <v>6817</v>
      </c>
      <c r="H2754" s="297" t="s">
        <v>4874</v>
      </c>
      <c r="I2754" s="297" t="s">
        <v>4897</v>
      </c>
      <c r="J2754" s="297" t="s">
        <v>4898</v>
      </c>
      <c r="K2754" s="325"/>
      <c r="L2754" s="322"/>
      <c r="M2754" s="297"/>
      <c r="N2754" s="326">
        <v>1</v>
      </c>
      <c r="O2754" s="296">
        <v>6</v>
      </c>
      <c r="P2754" s="327">
        <v>19229.188122376669</v>
      </c>
      <c r="Q2754" s="321"/>
    </row>
    <row r="2755" spans="1:17" s="285" customFormat="1" ht="11.25" x14ac:dyDescent="0.2">
      <c r="A2755" s="310" t="s">
        <v>1261</v>
      </c>
      <c r="B2755" s="296" t="s">
        <v>1262</v>
      </c>
      <c r="C2755" s="296" t="s">
        <v>312</v>
      </c>
      <c r="D2755" s="297" t="s">
        <v>4864</v>
      </c>
      <c r="E2755" s="323">
        <v>6000</v>
      </c>
      <c r="F2755" s="310" t="s">
        <v>6818</v>
      </c>
      <c r="G2755" s="297" t="s">
        <v>6819</v>
      </c>
      <c r="H2755" s="297" t="s">
        <v>4877</v>
      </c>
      <c r="I2755" s="297" t="s">
        <v>4868</v>
      </c>
      <c r="J2755" s="324" t="s">
        <v>4869</v>
      </c>
      <c r="K2755" s="325"/>
      <c r="L2755" s="322"/>
      <c r="M2755" s="297"/>
      <c r="N2755" s="326">
        <v>1</v>
      </c>
      <c r="O2755" s="296">
        <v>6</v>
      </c>
      <c r="P2755" s="327">
        <v>37229.188122376669</v>
      </c>
      <c r="Q2755" s="321"/>
    </row>
    <row r="2756" spans="1:17" s="285" customFormat="1" ht="11.25" x14ac:dyDescent="0.2">
      <c r="A2756" s="310" t="s">
        <v>1261</v>
      </c>
      <c r="B2756" s="296" t="s">
        <v>1262</v>
      </c>
      <c r="C2756" s="296" t="s">
        <v>312</v>
      </c>
      <c r="D2756" s="297" t="s">
        <v>4864</v>
      </c>
      <c r="E2756" s="323">
        <v>6500</v>
      </c>
      <c r="F2756" s="310" t="s">
        <v>6822</v>
      </c>
      <c r="G2756" s="297" t="s">
        <v>6823</v>
      </c>
      <c r="H2756" s="297" t="s">
        <v>4877</v>
      </c>
      <c r="I2756" s="297" t="s">
        <v>4868</v>
      </c>
      <c r="J2756" s="324" t="s">
        <v>4869</v>
      </c>
      <c r="K2756" s="325"/>
      <c r="L2756" s="322"/>
      <c r="M2756" s="297"/>
      <c r="N2756" s="326">
        <v>4</v>
      </c>
      <c r="O2756" s="296">
        <v>6</v>
      </c>
      <c r="P2756" s="327">
        <v>40229.188122376669</v>
      </c>
      <c r="Q2756" s="321"/>
    </row>
    <row r="2757" spans="1:17" s="285" customFormat="1" ht="11.25" x14ac:dyDescent="0.2">
      <c r="A2757" s="310" t="s">
        <v>1261</v>
      </c>
      <c r="B2757" s="296" t="s">
        <v>1262</v>
      </c>
      <c r="C2757" s="296" t="s">
        <v>312</v>
      </c>
      <c r="D2757" s="297" t="s">
        <v>4864</v>
      </c>
      <c r="E2757" s="323">
        <v>8500</v>
      </c>
      <c r="F2757" s="310" t="s">
        <v>6824</v>
      </c>
      <c r="G2757" s="297" t="s">
        <v>6825</v>
      </c>
      <c r="H2757" s="297" t="s">
        <v>4877</v>
      </c>
      <c r="I2757" s="297" t="s">
        <v>4868</v>
      </c>
      <c r="J2757" s="324" t="s">
        <v>4869</v>
      </c>
      <c r="K2757" s="325"/>
      <c r="L2757" s="322"/>
      <c r="M2757" s="297"/>
      <c r="N2757" s="326">
        <v>1</v>
      </c>
      <c r="O2757" s="296">
        <v>6</v>
      </c>
      <c r="P2757" s="327">
        <v>52229.188122376669</v>
      </c>
      <c r="Q2757" s="321"/>
    </row>
    <row r="2758" spans="1:17" s="285" customFormat="1" ht="11.25" x14ac:dyDescent="0.2">
      <c r="A2758" s="310" t="s">
        <v>1261</v>
      </c>
      <c r="B2758" s="296" t="s">
        <v>1262</v>
      </c>
      <c r="C2758" s="296" t="s">
        <v>312</v>
      </c>
      <c r="D2758" s="297" t="s">
        <v>4864</v>
      </c>
      <c r="E2758" s="323">
        <v>7500</v>
      </c>
      <c r="F2758" s="310" t="s">
        <v>6826</v>
      </c>
      <c r="G2758" s="297" t="s">
        <v>6827</v>
      </c>
      <c r="H2758" s="297" t="s">
        <v>4867</v>
      </c>
      <c r="I2758" s="297" t="s">
        <v>4868</v>
      </c>
      <c r="J2758" s="324" t="s">
        <v>4869</v>
      </c>
      <c r="K2758" s="325"/>
      <c r="L2758" s="322"/>
      <c r="M2758" s="297"/>
      <c r="N2758" s="326">
        <v>2</v>
      </c>
      <c r="O2758" s="296">
        <v>6</v>
      </c>
      <c r="P2758" s="327">
        <v>46229.188122376669</v>
      </c>
      <c r="Q2758" s="321"/>
    </row>
    <row r="2759" spans="1:17" s="285" customFormat="1" ht="11.25" x14ac:dyDescent="0.2">
      <c r="A2759" s="310" t="s">
        <v>1261</v>
      </c>
      <c r="B2759" s="296" t="s">
        <v>1262</v>
      </c>
      <c r="C2759" s="296" t="s">
        <v>312</v>
      </c>
      <c r="D2759" s="297" t="s">
        <v>4864</v>
      </c>
      <c r="E2759" s="323">
        <v>11000</v>
      </c>
      <c r="F2759" s="310" t="s">
        <v>6828</v>
      </c>
      <c r="G2759" s="297" t="s">
        <v>6829</v>
      </c>
      <c r="H2759" s="297" t="s">
        <v>4877</v>
      </c>
      <c r="I2759" s="297" t="s">
        <v>4868</v>
      </c>
      <c r="J2759" s="324" t="s">
        <v>4869</v>
      </c>
      <c r="K2759" s="325"/>
      <c r="L2759" s="322"/>
      <c r="M2759" s="297"/>
      <c r="N2759" s="326">
        <v>2</v>
      </c>
      <c r="O2759" s="296">
        <v>6</v>
      </c>
      <c r="P2759" s="327">
        <v>67229.188122376669</v>
      </c>
      <c r="Q2759" s="321"/>
    </row>
    <row r="2760" spans="1:17" s="285" customFormat="1" ht="11.25" x14ac:dyDescent="0.2">
      <c r="A2760" s="310" t="s">
        <v>1261</v>
      </c>
      <c r="B2760" s="296" t="s">
        <v>1262</v>
      </c>
      <c r="C2760" s="296" t="s">
        <v>312</v>
      </c>
      <c r="D2760" s="297" t="s">
        <v>4864</v>
      </c>
      <c r="E2760" s="323">
        <v>7500</v>
      </c>
      <c r="F2760" s="310" t="s">
        <v>6830</v>
      </c>
      <c r="G2760" s="297" t="s">
        <v>6831</v>
      </c>
      <c r="H2760" s="297" t="s">
        <v>4867</v>
      </c>
      <c r="I2760" s="297" t="s">
        <v>4868</v>
      </c>
      <c r="J2760" s="324" t="s">
        <v>4869</v>
      </c>
      <c r="K2760" s="325"/>
      <c r="L2760" s="322"/>
      <c r="M2760" s="297"/>
      <c r="N2760" s="326">
        <v>4</v>
      </c>
      <c r="O2760" s="296">
        <v>6</v>
      </c>
      <c r="P2760" s="327">
        <v>46229.188122376669</v>
      </c>
      <c r="Q2760" s="321"/>
    </row>
    <row r="2761" spans="1:17" s="285" customFormat="1" ht="11.25" x14ac:dyDescent="0.2">
      <c r="A2761" s="310" t="s">
        <v>1261</v>
      </c>
      <c r="B2761" s="296" t="s">
        <v>1262</v>
      </c>
      <c r="C2761" s="296" t="s">
        <v>312</v>
      </c>
      <c r="D2761" s="297" t="s">
        <v>4864</v>
      </c>
      <c r="E2761" s="323">
        <v>6500</v>
      </c>
      <c r="F2761" s="310" t="s">
        <v>6832</v>
      </c>
      <c r="G2761" s="297" t="s">
        <v>6833</v>
      </c>
      <c r="H2761" s="297" t="s">
        <v>4867</v>
      </c>
      <c r="I2761" s="297" t="s">
        <v>4868</v>
      </c>
      <c r="J2761" s="324" t="s">
        <v>4869</v>
      </c>
      <c r="K2761" s="325"/>
      <c r="L2761" s="322"/>
      <c r="M2761" s="297"/>
      <c r="N2761" s="326">
        <v>2</v>
      </c>
      <c r="O2761" s="296">
        <v>6</v>
      </c>
      <c r="P2761" s="327">
        <v>40229.188122376669</v>
      </c>
      <c r="Q2761" s="321"/>
    </row>
    <row r="2762" spans="1:17" s="285" customFormat="1" ht="11.25" x14ac:dyDescent="0.2">
      <c r="A2762" s="310" t="s">
        <v>1261</v>
      </c>
      <c r="B2762" s="296" t="s">
        <v>1262</v>
      </c>
      <c r="C2762" s="296" t="s">
        <v>312</v>
      </c>
      <c r="D2762" s="297" t="s">
        <v>4864</v>
      </c>
      <c r="E2762" s="323">
        <v>8500</v>
      </c>
      <c r="F2762" s="310" t="s">
        <v>6834</v>
      </c>
      <c r="G2762" s="297" t="s">
        <v>6835</v>
      </c>
      <c r="H2762" s="297" t="s">
        <v>4867</v>
      </c>
      <c r="I2762" s="297" t="s">
        <v>4868</v>
      </c>
      <c r="J2762" s="324" t="s">
        <v>4869</v>
      </c>
      <c r="K2762" s="325"/>
      <c r="L2762" s="322"/>
      <c r="M2762" s="297"/>
      <c r="N2762" s="326">
        <v>4</v>
      </c>
      <c r="O2762" s="296">
        <v>6</v>
      </c>
      <c r="P2762" s="327">
        <v>52229.188122376669</v>
      </c>
      <c r="Q2762" s="321"/>
    </row>
    <row r="2763" spans="1:17" s="285" customFormat="1" ht="11.25" x14ac:dyDescent="0.2">
      <c r="A2763" s="310" t="s">
        <v>1261</v>
      </c>
      <c r="B2763" s="296" t="s">
        <v>1262</v>
      </c>
      <c r="C2763" s="296" t="s">
        <v>312</v>
      </c>
      <c r="D2763" s="297" t="s">
        <v>4880</v>
      </c>
      <c r="E2763" s="323">
        <v>2500</v>
      </c>
      <c r="F2763" s="310" t="s">
        <v>6836</v>
      </c>
      <c r="G2763" s="297" t="s">
        <v>6837</v>
      </c>
      <c r="H2763" s="297" t="s">
        <v>4896</v>
      </c>
      <c r="I2763" s="297" t="s">
        <v>4868</v>
      </c>
      <c r="J2763" s="324" t="s">
        <v>5069</v>
      </c>
      <c r="K2763" s="325"/>
      <c r="L2763" s="322"/>
      <c r="M2763" s="297"/>
      <c r="N2763" s="326">
        <v>1</v>
      </c>
      <c r="O2763" s="296">
        <v>6</v>
      </c>
      <c r="P2763" s="327">
        <v>16229.188122376669</v>
      </c>
      <c r="Q2763" s="321"/>
    </row>
    <row r="2764" spans="1:17" s="285" customFormat="1" ht="11.25" x14ac:dyDescent="0.2">
      <c r="A2764" s="310" t="s">
        <v>1261</v>
      </c>
      <c r="B2764" s="296" t="s">
        <v>1262</v>
      </c>
      <c r="C2764" s="296" t="s">
        <v>312</v>
      </c>
      <c r="D2764" s="297" t="s">
        <v>4864</v>
      </c>
      <c r="E2764" s="323">
        <v>6500</v>
      </c>
      <c r="F2764" s="310" t="s">
        <v>6838</v>
      </c>
      <c r="G2764" s="297" t="s">
        <v>6839</v>
      </c>
      <c r="H2764" s="297" t="s">
        <v>4877</v>
      </c>
      <c r="I2764" s="297" t="s">
        <v>4868</v>
      </c>
      <c r="J2764" s="324" t="s">
        <v>4869</v>
      </c>
      <c r="K2764" s="325"/>
      <c r="L2764" s="322"/>
      <c r="M2764" s="297"/>
      <c r="N2764" s="326">
        <v>1</v>
      </c>
      <c r="O2764" s="296">
        <v>6</v>
      </c>
      <c r="P2764" s="327">
        <v>42090.848122376672</v>
      </c>
      <c r="Q2764" s="321"/>
    </row>
    <row r="2765" spans="1:17" s="285" customFormat="1" ht="11.25" x14ac:dyDescent="0.2">
      <c r="A2765" s="310" t="s">
        <v>1261</v>
      </c>
      <c r="B2765" s="296" t="s">
        <v>1262</v>
      </c>
      <c r="C2765" s="296" t="s">
        <v>312</v>
      </c>
      <c r="D2765" s="297" t="s">
        <v>4864</v>
      </c>
      <c r="E2765" s="323">
        <v>5500</v>
      </c>
      <c r="F2765" s="310" t="s">
        <v>6840</v>
      </c>
      <c r="G2765" s="297" t="s">
        <v>6841</v>
      </c>
      <c r="H2765" s="297" t="s">
        <v>4917</v>
      </c>
      <c r="I2765" s="297" t="s">
        <v>4868</v>
      </c>
      <c r="J2765" s="324" t="s">
        <v>4869</v>
      </c>
      <c r="K2765" s="325"/>
      <c r="L2765" s="322"/>
      <c r="M2765" s="297"/>
      <c r="N2765" s="326">
        <v>1</v>
      </c>
      <c r="O2765" s="296">
        <v>6</v>
      </c>
      <c r="P2765" s="327">
        <v>34229.188122376669</v>
      </c>
      <c r="Q2765" s="321"/>
    </row>
    <row r="2766" spans="1:17" s="285" customFormat="1" ht="11.25" x14ac:dyDescent="0.2">
      <c r="A2766" s="310" t="s">
        <v>1261</v>
      </c>
      <c r="B2766" s="296" t="s">
        <v>1262</v>
      </c>
      <c r="C2766" s="296" t="s">
        <v>312</v>
      </c>
      <c r="D2766" s="297" t="s">
        <v>4864</v>
      </c>
      <c r="E2766" s="323">
        <v>6500</v>
      </c>
      <c r="F2766" s="310" t="s">
        <v>6842</v>
      </c>
      <c r="G2766" s="297" t="s">
        <v>6843</v>
      </c>
      <c r="H2766" s="297" t="s">
        <v>4877</v>
      </c>
      <c r="I2766" s="297" t="s">
        <v>4868</v>
      </c>
      <c r="J2766" s="324" t="s">
        <v>4869</v>
      </c>
      <c r="K2766" s="325"/>
      <c r="L2766" s="322"/>
      <c r="M2766" s="297"/>
      <c r="N2766" s="326">
        <v>1</v>
      </c>
      <c r="O2766" s="296">
        <v>6</v>
      </c>
      <c r="P2766" s="327">
        <v>40229.188122376669</v>
      </c>
      <c r="Q2766" s="321"/>
    </row>
    <row r="2767" spans="1:17" s="285" customFormat="1" ht="11.25" x14ac:dyDescent="0.2">
      <c r="A2767" s="310" t="s">
        <v>1261</v>
      </c>
      <c r="B2767" s="296" t="s">
        <v>1262</v>
      </c>
      <c r="C2767" s="296" t="s">
        <v>312</v>
      </c>
      <c r="D2767" s="297" t="s">
        <v>4864</v>
      </c>
      <c r="E2767" s="323">
        <v>5500</v>
      </c>
      <c r="F2767" s="310" t="s">
        <v>6844</v>
      </c>
      <c r="G2767" s="297" t="s">
        <v>6845</v>
      </c>
      <c r="H2767" s="297" t="s">
        <v>4877</v>
      </c>
      <c r="I2767" s="297" t="s">
        <v>4868</v>
      </c>
      <c r="J2767" s="324" t="s">
        <v>4869</v>
      </c>
      <c r="K2767" s="325"/>
      <c r="L2767" s="322"/>
      <c r="M2767" s="297"/>
      <c r="N2767" s="326">
        <v>1</v>
      </c>
      <c r="O2767" s="296">
        <v>6</v>
      </c>
      <c r="P2767" s="327">
        <v>34229.188122376669</v>
      </c>
      <c r="Q2767" s="321"/>
    </row>
    <row r="2768" spans="1:17" s="285" customFormat="1" ht="11.25" x14ac:dyDescent="0.2">
      <c r="A2768" s="310" t="s">
        <v>1261</v>
      </c>
      <c r="B2768" s="296" t="s">
        <v>1262</v>
      </c>
      <c r="C2768" s="296" t="s">
        <v>312</v>
      </c>
      <c r="D2768" s="297" t="s">
        <v>4864</v>
      </c>
      <c r="E2768" s="323">
        <v>6500</v>
      </c>
      <c r="F2768" s="310" t="s">
        <v>6846</v>
      </c>
      <c r="G2768" s="297" t="s">
        <v>6847</v>
      </c>
      <c r="H2768" s="297" t="s">
        <v>4903</v>
      </c>
      <c r="I2768" s="297" t="s">
        <v>4868</v>
      </c>
      <c r="J2768" s="324" t="s">
        <v>4869</v>
      </c>
      <c r="K2768" s="325"/>
      <c r="L2768" s="322"/>
      <c r="M2768" s="297"/>
      <c r="N2768" s="326">
        <v>2</v>
      </c>
      <c r="O2768" s="296">
        <v>6</v>
      </c>
      <c r="P2768" s="327">
        <v>40229.188122376669</v>
      </c>
      <c r="Q2768" s="321"/>
    </row>
    <row r="2769" spans="1:17" s="285" customFormat="1" ht="11.25" x14ac:dyDescent="0.2">
      <c r="A2769" s="310" t="s">
        <v>1261</v>
      </c>
      <c r="B2769" s="296" t="s">
        <v>1262</v>
      </c>
      <c r="C2769" s="296" t="s">
        <v>312</v>
      </c>
      <c r="D2769" s="297" t="s">
        <v>4864</v>
      </c>
      <c r="E2769" s="323">
        <v>6500</v>
      </c>
      <c r="F2769" s="310" t="s">
        <v>6848</v>
      </c>
      <c r="G2769" s="297" t="s">
        <v>6849</v>
      </c>
      <c r="H2769" s="297" t="s">
        <v>4887</v>
      </c>
      <c r="I2769" s="297" t="s">
        <v>4868</v>
      </c>
      <c r="J2769" s="324" t="s">
        <v>4869</v>
      </c>
      <c r="K2769" s="325"/>
      <c r="L2769" s="322"/>
      <c r="M2769" s="297"/>
      <c r="N2769" s="326">
        <v>2</v>
      </c>
      <c r="O2769" s="296">
        <v>5</v>
      </c>
      <c r="P2769" s="327">
        <v>40011.388122376666</v>
      </c>
      <c r="Q2769" s="321"/>
    </row>
    <row r="2770" spans="1:17" s="285" customFormat="1" ht="11.25" x14ac:dyDescent="0.2">
      <c r="A2770" s="310" t="s">
        <v>1261</v>
      </c>
      <c r="B2770" s="296" t="s">
        <v>1262</v>
      </c>
      <c r="C2770" s="296" t="s">
        <v>312</v>
      </c>
      <c r="D2770" s="297" t="s">
        <v>4864</v>
      </c>
      <c r="E2770" s="323">
        <v>8500</v>
      </c>
      <c r="F2770" s="310" t="s">
        <v>6851</v>
      </c>
      <c r="G2770" s="297" t="s">
        <v>6852</v>
      </c>
      <c r="H2770" s="297" t="s">
        <v>5757</v>
      </c>
      <c r="I2770" s="297" t="s">
        <v>4868</v>
      </c>
      <c r="J2770" s="324" t="s">
        <v>4869</v>
      </c>
      <c r="K2770" s="325"/>
      <c r="L2770" s="322"/>
      <c r="M2770" s="297"/>
      <c r="N2770" s="326">
        <v>1</v>
      </c>
      <c r="O2770" s="296">
        <v>6</v>
      </c>
      <c r="P2770" s="327">
        <v>52229.188122376669</v>
      </c>
      <c r="Q2770" s="321"/>
    </row>
    <row r="2771" spans="1:17" s="285" customFormat="1" ht="11.25" x14ac:dyDescent="0.2">
      <c r="A2771" s="310" t="s">
        <v>1261</v>
      </c>
      <c r="B2771" s="296" t="s">
        <v>1262</v>
      </c>
      <c r="C2771" s="296" t="s">
        <v>312</v>
      </c>
      <c r="D2771" s="297" t="s">
        <v>4864</v>
      </c>
      <c r="E2771" s="323">
        <v>6500</v>
      </c>
      <c r="F2771" s="310" t="s">
        <v>6853</v>
      </c>
      <c r="G2771" s="297" t="s">
        <v>6854</v>
      </c>
      <c r="H2771" s="297" t="s">
        <v>4877</v>
      </c>
      <c r="I2771" s="297" t="s">
        <v>4868</v>
      </c>
      <c r="J2771" s="324" t="s">
        <v>4869</v>
      </c>
      <c r="K2771" s="325"/>
      <c r="L2771" s="322"/>
      <c r="M2771" s="297"/>
      <c r="N2771" s="326">
        <v>2</v>
      </c>
      <c r="O2771" s="296">
        <v>6</v>
      </c>
      <c r="P2771" s="327">
        <v>40229.188122376669</v>
      </c>
      <c r="Q2771" s="321"/>
    </row>
    <row r="2772" spans="1:17" s="285" customFormat="1" ht="11.25" x14ac:dyDescent="0.2">
      <c r="A2772" s="310" t="s">
        <v>1261</v>
      </c>
      <c r="B2772" s="296" t="s">
        <v>1262</v>
      </c>
      <c r="C2772" s="296" t="s">
        <v>312</v>
      </c>
      <c r="D2772" s="297" t="s">
        <v>4864</v>
      </c>
      <c r="E2772" s="323">
        <v>6500</v>
      </c>
      <c r="F2772" s="310" t="s">
        <v>6855</v>
      </c>
      <c r="G2772" s="297" t="s">
        <v>6856</v>
      </c>
      <c r="H2772" s="297" t="s">
        <v>4903</v>
      </c>
      <c r="I2772" s="297" t="s">
        <v>4868</v>
      </c>
      <c r="J2772" s="324" t="s">
        <v>4869</v>
      </c>
      <c r="K2772" s="325"/>
      <c r="L2772" s="322"/>
      <c r="M2772" s="297"/>
      <c r="N2772" s="326">
        <v>1</v>
      </c>
      <c r="O2772" s="296">
        <v>6</v>
      </c>
      <c r="P2772" s="327">
        <v>40229.188122376669</v>
      </c>
      <c r="Q2772" s="321"/>
    </row>
    <row r="2773" spans="1:17" s="285" customFormat="1" ht="11.25" x14ac:dyDescent="0.2">
      <c r="A2773" s="310" t="s">
        <v>1261</v>
      </c>
      <c r="B2773" s="296" t="s">
        <v>1262</v>
      </c>
      <c r="C2773" s="296" t="s">
        <v>312</v>
      </c>
      <c r="D2773" s="297" t="s">
        <v>4956</v>
      </c>
      <c r="E2773" s="323">
        <v>2500</v>
      </c>
      <c r="F2773" s="310" t="s">
        <v>6857</v>
      </c>
      <c r="G2773" s="297" t="s">
        <v>6858</v>
      </c>
      <c r="H2773" s="297" t="s">
        <v>6859</v>
      </c>
      <c r="I2773" s="297" t="s">
        <v>4897</v>
      </c>
      <c r="J2773" s="297" t="s">
        <v>4898</v>
      </c>
      <c r="K2773" s="325"/>
      <c r="L2773" s="322"/>
      <c r="M2773" s="297"/>
      <c r="N2773" s="326">
        <v>1</v>
      </c>
      <c r="O2773" s="296">
        <v>6</v>
      </c>
      <c r="P2773" s="327">
        <v>16229.188122376669</v>
      </c>
      <c r="Q2773" s="321"/>
    </row>
    <row r="2774" spans="1:17" s="285" customFormat="1" ht="11.25" x14ac:dyDescent="0.2">
      <c r="A2774" s="310" t="s">
        <v>1261</v>
      </c>
      <c r="B2774" s="296" t="s">
        <v>1262</v>
      </c>
      <c r="C2774" s="296" t="s">
        <v>312</v>
      </c>
      <c r="D2774" s="297" t="s">
        <v>4864</v>
      </c>
      <c r="E2774" s="323">
        <v>6500</v>
      </c>
      <c r="F2774" s="310" t="s">
        <v>6860</v>
      </c>
      <c r="G2774" s="297" t="s">
        <v>6861</v>
      </c>
      <c r="H2774" s="297" t="s">
        <v>4867</v>
      </c>
      <c r="I2774" s="297" t="s">
        <v>4868</v>
      </c>
      <c r="J2774" s="324" t="s">
        <v>4869</v>
      </c>
      <c r="K2774" s="325"/>
      <c r="L2774" s="322"/>
      <c r="M2774" s="297"/>
      <c r="N2774" s="326">
        <v>2</v>
      </c>
      <c r="O2774" s="296">
        <v>6</v>
      </c>
      <c r="P2774" s="327">
        <v>40229.188122376669</v>
      </c>
      <c r="Q2774" s="321"/>
    </row>
    <row r="2775" spans="1:17" s="285" customFormat="1" ht="11.25" x14ac:dyDescent="0.2">
      <c r="A2775" s="310" t="s">
        <v>1261</v>
      </c>
      <c r="B2775" s="296" t="s">
        <v>1262</v>
      </c>
      <c r="C2775" s="296" t="s">
        <v>312</v>
      </c>
      <c r="D2775" s="297" t="s">
        <v>4864</v>
      </c>
      <c r="E2775" s="323">
        <v>10500</v>
      </c>
      <c r="F2775" s="310" t="s">
        <v>6862</v>
      </c>
      <c r="G2775" s="297" t="s">
        <v>6863</v>
      </c>
      <c r="H2775" s="297" t="s">
        <v>4887</v>
      </c>
      <c r="I2775" s="297" t="s">
        <v>4868</v>
      </c>
      <c r="J2775" s="324" t="s">
        <v>4869</v>
      </c>
      <c r="K2775" s="325"/>
      <c r="L2775" s="322"/>
      <c r="M2775" s="297"/>
      <c r="N2775" s="326">
        <v>4</v>
      </c>
      <c r="O2775" s="296">
        <v>6</v>
      </c>
      <c r="P2775" s="327">
        <v>64229.188122376669</v>
      </c>
      <c r="Q2775" s="321"/>
    </row>
    <row r="2776" spans="1:17" s="285" customFormat="1" ht="11.25" x14ac:dyDescent="0.2">
      <c r="A2776" s="310" t="s">
        <v>1261</v>
      </c>
      <c r="B2776" s="296" t="s">
        <v>1262</v>
      </c>
      <c r="C2776" s="296" t="s">
        <v>312</v>
      </c>
      <c r="D2776" s="297" t="s">
        <v>4864</v>
      </c>
      <c r="E2776" s="323">
        <v>7500</v>
      </c>
      <c r="F2776" s="310" t="s">
        <v>6864</v>
      </c>
      <c r="G2776" s="297" t="s">
        <v>6865</v>
      </c>
      <c r="H2776" s="297" t="s">
        <v>4867</v>
      </c>
      <c r="I2776" s="297" t="s">
        <v>4868</v>
      </c>
      <c r="J2776" s="324" t="s">
        <v>4869</v>
      </c>
      <c r="K2776" s="325"/>
      <c r="L2776" s="322"/>
      <c r="M2776" s="297"/>
      <c r="N2776" s="326">
        <v>2</v>
      </c>
      <c r="O2776" s="296">
        <v>6</v>
      </c>
      <c r="P2776" s="327">
        <v>46229.188122376669</v>
      </c>
      <c r="Q2776" s="321"/>
    </row>
    <row r="2777" spans="1:17" s="285" customFormat="1" ht="11.25" x14ac:dyDescent="0.2">
      <c r="A2777" s="310" t="s">
        <v>1261</v>
      </c>
      <c r="B2777" s="296" t="s">
        <v>1262</v>
      </c>
      <c r="C2777" s="296" t="s">
        <v>312</v>
      </c>
      <c r="D2777" s="297" t="s">
        <v>4864</v>
      </c>
      <c r="E2777" s="323">
        <v>6500</v>
      </c>
      <c r="F2777" s="310" t="s">
        <v>6866</v>
      </c>
      <c r="G2777" s="297" t="s">
        <v>6867</v>
      </c>
      <c r="H2777" s="297" t="s">
        <v>4877</v>
      </c>
      <c r="I2777" s="297" t="s">
        <v>4868</v>
      </c>
      <c r="J2777" s="324" t="s">
        <v>4869</v>
      </c>
      <c r="K2777" s="325"/>
      <c r="L2777" s="322"/>
      <c r="M2777" s="297"/>
      <c r="N2777" s="326">
        <v>2</v>
      </c>
      <c r="O2777" s="296">
        <v>6</v>
      </c>
      <c r="P2777" s="327">
        <v>40229.188122376669</v>
      </c>
      <c r="Q2777" s="321"/>
    </row>
    <row r="2778" spans="1:17" s="285" customFormat="1" ht="11.25" x14ac:dyDescent="0.2">
      <c r="A2778" s="310" t="s">
        <v>1261</v>
      </c>
      <c r="B2778" s="296" t="s">
        <v>1262</v>
      </c>
      <c r="C2778" s="296" t="s">
        <v>312</v>
      </c>
      <c r="D2778" s="297" t="s">
        <v>4864</v>
      </c>
      <c r="E2778" s="323">
        <v>9500</v>
      </c>
      <c r="F2778" s="310" t="s">
        <v>6868</v>
      </c>
      <c r="G2778" s="297" t="s">
        <v>6869</v>
      </c>
      <c r="H2778" s="297" t="s">
        <v>4917</v>
      </c>
      <c r="I2778" s="297" t="s">
        <v>4868</v>
      </c>
      <c r="J2778" s="324" t="s">
        <v>4869</v>
      </c>
      <c r="K2778" s="325"/>
      <c r="L2778" s="322"/>
      <c r="M2778" s="297"/>
      <c r="N2778" s="326">
        <v>1</v>
      </c>
      <c r="O2778" s="296">
        <v>6</v>
      </c>
      <c r="P2778" s="327">
        <v>58229.188122376669</v>
      </c>
      <c r="Q2778" s="321"/>
    </row>
    <row r="2779" spans="1:17" s="285" customFormat="1" ht="11.25" x14ac:dyDescent="0.2">
      <c r="A2779" s="310" t="s">
        <v>1261</v>
      </c>
      <c r="B2779" s="296" t="s">
        <v>1262</v>
      </c>
      <c r="C2779" s="296" t="s">
        <v>312</v>
      </c>
      <c r="D2779" s="297" t="s">
        <v>4864</v>
      </c>
      <c r="E2779" s="323">
        <v>9500</v>
      </c>
      <c r="F2779" s="310" t="s">
        <v>6870</v>
      </c>
      <c r="G2779" s="297" t="s">
        <v>6871</v>
      </c>
      <c r="H2779" s="297" t="s">
        <v>4877</v>
      </c>
      <c r="I2779" s="297" t="s">
        <v>4868</v>
      </c>
      <c r="J2779" s="324" t="s">
        <v>4869</v>
      </c>
      <c r="K2779" s="325"/>
      <c r="L2779" s="322"/>
      <c r="M2779" s="297"/>
      <c r="N2779" s="326">
        <v>2</v>
      </c>
      <c r="O2779" s="296">
        <v>6</v>
      </c>
      <c r="P2779" s="327">
        <v>58229.188122376669</v>
      </c>
      <c r="Q2779" s="321"/>
    </row>
    <row r="2780" spans="1:17" s="285" customFormat="1" ht="11.25" x14ac:dyDescent="0.2">
      <c r="A2780" s="310" t="s">
        <v>1261</v>
      </c>
      <c r="B2780" s="296" t="s">
        <v>1262</v>
      </c>
      <c r="C2780" s="296" t="s">
        <v>312</v>
      </c>
      <c r="D2780" s="297" t="s">
        <v>4864</v>
      </c>
      <c r="E2780" s="323">
        <v>6500</v>
      </c>
      <c r="F2780" s="310" t="s">
        <v>6872</v>
      </c>
      <c r="G2780" s="297" t="s">
        <v>6873</v>
      </c>
      <c r="H2780" s="297" t="s">
        <v>4867</v>
      </c>
      <c r="I2780" s="297" t="s">
        <v>4868</v>
      </c>
      <c r="J2780" s="324" t="s">
        <v>4869</v>
      </c>
      <c r="K2780" s="325"/>
      <c r="L2780" s="322"/>
      <c r="M2780" s="297"/>
      <c r="N2780" s="326">
        <v>2</v>
      </c>
      <c r="O2780" s="296">
        <v>6</v>
      </c>
      <c r="P2780" s="327">
        <v>40229.188122376669</v>
      </c>
      <c r="Q2780" s="321"/>
    </row>
    <row r="2781" spans="1:17" s="285" customFormat="1" ht="11.25" x14ac:dyDescent="0.2">
      <c r="A2781" s="310" t="s">
        <v>1261</v>
      </c>
      <c r="B2781" s="296" t="s">
        <v>1262</v>
      </c>
      <c r="C2781" s="296" t="s">
        <v>312</v>
      </c>
      <c r="D2781" s="297" t="s">
        <v>4864</v>
      </c>
      <c r="E2781" s="323">
        <v>10000</v>
      </c>
      <c r="F2781" s="310" t="s">
        <v>6876</v>
      </c>
      <c r="G2781" s="297" t="s">
        <v>6877</v>
      </c>
      <c r="H2781" s="297" t="s">
        <v>4887</v>
      </c>
      <c r="I2781" s="297" t="s">
        <v>4868</v>
      </c>
      <c r="J2781" s="324" t="s">
        <v>4869</v>
      </c>
      <c r="K2781" s="325"/>
      <c r="L2781" s="322"/>
      <c r="M2781" s="297"/>
      <c r="N2781" s="326">
        <v>2</v>
      </c>
      <c r="O2781" s="296">
        <v>6</v>
      </c>
      <c r="P2781" s="327">
        <v>61229.188122376669</v>
      </c>
      <c r="Q2781" s="321"/>
    </row>
    <row r="2782" spans="1:17" s="285" customFormat="1" ht="11.25" x14ac:dyDescent="0.2">
      <c r="A2782" s="310" t="s">
        <v>1261</v>
      </c>
      <c r="B2782" s="296" t="s">
        <v>1262</v>
      </c>
      <c r="C2782" s="296" t="s">
        <v>312</v>
      </c>
      <c r="D2782" s="297" t="s">
        <v>4864</v>
      </c>
      <c r="E2782" s="323">
        <v>7500</v>
      </c>
      <c r="F2782" s="310" t="s">
        <v>6878</v>
      </c>
      <c r="G2782" s="297" t="s">
        <v>6879</v>
      </c>
      <c r="H2782" s="297" t="s">
        <v>4867</v>
      </c>
      <c r="I2782" s="297" t="s">
        <v>4868</v>
      </c>
      <c r="J2782" s="324" t="s">
        <v>4869</v>
      </c>
      <c r="K2782" s="325"/>
      <c r="L2782" s="322"/>
      <c r="M2782" s="297"/>
      <c r="N2782" s="326">
        <v>2</v>
      </c>
      <c r="O2782" s="296">
        <v>6</v>
      </c>
      <c r="P2782" s="327">
        <v>46229.188122376669</v>
      </c>
      <c r="Q2782" s="321"/>
    </row>
    <row r="2783" spans="1:17" s="285" customFormat="1" ht="11.25" x14ac:dyDescent="0.2">
      <c r="A2783" s="310" t="s">
        <v>1261</v>
      </c>
      <c r="B2783" s="296" t="s">
        <v>1262</v>
      </c>
      <c r="C2783" s="296" t="s">
        <v>312</v>
      </c>
      <c r="D2783" s="297" t="s">
        <v>4864</v>
      </c>
      <c r="E2783" s="323">
        <v>6000</v>
      </c>
      <c r="F2783" s="310" t="s">
        <v>6880</v>
      </c>
      <c r="G2783" s="297" t="s">
        <v>6881</v>
      </c>
      <c r="H2783" s="297" t="s">
        <v>4877</v>
      </c>
      <c r="I2783" s="297" t="s">
        <v>4868</v>
      </c>
      <c r="J2783" s="324" t="s">
        <v>4869</v>
      </c>
      <c r="K2783" s="325"/>
      <c r="L2783" s="322"/>
      <c r="M2783" s="297"/>
      <c r="N2783" s="326">
        <v>1</v>
      </c>
      <c r="O2783" s="296">
        <v>6</v>
      </c>
      <c r="P2783" s="327">
        <v>37229.188122376669</v>
      </c>
      <c r="Q2783" s="321"/>
    </row>
    <row r="2784" spans="1:17" s="285" customFormat="1" ht="11.25" x14ac:dyDescent="0.2">
      <c r="A2784" s="310" t="s">
        <v>1261</v>
      </c>
      <c r="B2784" s="296" t="s">
        <v>1262</v>
      </c>
      <c r="C2784" s="296" t="s">
        <v>312</v>
      </c>
      <c r="D2784" s="297" t="s">
        <v>4956</v>
      </c>
      <c r="E2784" s="323">
        <v>2750</v>
      </c>
      <c r="F2784" s="310" t="s">
        <v>6882</v>
      </c>
      <c r="G2784" s="297" t="s">
        <v>6883</v>
      </c>
      <c r="H2784" s="297" t="s">
        <v>4959</v>
      </c>
      <c r="I2784" s="297" t="s">
        <v>4897</v>
      </c>
      <c r="J2784" s="324" t="s">
        <v>4960</v>
      </c>
      <c r="K2784" s="325"/>
      <c r="L2784" s="322"/>
      <c r="M2784" s="297"/>
      <c r="N2784" s="326">
        <v>1</v>
      </c>
      <c r="O2784" s="296">
        <v>6</v>
      </c>
      <c r="P2784" s="327">
        <v>17729.188122376669</v>
      </c>
      <c r="Q2784" s="321"/>
    </row>
    <row r="2785" spans="1:17" s="285" customFormat="1" ht="11.25" x14ac:dyDescent="0.2">
      <c r="A2785" s="310" t="s">
        <v>1261</v>
      </c>
      <c r="B2785" s="296" t="s">
        <v>1262</v>
      </c>
      <c r="C2785" s="296" t="s">
        <v>312</v>
      </c>
      <c r="D2785" s="297" t="s">
        <v>4864</v>
      </c>
      <c r="E2785" s="323">
        <v>10000</v>
      </c>
      <c r="F2785" s="310" t="s">
        <v>6884</v>
      </c>
      <c r="G2785" s="297" t="s">
        <v>6885</v>
      </c>
      <c r="H2785" s="297" t="s">
        <v>5002</v>
      </c>
      <c r="I2785" s="297" t="s">
        <v>4868</v>
      </c>
      <c r="J2785" s="324" t="s">
        <v>4869</v>
      </c>
      <c r="K2785" s="325"/>
      <c r="L2785" s="322"/>
      <c r="M2785" s="297"/>
      <c r="N2785" s="326">
        <v>2</v>
      </c>
      <c r="O2785" s="296">
        <v>6</v>
      </c>
      <c r="P2785" s="327">
        <v>61229.188122376669</v>
      </c>
      <c r="Q2785" s="321"/>
    </row>
    <row r="2786" spans="1:17" s="285" customFormat="1" ht="11.25" x14ac:dyDescent="0.2">
      <c r="A2786" s="310" t="s">
        <v>1261</v>
      </c>
      <c r="B2786" s="296" t="s">
        <v>1262</v>
      </c>
      <c r="C2786" s="296" t="s">
        <v>312</v>
      </c>
      <c r="D2786" s="297" t="s">
        <v>4864</v>
      </c>
      <c r="E2786" s="323">
        <v>6000</v>
      </c>
      <c r="F2786" s="310" t="s">
        <v>6886</v>
      </c>
      <c r="G2786" s="297" t="s">
        <v>6887</v>
      </c>
      <c r="H2786" s="297" t="s">
        <v>4877</v>
      </c>
      <c r="I2786" s="297" t="s">
        <v>4868</v>
      </c>
      <c r="J2786" s="324" t="s">
        <v>4869</v>
      </c>
      <c r="K2786" s="325"/>
      <c r="L2786" s="322"/>
      <c r="M2786" s="297"/>
      <c r="N2786" s="326">
        <v>1</v>
      </c>
      <c r="O2786" s="296">
        <v>6</v>
      </c>
      <c r="P2786" s="327">
        <v>37229.188122376669</v>
      </c>
      <c r="Q2786" s="321"/>
    </row>
    <row r="2787" spans="1:17" s="285" customFormat="1" ht="11.25" x14ac:dyDescent="0.2">
      <c r="A2787" s="310" t="s">
        <v>1261</v>
      </c>
      <c r="B2787" s="296" t="s">
        <v>1262</v>
      </c>
      <c r="C2787" s="296" t="s">
        <v>312</v>
      </c>
      <c r="D2787" s="297" t="s">
        <v>4864</v>
      </c>
      <c r="E2787" s="323">
        <v>9500</v>
      </c>
      <c r="F2787" s="310" t="s">
        <v>6888</v>
      </c>
      <c r="G2787" s="297" t="s">
        <v>6889</v>
      </c>
      <c r="H2787" s="297" t="s">
        <v>4867</v>
      </c>
      <c r="I2787" s="297" t="s">
        <v>4868</v>
      </c>
      <c r="J2787" s="324" t="s">
        <v>4869</v>
      </c>
      <c r="K2787" s="325"/>
      <c r="L2787" s="322"/>
      <c r="M2787" s="297"/>
      <c r="N2787" s="326">
        <v>2</v>
      </c>
      <c r="O2787" s="296">
        <v>6</v>
      </c>
      <c r="P2787" s="327">
        <v>58229.188122376669</v>
      </c>
      <c r="Q2787" s="321"/>
    </row>
    <row r="2788" spans="1:17" s="285" customFormat="1" ht="11.25" x14ac:dyDescent="0.2">
      <c r="A2788" s="310" t="s">
        <v>1261</v>
      </c>
      <c r="B2788" s="296" t="s">
        <v>1262</v>
      </c>
      <c r="C2788" s="296" t="s">
        <v>312</v>
      </c>
      <c r="D2788" s="297" t="s">
        <v>4864</v>
      </c>
      <c r="E2788" s="323">
        <v>5500</v>
      </c>
      <c r="F2788" s="310" t="s">
        <v>6890</v>
      </c>
      <c r="G2788" s="297" t="s">
        <v>6891</v>
      </c>
      <c r="H2788" s="297" t="s">
        <v>4874</v>
      </c>
      <c r="I2788" s="297" t="s">
        <v>4868</v>
      </c>
      <c r="J2788" s="324" t="s">
        <v>4869</v>
      </c>
      <c r="K2788" s="325"/>
      <c r="L2788" s="322"/>
      <c r="M2788" s="297"/>
      <c r="N2788" s="326">
        <v>4</v>
      </c>
      <c r="O2788" s="296">
        <v>6</v>
      </c>
      <c r="P2788" s="327">
        <v>34229.188122376669</v>
      </c>
      <c r="Q2788" s="321"/>
    </row>
    <row r="2789" spans="1:17" s="285" customFormat="1" ht="11.25" x14ac:dyDescent="0.2">
      <c r="A2789" s="310" t="s">
        <v>1261</v>
      </c>
      <c r="B2789" s="296" t="s">
        <v>1262</v>
      </c>
      <c r="C2789" s="296" t="s">
        <v>312</v>
      </c>
      <c r="D2789" s="297" t="s">
        <v>4956</v>
      </c>
      <c r="E2789" s="323">
        <v>2500</v>
      </c>
      <c r="F2789" s="310" t="s">
        <v>6892</v>
      </c>
      <c r="G2789" s="297" t="s">
        <v>6893</v>
      </c>
      <c r="H2789" s="297" t="s">
        <v>6894</v>
      </c>
      <c r="I2789" s="297" t="s">
        <v>4868</v>
      </c>
      <c r="J2789" s="324" t="s">
        <v>5069</v>
      </c>
      <c r="K2789" s="325"/>
      <c r="L2789" s="322"/>
      <c r="M2789" s="297"/>
      <c r="N2789" s="326">
        <v>1</v>
      </c>
      <c r="O2789" s="296">
        <v>6</v>
      </c>
      <c r="P2789" s="327">
        <v>16229.188122376669</v>
      </c>
      <c r="Q2789" s="321"/>
    </row>
    <row r="2790" spans="1:17" s="285" customFormat="1" ht="11.25" x14ac:dyDescent="0.2">
      <c r="A2790" s="310" t="s">
        <v>1261</v>
      </c>
      <c r="B2790" s="296" t="s">
        <v>1262</v>
      </c>
      <c r="C2790" s="296" t="s">
        <v>312</v>
      </c>
      <c r="D2790" s="297" t="s">
        <v>4864</v>
      </c>
      <c r="E2790" s="323">
        <v>6500</v>
      </c>
      <c r="F2790" s="310" t="s">
        <v>6895</v>
      </c>
      <c r="G2790" s="297" t="s">
        <v>6896</v>
      </c>
      <c r="H2790" s="297" t="s">
        <v>4877</v>
      </c>
      <c r="I2790" s="297" t="s">
        <v>4868</v>
      </c>
      <c r="J2790" s="324" t="s">
        <v>4869</v>
      </c>
      <c r="K2790" s="325"/>
      <c r="L2790" s="322"/>
      <c r="M2790" s="297"/>
      <c r="N2790" s="326">
        <v>1</v>
      </c>
      <c r="O2790" s="296">
        <v>6</v>
      </c>
      <c r="P2790" s="327">
        <v>40229.188122376669</v>
      </c>
      <c r="Q2790" s="321"/>
    </row>
    <row r="2791" spans="1:17" s="285" customFormat="1" ht="11.25" x14ac:dyDescent="0.2">
      <c r="A2791" s="310" t="s">
        <v>1261</v>
      </c>
      <c r="B2791" s="296" t="s">
        <v>1262</v>
      </c>
      <c r="C2791" s="296" t="s">
        <v>312</v>
      </c>
      <c r="D2791" s="297" t="s">
        <v>4864</v>
      </c>
      <c r="E2791" s="323">
        <v>5500</v>
      </c>
      <c r="F2791" s="310" t="s">
        <v>6897</v>
      </c>
      <c r="G2791" s="297" t="s">
        <v>6898</v>
      </c>
      <c r="H2791" s="297" t="s">
        <v>4867</v>
      </c>
      <c r="I2791" s="297" t="s">
        <v>4868</v>
      </c>
      <c r="J2791" s="324" t="s">
        <v>4869</v>
      </c>
      <c r="K2791" s="325"/>
      <c r="L2791" s="322"/>
      <c r="M2791" s="297"/>
      <c r="N2791" s="326">
        <v>4</v>
      </c>
      <c r="O2791" s="296">
        <v>6</v>
      </c>
      <c r="P2791" s="327">
        <v>34229.188122376669</v>
      </c>
      <c r="Q2791" s="321"/>
    </row>
    <row r="2792" spans="1:17" s="285" customFormat="1" ht="11.25" x14ac:dyDescent="0.2">
      <c r="A2792" s="310" t="s">
        <v>1261</v>
      </c>
      <c r="B2792" s="296" t="s">
        <v>1262</v>
      </c>
      <c r="C2792" s="296" t="s">
        <v>312</v>
      </c>
      <c r="D2792" s="297" t="s">
        <v>4864</v>
      </c>
      <c r="E2792" s="323">
        <v>3500</v>
      </c>
      <c r="F2792" s="310" t="s">
        <v>6899</v>
      </c>
      <c r="G2792" s="297" t="s">
        <v>6900</v>
      </c>
      <c r="H2792" s="297" t="s">
        <v>4877</v>
      </c>
      <c r="I2792" s="297" t="s">
        <v>4868</v>
      </c>
      <c r="J2792" s="324" t="s">
        <v>4869</v>
      </c>
      <c r="K2792" s="325"/>
      <c r="L2792" s="322"/>
      <c r="M2792" s="297"/>
      <c r="N2792" s="326">
        <v>1</v>
      </c>
      <c r="O2792" s="296">
        <v>6</v>
      </c>
      <c r="P2792" s="327">
        <v>22229.188122376669</v>
      </c>
      <c r="Q2792" s="321"/>
    </row>
    <row r="2793" spans="1:17" s="285" customFormat="1" ht="11.25" x14ac:dyDescent="0.2">
      <c r="A2793" s="310" t="s">
        <v>1261</v>
      </c>
      <c r="B2793" s="296" t="s">
        <v>1262</v>
      </c>
      <c r="C2793" s="296" t="s">
        <v>312</v>
      </c>
      <c r="D2793" s="297" t="s">
        <v>4864</v>
      </c>
      <c r="E2793" s="323">
        <v>6500</v>
      </c>
      <c r="F2793" s="310" t="s">
        <v>6901</v>
      </c>
      <c r="G2793" s="297" t="s">
        <v>6902</v>
      </c>
      <c r="H2793" s="297" t="s">
        <v>4867</v>
      </c>
      <c r="I2793" s="297" t="s">
        <v>4868</v>
      </c>
      <c r="J2793" s="324" t="s">
        <v>4869</v>
      </c>
      <c r="K2793" s="325"/>
      <c r="L2793" s="322"/>
      <c r="M2793" s="297"/>
      <c r="N2793" s="326">
        <v>2</v>
      </c>
      <c r="O2793" s="296">
        <v>6</v>
      </c>
      <c r="P2793" s="327">
        <v>40229.188122376669</v>
      </c>
      <c r="Q2793" s="321"/>
    </row>
    <row r="2794" spans="1:17" s="285" customFormat="1" ht="11.25" x14ac:dyDescent="0.2">
      <c r="A2794" s="310" t="s">
        <v>1261</v>
      </c>
      <c r="B2794" s="296" t="s">
        <v>1262</v>
      </c>
      <c r="C2794" s="296" t="s">
        <v>312</v>
      </c>
      <c r="D2794" s="297" t="s">
        <v>4864</v>
      </c>
      <c r="E2794" s="323">
        <v>10000</v>
      </c>
      <c r="F2794" s="310" t="s">
        <v>6903</v>
      </c>
      <c r="G2794" s="297" t="s">
        <v>6904</v>
      </c>
      <c r="H2794" s="297" t="s">
        <v>4887</v>
      </c>
      <c r="I2794" s="297" t="s">
        <v>4868</v>
      </c>
      <c r="J2794" s="324" t="s">
        <v>4869</v>
      </c>
      <c r="K2794" s="325"/>
      <c r="L2794" s="322"/>
      <c r="M2794" s="297"/>
      <c r="N2794" s="326">
        <v>2</v>
      </c>
      <c r="O2794" s="296">
        <v>6</v>
      </c>
      <c r="P2794" s="327">
        <v>61229.188122376669</v>
      </c>
      <c r="Q2794" s="321"/>
    </row>
    <row r="2795" spans="1:17" s="285" customFormat="1" ht="11.25" x14ac:dyDescent="0.2">
      <c r="A2795" s="310" t="s">
        <v>1261</v>
      </c>
      <c r="B2795" s="296" t="s">
        <v>1262</v>
      </c>
      <c r="C2795" s="296" t="s">
        <v>312</v>
      </c>
      <c r="D2795" s="297" t="s">
        <v>4864</v>
      </c>
      <c r="E2795" s="323">
        <v>6500</v>
      </c>
      <c r="F2795" s="310" t="s">
        <v>6905</v>
      </c>
      <c r="G2795" s="297" t="s">
        <v>6906</v>
      </c>
      <c r="H2795" s="297" t="s">
        <v>4877</v>
      </c>
      <c r="I2795" s="297" t="s">
        <v>4868</v>
      </c>
      <c r="J2795" s="324" t="s">
        <v>4869</v>
      </c>
      <c r="K2795" s="325"/>
      <c r="L2795" s="322"/>
      <c r="M2795" s="297"/>
      <c r="N2795" s="326">
        <v>1</v>
      </c>
      <c r="O2795" s="296">
        <v>6</v>
      </c>
      <c r="P2795" s="327">
        <v>40229.188122376669</v>
      </c>
      <c r="Q2795" s="321"/>
    </row>
    <row r="2796" spans="1:17" s="285" customFormat="1" ht="11.25" x14ac:dyDescent="0.2">
      <c r="A2796" s="310" t="s">
        <v>1261</v>
      </c>
      <c r="B2796" s="296" t="s">
        <v>1262</v>
      </c>
      <c r="C2796" s="296" t="s">
        <v>312</v>
      </c>
      <c r="D2796" s="297" t="s">
        <v>4956</v>
      </c>
      <c r="E2796" s="323">
        <v>1500</v>
      </c>
      <c r="F2796" s="310" t="s">
        <v>6907</v>
      </c>
      <c r="G2796" s="297" t="s">
        <v>6908</v>
      </c>
      <c r="H2796" s="297" t="s">
        <v>4959</v>
      </c>
      <c r="I2796" s="297" t="s">
        <v>4897</v>
      </c>
      <c r="J2796" s="324" t="s">
        <v>4960</v>
      </c>
      <c r="K2796" s="325"/>
      <c r="L2796" s="322"/>
      <c r="M2796" s="297"/>
      <c r="N2796" s="326">
        <v>1</v>
      </c>
      <c r="O2796" s="296">
        <v>6</v>
      </c>
      <c r="P2796" s="327">
        <v>9732.3881223766693</v>
      </c>
      <c r="Q2796" s="321"/>
    </row>
    <row r="2797" spans="1:17" s="285" customFormat="1" ht="11.25" x14ac:dyDescent="0.2">
      <c r="A2797" s="310" t="s">
        <v>1261</v>
      </c>
      <c r="B2797" s="296" t="s">
        <v>1262</v>
      </c>
      <c r="C2797" s="296" t="s">
        <v>312</v>
      </c>
      <c r="D2797" s="297" t="s">
        <v>4864</v>
      </c>
      <c r="E2797" s="323">
        <v>5000</v>
      </c>
      <c r="F2797" s="310" t="s">
        <v>6909</v>
      </c>
      <c r="G2797" s="297" t="s">
        <v>6910</v>
      </c>
      <c r="H2797" s="297" t="s">
        <v>4877</v>
      </c>
      <c r="I2797" s="297" t="s">
        <v>4868</v>
      </c>
      <c r="J2797" s="324" t="s">
        <v>4869</v>
      </c>
      <c r="K2797" s="325"/>
      <c r="L2797" s="322"/>
      <c r="M2797" s="297"/>
      <c r="N2797" s="326">
        <v>1</v>
      </c>
      <c r="O2797" s="296">
        <v>6</v>
      </c>
      <c r="P2797" s="327">
        <v>31229.188122376669</v>
      </c>
      <c r="Q2797" s="321"/>
    </row>
    <row r="2798" spans="1:17" s="285" customFormat="1" ht="11.25" x14ac:dyDescent="0.2">
      <c r="A2798" s="310" t="s">
        <v>1261</v>
      </c>
      <c r="B2798" s="296" t="s">
        <v>1262</v>
      </c>
      <c r="C2798" s="296" t="s">
        <v>312</v>
      </c>
      <c r="D2798" s="297" t="s">
        <v>4864</v>
      </c>
      <c r="E2798" s="323">
        <v>6500</v>
      </c>
      <c r="F2798" s="310" t="s">
        <v>6911</v>
      </c>
      <c r="G2798" s="297" t="s">
        <v>6912</v>
      </c>
      <c r="H2798" s="297" t="s">
        <v>4867</v>
      </c>
      <c r="I2798" s="297" t="s">
        <v>4868</v>
      </c>
      <c r="J2798" s="324" t="s">
        <v>4869</v>
      </c>
      <c r="K2798" s="325"/>
      <c r="L2798" s="322"/>
      <c r="M2798" s="297"/>
      <c r="N2798" s="326">
        <v>2</v>
      </c>
      <c r="O2798" s="296">
        <v>6</v>
      </c>
      <c r="P2798" s="327">
        <v>40229.188122376669</v>
      </c>
      <c r="Q2798" s="321"/>
    </row>
    <row r="2799" spans="1:17" s="285" customFormat="1" ht="11.25" x14ac:dyDescent="0.2">
      <c r="A2799" s="310" t="s">
        <v>1261</v>
      </c>
      <c r="B2799" s="296" t="s">
        <v>1262</v>
      </c>
      <c r="C2799" s="296" t="s">
        <v>312</v>
      </c>
      <c r="D2799" s="297" t="s">
        <v>4880</v>
      </c>
      <c r="E2799" s="323">
        <v>5500</v>
      </c>
      <c r="F2799" s="310" t="s">
        <v>6913</v>
      </c>
      <c r="G2799" s="297" t="s">
        <v>6914</v>
      </c>
      <c r="H2799" s="297" t="s">
        <v>5196</v>
      </c>
      <c r="I2799" s="297" t="s">
        <v>4883</v>
      </c>
      <c r="J2799" s="324" t="s">
        <v>4884</v>
      </c>
      <c r="K2799" s="325"/>
      <c r="L2799" s="322"/>
      <c r="M2799" s="297"/>
      <c r="N2799" s="326">
        <v>1</v>
      </c>
      <c r="O2799" s="296">
        <v>6</v>
      </c>
      <c r="P2799" s="327">
        <v>34229.188122376669</v>
      </c>
      <c r="Q2799" s="321"/>
    </row>
    <row r="2800" spans="1:17" s="285" customFormat="1" ht="11.25" x14ac:dyDescent="0.2">
      <c r="A2800" s="310" t="s">
        <v>1261</v>
      </c>
      <c r="B2800" s="296" t="s">
        <v>1262</v>
      </c>
      <c r="C2800" s="296" t="s">
        <v>312</v>
      </c>
      <c r="D2800" s="297" t="s">
        <v>4864</v>
      </c>
      <c r="E2800" s="323">
        <v>10500</v>
      </c>
      <c r="F2800" s="310" t="s">
        <v>6915</v>
      </c>
      <c r="G2800" s="297" t="s">
        <v>6916</v>
      </c>
      <c r="H2800" s="297" t="s">
        <v>5094</v>
      </c>
      <c r="I2800" s="297" t="s">
        <v>4868</v>
      </c>
      <c r="J2800" s="324" t="s">
        <v>4869</v>
      </c>
      <c r="K2800" s="325"/>
      <c r="L2800" s="322"/>
      <c r="M2800" s="297"/>
      <c r="N2800" s="326">
        <v>4</v>
      </c>
      <c r="O2800" s="296">
        <v>6</v>
      </c>
      <c r="P2800" s="327">
        <v>64229.188122376669</v>
      </c>
      <c r="Q2800" s="321"/>
    </row>
    <row r="2801" spans="1:17" s="285" customFormat="1" ht="11.25" x14ac:dyDescent="0.2">
      <c r="A2801" s="310" t="s">
        <v>1261</v>
      </c>
      <c r="B2801" s="296" t="s">
        <v>1262</v>
      </c>
      <c r="C2801" s="296" t="s">
        <v>312</v>
      </c>
      <c r="D2801" s="297" t="s">
        <v>4864</v>
      </c>
      <c r="E2801" s="323">
        <v>5500</v>
      </c>
      <c r="F2801" s="310" t="s">
        <v>6917</v>
      </c>
      <c r="G2801" s="297" t="s">
        <v>6918</v>
      </c>
      <c r="H2801" s="297" t="s">
        <v>6329</v>
      </c>
      <c r="I2801" s="297" t="s">
        <v>4868</v>
      </c>
      <c r="J2801" s="324" t="s">
        <v>4869</v>
      </c>
      <c r="K2801" s="325"/>
      <c r="L2801" s="322"/>
      <c r="M2801" s="297"/>
      <c r="N2801" s="326">
        <v>1</v>
      </c>
      <c r="O2801" s="296">
        <v>6</v>
      </c>
      <c r="P2801" s="327">
        <v>34229.188122376669</v>
      </c>
      <c r="Q2801" s="321"/>
    </row>
    <row r="2802" spans="1:17" s="285" customFormat="1" ht="11.25" x14ac:dyDescent="0.2">
      <c r="A2802" s="310" t="s">
        <v>1261</v>
      </c>
      <c r="B2802" s="296" t="s">
        <v>1262</v>
      </c>
      <c r="C2802" s="296" t="s">
        <v>312</v>
      </c>
      <c r="D2802" s="297" t="s">
        <v>4864</v>
      </c>
      <c r="E2802" s="323">
        <v>5500</v>
      </c>
      <c r="F2802" s="310" t="s">
        <v>6919</v>
      </c>
      <c r="G2802" s="297" t="s">
        <v>6920</v>
      </c>
      <c r="H2802" s="297" t="s">
        <v>4917</v>
      </c>
      <c r="I2802" s="297" t="s">
        <v>4883</v>
      </c>
      <c r="J2802" s="324" t="s">
        <v>4884</v>
      </c>
      <c r="K2802" s="325"/>
      <c r="L2802" s="322"/>
      <c r="M2802" s="297"/>
      <c r="N2802" s="326">
        <v>4</v>
      </c>
      <c r="O2802" s="296">
        <v>6</v>
      </c>
      <c r="P2802" s="327">
        <v>34229.188122376669</v>
      </c>
      <c r="Q2802" s="321"/>
    </row>
    <row r="2803" spans="1:17" s="285" customFormat="1" ht="11.25" x14ac:dyDescent="0.2">
      <c r="A2803" s="310" t="s">
        <v>1261</v>
      </c>
      <c r="B2803" s="296" t="s">
        <v>1262</v>
      </c>
      <c r="C2803" s="296" t="s">
        <v>312</v>
      </c>
      <c r="D2803" s="297" t="s">
        <v>4864</v>
      </c>
      <c r="E2803" s="323">
        <v>5500</v>
      </c>
      <c r="F2803" s="310" t="s">
        <v>6921</v>
      </c>
      <c r="G2803" s="297" t="s">
        <v>6922</v>
      </c>
      <c r="H2803" s="297" t="s">
        <v>4914</v>
      </c>
      <c r="I2803" s="297" t="s">
        <v>4868</v>
      </c>
      <c r="J2803" s="324" t="s">
        <v>4869</v>
      </c>
      <c r="K2803" s="325"/>
      <c r="L2803" s="322"/>
      <c r="M2803" s="297"/>
      <c r="N2803" s="326">
        <v>2</v>
      </c>
      <c r="O2803" s="296">
        <v>6</v>
      </c>
      <c r="P2803" s="327">
        <v>34229.188122376669</v>
      </c>
      <c r="Q2803" s="321"/>
    </row>
    <row r="2804" spans="1:17" s="285" customFormat="1" ht="11.25" x14ac:dyDescent="0.2">
      <c r="A2804" s="310" t="s">
        <v>1261</v>
      </c>
      <c r="B2804" s="296" t="s">
        <v>1262</v>
      </c>
      <c r="C2804" s="296" t="s">
        <v>312</v>
      </c>
      <c r="D2804" s="297" t="s">
        <v>4864</v>
      </c>
      <c r="E2804" s="323">
        <v>7500</v>
      </c>
      <c r="F2804" s="310" t="s">
        <v>6923</v>
      </c>
      <c r="G2804" s="297" t="s">
        <v>6924</v>
      </c>
      <c r="H2804" s="297" t="s">
        <v>4867</v>
      </c>
      <c r="I2804" s="297" t="s">
        <v>4868</v>
      </c>
      <c r="J2804" s="324" t="s">
        <v>4869</v>
      </c>
      <c r="K2804" s="325"/>
      <c r="L2804" s="322"/>
      <c r="M2804" s="297"/>
      <c r="N2804" s="326">
        <v>4</v>
      </c>
      <c r="O2804" s="296">
        <v>6</v>
      </c>
      <c r="P2804" s="327">
        <v>46229.188122376669</v>
      </c>
      <c r="Q2804" s="321"/>
    </row>
    <row r="2805" spans="1:17" s="285" customFormat="1" ht="11.25" x14ac:dyDescent="0.2">
      <c r="A2805" s="310" t="s">
        <v>1261</v>
      </c>
      <c r="B2805" s="296" t="s">
        <v>1262</v>
      </c>
      <c r="C2805" s="296" t="s">
        <v>312</v>
      </c>
      <c r="D2805" s="297" t="s">
        <v>4956</v>
      </c>
      <c r="E2805" s="323">
        <v>2500</v>
      </c>
      <c r="F2805" s="310" t="s">
        <v>6925</v>
      </c>
      <c r="G2805" s="297" t="s">
        <v>6926</v>
      </c>
      <c r="H2805" s="297" t="s">
        <v>4959</v>
      </c>
      <c r="I2805" s="297" t="s">
        <v>4897</v>
      </c>
      <c r="J2805" s="324" t="s">
        <v>4960</v>
      </c>
      <c r="K2805" s="325"/>
      <c r="L2805" s="322"/>
      <c r="M2805" s="297"/>
      <c r="N2805" s="326">
        <v>1</v>
      </c>
      <c r="O2805" s="296">
        <v>6</v>
      </c>
      <c r="P2805" s="327">
        <v>16229.188122376669</v>
      </c>
      <c r="Q2805" s="321"/>
    </row>
    <row r="2806" spans="1:17" s="285" customFormat="1" ht="11.25" x14ac:dyDescent="0.2">
      <c r="A2806" s="310" t="s">
        <v>1261</v>
      </c>
      <c r="B2806" s="296" t="s">
        <v>1262</v>
      </c>
      <c r="C2806" s="296" t="s">
        <v>312</v>
      </c>
      <c r="D2806" s="297" t="s">
        <v>4864</v>
      </c>
      <c r="E2806" s="323">
        <v>7500</v>
      </c>
      <c r="F2806" s="310" t="s">
        <v>6927</v>
      </c>
      <c r="G2806" s="297" t="s">
        <v>6928</v>
      </c>
      <c r="H2806" s="297" t="s">
        <v>4867</v>
      </c>
      <c r="I2806" s="297" t="s">
        <v>4868</v>
      </c>
      <c r="J2806" s="324" t="s">
        <v>4869</v>
      </c>
      <c r="K2806" s="325"/>
      <c r="L2806" s="322"/>
      <c r="M2806" s="297"/>
      <c r="N2806" s="326">
        <v>2</v>
      </c>
      <c r="O2806" s="296">
        <v>6</v>
      </c>
      <c r="P2806" s="327">
        <v>46229.188122376669</v>
      </c>
      <c r="Q2806" s="321"/>
    </row>
    <row r="2807" spans="1:17" s="285" customFormat="1" ht="11.25" x14ac:dyDescent="0.2">
      <c r="A2807" s="310" t="s">
        <v>1261</v>
      </c>
      <c r="B2807" s="296" t="s">
        <v>1262</v>
      </c>
      <c r="C2807" s="296" t="s">
        <v>312</v>
      </c>
      <c r="D2807" s="297" t="s">
        <v>4864</v>
      </c>
      <c r="E2807" s="323">
        <v>6500</v>
      </c>
      <c r="F2807" s="310" t="s">
        <v>6929</v>
      </c>
      <c r="G2807" s="297" t="s">
        <v>6930</v>
      </c>
      <c r="H2807" s="297" t="s">
        <v>4877</v>
      </c>
      <c r="I2807" s="297" t="s">
        <v>4868</v>
      </c>
      <c r="J2807" s="324" t="s">
        <v>4869</v>
      </c>
      <c r="K2807" s="325"/>
      <c r="L2807" s="322"/>
      <c r="M2807" s="297"/>
      <c r="N2807" s="326">
        <v>4</v>
      </c>
      <c r="O2807" s="296">
        <v>6</v>
      </c>
      <c r="P2807" s="327">
        <v>40229.188122376669</v>
      </c>
      <c r="Q2807" s="321"/>
    </row>
    <row r="2808" spans="1:17" s="285" customFormat="1" ht="11.25" x14ac:dyDescent="0.2">
      <c r="A2808" s="310" t="s">
        <v>1261</v>
      </c>
      <c r="B2808" s="296" t="s">
        <v>1262</v>
      </c>
      <c r="C2808" s="296" t="s">
        <v>312</v>
      </c>
      <c r="D2808" s="297" t="s">
        <v>4864</v>
      </c>
      <c r="E2808" s="323">
        <v>5500</v>
      </c>
      <c r="F2808" s="310" t="s">
        <v>6931</v>
      </c>
      <c r="G2808" s="297" t="s">
        <v>6932</v>
      </c>
      <c r="H2808" s="297" t="s">
        <v>4914</v>
      </c>
      <c r="I2808" s="297" t="s">
        <v>4868</v>
      </c>
      <c r="J2808" s="324" t="s">
        <v>4869</v>
      </c>
      <c r="K2808" s="325"/>
      <c r="L2808" s="322"/>
      <c r="M2808" s="297"/>
      <c r="N2808" s="326">
        <v>1</v>
      </c>
      <c r="O2808" s="296">
        <v>6</v>
      </c>
      <c r="P2808" s="327">
        <v>34229.188122376669</v>
      </c>
      <c r="Q2808" s="321"/>
    </row>
    <row r="2809" spans="1:17" s="285" customFormat="1" ht="11.25" x14ac:dyDescent="0.2">
      <c r="A2809" s="310" t="s">
        <v>1261</v>
      </c>
      <c r="B2809" s="296" t="s">
        <v>1262</v>
      </c>
      <c r="C2809" s="296" t="s">
        <v>312</v>
      </c>
      <c r="D2809" s="297" t="s">
        <v>4864</v>
      </c>
      <c r="E2809" s="323">
        <v>5500</v>
      </c>
      <c r="F2809" s="310" t="s">
        <v>6933</v>
      </c>
      <c r="G2809" s="297" t="s">
        <v>6934</v>
      </c>
      <c r="H2809" s="297" t="s">
        <v>4877</v>
      </c>
      <c r="I2809" s="297" t="s">
        <v>4868</v>
      </c>
      <c r="J2809" s="324" t="s">
        <v>4869</v>
      </c>
      <c r="K2809" s="325"/>
      <c r="L2809" s="322"/>
      <c r="M2809" s="297"/>
      <c r="N2809" s="326">
        <v>1</v>
      </c>
      <c r="O2809" s="296">
        <v>6</v>
      </c>
      <c r="P2809" s="327">
        <v>34229.188122376669</v>
      </c>
      <c r="Q2809" s="321"/>
    </row>
    <row r="2810" spans="1:17" s="285" customFormat="1" ht="11.25" x14ac:dyDescent="0.2">
      <c r="A2810" s="310" t="s">
        <v>1261</v>
      </c>
      <c r="B2810" s="296" t="s">
        <v>1262</v>
      </c>
      <c r="C2810" s="296" t="s">
        <v>312</v>
      </c>
      <c r="D2810" s="297" t="s">
        <v>4864</v>
      </c>
      <c r="E2810" s="323">
        <v>8500</v>
      </c>
      <c r="F2810" s="310" t="s">
        <v>6935</v>
      </c>
      <c r="G2810" s="297" t="s">
        <v>6936</v>
      </c>
      <c r="H2810" s="297" t="s">
        <v>4877</v>
      </c>
      <c r="I2810" s="297" t="s">
        <v>4868</v>
      </c>
      <c r="J2810" s="324" t="s">
        <v>4869</v>
      </c>
      <c r="K2810" s="325"/>
      <c r="L2810" s="322"/>
      <c r="M2810" s="297"/>
      <c r="N2810" s="326">
        <v>1</v>
      </c>
      <c r="O2810" s="296">
        <v>6</v>
      </c>
      <c r="P2810" s="327">
        <v>52229.188122376669</v>
      </c>
      <c r="Q2810" s="321"/>
    </row>
    <row r="2811" spans="1:17" s="285" customFormat="1" ht="11.25" x14ac:dyDescent="0.2">
      <c r="A2811" s="310" t="s">
        <v>1261</v>
      </c>
      <c r="B2811" s="296" t="s">
        <v>1262</v>
      </c>
      <c r="C2811" s="296" t="s">
        <v>312</v>
      </c>
      <c r="D2811" s="297" t="s">
        <v>4864</v>
      </c>
      <c r="E2811" s="323">
        <v>12500</v>
      </c>
      <c r="F2811" s="310" t="s">
        <v>6937</v>
      </c>
      <c r="G2811" s="297" t="s">
        <v>6938</v>
      </c>
      <c r="H2811" s="297" t="s">
        <v>4867</v>
      </c>
      <c r="I2811" s="297" t="s">
        <v>4868</v>
      </c>
      <c r="J2811" s="324" t="s">
        <v>4869</v>
      </c>
      <c r="K2811" s="325"/>
      <c r="L2811" s="322"/>
      <c r="M2811" s="297"/>
      <c r="N2811" s="326">
        <v>4</v>
      </c>
      <c r="O2811" s="296">
        <v>6</v>
      </c>
      <c r="P2811" s="327">
        <v>76229.188122376669</v>
      </c>
      <c r="Q2811" s="321"/>
    </row>
    <row r="2812" spans="1:17" s="285" customFormat="1" ht="11.25" x14ac:dyDescent="0.2">
      <c r="A2812" s="310" t="s">
        <v>1261</v>
      </c>
      <c r="B2812" s="296" t="s">
        <v>1262</v>
      </c>
      <c r="C2812" s="296" t="s">
        <v>312</v>
      </c>
      <c r="D2812" s="297" t="s">
        <v>4864</v>
      </c>
      <c r="E2812" s="323">
        <v>10500</v>
      </c>
      <c r="F2812" s="310" t="s">
        <v>6939</v>
      </c>
      <c r="G2812" s="297" t="s">
        <v>6940</v>
      </c>
      <c r="H2812" s="297" t="s">
        <v>4867</v>
      </c>
      <c r="I2812" s="297" t="s">
        <v>4868</v>
      </c>
      <c r="J2812" s="324" t="s">
        <v>4869</v>
      </c>
      <c r="K2812" s="325"/>
      <c r="L2812" s="322"/>
      <c r="M2812" s="297"/>
      <c r="N2812" s="326">
        <v>1</v>
      </c>
      <c r="O2812" s="296">
        <v>6</v>
      </c>
      <c r="P2812" s="327">
        <v>64229.188122376669</v>
      </c>
      <c r="Q2812" s="321"/>
    </row>
    <row r="2813" spans="1:17" s="285" customFormat="1" ht="11.25" x14ac:dyDescent="0.2">
      <c r="A2813" s="310" t="s">
        <v>1261</v>
      </c>
      <c r="B2813" s="296" t="s">
        <v>1262</v>
      </c>
      <c r="C2813" s="296" t="s">
        <v>312</v>
      </c>
      <c r="D2813" s="297" t="s">
        <v>4864</v>
      </c>
      <c r="E2813" s="323">
        <v>7500</v>
      </c>
      <c r="F2813" s="310" t="s">
        <v>6941</v>
      </c>
      <c r="G2813" s="297" t="s">
        <v>6942</v>
      </c>
      <c r="H2813" s="297" t="s">
        <v>4917</v>
      </c>
      <c r="I2813" s="297" t="s">
        <v>4868</v>
      </c>
      <c r="J2813" s="324" t="s">
        <v>4869</v>
      </c>
      <c r="K2813" s="325"/>
      <c r="L2813" s="322"/>
      <c r="M2813" s="297"/>
      <c r="N2813" s="326">
        <v>4</v>
      </c>
      <c r="O2813" s="296">
        <v>6</v>
      </c>
      <c r="P2813" s="327">
        <v>46229.188122376669</v>
      </c>
      <c r="Q2813" s="321"/>
    </row>
    <row r="2814" spans="1:17" s="285" customFormat="1" ht="11.25" x14ac:dyDescent="0.2">
      <c r="A2814" s="310" t="s">
        <v>1261</v>
      </c>
      <c r="B2814" s="296" t="s">
        <v>1262</v>
      </c>
      <c r="C2814" s="296" t="s">
        <v>312</v>
      </c>
      <c r="D2814" s="297" t="s">
        <v>4864</v>
      </c>
      <c r="E2814" s="323">
        <v>8500</v>
      </c>
      <c r="F2814" s="310" t="s">
        <v>6943</v>
      </c>
      <c r="G2814" s="297" t="s">
        <v>6944</v>
      </c>
      <c r="H2814" s="297" t="s">
        <v>4887</v>
      </c>
      <c r="I2814" s="297" t="s">
        <v>4868</v>
      </c>
      <c r="J2814" s="324" t="s">
        <v>4869</v>
      </c>
      <c r="K2814" s="325"/>
      <c r="L2814" s="322"/>
      <c r="M2814" s="297"/>
      <c r="N2814" s="326">
        <v>4</v>
      </c>
      <c r="O2814" s="296">
        <v>6</v>
      </c>
      <c r="P2814" s="327">
        <v>52229.188122376669</v>
      </c>
      <c r="Q2814" s="321"/>
    </row>
    <row r="2815" spans="1:17" s="285" customFormat="1" ht="11.25" x14ac:dyDescent="0.2">
      <c r="A2815" s="310" t="s">
        <v>1261</v>
      </c>
      <c r="B2815" s="296" t="s">
        <v>1262</v>
      </c>
      <c r="C2815" s="296" t="s">
        <v>312</v>
      </c>
      <c r="D2815" s="297" t="s">
        <v>4864</v>
      </c>
      <c r="E2815" s="323">
        <v>6500</v>
      </c>
      <c r="F2815" s="310" t="s">
        <v>6945</v>
      </c>
      <c r="G2815" s="297" t="s">
        <v>6946</v>
      </c>
      <c r="H2815" s="297" t="s">
        <v>4877</v>
      </c>
      <c r="I2815" s="297" t="s">
        <v>4868</v>
      </c>
      <c r="J2815" s="324" t="s">
        <v>4869</v>
      </c>
      <c r="K2815" s="325"/>
      <c r="L2815" s="322"/>
      <c r="M2815" s="297"/>
      <c r="N2815" s="326">
        <v>1</v>
      </c>
      <c r="O2815" s="296">
        <v>6</v>
      </c>
      <c r="P2815" s="327">
        <v>40229.188122376669</v>
      </c>
      <c r="Q2815" s="321"/>
    </row>
    <row r="2816" spans="1:17" s="285" customFormat="1" ht="11.25" x14ac:dyDescent="0.2">
      <c r="A2816" s="310" t="s">
        <v>1261</v>
      </c>
      <c r="B2816" s="296" t="s">
        <v>1262</v>
      </c>
      <c r="C2816" s="296" t="s">
        <v>312</v>
      </c>
      <c r="D2816" s="297" t="s">
        <v>4864</v>
      </c>
      <c r="E2816" s="323">
        <v>5500</v>
      </c>
      <c r="F2816" s="310" t="s">
        <v>6949</v>
      </c>
      <c r="G2816" s="297" t="s">
        <v>6950</v>
      </c>
      <c r="H2816" s="297" t="s">
        <v>4877</v>
      </c>
      <c r="I2816" s="297" t="s">
        <v>4868</v>
      </c>
      <c r="J2816" s="324" t="s">
        <v>4869</v>
      </c>
      <c r="K2816" s="325"/>
      <c r="L2816" s="322"/>
      <c r="M2816" s="297"/>
      <c r="N2816" s="326">
        <v>1</v>
      </c>
      <c r="O2816" s="296">
        <v>6</v>
      </c>
      <c r="P2816" s="327">
        <v>34229.188122376669</v>
      </c>
      <c r="Q2816" s="321"/>
    </row>
    <row r="2817" spans="1:17" s="285" customFormat="1" ht="11.25" x14ac:dyDescent="0.2">
      <c r="A2817" s="310" t="s">
        <v>1261</v>
      </c>
      <c r="B2817" s="296" t="s">
        <v>1262</v>
      </c>
      <c r="C2817" s="296" t="s">
        <v>312</v>
      </c>
      <c r="D2817" s="297" t="s">
        <v>4864</v>
      </c>
      <c r="E2817" s="323">
        <v>10500</v>
      </c>
      <c r="F2817" s="310" t="s">
        <v>6951</v>
      </c>
      <c r="G2817" s="297" t="s">
        <v>6952</v>
      </c>
      <c r="H2817" s="297" t="s">
        <v>5002</v>
      </c>
      <c r="I2817" s="297" t="s">
        <v>4868</v>
      </c>
      <c r="J2817" s="324" t="s">
        <v>4869</v>
      </c>
      <c r="K2817" s="325"/>
      <c r="L2817" s="322"/>
      <c r="M2817" s="297"/>
      <c r="N2817" s="326">
        <v>4</v>
      </c>
      <c r="O2817" s="296">
        <v>6</v>
      </c>
      <c r="P2817" s="327">
        <v>64229.188122376669</v>
      </c>
      <c r="Q2817" s="321"/>
    </row>
    <row r="2818" spans="1:17" s="285" customFormat="1" ht="11.25" x14ac:dyDescent="0.2">
      <c r="A2818" s="310" t="s">
        <v>1261</v>
      </c>
      <c r="B2818" s="296" t="s">
        <v>1262</v>
      </c>
      <c r="C2818" s="296" t="s">
        <v>312</v>
      </c>
      <c r="D2818" s="297" t="s">
        <v>4864</v>
      </c>
      <c r="E2818" s="323">
        <v>8500</v>
      </c>
      <c r="F2818" s="310" t="s">
        <v>6953</v>
      </c>
      <c r="G2818" s="297" t="s">
        <v>6954</v>
      </c>
      <c r="H2818" s="297" t="s">
        <v>4887</v>
      </c>
      <c r="I2818" s="297" t="s">
        <v>4868</v>
      </c>
      <c r="J2818" s="324" t="s">
        <v>4869</v>
      </c>
      <c r="K2818" s="325"/>
      <c r="L2818" s="322"/>
      <c r="M2818" s="297"/>
      <c r="N2818" s="326">
        <v>2</v>
      </c>
      <c r="O2818" s="296">
        <v>6</v>
      </c>
      <c r="P2818" s="327">
        <v>52229.188122376669</v>
      </c>
      <c r="Q2818" s="321"/>
    </row>
    <row r="2819" spans="1:17" s="285" customFormat="1" ht="11.25" x14ac:dyDescent="0.2">
      <c r="A2819" s="310" t="s">
        <v>1261</v>
      </c>
      <c r="B2819" s="296" t="s">
        <v>1262</v>
      </c>
      <c r="C2819" s="296" t="s">
        <v>312</v>
      </c>
      <c r="D2819" s="297" t="s">
        <v>4864</v>
      </c>
      <c r="E2819" s="323">
        <v>8500</v>
      </c>
      <c r="F2819" s="310" t="s">
        <v>6955</v>
      </c>
      <c r="G2819" s="297" t="s">
        <v>6956</v>
      </c>
      <c r="H2819" s="297" t="s">
        <v>4887</v>
      </c>
      <c r="I2819" s="297" t="s">
        <v>4868</v>
      </c>
      <c r="J2819" s="324" t="s">
        <v>4869</v>
      </c>
      <c r="K2819" s="325"/>
      <c r="L2819" s="322"/>
      <c r="M2819" s="297"/>
      <c r="N2819" s="326">
        <v>2</v>
      </c>
      <c r="O2819" s="296">
        <v>6</v>
      </c>
      <c r="P2819" s="327">
        <v>52229.188122376669</v>
      </c>
      <c r="Q2819" s="321"/>
    </row>
    <row r="2820" spans="1:17" s="285" customFormat="1" ht="11.25" x14ac:dyDescent="0.2">
      <c r="A2820" s="310" t="s">
        <v>1261</v>
      </c>
      <c r="B2820" s="296" t="s">
        <v>1262</v>
      </c>
      <c r="C2820" s="296" t="s">
        <v>312</v>
      </c>
      <c r="D2820" s="297" t="s">
        <v>4864</v>
      </c>
      <c r="E2820" s="323">
        <v>6500</v>
      </c>
      <c r="F2820" s="310" t="s">
        <v>6957</v>
      </c>
      <c r="G2820" s="297" t="s">
        <v>6958</v>
      </c>
      <c r="H2820" s="297" t="s">
        <v>4877</v>
      </c>
      <c r="I2820" s="297" t="s">
        <v>4868</v>
      </c>
      <c r="J2820" s="324" t="s">
        <v>4869</v>
      </c>
      <c r="K2820" s="325"/>
      <c r="L2820" s="322"/>
      <c r="M2820" s="297"/>
      <c r="N2820" s="326">
        <v>2</v>
      </c>
      <c r="O2820" s="296">
        <v>6</v>
      </c>
      <c r="P2820" s="327">
        <v>40229.188122376669</v>
      </c>
      <c r="Q2820" s="321"/>
    </row>
    <row r="2821" spans="1:17" s="285" customFormat="1" ht="11.25" x14ac:dyDescent="0.2">
      <c r="A2821" s="310" t="s">
        <v>1261</v>
      </c>
      <c r="B2821" s="296" t="s">
        <v>1262</v>
      </c>
      <c r="C2821" s="296" t="s">
        <v>312</v>
      </c>
      <c r="D2821" s="297" t="s">
        <v>4864</v>
      </c>
      <c r="E2821" s="323">
        <v>6500</v>
      </c>
      <c r="F2821" s="310" t="s">
        <v>6959</v>
      </c>
      <c r="G2821" s="297" t="s">
        <v>6960</v>
      </c>
      <c r="H2821" s="297" t="s">
        <v>4877</v>
      </c>
      <c r="I2821" s="297" t="s">
        <v>4868</v>
      </c>
      <c r="J2821" s="324" t="s">
        <v>4869</v>
      </c>
      <c r="K2821" s="325"/>
      <c r="L2821" s="322"/>
      <c r="M2821" s="297"/>
      <c r="N2821" s="326">
        <v>1</v>
      </c>
      <c r="O2821" s="296">
        <v>6</v>
      </c>
      <c r="P2821" s="327">
        <v>40229.188122376669</v>
      </c>
      <c r="Q2821" s="321"/>
    </row>
    <row r="2822" spans="1:17" s="285" customFormat="1" ht="11.25" x14ac:dyDescent="0.2">
      <c r="A2822" s="310" t="s">
        <v>1261</v>
      </c>
      <c r="B2822" s="296" t="s">
        <v>1262</v>
      </c>
      <c r="C2822" s="296" t="s">
        <v>312</v>
      </c>
      <c r="D2822" s="297" t="s">
        <v>4864</v>
      </c>
      <c r="E2822" s="323">
        <f>VLOOKUP(F2822,[1]ES_CGR!$E$2:$M$1643,9,0)</f>
        <v>6500</v>
      </c>
      <c r="F2822" s="310" t="s">
        <v>6963</v>
      </c>
      <c r="G2822" s="297" t="s">
        <v>6964</v>
      </c>
      <c r="H2822" s="297" t="s">
        <v>4887</v>
      </c>
      <c r="I2822" s="297" t="s">
        <v>4868</v>
      </c>
      <c r="J2822" s="324" t="s">
        <v>4869</v>
      </c>
      <c r="K2822" s="325"/>
      <c r="L2822" s="322"/>
      <c r="M2822" s="297"/>
      <c r="N2822" s="326">
        <v>1</v>
      </c>
      <c r="O2822" s="296">
        <v>4</v>
      </c>
      <c r="P2822" s="327">
        <v>25006.08812237667</v>
      </c>
      <c r="Q2822" s="321"/>
    </row>
    <row r="2823" spans="1:17" s="285" customFormat="1" ht="11.25" x14ac:dyDescent="0.2">
      <c r="A2823" s="310" t="s">
        <v>1261</v>
      </c>
      <c r="B2823" s="296" t="s">
        <v>1262</v>
      </c>
      <c r="C2823" s="296" t="s">
        <v>312</v>
      </c>
      <c r="D2823" s="297" t="s">
        <v>4864</v>
      </c>
      <c r="E2823" s="323">
        <v>5500</v>
      </c>
      <c r="F2823" s="310" t="s">
        <v>6965</v>
      </c>
      <c r="G2823" s="297" t="s">
        <v>6966</v>
      </c>
      <c r="H2823" s="297" t="s">
        <v>4903</v>
      </c>
      <c r="I2823" s="297" t="s">
        <v>4883</v>
      </c>
      <c r="J2823" s="324" t="s">
        <v>4884</v>
      </c>
      <c r="K2823" s="325"/>
      <c r="L2823" s="322"/>
      <c r="M2823" s="297"/>
      <c r="N2823" s="326">
        <v>1</v>
      </c>
      <c r="O2823" s="296">
        <v>6</v>
      </c>
      <c r="P2823" s="327">
        <v>34229.188122376669</v>
      </c>
      <c r="Q2823" s="321"/>
    </row>
    <row r="2824" spans="1:17" s="285" customFormat="1" ht="11.25" x14ac:dyDescent="0.2">
      <c r="A2824" s="310" t="s">
        <v>1261</v>
      </c>
      <c r="B2824" s="296" t="s">
        <v>1262</v>
      </c>
      <c r="C2824" s="296" t="s">
        <v>312</v>
      </c>
      <c r="D2824" s="297" t="s">
        <v>4864</v>
      </c>
      <c r="E2824" s="323">
        <f>VLOOKUP(F2824,[1]ES_CGR!$E$2:$M$1643,9,0)</f>
        <v>5500</v>
      </c>
      <c r="F2824" s="310" t="s">
        <v>6967</v>
      </c>
      <c r="G2824" s="297" t="s">
        <v>6968</v>
      </c>
      <c r="H2824" s="297" t="s">
        <v>5664</v>
      </c>
      <c r="I2824" s="297" t="s">
        <v>4883</v>
      </c>
      <c r="J2824" s="324" t="s">
        <v>4884</v>
      </c>
      <c r="K2824" s="325"/>
      <c r="L2824" s="322"/>
      <c r="M2824" s="297"/>
      <c r="N2824" s="326">
        <v>1</v>
      </c>
      <c r="O2824" s="296">
        <v>6</v>
      </c>
      <c r="P2824" s="327">
        <v>34229.188122376669</v>
      </c>
      <c r="Q2824" s="321"/>
    </row>
    <row r="2825" spans="1:17" s="285" customFormat="1" ht="11.25" x14ac:dyDescent="0.2">
      <c r="A2825" s="310" t="s">
        <v>1261</v>
      </c>
      <c r="B2825" s="296" t="s">
        <v>1262</v>
      </c>
      <c r="C2825" s="296" t="s">
        <v>312</v>
      </c>
      <c r="D2825" s="297" t="s">
        <v>4864</v>
      </c>
      <c r="E2825" s="323">
        <v>10000</v>
      </c>
      <c r="F2825" s="310" t="s">
        <v>6969</v>
      </c>
      <c r="G2825" s="297" t="s">
        <v>6970</v>
      </c>
      <c r="H2825" s="297" t="s">
        <v>4877</v>
      </c>
      <c r="I2825" s="297" t="s">
        <v>4868</v>
      </c>
      <c r="J2825" s="324" t="s">
        <v>4869</v>
      </c>
      <c r="K2825" s="325"/>
      <c r="L2825" s="322"/>
      <c r="M2825" s="297"/>
      <c r="N2825" s="326">
        <v>4</v>
      </c>
      <c r="O2825" s="296">
        <v>6</v>
      </c>
      <c r="P2825" s="327">
        <v>61229.188122376669</v>
      </c>
      <c r="Q2825" s="321"/>
    </row>
    <row r="2826" spans="1:17" s="285" customFormat="1" ht="11.25" x14ac:dyDescent="0.2">
      <c r="A2826" s="310" t="s">
        <v>1261</v>
      </c>
      <c r="B2826" s="296" t="s">
        <v>1262</v>
      </c>
      <c r="C2826" s="296" t="s">
        <v>312</v>
      </c>
      <c r="D2826" s="297" t="s">
        <v>4864</v>
      </c>
      <c r="E2826" s="323">
        <v>7500</v>
      </c>
      <c r="F2826" s="310" t="s">
        <v>6972</v>
      </c>
      <c r="G2826" s="297" t="s">
        <v>6973</v>
      </c>
      <c r="H2826" s="297" t="s">
        <v>4867</v>
      </c>
      <c r="I2826" s="297" t="s">
        <v>4868</v>
      </c>
      <c r="J2826" s="324" t="s">
        <v>4869</v>
      </c>
      <c r="K2826" s="325"/>
      <c r="L2826" s="322"/>
      <c r="M2826" s="297"/>
      <c r="N2826" s="326">
        <v>1</v>
      </c>
      <c r="O2826" s="296">
        <v>6</v>
      </c>
      <c r="P2826" s="327">
        <v>46229.188122376669</v>
      </c>
      <c r="Q2826" s="321"/>
    </row>
    <row r="2827" spans="1:17" s="285" customFormat="1" ht="11.25" x14ac:dyDescent="0.2">
      <c r="A2827" s="310" t="s">
        <v>1261</v>
      </c>
      <c r="B2827" s="296" t="s">
        <v>1262</v>
      </c>
      <c r="C2827" s="296" t="s">
        <v>312</v>
      </c>
      <c r="D2827" s="297" t="s">
        <v>4864</v>
      </c>
      <c r="E2827" s="323">
        <v>6500</v>
      </c>
      <c r="F2827" s="310" t="s">
        <v>6974</v>
      </c>
      <c r="G2827" s="297" t="s">
        <v>6975</v>
      </c>
      <c r="H2827" s="297" t="s">
        <v>6976</v>
      </c>
      <c r="I2827" s="297" t="s">
        <v>4868</v>
      </c>
      <c r="J2827" s="324" t="s">
        <v>4869</v>
      </c>
      <c r="K2827" s="325"/>
      <c r="L2827" s="322"/>
      <c r="M2827" s="297"/>
      <c r="N2827" s="326">
        <v>1</v>
      </c>
      <c r="O2827" s="296">
        <v>6</v>
      </c>
      <c r="P2827" s="327">
        <v>40229.188122376669</v>
      </c>
      <c r="Q2827" s="321"/>
    </row>
    <row r="2828" spans="1:17" s="285" customFormat="1" ht="11.25" x14ac:dyDescent="0.2">
      <c r="A2828" s="310" t="s">
        <v>1261</v>
      </c>
      <c r="B2828" s="296" t="s">
        <v>1262</v>
      </c>
      <c r="C2828" s="296" t="s">
        <v>312</v>
      </c>
      <c r="D2828" s="297" t="s">
        <v>4864</v>
      </c>
      <c r="E2828" s="323">
        <v>6500</v>
      </c>
      <c r="F2828" s="310" t="s">
        <v>6977</v>
      </c>
      <c r="G2828" s="297" t="s">
        <v>6978</v>
      </c>
      <c r="H2828" s="297" t="s">
        <v>4877</v>
      </c>
      <c r="I2828" s="297" t="s">
        <v>4868</v>
      </c>
      <c r="J2828" s="324" t="s">
        <v>4869</v>
      </c>
      <c r="K2828" s="325"/>
      <c r="L2828" s="322"/>
      <c r="M2828" s="297"/>
      <c r="N2828" s="326">
        <v>4</v>
      </c>
      <c r="O2828" s="296">
        <v>6</v>
      </c>
      <c r="P2828" s="327">
        <v>41095.858122376667</v>
      </c>
      <c r="Q2828" s="321"/>
    </row>
    <row r="2829" spans="1:17" s="285" customFormat="1" ht="11.25" x14ac:dyDescent="0.2">
      <c r="A2829" s="310" t="s">
        <v>1261</v>
      </c>
      <c r="B2829" s="296" t="s">
        <v>1262</v>
      </c>
      <c r="C2829" s="296" t="s">
        <v>312</v>
      </c>
      <c r="D2829" s="297" t="s">
        <v>4864</v>
      </c>
      <c r="E2829" s="323">
        <v>8500</v>
      </c>
      <c r="F2829" s="310" t="s">
        <v>6979</v>
      </c>
      <c r="G2829" s="297" t="s">
        <v>6980</v>
      </c>
      <c r="H2829" s="297" t="s">
        <v>4887</v>
      </c>
      <c r="I2829" s="297" t="s">
        <v>4868</v>
      </c>
      <c r="J2829" s="324" t="s">
        <v>4869</v>
      </c>
      <c r="K2829" s="325"/>
      <c r="L2829" s="322"/>
      <c r="M2829" s="297"/>
      <c r="N2829" s="326">
        <v>2</v>
      </c>
      <c r="O2829" s="296">
        <v>6</v>
      </c>
      <c r="P2829" s="327">
        <v>52229.188122376669</v>
      </c>
      <c r="Q2829" s="321"/>
    </row>
    <row r="2830" spans="1:17" s="285" customFormat="1" ht="11.25" x14ac:dyDescent="0.2">
      <c r="A2830" s="310" t="s">
        <v>1261</v>
      </c>
      <c r="B2830" s="296" t="s">
        <v>1262</v>
      </c>
      <c r="C2830" s="296" t="s">
        <v>312</v>
      </c>
      <c r="D2830" s="297" t="s">
        <v>4864</v>
      </c>
      <c r="E2830" s="323">
        <v>6500</v>
      </c>
      <c r="F2830" s="310" t="s">
        <v>6981</v>
      </c>
      <c r="G2830" s="297" t="s">
        <v>6982</v>
      </c>
      <c r="H2830" s="297" t="s">
        <v>4877</v>
      </c>
      <c r="I2830" s="297" t="s">
        <v>4868</v>
      </c>
      <c r="J2830" s="324" t="s">
        <v>4869</v>
      </c>
      <c r="K2830" s="325"/>
      <c r="L2830" s="322"/>
      <c r="M2830" s="297"/>
      <c r="N2830" s="326">
        <v>1</v>
      </c>
      <c r="O2830" s="296">
        <v>6</v>
      </c>
      <c r="P2830" s="327">
        <v>40229.188122376669</v>
      </c>
      <c r="Q2830" s="321"/>
    </row>
    <row r="2831" spans="1:17" s="285" customFormat="1" ht="11.25" x14ac:dyDescent="0.2">
      <c r="A2831" s="310" t="s">
        <v>1261</v>
      </c>
      <c r="B2831" s="296" t="s">
        <v>1262</v>
      </c>
      <c r="C2831" s="296" t="s">
        <v>312</v>
      </c>
      <c r="D2831" s="297" t="s">
        <v>4864</v>
      </c>
      <c r="E2831" s="323">
        <v>5500</v>
      </c>
      <c r="F2831" s="310" t="s">
        <v>6983</v>
      </c>
      <c r="G2831" s="297" t="s">
        <v>6984</v>
      </c>
      <c r="H2831" s="297" t="s">
        <v>4867</v>
      </c>
      <c r="I2831" s="297" t="s">
        <v>4868</v>
      </c>
      <c r="J2831" s="324" t="s">
        <v>4869</v>
      </c>
      <c r="K2831" s="325"/>
      <c r="L2831" s="322"/>
      <c r="M2831" s="297"/>
      <c r="N2831" s="326">
        <v>1</v>
      </c>
      <c r="O2831" s="296">
        <v>6</v>
      </c>
      <c r="P2831" s="327">
        <v>34229.188122376669</v>
      </c>
      <c r="Q2831" s="321"/>
    </row>
    <row r="2832" spans="1:17" s="285" customFormat="1" ht="11.25" x14ac:dyDescent="0.2">
      <c r="A2832" s="310" t="s">
        <v>1261</v>
      </c>
      <c r="B2832" s="296" t="s">
        <v>1262</v>
      </c>
      <c r="C2832" s="296" t="s">
        <v>312</v>
      </c>
      <c r="D2832" s="297" t="s">
        <v>4864</v>
      </c>
      <c r="E2832" s="323">
        <v>10500</v>
      </c>
      <c r="F2832" s="310" t="s">
        <v>6985</v>
      </c>
      <c r="G2832" s="297" t="s">
        <v>6986</v>
      </c>
      <c r="H2832" s="297" t="s">
        <v>5154</v>
      </c>
      <c r="I2832" s="297" t="s">
        <v>4868</v>
      </c>
      <c r="J2832" s="324" t="s">
        <v>4869</v>
      </c>
      <c r="K2832" s="325"/>
      <c r="L2832" s="322"/>
      <c r="M2832" s="297"/>
      <c r="N2832" s="326">
        <v>1</v>
      </c>
      <c r="O2832" s="296">
        <v>6</v>
      </c>
      <c r="P2832" s="327">
        <v>64229.188122376669</v>
      </c>
      <c r="Q2832" s="321"/>
    </row>
    <row r="2833" spans="1:17" s="285" customFormat="1" ht="11.25" x14ac:dyDescent="0.2">
      <c r="A2833" s="310" t="s">
        <v>1261</v>
      </c>
      <c r="B2833" s="296" t="s">
        <v>1262</v>
      </c>
      <c r="C2833" s="296" t="s">
        <v>312</v>
      </c>
      <c r="D2833" s="297" t="s">
        <v>4864</v>
      </c>
      <c r="E2833" s="323">
        <v>8500</v>
      </c>
      <c r="F2833" s="310" t="s">
        <v>6987</v>
      </c>
      <c r="G2833" s="297" t="s">
        <v>6988</v>
      </c>
      <c r="H2833" s="297" t="s">
        <v>4877</v>
      </c>
      <c r="I2833" s="297" t="s">
        <v>4868</v>
      </c>
      <c r="J2833" s="324" t="s">
        <v>4869</v>
      </c>
      <c r="K2833" s="325"/>
      <c r="L2833" s="322"/>
      <c r="M2833" s="297"/>
      <c r="N2833" s="326">
        <v>1</v>
      </c>
      <c r="O2833" s="296">
        <v>6</v>
      </c>
      <c r="P2833" s="327">
        <v>52229.188122376669</v>
      </c>
      <c r="Q2833" s="321"/>
    </row>
    <row r="2834" spans="1:17" s="285" customFormat="1" ht="11.25" x14ac:dyDescent="0.2">
      <c r="A2834" s="310" t="s">
        <v>1261</v>
      </c>
      <c r="B2834" s="296" t="s">
        <v>1262</v>
      </c>
      <c r="C2834" s="296" t="s">
        <v>312</v>
      </c>
      <c r="D2834" s="297" t="s">
        <v>4864</v>
      </c>
      <c r="E2834" s="323">
        <v>6500</v>
      </c>
      <c r="F2834" s="310" t="s">
        <v>6989</v>
      </c>
      <c r="G2834" s="297" t="s">
        <v>6990</v>
      </c>
      <c r="H2834" s="297" t="s">
        <v>4887</v>
      </c>
      <c r="I2834" s="297" t="s">
        <v>4868</v>
      </c>
      <c r="J2834" s="324" t="s">
        <v>4869</v>
      </c>
      <c r="K2834" s="325"/>
      <c r="L2834" s="322"/>
      <c r="M2834" s="297"/>
      <c r="N2834" s="326">
        <v>2</v>
      </c>
      <c r="O2834" s="296">
        <v>6</v>
      </c>
      <c r="P2834" s="327">
        <v>40229.188122376669</v>
      </c>
      <c r="Q2834" s="321"/>
    </row>
    <row r="2835" spans="1:17" s="285" customFormat="1" ht="11.25" x14ac:dyDescent="0.2">
      <c r="A2835" s="310" t="s">
        <v>1261</v>
      </c>
      <c r="B2835" s="296" t="s">
        <v>1262</v>
      </c>
      <c r="C2835" s="296" t="s">
        <v>312</v>
      </c>
      <c r="D2835" s="297" t="s">
        <v>4864</v>
      </c>
      <c r="E2835" s="323">
        <v>5000</v>
      </c>
      <c r="F2835" s="310" t="s">
        <v>6991</v>
      </c>
      <c r="G2835" s="297" t="s">
        <v>6992</v>
      </c>
      <c r="H2835" s="297" t="s">
        <v>4874</v>
      </c>
      <c r="I2835" s="297" t="s">
        <v>4868</v>
      </c>
      <c r="J2835" s="324" t="s">
        <v>4869</v>
      </c>
      <c r="K2835" s="325"/>
      <c r="L2835" s="322"/>
      <c r="M2835" s="297"/>
      <c r="N2835" s="326">
        <v>1</v>
      </c>
      <c r="O2835" s="296">
        <v>6</v>
      </c>
      <c r="P2835" s="327">
        <v>31229.188122376669</v>
      </c>
      <c r="Q2835" s="321"/>
    </row>
    <row r="2836" spans="1:17" s="285" customFormat="1" ht="11.25" x14ac:dyDescent="0.2">
      <c r="A2836" s="310" t="s">
        <v>1261</v>
      </c>
      <c r="B2836" s="296" t="s">
        <v>1262</v>
      </c>
      <c r="C2836" s="296" t="s">
        <v>312</v>
      </c>
      <c r="D2836" s="297" t="s">
        <v>4864</v>
      </c>
      <c r="E2836" s="323">
        <v>5500</v>
      </c>
      <c r="F2836" s="310" t="s">
        <v>6995</v>
      </c>
      <c r="G2836" s="297" t="s">
        <v>6996</v>
      </c>
      <c r="H2836" s="297" t="s">
        <v>4867</v>
      </c>
      <c r="I2836" s="297" t="s">
        <v>4868</v>
      </c>
      <c r="J2836" s="324" t="s">
        <v>4869</v>
      </c>
      <c r="K2836" s="325"/>
      <c r="L2836" s="322"/>
      <c r="M2836" s="297"/>
      <c r="N2836" s="326">
        <v>2</v>
      </c>
      <c r="O2836" s="296">
        <v>6</v>
      </c>
      <c r="P2836" s="327">
        <v>34229.188122376669</v>
      </c>
      <c r="Q2836" s="321"/>
    </row>
    <row r="2837" spans="1:17" s="285" customFormat="1" ht="11.25" x14ac:dyDescent="0.2">
      <c r="A2837" s="310" t="s">
        <v>1261</v>
      </c>
      <c r="B2837" s="296" t="s">
        <v>1262</v>
      </c>
      <c r="C2837" s="296" t="s">
        <v>312</v>
      </c>
      <c r="D2837" s="297" t="s">
        <v>4864</v>
      </c>
      <c r="E2837" s="323">
        <v>6500</v>
      </c>
      <c r="F2837" s="310" t="s">
        <v>6997</v>
      </c>
      <c r="G2837" s="297" t="s">
        <v>6998</v>
      </c>
      <c r="H2837" s="297" t="s">
        <v>4887</v>
      </c>
      <c r="I2837" s="297" t="s">
        <v>4868</v>
      </c>
      <c r="J2837" s="324" t="s">
        <v>4869</v>
      </c>
      <c r="K2837" s="325"/>
      <c r="L2837" s="322"/>
      <c r="M2837" s="297"/>
      <c r="N2837" s="326">
        <v>2</v>
      </c>
      <c r="O2837" s="296">
        <v>6</v>
      </c>
      <c r="P2837" s="327">
        <v>40229.188122376669</v>
      </c>
      <c r="Q2837" s="321"/>
    </row>
    <row r="2838" spans="1:17" s="285" customFormat="1" ht="11.25" x14ac:dyDescent="0.2">
      <c r="A2838" s="310" t="s">
        <v>1261</v>
      </c>
      <c r="B2838" s="296" t="s">
        <v>1262</v>
      </c>
      <c r="C2838" s="296" t="s">
        <v>312</v>
      </c>
      <c r="D2838" s="297" t="s">
        <v>4864</v>
      </c>
      <c r="E2838" s="323">
        <v>9000</v>
      </c>
      <c r="F2838" s="310" t="s">
        <v>6999</v>
      </c>
      <c r="G2838" s="297" t="s">
        <v>7000</v>
      </c>
      <c r="H2838" s="297" t="s">
        <v>4867</v>
      </c>
      <c r="I2838" s="297" t="s">
        <v>4868</v>
      </c>
      <c r="J2838" s="324" t="s">
        <v>4869</v>
      </c>
      <c r="K2838" s="325"/>
      <c r="L2838" s="322"/>
      <c r="M2838" s="297"/>
      <c r="N2838" s="326">
        <v>2</v>
      </c>
      <c r="O2838" s="296">
        <v>6</v>
      </c>
      <c r="P2838" s="327">
        <v>55229.188122376669</v>
      </c>
      <c r="Q2838" s="321"/>
    </row>
    <row r="2839" spans="1:17" s="285" customFormat="1" ht="11.25" x14ac:dyDescent="0.2">
      <c r="A2839" s="310" t="s">
        <v>1261</v>
      </c>
      <c r="B2839" s="296" t="s">
        <v>1262</v>
      </c>
      <c r="C2839" s="296" t="s">
        <v>312</v>
      </c>
      <c r="D2839" s="297" t="s">
        <v>4956</v>
      </c>
      <c r="E2839" s="323">
        <v>2750</v>
      </c>
      <c r="F2839" s="310" t="s">
        <v>7001</v>
      </c>
      <c r="G2839" s="297" t="s">
        <v>7002</v>
      </c>
      <c r="H2839" s="297" t="s">
        <v>4959</v>
      </c>
      <c r="I2839" s="297" t="s">
        <v>4897</v>
      </c>
      <c r="J2839" s="324" t="s">
        <v>4960</v>
      </c>
      <c r="K2839" s="325"/>
      <c r="L2839" s="322"/>
      <c r="M2839" s="297"/>
      <c r="N2839" s="326">
        <v>1</v>
      </c>
      <c r="O2839" s="296">
        <v>6</v>
      </c>
      <c r="P2839" s="327">
        <v>17729.188122376669</v>
      </c>
      <c r="Q2839" s="321"/>
    </row>
    <row r="2840" spans="1:17" s="285" customFormat="1" ht="11.25" x14ac:dyDescent="0.2">
      <c r="A2840" s="310" t="s">
        <v>1261</v>
      </c>
      <c r="B2840" s="296" t="s">
        <v>1262</v>
      </c>
      <c r="C2840" s="296" t="s">
        <v>312</v>
      </c>
      <c r="D2840" s="297" t="s">
        <v>4864</v>
      </c>
      <c r="E2840" s="323">
        <v>6500</v>
      </c>
      <c r="F2840" s="310" t="s">
        <v>7004</v>
      </c>
      <c r="G2840" s="297" t="s">
        <v>7005</v>
      </c>
      <c r="H2840" s="297" t="s">
        <v>4867</v>
      </c>
      <c r="I2840" s="297" t="s">
        <v>4868</v>
      </c>
      <c r="J2840" s="324" t="s">
        <v>4869</v>
      </c>
      <c r="K2840" s="325"/>
      <c r="L2840" s="322"/>
      <c r="M2840" s="297"/>
      <c r="N2840" s="326">
        <v>2</v>
      </c>
      <c r="O2840" s="296">
        <v>6</v>
      </c>
      <c r="P2840" s="327">
        <v>40229.188122376669</v>
      </c>
      <c r="Q2840" s="321"/>
    </row>
    <row r="2841" spans="1:17" s="285" customFormat="1" ht="11.25" x14ac:dyDescent="0.2">
      <c r="A2841" s="310" t="s">
        <v>1261</v>
      </c>
      <c r="B2841" s="296" t="s">
        <v>1262</v>
      </c>
      <c r="C2841" s="296" t="s">
        <v>312</v>
      </c>
      <c r="D2841" s="297" t="s">
        <v>4864</v>
      </c>
      <c r="E2841" s="323">
        <v>8500</v>
      </c>
      <c r="F2841" s="310" t="s">
        <v>7006</v>
      </c>
      <c r="G2841" s="297" t="s">
        <v>7007</v>
      </c>
      <c r="H2841" s="297" t="s">
        <v>4877</v>
      </c>
      <c r="I2841" s="297" t="s">
        <v>4868</v>
      </c>
      <c r="J2841" s="324" t="s">
        <v>4869</v>
      </c>
      <c r="K2841" s="325"/>
      <c r="L2841" s="322"/>
      <c r="M2841" s="297"/>
      <c r="N2841" s="326">
        <v>1</v>
      </c>
      <c r="O2841" s="296">
        <v>6</v>
      </c>
      <c r="P2841" s="327">
        <v>52229.188122376669</v>
      </c>
      <c r="Q2841" s="321"/>
    </row>
    <row r="2842" spans="1:17" s="285" customFormat="1" ht="11.25" x14ac:dyDescent="0.2">
      <c r="A2842" s="310" t="s">
        <v>1261</v>
      </c>
      <c r="B2842" s="296" t="s">
        <v>1262</v>
      </c>
      <c r="C2842" s="296" t="s">
        <v>312</v>
      </c>
      <c r="D2842" s="297" t="s">
        <v>4864</v>
      </c>
      <c r="E2842" s="323">
        <v>6500</v>
      </c>
      <c r="F2842" s="310" t="s">
        <v>7008</v>
      </c>
      <c r="G2842" s="297" t="s">
        <v>7009</v>
      </c>
      <c r="H2842" s="297" t="s">
        <v>4877</v>
      </c>
      <c r="I2842" s="297" t="s">
        <v>4868</v>
      </c>
      <c r="J2842" s="324" t="s">
        <v>4869</v>
      </c>
      <c r="K2842" s="325"/>
      <c r="L2842" s="322"/>
      <c r="M2842" s="297"/>
      <c r="N2842" s="326">
        <v>2</v>
      </c>
      <c r="O2842" s="296">
        <v>6</v>
      </c>
      <c r="P2842" s="327">
        <v>40229.188122376669</v>
      </c>
      <c r="Q2842" s="321"/>
    </row>
    <row r="2843" spans="1:17" s="285" customFormat="1" ht="11.25" x14ac:dyDescent="0.2">
      <c r="A2843" s="310" t="s">
        <v>1261</v>
      </c>
      <c r="B2843" s="296" t="s">
        <v>1262</v>
      </c>
      <c r="C2843" s="296" t="s">
        <v>312</v>
      </c>
      <c r="D2843" s="297" t="s">
        <v>4864</v>
      </c>
      <c r="E2843" s="323">
        <v>7500</v>
      </c>
      <c r="F2843" s="310" t="s">
        <v>7010</v>
      </c>
      <c r="G2843" s="297" t="s">
        <v>7011</v>
      </c>
      <c r="H2843" s="297" t="s">
        <v>4867</v>
      </c>
      <c r="I2843" s="297" t="s">
        <v>4868</v>
      </c>
      <c r="J2843" s="324" t="s">
        <v>4869</v>
      </c>
      <c r="K2843" s="325"/>
      <c r="L2843" s="322"/>
      <c r="M2843" s="297"/>
      <c r="N2843" s="326">
        <v>4</v>
      </c>
      <c r="O2843" s="296">
        <v>6</v>
      </c>
      <c r="P2843" s="327">
        <v>46229.188122376669</v>
      </c>
      <c r="Q2843" s="321"/>
    </row>
    <row r="2844" spans="1:17" s="285" customFormat="1" ht="11.25" x14ac:dyDescent="0.2">
      <c r="A2844" s="310" t="s">
        <v>1261</v>
      </c>
      <c r="B2844" s="296" t="s">
        <v>1262</v>
      </c>
      <c r="C2844" s="296" t="s">
        <v>312</v>
      </c>
      <c r="D2844" s="297" t="s">
        <v>4864</v>
      </c>
      <c r="E2844" s="323">
        <f>VLOOKUP(F2844,[1]ES_CGR!$E$2:$M$1643,9,0)</f>
        <v>10500</v>
      </c>
      <c r="F2844" s="310" t="s">
        <v>7012</v>
      </c>
      <c r="G2844" s="297" t="s">
        <v>7013</v>
      </c>
      <c r="H2844" s="297" t="s">
        <v>4887</v>
      </c>
      <c r="I2844" s="297" t="s">
        <v>4868</v>
      </c>
      <c r="J2844" s="324" t="s">
        <v>4869</v>
      </c>
      <c r="K2844" s="325"/>
      <c r="L2844" s="322"/>
      <c r="M2844" s="297"/>
      <c r="N2844" s="326">
        <v>3</v>
      </c>
      <c r="O2844" s="296">
        <v>4</v>
      </c>
      <c r="P2844" s="327">
        <v>40372.758122376661</v>
      </c>
      <c r="Q2844" s="321"/>
    </row>
    <row r="2845" spans="1:17" s="285" customFormat="1" ht="11.25" x14ac:dyDescent="0.2">
      <c r="A2845" s="310" t="s">
        <v>1261</v>
      </c>
      <c r="B2845" s="296" t="s">
        <v>1262</v>
      </c>
      <c r="C2845" s="296" t="s">
        <v>312</v>
      </c>
      <c r="D2845" s="297" t="s">
        <v>4864</v>
      </c>
      <c r="E2845" s="323">
        <v>6500</v>
      </c>
      <c r="F2845" s="310" t="s">
        <v>7014</v>
      </c>
      <c r="G2845" s="297" t="s">
        <v>7015</v>
      </c>
      <c r="H2845" s="297" t="s">
        <v>4887</v>
      </c>
      <c r="I2845" s="297" t="s">
        <v>4868</v>
      </c>
      <c r="J2845" s="324" t="s">
        <v>4869</v>
      </c>
      <c r="K2845" s="325"/>
      <c r="L2845" s="322"/>
      <c r="M2845" s="297"/>
      <c r="N2845" s="326">
        <v>1</v>
      </c>
      <c r="O2845" s="296">
        <v>6</v>
      </c>
      <c r="P2845" s="327">
        <v>40229.188122376669</v>
      </c>
      <c r="Q2845" s="321"/>
    </row>
    <row r="2846" spans="1:17" s="285" customFormat="1" ht="11.25" x14ac:dyDescent="0.2">
      <c r="A2846" s="310" t="s">
        <v>1261</v>
      </c>
      <c r="B2846" s="296" t="s">
        <v>1262</v>
      </c>
      <c r="C2846" s="296" t="s">
        <v>312</v>
      </c>
      <c r="D2846" s="297" t="s">
        <v>4864</v>
      </c>
      <c r="E2846" s="323">
        <v>7500</v>
      </c>
      <c r="F2846" s="310" t="s">
        <v>7016</v>
      </c>
      <c r="G2846" s="297" t="s">
        <v>7017</v>
      </c>
      <c r="H2846" s="297" t="s">
        <v>4867</v>
      </c>
      <c r="I2846" s="297" t="s">
        <v>4868</v>
      </c>
      <c r="J2846" s="324" t="s">
        <v>4869</v>
      </c>
      <c r="K2846" s="325"/>
      <c r="L2846" s="322"/>
      <c r="M2846" s="297"/>
      <c r="N2846" s="326">
        <v>2</v>
      </c>
      <c r="O2846" s="296">
        <v>6</v>
      </c>
      <c r="P2846" s="327">
        <v>46229.188122376669</v>
      </c>
      <c r="Q2846" s="321"/>
    </row>
    <row r="2847" spans="1:17" s="285" customFormat="1" ht="11.25" x14ac:dyDescent="0.2">
      <c r="A2847" s="310" t="s">
        <v>1261</v>
      </c>
      <c r="B2847" s="296" t="s">
        <v>1262</v>
      </c>
      <c r="C2847" s="296" t="s">
        <v>312</v>
      </c>
      <c r="D2847" s="297" t="s">
        <v>4864</v>
      </c>
      <c r="E2847" s="323">
        <v>6500</v>
      </c>
      <c r="F2847" s="310" t="s">
        <v>7018</v>
      </c>
      <c r="G2847" s="297" t="s">
        <v>7019</v>
      </c>
      <c r="H2847" s="297" t="s">
        <v>4867</v>
      </c>
      <c r="I2847" s="297" t="s">
        <v>4868</v>
      </c>
      <c r="J2847" s="324" t="s">
        <v>4869</v>
      </c>
      <c r="K2847" s="325"/>
      <c r="L2847" s="322"/>
      <c r="M2847" s="297"/>
      <c r="N2847" s="326">
        <v>2</v>
      </c>
      <c r="O2847" s="296">
        <v>6</v>
      </c>
      <c r="P2847" s="327">
        <v>40229.188122376669</v>
      </c>
      <c r="Q2847" s="321"/>
    </row>
    <row r="2848" spans="1:17" s="285" customFormat="1" ht="11.25" x14ac:dyDescent="0.2">
      <c r="A2848" s="310" t="s">
        <v>1261</v>
      </c>
      <c r="B2848" s="296" t="s">
        <v>1262</v>
      </c>
      <c r="C2848" s="296" t="s">
        <v>312</v>
      </c>
      <c r="D2848" s="297" t="s">
        <v>4864</v>
      </c>
      <c r="E2848" s="323">
        <v>8500</v>
      </c>
      <c r="F2848" s="310" t="s">
        <v>1493</v>
      </c>
      <c r="G2848" s="297" t="s">
        <v>1494</v>
      </c>
      <c r="H2848" s="297" t="s">
        <v>4887</v>
      </c>
      <c r="I2848" s="297" t="s">
        <v>4868</v>
      </c>
      <c r="J2848" s="324" t="s">
        <v>4869</v>
      </c>
      <c r="K2848" s="325"/>
      <c r="L2848" s="322"/>
      <c r="M2848" s="297"/>
      <c r="N2848" s="326">
        <v>1</v>
      </c>
      <c r="O2848" s="296">
        <v>6</v>
      </c>
      <c r="P2848" s="327">
        <v>52229.188122376669</v>
      </c>
      <c r="Q2848" s="321"/>
    </row>
    <row r="2849" spans="1:17" s="285" customFormat="1" ht="11.25" x14ac:dyDescent="0.2">
      <c r="A2849" s="310" t="s">
        <v>1261</v>
      </c>
      <c r="B2849" s="296" t="s">
        <v>1262</v>
      </c>
      <c r="C2849" s="296" t="s">
        <v>312</v>
      </c>
      <c r="D2849" s="297" t="s">
        <v>4864</v>
      </c>
      <c r="E2849" s="323">
        <v>4800</v>
      </c>
      <c r="F2849" s="310" t="s">
        <v>7020</v>
      </c>
      <c r="G2849" s="297" t="s">
        <v>7021</v>
      </c>
      <c r="H2849" s="297" t="s">
        <v>4877</v>
      </c>
      <c r="I2849" s="297" t="s">
        <v>4868</v>
      </c>
      <c r="J2849" s="324" t="s">
        <v>4869</v>
      </c>
      <c r="K2849" s="325"/>
      <c r="L2849" s="322"/>
      <c r="M2849" s="297"/>
      <c r="N2849" s="326">
        <v>1</v>
      </c>
      <c r="O2849" s="296">
        <v>6</v>
      </c>
      <c r="P2849" s="327">
        <v>30029.188122376669</v>
      </c>
      <c r="Q2849" s="321"/>
    </row>
    <row r="2850" spans="1:17" s="285" customFormat="1" ht="11.25" x14ac:dyDescent="0.2">
      <c r="A2850" s="310" t="s">
        <v>1261</v>
      </c>
      <c r="B2850" s="296" t="s">
        <v>1262</v>
      </c>
      <c r="C2850" s="296" t="s">
        <v>312</v>
      </c>
      <c r="D2850" s="297" t="s">
        <v>4864</v>
      </c>
      <c r="E2850" s="323">
        <v>11000</v>
      </c>
      <c r="F2850" s="310" t="s">
        <v>7023</v>
      </c>
      <c r="G2850" s="297" t="s">
        <v>7024</v>
      </c>
      <c r="H2850" s="297" t="s">
        <v>4887</v>
      </c>
      <c r="I2850" s="297" t="s">
        <v>4868</v>
      </c>
      <c r="J2850" s="324" t="s">
        <v>4869</v>
      </c>
      <c r="K2850" s="325"/>
      <c r="L2850" s="322"/>
      <c r="M2850" s="297"/>
      <c r="N2850" s="326">
        <v>2</v>
      </c>
      <c r="O2850" s="296">
        <v>6</v>
      </c>
      <c r="P2850" s="327">
        <v>67229.188122376669</v>
      </c>
      <c r="Q2850" s="321"/>
    </row>
    <row r="2851" spans="1:17" s="285" customFormat="1" ht="11.25" x14ac:dyDescent="0.2">
      <c r="A2851" s="310" t="s">
        <v>1261</v>
      </c>
      <c r="B2851" s="296" t="s">
        <v>1262</v>
      </c>
      <c r="C2851" s="296" t="s">
        <v>312</v>
      </c>
      <c r="D2851" s="297" t="s">
        <v>4880</v>
      </c>
      <c r="E2851" s="323">
        <v>2500</v>
      </c>
      <c r="F2851" s="310" t="s">
        <v>7025</v>
      </c>
      <c r="G2851" s="297" t="s">
        <v>7026</v>
      </c>
      <c r="H2851" s="297" t="s">
        <v>4874</v>
      </c>
      <c r="I2851" s="297" t="s">
        <v>4883</v>
      </c>
      <c r="J2851" s="324" t="s">
        <v>4884</v>
      </c>
      <c r="K2851" s="325"/>
      <c r="L2851" s="322"/>
      <c r="M2851" s="297"/>
      <c r="N2851" s="326">
        <v>1</v>
      </c>
      <c r="O2851" s="296">
        <v>6</v>
      </c>
      <c r="P2851" s="327">
        <v>16229.188122376669</v>
      </c>
      <c r="Q2851" s="321"/>
    </row>
    <row r="2852" spans="1:17" s="285" customFormat="1" ht="11.25" x14ac:dyDescent="0.2">
      <c r="A2852" s="310" t="s">
        <v>1261</v>
      </c>
      <c r="B2852" s="296" t="s">
        <v>1262</v>
      </c>
      <c r="C2852" s="296" t="s">
        <v>312</v>
      </c>
      <c r="D2852" s="297" t="s">
        <v>4864</v>
      </c>
      <c r="E2852" s="323">
        <v>6500</v>
      </c>
      <c r="F2852" s="310" t="s">
        <v>7027</v>
      </c>
      <c r="G2852" s="297" t="s">
        <v>7028</v>
      </c>
      <c r="H2852" s="297" t="s">
        <v>4877</v>
      </c>
      <c r="I2852" s="297" t="s">
        <v>4868</v>
      </c>
      <c r="J2852" s="324" t="s">
        <v>4869</v>
      </c>
      <c r="K2852" s="325"/>
      <c r="L2852" s="322"/>
      <c r="M2852" s="297"/>
      <c r="N2852" s="326">
        <v>1</v>
      </c>
      <c r="O2852" s="296">
        <v>6</v>
      </c>
      <c r="P2852" s="327">
        <v>40229.188122376669</v>
      </c>
      <c r="Q2852" s="321"/>
    </row>
    <row r="2853" spans="1:17" s="285" customFormat="1" ht="11.25" x14ac:dyDescent="0.2">
      <c r="A2853" s="310" t="s">
        <v>1261</v>
      </c>
      <c r="B2853" s="296" t="s">
        <v>1262</v>
      </c>
      <c r="C2853" s="296" t="s">
        <v>312</v>
      </c>
      <c r="D2853" s="297" t="s">
        <v>4864</v>
      </c>
      <c r="E2853" s="323">
        <v>6500</v>
      </c>
      <c r="F2853" s="310" t="s">
        <v>7029</v>
      </c>
      <c r="G2853" s="297" t="s">
        <v>7030</v>
      </c>
      <c r="H2853" s="297" t="s">
        <v>4877</v>
      </c>
      <c r="I2853" s="297" t="s">
        <v>4868</v>
      </c>
      <c r="J2853" s="324" t="s">
        <v>4869</v>
      </c>
      <c r="K2853" s="325"/>
      <c r="L2853" s="322"/>
      <c r="M2853" s="297"/>
      <c r="N2853" s="326">
        <v>4</v>
      </c>
      <c r="O2853" s="296">
        <v>6</v>
      </c>
      <c r="P2853" s="327">
        <v>40229.188122376669</v>
      </c>
      <c r="Q2853" s="321"/>
    </row>
    <row r="2854" spans="1:17" s="285" customFormat="1" ht="11.25" x14ac:dyDescent="0.2">
      <c r="A2854" s="310" t="s">
        <v>1261</v>
      </c>
      <c r="B2854" s="296" t="s">
        <v>1262</v>
      </c>
      <c r="C2854" s="296" t="s">
        <v>312</v>
      </c>
      <c r="D2854" s="297" t="s">
        <v>4864</v>
      </c>
      <c r="E2854" s="323">
        <v>10500</v>
      </c>
      <c r="F2854" s="310" t="s">
        <v>7031</v>
      </c>
      <c r="G2854" s="297" t="s">
        <v>7032</v>
      </c>
      <c r="H2854" s="297" t="s">
        <v>4877</v>
      </c>
      <c r="I2854" s="297" t="s">
        <v>4868</v>
      </c>
      <c r="J2854" s="324" t="s">
        <v>4869</v>
      </c>
      <c r="K2854" s="325"/>
      <c r="L2854" s="322"/>
      <c r="M2854" s="297"/>
      <c r="N2854" s="326">
        <v>1</v>
      </c>
      <c r="O2854" s="296">
        <v>6</v>
      </c>
      <c r="P2854" s="327">
        <v>64229.188122376669</v>
      </c>
      <c r="Q2854" s="321"/>
    </row>
    <row r="2855" spans="1:17" s="285" customFormat="1" ht="11.25" x14ac:dyDescent="0.2">
      <c r="A2855" s="310" t="s">
        <v>1261</v>
      </c>
      <c r="B2855" s="296" t="s">
        <v>1262</v>
      </c>
      <c r="C2855" s="296" t="s">
        <v>312</v>
      </c>
      <c r="D2855" s="297" t="s">
        <v>4864</v>
      </c>
      <c r="E2855" s="323">
        <v>6500</v>
      </c>
      <c r="F2855" s="310" t="s">
        <v>7033</v>
      </c>
      <c r="G2855" s="297" t="s">
        <v>7034</v>
      </c>
      <c r="H2855" s="297" t="s">
        <v>4877</v>
      </c>
      <c r="I2855" s="297" t="s">
        <v>4868</v>
      </c>
      <c r="J2855" s="324" t="s">
        <v>4869</v>
      </c>
      <c r="K2855" s="325"/>
      <c r="L2855" s="322"/>
      <c r="M2855" s="297"/>
      <c r="N2855" s="326">
        <v>1</v>
      </c>
      <c r="O2855" s="296">
        <v>6</v>
      </c>
      <c r="P2855" s="327">
        <v>40229.188122376669</v>
      </c>
      <c r="Q2855" s="321"/>
    </row>
    <row r="2856" spans="1:17" s="285" customFormat="1" ht="11.25" x14ac:dyDescent="0.2">
      <c r="A2856" s="310" t="s">
        <v>1261</v>
      </c>
      <c r="B2856" s="296" t="s">
        <v>1262</v>
      </c>
      <c r="C2856" s="296" t="s">
        <v>312</v>
      </c>
      <c r="D2856" s="297" t="s">
        <v>4956</v>
      </c>
      <c r="E2856" s="323">
        <v>2500</v>
      </c>
      <c r="F2856" s="310" t="s">
        <v>7035</v>
      </c>
      <c r="G2856" s="297" t="s">
        <v>7036</v>
      </c>
      <c r="H2856" s="297" t="s">
        <v>4959</v>
      </c>
      <c r="I2856" s="297" t="s">
        <v>4897</v>
      </c>
      <c r="J2856" s="324" t="s">
        <v>4960</v>
      </c>
      <c r="K2856" s="325"/>
      <c r="L2856" s="322"/>
      <c r="M2856" s="297"/>
      <c r="N2856" s="326">
        <v>1</v>
      </c>
      <c r="O2856" s="296">
        <v>6</v>
      </c>
      <c r="P2856" s="327">
        <v>16229.188122376669</v>
      </c>
      <c r="Q2856" s="321"/>
    </row>
    <row r="2857" spans="1:17" s="285" customFormat="1" ht="11.25" x14ac:dyDescent="0.2">
      <c r="A2857" s="310" t="s">
        <v>1261</v>
      </c>
      <c r="B2857" s="296" t="s">
        <v>1262</v>
      </c>
      <c r="C2857" s="296" t="s">
        <v>312</v>
      </c>
      <c r="D2857" s="297" t="s">
        <v>4864</v>
      </c>
      <c r="E2857" s="323">
        <v>5500</v>
      </c>
      <c r="F2857" s="310" t="s">
        <v>7039</v>
      </c>
      <c r="G2857" s="297" t="s">
        <v>7040</v>
      </c>
      <c r="H2857" s="297" t="s">
        <v>4867</v>
      </c>
      <c r="I2857" s="297" t="s">
        <v>4868</v>
      </c>
      <c r="J2857" s="324" t="s">
        <v>4869</v>
      </c>
      <c r="K2857" s="325"/>
      <c r="L2857" s="322"/>
      <c r="M2857" s="297"/>
      <c r="N2857" s="326">
        <v>4</v>
      </c>
      <c r="O2857" s="296">
        <v>6</v>
      </c>
      <c r="P2857" s="327">
        <v>34229.188122376669</v>
      </c>
      <c r="Q2857" s="321"/>
    </row>
    <row r="2858" spans="1:17" s="285" customFormat="1" ht="11.25" x14ac:dyDescent="0.2">
      <c r="A2858" s="310" t="s">
        <v>1261</v>
      </c>
      <c r="B2858" s="296" t="s">
        <v>1262</v>
      </c>
      <c r="C2858" s="296" t="s">
        <v>312</v>
      </c>
      <c r="D2858" s="297" t="s">
        <v>4864</v>
      </c>
      <c r="E2858" s="323">
        <v>6500</v>
      </c>
      <c r="F2858" s="310" t="s">
        <v>7041</v>
      </c>
      <c r="G2858" s="297" t="s">
        <v>7042</v>
      </c>
      <c r="H2858" s="297" t="s">
        <v>4867</v>
      </c>
      <c r="I2858" s="297" t="s">
        <v>4868</v>
      </c>
      <c r="J2858" s="324" t="s">
        <v>4869</v>
      </c>
      <c r="K2858" s="325"/>
      <c r="L2858" s="322"/>
      <c r="M2858" s="297"/>
      <c r="N2858" s="326">
        <v>2</v>
      </c>
      <c r="O2858" s="296">
        <v>6</v>
      </c>
      <c r="P2858" s="327">
        <v>40229.188122376669</v>
      </c>
      <c r="Q2858" s="321"/>
    </row>
    <row r="2859" spans="1:17" s="285" customFormat="1" ht="11.25" x14ac:dyDescent="0.2">
      <c r="A2859" s="310" t="s">
        <v>1261</v>
      </c>
      <c r="B2859" s="296" t="s">
        <v>1262</v>
      </c>
      <c r="C2859" s="296" t="s">
        <v>312</v>
      </c>
      <c r="D2859" s="297" t="s">
        <v>4864</v>
      </c>
      <c r="E2859" s="323">
        <v>8500</v>
      </c>
      <c r="F2859" s="310" t="s">
        <v>7045</v>
      </c>
      <c r="G2859" s="297" t="s">
        <v>7046</v>
      </c>
      <c r="H2859" s="297" t="s">
        <v>6123</v>
      </c>
      <c r="I2859" s="297" t="s">
        <v>4868</v>
      </c>
      <c r="J2859" s="324" t="s">
        <v>4869</v>
      </c>
      <c r="K2859" s="325"/>
      <c r="L2859" s="322"/>
      <c r="M2859" s="297"/>
      <c r="N2859" s="326">
        <v>4</v>
      </c>
      <c r="O2859" s="296">
        <v>6</v>
      </c>
      <c r="P2859" s="327">
        <v>52229.188122376669</v>
      </c>
      <c r="Q2859" s="321"/>
    </row>
    <row r="2860" spans="1:17" s="285" customFormat="1" ht="11.25" x14ac:dyDescent="0.2">
      <c r="A2860" s="310" t="s">
        <v>1261</v>
      </c>
      <c r="B2860" s="296" t="s">
        <v>1262</v>
      </c>
      <c r="C2860" s="296" t="s">
        <v>312</v>
      </c>
      <c r="D2860" s="297" t="s">
        <v>4864</v>
      </c>
      <c r="E2860" s="323">
        <v>8500</v>
      </c>
      <c r="F2860" s="310" t="s">
        <v>7049</v>
      </c>
      <c r="G2860" s="297" t="s">
        <v>7050</v>
      </c>
      <c r="H2860" s="297" t="s">
        <v>4877</v>
      </c>
      <c r="I2860" s="297" t="s">
        <v>4868</v>
      </c>
      <c r="J2860" s="324" t="s">
        <v>4869</v>
      </c>
      <c r="K2860" s="325"/>
      <c r="L2860" s="322"/>
      <c r="M2860" s="297"/>
      <c r="N2860" s="326">
        <v>1</v>
      </c>
      <c r="O2860" s="296">
        <v>6</v>
      </c>
      <c r="P2860" s="327">
        <v>52229.188122376669</v>
      </c>
      <c r="Q2860" s="321"/>
    </row>
    <row r="2861" spans="1:17" s="285" customFormat="1" ht="11.25" x14ac:dyDescent="0.2">
      <c r="A2861" s="310" t="s">
        <v>1261</v>
      </c>
      <c r="B2861" s="296" t="s">
        <v>1262</v>
      </c>
      <c r="C2861" s="296" t="s">
        <v>312</v>
      </c>
      <c r="D2861" s="297" t="s">
        <v>4864</v>
      </c>
      <c r="E2861" s="323">
        <v>6500</v>
      </c>
      <c r="F2861" s="310" t="s">
        <v>7051</v>
      </c>
      <c r="G2861" s="297" t="s">
        <v>7052</v>
      </c>
      <c r="H2861" s="297" t="s">
        <v>4877</v>
      </c>
      <c r="I2861" s="297" t="s">
        <v>4868</v>
      </c>
      <c r="J2861" s="324" t="s">
        <v>4869</v>
      </c>
      <c r="K2861" s="325"/>
      <c r="L2861" s="322"/>
      <c r="M2861" s="297"/>
      <c r="N2861" s="326">
        <v>2</v>
      </c>
      <c r="O2861" s="296">
        <v>6</v>
      </c>
      <c r="P2861" s="327">
        <v>40229.188122376669</v>
      </c>
      <c r="Q2861" s="321"/>
    </row>
    <row r="2862" spans="1:17" s="285" customFormat="1" ht="11.25" x14ac:dyDescent="0.2">
      <c r="A2862" s="310" t="s">
        <v>1261</v>
      </c>
      <c r="B2862" s="296" t="s">
        <v>1262</v>
      </c>
      <c r="C2862" s="296" t="s">
        <v>312</v>
      </c>
      <c r="D2862" s="297" t="s">
        <v>4864</v>
      </c>
      <c r="E2862" s="323">
        <v>6500</v>
      </c>
      <c r="F2862" s="310" t="s">
        <v>7053</v>
      </c>
      <c r="G2862" s="297" t="s">
        <v>7054</v>
      </c>
      <c r="H2862" s="297" t="s">
        <v>4877</v>
      </c>
      <c r="I2862" s="297" t="s">
        <v>4868</v>
      </c>
      <c r="J2862" s="324" t="s">
        <v>4869</v>
      </c>
      <c r="K2862" s="325"/>
      <c r="L2862" s="322"/>
      <c r="M2862" s="297"/>
      <c r="N2862" s="326">
        <v>4</v>
      </c>
      <c r="O2862" s="296">
        <v>6</v>
      </c>
      <c r="P2862" s="327">
        <v>40229.188122376669</v>
      </c>
      <c r="Q2862" s="321"/>
    </row>
    <row r="2863" spans="1:17" s="285" customFormat="1" ht="11.25" x14ac:dyDescent="0.2">
      <c r="A2863" s="310" t="s">
        <v>1261</v>
      </c>
      <c r="B2863" s="296" t="s">
        <v>1262</v>
      </c>
      <c r="C2863" s="296" t="s">
        <v>312</v>
      </c>
      <c r="D2863" s="297" t="s">
        <v>4880</v>
      </c>
      <c r="E2863" s="323">
        <v>3000</v>
      </c>
      <c r="F2863" s="310" t="s">
        <v>7055</v>
      </c>
      <c r="G2863" s="297" t="s">
        <v>7056</v>
      </c>
      <c r="H2863" s="297" t="s">
        <v>4877</v>
      </c>
      <c r="I2863" s="297" t="s">
        <v>4922</v>
      </c>
      <c r="J2863" s="324" t="s">
        <v>4884</v>
      </c>
      <c r="K2863" s="325"/>
      <c r="L2863" s="322"/>
      <c r="M2863" s="297"/>
      <c r="N2863" s="326">
        <v>1</v>
      </c>
      <c r="O2863" s="296">
        <v>6</v>
      </c>
      <c r="P2863" s="327">
        <v>19229.188122376669</v>
      </c>
      <c r="Q2863" s="321"/>
    </row>
    <row r="2864" spans="1:17" s="285" customFormat="1" ht="11.25" x14ac:dyDescent="0.2">
      <c r="A2864" s="310" t="s">
        <v>1261</v>
      </c>
      <c r="B2864" s="296" t="s">
        <v>1262</v>
      </c>
      <c r="C2864" s="296" t="s">
        <v>312</v>
      </c>
      <c r="D2864" s="297" t="s">
        <v>4864</v>
      </c>
      <c r="E2864" s="323">
        <v>8500</v>
      </c>
      <c r="F2864" s="310" t="s">
        <v>7057</v>
      </c>
      <c r="G2864" s="297" t="s">
        <v>7058</v>
      </c>
      <c r="H2864" s="297" t="s">
        <v>4887</v>
      </c>
      <c r="I2864" s="297" t="s">
        <v>4868</v>
      </c>
      <c r="J2864" s="324" t="s">
        <v>4869</v>
      </c>
      <c r="K2864" s="325"/>
      <c r="L2864" s="322"/>
      <c r="M2864" s="297"/>
      <c r="N2864" s="326">
        <v>1</v>
      </c>
      <c r="O2864" s="296">
        <v>6</v>
      </c>
      <c r="P2864" s="327">
        <v>52229.188122376669</v>
      </c>
      <c r="Q2864" s="321"/>
    </row>
    <row r="2865" spans="1:17" s="285" customFormat="1" ht="11.25" x14ac:dyDescent="0.2">
      <c r="A2865" s="310" t="s">
        <v>1261</v>
      </c>
      <c r="B2865" s="296" t="s">
        <v>1262</v>
      </c>
      <c r="C2865" s="296" t="s">
        <v>312</v>
      </c>
      <c r="D2865" s="297" t="s">
        <v>4864</v>
      </c>
      <c r="E2865" s="323">
        <f>VLOOKUP(F2865,[1]ES_CGR!$E$2:$M$1643,9,0)</f>
        <v>5500</v>
      </c>
      <c r="F2865" s="310" t="s">
        <v>7059</v>
      </c>
      <c r="G2865" s="297" t="s">
        <v>7060</v>
      </c>
      <c r="H2865" s="297" t="s">
        <v>4867</v>
      </c>
      <c r="I2865" s="297" t="s">
        <v>4868</v>
      </c>
      <c r="J2865" s="324" t="s">
        <v>4869</v>
      </c>
      <c r="K2865" s="325"/>
      <c r="L2865" s="322"/>
      <c r="M2865" s="297"/>
      <c r="N2865" s="326">
        <v>1</v>
      </c>
      <c r="O2865" s="296">
        <v>2</v>
      </c>
      <c r="P2865" s="327">
        <v>12503.81812237667</v>
      </c>
      <c r="Q2865" s="321"/>
    </row>
    <row r="2866" spans="1:17" s="285" customFormat="1" ht="11.25" x14ac:dyDescent="0.2">
      <c r="A2866" s="310" t="s">
        <v>1261</v>
      </c>
      <c r="B2866" s="296" t="s">
        <v>1262</v>
      </c>
      <c r="C2866" s="296" t="s">
        <v>312</v>
      </c>
      <c r="D2866" s="297" t="s">
        <v>4864</v>
      </c>
      <c r="E2866" s="323">
        <v>7500</v>
      </c>
      <c r="F2866" s="310" t="s">
        <v>7061</v>
      </c>
      <c r="G2866" s="297" t="s">
        <v>7062</v>
      </c>
      <c r="H2866" s="297" t="s">
        <v>4867</v>
      </c>
      <c r="I2866" s="297" t="s">
        <v>4868</v>
      </c>
      <c r="J2866" s="324" t="s">
        <v>4869</v>
      </c>
      <c r="K2866" s="325"/>
      <c r="L2866" s="322"/>
      <c r="M2866" s="297"/>
      <c r="N2866" s="326">
        <v>4</v>
      </c>
      <c r="O2866" s="296">
        <v>6</v>
      </c>
      <c r="P2866" s="327">
        <v>46229.188122376669</v>
      </c>
      <c r="Q2866" s="321"/>
    </row>
    <row r="2867" spans="1:17" s="285" customFormat="1" ht="11.25" x14ac:dyDescent="0.2">
      <c r="A2867" s="310" t="s">
        <v>1261</v>
      </c>
      <c r="B2867" s="296" t="s">
        <v>1262</v>
      </c>
      <c r="C2867" s="296" t="s">
        <v>312</v>
      </c>
      <c r="D2867" s="297" t="s">
        <v>4864</v>
      </c>
      <c r="E2867" s="323">
        <v>6500</v>
      </c>
      <c r="F2867" s="310" t="s">
        <v>7063</v>
      </c>
      <c r="G2867" s="297" t="s">
        <v>7064</v>
      </c>
      <c r="H2867" s="297" t="s">
        <v>4877</v>
      </c>
      <c r="I2867" s="297" t="s">
        <v>4868</v>
      </c>
      <c r="J2867" s="324" t="s">
        <v>4869</v>
      </c>
      <c r="K2867" s="325"/>
      <c r="L2867" s="322"/>
      <c r="M2867" s="297"/>
      <c r="N2867" s="326">
        <v>1</v>
      </c>
      <c r="O2867" s="296">
        <v>6</v>
      </c>
      <c r="P2867" s="327">
        <v>40229.188122376669</v>
      </c>
      <c r="Q2867" s="321"/>
    </row>
    <row r="2868" spans="1:17" s="285" customFormat="1" ht="11.25" x14ac:dyDescent="0.2">
      <c r="A2868" s="310" t="s">
        <v>1261</v>
      </c>
      <c r="B2868" s="296" t="s">
        <v>1262</v>
      </c>
      <c r="C2868" s="296" t="s">
        <v>312</v>
      </c>
      <c r="D2868" s="297" t="s">
        <v>4864</v>
      </c>
      <c r="E2868" s="323">
        <v>6500</v>
      </c>
      <c r="F2868" s="310" t="s">
        <v>7065</v>
      </c>
      <c r="G2868" s="297" t="s">
        <v>7066</v>
      </c>
      <c r="H2868" s="297" t="s">
        <v>4877</v>
      </c>
      <c r="I2868" s="297" t="s">
        <v>4868</v>
      </c>
      <c r="J2868" s="324" t="s">
        <v>4869</v>
      </c>
      <c r="K2868" s="325"/>
      <c r="L2868" s="322"/>
      <c r="M2868" s="297"/>
      <c r="N2868" s="326">
        <v>1</v>
      </c>
      <c r="O2868" s="296">
        <v>6</v>
      </c>
      <c r="P2868" s="327">
        <v>40229.188122376669</v>
      </c>
      <c r="Q2868" s="321"/>
    </row>
    <row r="2869" spans="1:17" s="285" customFormat="1" ht="11.25" x14ac:dyDescent="0.2">
      <c r="A2869" s="310" t="s">
        <v>1261</v>
      </c>
      <c r="B2869" s="296" t="s">
        <v>1262</v>
      </c>
      <c r="C2869" s="296" t="s">
        <v>312</v>
      </c>
      <c r="D2869" s="297" t="s">
        <v>4864</v>
      </c>
      <c r="E2869" s="323">
        <v>7500</v>
      </c>
      <c r="F2869" s="310" t="s">
        <v>7067</v>
      </c>
      <c r="G2869" s="297" t="s">
        <v>7068</v>
      </c>
      <c r="H2869" s="297" t="s">
        <v>4874</v>
      </c>
      <c r="I2869" s="297" t="s">
        <v>4868</v>
      </c>
      <c r="J2869" s="324" t="s">
        <v>4869</v>
      </c>
      <c r="K2869" s="325"/>
      <c r="L2869" s="322"/>
      <c r="M2869" s="297"/>
      <c r="N2869" s="326">
        <v>1</v>
      </c>
      <c r="O2869" s="296">
        <v>6</v>
      </c>
      <c r="P2869" s="327">
        <v>46229.188122376669</v>
      </c>
      <c r="Q2869" s="321"/>
    </row>
    <row r="2870" spans="1:17" s="285" customFormat="1" ht="11.25" x14ac:dyDescent="0.2">
      <c r="A2870" s="310" t="s">
        <v>1261</v>
      </c>
      <c r="B2870" s="296" t="s">
        <v>1262</v>
      </c>
      <c r="C2870" s="296" t="s">
        <v>312</v>
      </c>
      <c r="D2870" s="297" t="s">
        <v>4880</v>
      </c>
      <c r="E2870" s="323">
        <v>4200</v>
      </c>
      <c r="F2870" s="310" t="s">
        <v>7069</v>
      </c>
      <c r="G2870" s="297" t="s">
        <v>7070</v>
      </c>
      <c r="H2870" s="297" t="s">
        <v>5196</v>
      </c>
      <c r="I2870" s="297" t="s">
        <v>4883</v>
      </c>
      <c r="J2870" s="324" t="s">
        <v>4884</v>
      </c>
      <c r="K2870" s="325"/>
      <c r="L2870" s="322"/>
      <c r="M2870" s="297"/>
      <c r="N2870" s="326">
        <v>1</v>
      </c>
      <c r="O2870" s="296">
        <v>6</v>
      </c>
      <c r="P2870" s="327">
        <v>26429.188122376669</v>
      </c>
      <c r="Q2870" s="321"/>
    </row>
    <row r="2871" spans="1:17" s="285" customFormat="1" ht="11.25" x14ac:dyDescent="0.2">
      <c r="A2871" s="310" t="s">
        <v>1261</v>
      </c>
      <c r="B2871" s="296" t="s">
        <v>1262</v>
      </c>
      <c r="C2871" s="296" t="s">
        <v>312</v>
      </c>
      <c r="D2871" s="297" t="s">
        <v>4864</v>
      </c>
      <c r="E2871" s="323">
        <v>6500</v>
      </c>
      <c r="F2871" s="310" t="s">
        <v>7071</v>
      </c>
      <c r="G2871" s="297" t="s">
        <v>7072</v>
      </c>
      <c r="H2871" s="297" t="s">
        <v>4903</v>
      </c>
      <c r="I2871" s="297" t="s">
        <v>4868</v>
      </c>
      <c r="J2871" s="324" t="s">
        <v>4869</v>
      </c>
      <c r="K2871" s="325"/>
      <c r="L2871" s="322"/>
      <c r="M2871" s="297"/>
      <c r="N2871" s="326">
        <v>1</v>
      </c>
      <c r="O2871" s="296">
        <v>6</v>
      </c>
      <c r="P2871" s="327">
        <v>40229.188122376669</v>
      </c>
      <c r="Q2871" s="321"/>
    </row>
    <row r="2872" spans="1:17" s="285" customFormat="1" ht="11.25" x14ac:dyDescent="0.2">
      <c r="A2872" s="310" t="s">
        <v>1261</v>
      </c>
      <c r="B2872" s="296" t="s">
        <v>1262</v>
      </c>
      <c r="C2872" s="296" t="s">
        <v>312</v>
      </c>
      <c r="D2872" s="297" t="s">
        <v>4864</v>
      </c>
      <c r="E2872" s="323">
        <v>9500</v>
      </c>
      <c r="F2872" s="310" t="s">
        <v>7073</v>
      </c>
      <c r="G2872" s="297" t="s">
        <v>7074</v>
      </c>
      <c r="H2872" s="297" t="s">
        <v>4867</v>
      </c>
      <c r="I2872" s="297" t="s">
        <v>4868</v>
      </c>
      <c r="J2872" s="324" t="s">
        <v>4869</v>
      </c>
      <c r="K2872" s="325"/>
      <c r="L2872" s="322"/>
      <c r="M2872" s="297"/>
      <c r="N2872" s="326">
        <v>2</v>
      </c>
      <c r="O2872" s="296">
        <v>6</v>
      </c>
      <c r="P2872" s="327">
        <v>58229.188122376669</v>
      </c>
      <c r="Q2872" s="321"/>
    </row>
    <row r="2873" spans="1:17" s="285" customFormat="1" ht="11.25" x14ac:dyDescent="0.2">
      <c r="A2873" s="310" t="s">
        <v>1261</v>
      </c>
      <c r="B2873" s="296" t="s">
        <v>1262</v>
      </c>
      <c r="C2873" s="296" t="s">
        <v>312</v>
      </c>
      <c r="D2873" s="297" t="s">
        <v>4864</v>
      </c>
      <c r="E2873" s="323">
        <v>12500</v>
      </c>
      <c r="F2873" s="310" t="s">
        <v>7075</v>
      </c>
      <c r="G2873" s="297" t="s">
        <v>7076</v>
      </c>
      <c r="H2873" s="297" t="s">
        <v>4877</v>
      </c>
      <c r="I2873" s="297" t="s">
        <v>4868</v>
      </c>
      <c r="J2873" s="324" t="s">
        <v>4869</v>
      </c>
      <c r="K2873" s="325"/>
      <c r="L2873" s="322"/>
      <c r="M2873" s="297"/>
      <c r="N2873" s="326">
        <v>1</v>
      </c>
      <c r="O2873" s="296">
        <v>6</v>
      </c>
      <c r="P2873" s="327">
        <v>76229.188122376669</v>
      </c>
      <c r="Q2873" s="321"/>
    </row>
    <row r="2874" spans="1:17" s="285" customFormat="1" ht="11.25" x14ac:dyDescent="0.2">
      <c r="A2874" s="310" t="s">
        <v>1261</v>
      </c>
      <c r="B2874" s="296" t="s">
        <v>1262</v>
      </c>
      <c r="C2874" s="296" t="s">
        <v>312</v>
      </c>
      <c r="D2874" s="297" t="s">
        <v>4864</v>
      </c>
      <c r="E2874" s="323">
        <v>5000</v>
      </c>
      <c r="F2874" s="310" t="s">
        <v>7081</v>
      </c>
      <c r="G2874" s="297" t="s">
        <v>7082</v>
      </c>
      <c r="H2874" s="297" t="s">
        <v>4903</v>
      </c>
      <c r="I2874" s="297" t="s">
        <v>4868</v>
      </c>
      <c r="J2874" s="324" t="s">
        <v>4869</v>
      </c>
      <c r="K2874" s="325"/>
      <c r="L2874" s="322"/>
      <c r="M2874" s="297"/>
      <c r="N2874" s="326">
        <v>1</v>
      </c>
      <c r="O2874" s="296">
        <v>6</v>
      </c>
      <c r="P2874" s="327">
        <v>31229.188122376669</v>
      </c>
      <c r="Q2874" s="321"/>
    </row>
    <row r="2875" spans="1:17" s="285" customFormat="1" ht="11.25" x14ac:dyDescent="0.2">
      <c r="A2875" s="310" t="s">
        <v>1261</v>
      </c>
      <c r="B2875" s="296" t="s">
        <v>1262</v>
      </c>
      <c r="C2875" s="296" t="s">
        <v>312</v>
      </c>
      <c r="D2875" s="297" t="s">
        <v>4864</v>
      </c>
      <c r="E2875" s="323">
        <v>11000</v>
      </c>
      <c r="F2875" s="310" t="s">
        <v>7083</v>
      </c>
      <c r="G2875" s="297" t="s">
        <v>7084</v>
      </c>
      <c r="H2875" s="297" t="s">
        <v>5647</v>
      </c>
      <c r="I2875" s="297" t="s">
        <v>4868</v>
      </c>
      <c r="J2875" s="324" t="s">
        <v>4869</v>
      </c>
      <c r="K2875" s="325"/>
      <c r="L2875" s="322"/>
      <c r="M2875" s="297"/>
      <c r="N2875" s="326">
        <v>2</v>
      </c>
      <c r="O2875" s="296">
        <v>6</v>
      </c>
      <c r="P2875" s="327">
        <v>67229.188122376669</v>
      </c>
      <c r="Q2875" s="321"/>
    </row>
    <row r="2876" spans="1:17" s="285" customFormat="1" ht="11.25" x14ac:dyDescent="0.2">
      <c r="A2876" s="310" t="s">
        <v>1261</v>
      </c>
      <c r="B2876" s="296" t="s">
        <v>1262</v>
      </c>
      <c r="C2876" s="296" t="s">
        <v>312</v>
      </c>
      <c r="D2876" s="297" t="s">
        <v>4864</v>
      </c>
      <c r="E2876" s="323">
        <v>6500</v>
      </c>
      <c r="F2876" s="310" t="s">
        <v>2648</v>
      </c>
      <c r="G2876" s="297" t="s">
        <v>2649</v>
      </c>
      <c r="H2876" s="297" t="s">
        <v>4887</v>
      </c>
      <c r="I2876" s="297" t="s">
        <v>4868</v>
      </c>
      <c r="J2876" s="324" t="s">
        <v>4869</v>
      </c>
      <c r="K2876" s="325"/>
      <c r="L2876" s="322"/>
      <c r="M2876" s="297"/>
      <c r="N2876" s="326">
        <v>2</v>
      </c>
      <c r="O2876" s="296">
        <v>6</v>
      </c>
      <c r="P2876" s="327">
        <v>40229.188122376669</v>
      </c>
      <c r="Q2876" s="321"/>
    </row>
    <row r="2877" spans="1:17" s="285" customFormat="1" ht="11.25" x14ac:dyDescent="0.2">
      <c r="A2877" s="310" t="s">
        <v>1261</v>
      </c>
      <c r="B2877" s="296" t="s">
        <v>1262</v>
      </c>
      <c r="C2877" s="296" t="s">
        <v>312</v>
      </c>
      <c r="D2877" s="297" t="s">
        <v>4864</v>
      </c>
      <c r="E2877" s="323">
        <v>12500</v>
      </c>
      <c r="F2877" s="310" t="s">
        <v>7087</v>
      </c>
      <c r="G2877" s="297" t="s">
        <v>7088</v>
      </c>
      <c r="H2877" s="297" t="s">
        <v>4917</v>
      </c>
      <c r="I2877" s="297" t="s">
        <v>4868</v>
      </c>
      <c r="J2877" s="324" t="s">
        <v>4869</v>
      </c>
      <c r="K2877" s="325"/>
      <c r="L2877" s="322"/>
      <c r="M2877" s="297"/>
      <c r="N2877" s="326">
        <v>1</v>
      </c>
      <c r="O2877" s="296">
        <v>6</v>
      </c>
      <c r="P2877" s="327">
        <v>76229.188122376669</v>
      </c>
      <c r="Q2877" s="321"/>
    </row>
    <row r="2878" spans="1:17" s="285" customFormat="1" ht="11.25" x14ac:dyDescent="0.2">
      <c r="A2878" s="310" t="s">
        <v>1261</v>
      </c>
      <c r="B2878" s="296" t="s">
        <v>1262</v>
      </c>
      <c r="C2878" s="296" t="s">
        <v>312</v>
      </c>
      <c r="D2878" s="297" t="s">
        <v>4880</v>
      </c>
      <c r="E2878" s="323">
        <v>2800</v>
      </c>
      <c r="F2878" s="310" t="s">
        <v>7089</v>
      </c>
      <c r="G2878" s="297" t="s">
        <v>7090</v>
      </c>
      <c r="H2878" s="297" t="s">
        <v>5050</v>
      </c>
      <c r="I2878" s="297" t="s">
        <v>4868</v>
      </c>
      <c r="J2878" s="324" t="s">
        <v>5069</v>
      </c>
      <c r="K2878" s="325"/>
      <c r="L2878" s="322"/>
      <c r="M2878" s="297"/>
      <c r="N2878" s="326">
        <v>1</v>
      </c>
      <c r="O2878" s="296">
        <v>6</v>
      </c>
      <c r="P2878" s="327">
        <v>18029.188122376669</v>
      </c>
      <c r="Q2878" s="321"/>
    </row>
    <row r="2879" spans="1:17" s="285" customFormat="1" ht="11.25" x14ac:dyDescent="0.2">
      <c r="A2879" s="310" t="s">
        <v>1261</v>
      </c>
      <c r="B2879" s="296" t="s">
        <v>1262</v>
      </c>
      <c r="C2879" s="296" t="s">
        <v>312</v>
      </c>
      <c r="D2879" s="297" t="s">
        <v>4864</v>
      </c>
      <c r="E2879" s="323">
        <v>8500</v>
      </c>
      <c r="F2879" s="310" t="s">
        <v>7091</v>
      </c>
      <c r="G2879" s="297" t="s">
        <v>7092</v>
      </c>
      <c r="H2879" s="297" t="s">
        <v>4887</v>
      </c>
      <c r="I2879" s="297" t="s">
        <v>4868</v>
      </c>
      <c r="J2879" s="324" t="s">
        <v>4869</v>
      </c>
      <c r="K2879" s="325"/>
      <c r="L2879" s="322"/>
      <c r="M2879" s="297"/>
      <c r="N2879" s="326">
        <v>2</v>
      </c>
      <c r="O2879" s="296">
        <v>6</v>
      </c>
      <c r="P2879" s="327">
        <v>52229.188122376669</v>
      </c>
      <c r="Q2879" s="321"/>
    </row>
    <row r="2880" spans="1:17" s="285" customFormat="1" ht="11.25" x14ac:dyDescent="0.2">
      <c r="A2880" s="310" t="s">
        <v>1261</v>
      </c>
      <c r="B2880" s="296" t="s">
        <v>1262</v>
      </c>
      <c r="C2880" s="296" t="s">
        <v>312</v>
      </c>
      <c r="D2880" s="297" t="s">
        <v>4864</v>
      </c>
      <c r="E2880" s="323">
        <v>6500</v>
      </c>
      <c r="F2880" s="310" t="s">
        <v>7093</v>
      </c>
      <c r="G2880" s="297" t="s">
        <v>7094</v>
      </c>
      <c r="H2880" s="297" t="s">
        <v>4877</v>
      </c>
      <c r="I2880" s="297" t="s">
        <v>4868</v>
      </c>
      <c r="J2880" s="324" t="s">
        <v>4869</v>
      </c>
      <c r="K2880" s="325"/>
      <c r="L2880" s="322"/>
      <c r="M2880" s="297"/>
      <c r="N2880" s="326">
        <v>2</v>
      </c>
      <c r="O2880" s="296">
        <v>6</v>
      </c>
      <c r="P2880" s="327">
        <v>40229.188122376669</v>
      </c>
      <c r="Q2880" s="321"/>
    </row>
    <row r="2881" spans="1:17" s="285" customFormat="1" ht="11.25" x14ac:dyDescent="0.2">
      <c r="A2881" s="310" t="s">
        <v>1261</v>
      </c>
      <c r="B2881" s="296" t="s">
        <v>1262</v>
      </c>
      <c r="C2881" s="296" t="s">
        <v>312</v>
      </c>
      <c r="D2881" s="297" t="s">
        <v>4864</v>
      </c>
      <c r="E2881" s="323">
        <v>5500</v>
      </c>
      <c r="F2881" s="310" t="s">
        <v>7095</v>
      </c>
      <c r="G2881" s="297" t="s">
        <v>7096</v>
      </c>
      <c r="H2881" s="297" t="s">
        <v>4867</v>
      </c>
      <c r="I2881" s="297" t="s">
        <v>4868</v>
      </c>
      <c r="J2881" s="324" t="s">
        <v>4869</v>
      </c>
      <c r="K2881" s="325"/>
      <c r="L2881" s="322"/>
      <c r="M2881" s="297"/>
      <c r="N2881" s="326">
        <v>1</v>
      </c>
      <c r="O2881" s="296">
        <v>6</v>
      </c>
      <c r="P2881" s="327">
        <v>34229.188122376669</v>
      </c>
      <c r="Q2881" s="321"/>
    </row>
    <row r="2882" spans="1:17" s="285" customFormat="1" ht="11.25" x14ac:dyDescent="0.2">
      <c r="A2882" s="310" t="s">
        <v>1261</v>
      </c>
      <c r="B2882" s="296" t="s">
        <v>1262</v>
      </c>
      <c r="C2882" s="296" t="s">
        <v>312</v>
      </c>
      <c r="D2882" s="297" t="s">
        <v>4864</v>
      </c>
      <c r="E2882" s="323">
        <v>6500</v>
      </c>
      <c r="F2882" s="310" t="s">
        <v>7097</v>
      </c>
      <c r="G2882" s="297" t="s">
        <v>7098</v>
      </c>
      <c r="H2882" s="297" t="s">
        <v>4917</v>
      </c>
      <c r="I2882" s="297" t="s">
        <v>4868</v>
      </c>
      <c r="J2882" s="324" t="s">
        <v>4869</v>
      </c>
      <c r="K2882" s="325"/>
      <c r="L2882" s="322"/>
      <c r="M2882" s="297"/>
      <c r="N2882" s="326">
        <v>1</v>
      </c>
      <c r="O2882" s="296">
        <v>6</v>
      </c>
      <c r="P2882" s="327">
        <v>44277.648122376668</v>
      </c>
      <c r="Q2882" s="321"/>
    </row>
    <row r="2883" spans="1:17" s="285" customFormat="1" ht="11.25" x14ac:dyDescent="0.2">
      <c r="A2883" s="310" t="s">
        <v>1261</v>
      </c>
      <c r="B2883" s="296" t="s">
        <v>1262</v>
      </c>
      <c r="C2883" s="296" t="s">
        <v>312</v>
      </c>
      <c r="D2883" s="297" t="s">
        <v>4864</v>
      </c>
      <c r="E2883" s="323">
        <v>12000</v>
      </c>
      <c r="F2883" s="310" t="s">
        <v>7099</v>
      </c>
      <c r="G2883" s="297" t="s">
        <v>7100</v>
      </c>
      <c r="H2883" s="297" t="s">
        <v>4877</v>
      </c>
      <c r="I2883" s="297" t="s">
        <v>4868</v>
      </c>
      <c r="J2883" s="324" t="s">
        <v>4869</v>
      </c>
      <c r="K2883" s="325"/>
      <c r="L2883" s="322"/>
      <c r="M2883" s="297"/>
      <c r="N2883" s="326">
        <v>4</v>
      </c>
      <c r="O2883" s="296">
        <v>6</v>
      </c>
      <c r="P2883" s="327">
        <v>73229.188122376669</v>
      </c>
      <c r="Q2883" s="321"/>
    </row>
    <row r="2884" spans="1:17" s="285" customFormat="1" ht="11.25" x14ac:dyDescent="0.2">
      <c r="A2884" s="310" t="s">
        <v>1261</v>
      </c>
      <c r="B2884" s="296" t="s">
        <v>1262</v>
      </c>
      <c r="C2884" s="296" t="s">
        <v>312</v>
      </c>
      <c r="D2884" s="297" t="s">
        <v>4864</v>
      </c>
      <c r="E2884" s="323">
        <v>8500</v>
      </c>
      <c r="F2884" s="310" t="s">
        <v>7101</v>
      </c>
      <c r="G2884" s="297" t="s">
        <v>7102</v>
      </c>
      <c r="H2884" s="297" t="s">
        <v>4887</v>
      </c>
      <c r="I2884" s="297" t="s">
        <v>4868</v>
      </c>
      <c r="J2884" s="324" t="s">
        <v>4869</v>
      </c>
      <c r="K2884" s="325"/>
      <c r="L2884" s="322"/>
      <c r="M2884" s="297"/>
      <c r="N2884" s="326">
        <v>4</v>
      </c>
      <c r="O2884" s="296">
        <v>6</v>
      </c>
      <c r="P2884" s="327">
        <v>52229.188122376669</v>
      </c>
      <c r="Q2884" s="321"/>
    </row>
    <row r="2885" spans="1:17" s="285" customFormat="1" ht="11.25" x14ac:dyDescent="0.2">
      <c r="A2885" s="310" t="s">
        <v>1261</v>
      </c>
      <c r="B2885" s="296" t="s">
        <v>1262</v>
      </c>
      <c r="C2885" s="296" t="s">
        <v>312</v>
      </c>
      <c r="D2885" s="297" t="s">
        <v>4864</v>
      </c>
      <c r="E2885" s="323">
        <v>6500</v>
      </c>
      <c r="F2885" s="310" t="s">
        <v>7103</v>
      </c>
      <c r="G2885" s="297" t="s">
        <v>7104</v>
      </c>
      <c r="H2885" s="297" t="s">
        <v>4877</v>
      </c>
      <c r="I2885" s="297" t="s">
        <v>4868</v>
      </c>
      <c r="J2885" s="324" t="s">
        <v>4869</v>
      </c>
      <c r="K2885" s="325"/>
      <c r="L2885" s="322"/>
      <c r="M2885" s="297"/>
      <c r="N2885" s="326">
        <v>1</v>
      </c>
      <c r="O2885" s="296">
        <v>6</v>
      </c>
      <c r="P2885" s="327">
        <v>40229.188122376669</v>
      </c>
      <c r="Q2885" s="321"/>
    </row>
    <row r="2886" spans="1:17" s="285" customFormat="1" ht="11.25" x14ac:dyDescent="0.2">
      <c r="A2886" s="310" t="s">
        <v>1261</v>
      </c>
      <c r="B2886" s="296" t="s">
        <v>1262</v>
      </c>
      <c r="C2886" s="296" t="s">
        <v>312</v>
      </c>
      <c r="D2886" s="297" t="s">
        <v>4864</v>
      </c>
      <c r="E2886" s="323">
        <v>11500</v>
      </c>
      <c r="F2886" s="310" t="s">
        <v>7106</v>
      </c>
      <c r="G2886" s="297" t="s">
        <v>7107</v>
      </c>
      <c r="H2886" s="297" t="s">
        <v>4887</v>
      </c>
      <c r="I2886" s="297" t="s">
        <v>4868</v>
      </c>
      <c r="J2886" s="324" t="s">
        <v>4869</v>
      </c>
      <c r="K2886" s="325"/>
      <c r="L2886" s="322"/>
      <c r="M2886" s="297"/>
      <c r="N2886" s="326">
        <v>4</v>
      </c>
      <c r="O2886" s="296">
        <v>6</v>
      </c>
      <c r="P2886" s="327">
        <v>70229.188122376669</v>
      </c>
      <c r="Q2886" s="321"/>
    </row>
    <row r="2887" spans="1:17" s="285" customFormat="1" ht="11.25" x14ac:dyDescent="0.2">
      <c r="A2887" s="310" t="s">
        <v>1261</v>
      </c>
      <c r="B2887" s="296" t="s">
        <v>1262</v>
      </c>
      <c r="C2887" s="296" t="s">
        <v>312</v>
      </c>
      <c r="D2887" s="297" t="s">
        <v>4864</v>
      </c>
      <c r="E2887" s="323">
        <v>6500</v>
      </c>
      <c r="F2887" s="310" t="s">
        <v>7110</v>
      </c>
      <c r="G2887" s="297" t="s">
        <v>7111</v>
      </c>
      <c r="H2887" s="297" t="s">
        <v>4877</v>
      </c>
      <c r="I2887" s="297" t="s">
        <v>4868</v>
      </c>
      <c r="J2887" s="324" t="s">
        <v>4869</v>
      </c>
      <c r="K2887" s="325"/>
      <c r="L2887" s="322"/>
      <c r="M2887" s="297"/>
      <c r="N2887" s="326">
        <v>1</v>
      </c>
      <c r="O2887" s="296">
        <v>6</v>
      </c>
      <c r="P2887" s="327">
        <v>40229.188122376669</v>
      </c>
      <c r="Q2887" s="321"/>
    </row>
    <row r="2888" spans="1:17" s="285" customFormat="1" ht="11.25" x14ac:dyDescent="0.2">
      <c r="A2888" s="310" t="s">
        <v>1261</v>
      </c>
      <c r="B2888" s="296" t="s">
        <v>1262</v>
      </c>
      <c r="C2888" s="296" t="s">
        <v>312</v>
      </c>
      <c r="D2888" s="297" t="s">
        <v>4864</v>
      </c>
      <c r="E2888" s="323">
        <v>8500</v>
      </c>
      <c r="F2888" s="310" t="s">
        <v>7112</v>
      </c>
      <c r="G2888" s="297" t="s">
        <v>7113</v>
      </c>
      <c r="H2888" s="297" t="s">
        <v>4887</v>
      </c>
      <c r="I2888" s="297" t="s">
        <v>4868</v>
      </c>
      <c r="J2888" s="324" t="s">
        <v>4869</v>
      </c>
      <c r="K2888" s="325"/>
      <c r="L2888" s="322"/>
      <c r="M2888" s="297"/>
      <c r="N2888" s="326">
        <v>2</v>
      </c>
      <c r="O2888" s="296">
        <v>6</v>
      </c>
      <c r="P2888" s="327">
        <v>52229.188122376669</v>
      </c>
      <c r="Q2888" s="321"/>
    </row>
    <row r="2889" spans="1:17" s="285" customFormat="1" ht="11.25" x14ac:dyDescent="0.2">
      <c r="A2889" s="310" t="s">
        <v>1261</v>
      </c>
      <c r="B2889" s="296" t="s">
        <v>1262</v>
      </c>
      <c r="C2889" s="296" t="s">
        <v>312</v>
      </c>
      <c r="D2889" s="297" t="s">
        <v>4864</v>
      </c>
      <c r="E2889" s="323">
        <v>6500</v>
      </c>
      <c r="F2889" s="310" t="s">
        <v>7114</v>
      </c>
      <c r="G2889" s="297" t="s">
        <v>7115</v>
      </c>
      <c r="H2889" s="297" t="s">
        <v>4877</v>
      </c>
      <c r="I2889" s="297" t="s">
        <v>4868</v>
      </c>
      <c r="J2889" s="324" t="s">
        <v>4869</v>
      </c>
      <c r="K2889" s="325"/>
      <c r="L2889" s="322"/>
      <c r="M2889" s="297"/>
      <c r="N2889" s="326">
        <v>1</v>
      </c>
      <c r="O2889" s="296">
        <v>6</v>
      </c>
      <c r="P2889" s="327">
        <v>40229.188122376669</v>
      </c>
      <c r="Q2889" s="321"/>
    </row>
    <row r="2890" spans="1:17" s="285" customFormat="1" ht="11.25" x14ac:dyDescent="0.2">
      <c r="A2890" s="310" t="s">
        <v>1261</v>
      </c>
      <c r="B2890" s="296" t="s">
        <v>1262</v>
      </c>
      <c r="C2890" s="296" t="s">
        <v>312</v>
      </c>
      <c r="D2890" s="297" t="s">
        <v>4956</v>
      </c>
      <c r="E2890" s="323">
        <v>3400</v>
      </c>
      <c r="F2890" s="310" t="s">
        <v>7116</v>
      </c>
      <c r="G2890" s="297" t="s">
        <v>7117</v>
      </c>
      <c r="H2890" s="297" t="s">
        <v>4959</v>
      </c>
      <c r="I2890" s="297" t="s">
        <v>4897</v>
      </c>
      <c r="J2890" s="324" t="s">
        <v>4960</v>
      </c>
      <c r="K2890" s="325"/>
      <c r="L2890" s="322"/>
      <c r="M2890" s="297"/>
      <c r="N2890" s="326">
        <v>1</v>
      </c>
      <c r="O2890" s="296">
        <v>6</v>
      </c>
      <c r="P2890" s="327">
        <v>21629.188122376669</v>
      </c>
      <c r="Q2890" s="321"/>
    </row>
    <row r="2891" spans="1:17" s="285" customFormat="1" ht="11.25" x14ac:dyDescent="0.2">
      <c r="A2891" s="310" t="s">
        <v>1261</v>
      </c>
      <c r="B2891" s="296" t="s">
        <v>1262</v>
      </c>
      <c r="C2891" s="296" t="s">
        <v>312</v>
      </c>
      <c r="D2891" s="297" t="s">
        <v>4864</v>
      </c>
      <c r="E2891" s="323">
        <v>11000</v>
      </c>
      <c r="F2891" s="310" t="s">
        <v>7118</v>
      </c>
      <c r="G2891" s="297" t="s">
        <v>7119</v>
      </c>
      <c r="H2891" s="297" t="s">
        <v>4887</v>
      </c>
      <c r="I2891" s="297" t="s">
        <v>4868</v>
      </c>
      <c r="J2891" s="324" t="s">
        <v>4869</v>
      </c>
      <c r="K2891" s="325"/>
      <c r="L2891" s="322"/>
      <c r="M2891" s="297"/>
      <c r="N2891" s="326">
        <v>2</v>
      </c>
      <c r="O2891" s="296">
        <v>6</v>
      </c>
      <c r="P2891" s="327">
        <v>67229.188122376669</v>
      </c>
      <c r="Q2891" s="321"/>
    </row>
    <row r="2892" spans="1:17" s="285" customFormat="1" ht="11.25" x14ac:dyDescent="0.2">
      <c r="A2892" s="310" t="s">
        <v>1261</v>
      </c>
      <c r="B2892" s="296" t="s">
        <v>1262</v>
      </c>
      <c r="C2892" s="296" t="s">
        <v>312</v>
      </c>
      <c r="D2892" s="297" t="s">
        <v>4864</v>
      </c>
      <c r="E2892" s="323">
        <v>6500</v>
      </c>
      <c r="F2892" s="310" t="s">
        <v>7120</v>
      </c>
      <c r="G2892" s="297" t="s">
        <v>7121</v>
      </c>
      <c r="H2892" s="297" t="s">
        <v>4887</v>
      </c>
      <c r="I2892" s="297" t="s">
        <v>4868</v>
      </c>
      <c r="J2892" s="324" t="s">
        <v>4869</v>
      </c>
      <c r="K2892" s="325"/>
      <c r="L2892" s="322"/>
      <c r="M2892" s="297"/>
      <c r="N2892" s="326">
        <v>2</v>
      </c>
      <c r="O2892" s="296">
        <v>6</v>
      </c>
      <c r="P2892" s="327">
        <v>40229.188122376669</v>
      </c>
      <c r="Q2892" s="321"/>
    </row>
    <row r="2893" spans="1:17" s="285" customFormat="1" ht="11.25" x14ac:dyDescent="0.2">
      <c r="A2893" s="310" t="s">
        <v>1261</v>
      </c>
      <c r="B2893" s="296" t="s">
        <v>1262</v>
      </c>
      <c r="C2893" s="296" t="s">
        <v>312</v>
      </c>
      <c r="D2893" s="297" t="s">
        <v>4864</v>
      </c>
      <c r="E2893" s="323">
        <v>6500</v>
      </c>
      <c r="F2893" s="310" t="s">
        <v>7122</v>
      </c>
      <c r="G2893" s="297" t="s">
        <v>7123</v>
      </c>
      <c r="H2893" s="297" t="s">
        <v>5053</v>
      </c>
      <c r="I2893" s="297" t="s">
        <v>4868</v>
      </c>
      <c r="J2893" s="324" t="s">
        <v>4869</v>
      </c>
      <c r="K2893" s="325"/>
      <c r="L2893" s="322"/>
      <c r="M2893" s="297"/>
      <c r="N2893" s="326">
        <v>2</v>
      </c>
      <c r="O2893" s="296">
        <v>6</v>
      </c>
      <c r="P2893" s="327">
        <v>40229.188122376669</v>
      </c>
      <c r="Q2893" s="321"/>
    </row>
    <row r="2894" spans="1:17" s="285" customFormat="1" ht="11.25" x14ac:dyDescent="0.2">
      <c r="A2894" s="310" t="s">
        <v>1261</v>
      </c>
      <c r="B2894" s="296" t="s">
        <v>1262</v>
      </c>
      <c r="C2894" s="296" t="s">
        <v>312</v>
      </c>
      <c r="D2894" s="297" t="s">
        <v>4864</v>
      </c>
      <c r="E2894" s="323">
        <v>6500</v>
      </c>
      <c r="F2894" s="310" t="s">
        <v>7126</v>
      </c>
      <c r="G2894" s="297" t="s">
        <v>7127</v>
      </c>
      <c r="H2894" s="297" t="s">
        <v>4914</v>
      </c>
      <c r="I2894" s="297" t="s">
        <v>4868</v>
      </c>
      <c r="J2894" s="324" t="s">
        <v>4869</v>
      </c>
      <c r="K2894" s="325"/>
      <c r="L2894" s="322"/>
      <c r="M2894" s="297"/>
      <c r="N2894" s="326">
        <v>2</v>
      </c>
      <c r="O2894" s="296">
        <v>6</v>
      </c>
      <c r="P2894" s="327">
        <v>40229.188122376669</v>
      </c>
      <c r="Q2894" s="321"/>
    </row>
    <row r="2895" spans="1:17" s="285" customFormat="1" ht="11.25" x14ac:dyDescent="0.2">
      <c r="A2895" s="310" t="s">
        <v>1261</v>
      </c>
      <c r="B2895" s="296" t="s">
        <v>1262</v>
      </c>
      <c r="C2895" s="296" t="s">
        <v>312</v>
      </c>
      <c r="D2895" s="297" t="s">
        <v>4864</v>
      </c>
      <c r="E2895" s="323">
        <v>7500</v>
      </c>
      <c r="F2895" s="310" t="s">
        <v>7128</v>
      </c>
      <c r="G2895" s="297" t="s">
        <v>7129</v>
      </c>
      <c r="H2895" s="297" t="s">
        <v>7130</v>
      </c>
      <c r="I2895" s="297" t="s">
        <v>4868</v>
      </c>
      <c r="J2895" s="324" t="s">
        <v>4869</v>
      </c>
      <c r="K2895" s="325"/>
      <c r="L2895" s="322"/>
      <c r="M2895" s="297"/>
      <c r="N2895" s="326">
        <v>4</v>
      </c>
      <c r="O2895" s="296">
        <v>6</v>
      </c>
      <c r="P2895" s="327">
        <v>46229.188122376669</v>
      </c>
      <c r="Q2895" s="321"/>
    </row>
    <row r="2896" spans="1:17" s="285" customFormat="1" ht="11.25" x14ac:dyDescent="0.2">
      <c r="A2896" s="310" t="s">
        <v>1261</v>
      </c>
      <c r="B2896" s="296" t="s">
        <v>1262</v>
      </c>
      <c r="C2896" s="296" t="s">
        <v>312</v>
      </c>
      <c r="D2896" s="297" t="s">
        <v>4864</v>
      </c>
      <c r="E2896" s="323">
        <v>6500</v>
      </c>
      <c r="F2896" s="310" t="s">
        <v>7131</v>
      </c>
      <c r="G2896" s="297" t="s">
        <v>7132</v>
      </c>
      <c r="H2896" s="297" t="s">
        <v>4877</v>
      </c>
      <c r="I2896" s="297" t="s">
        <v>4868</v>
      </c>
      <c r="J2896" s="324" t="s">
        <v>4869</v>
      </c>
      <c r="K2896" s="325"/>
      <c r="L2896" s="322"/>
      <c r="M2896" s="297"/>
      <c r="N2896" s="326">
        <v>2</v>
      </c>
      <c r="O2896" s="296">
        <v>6</v>
      </c>
      <c r="P2896" s="327">
        <v>40229.188122376669</v>
      </c>
      <c r="Q2896" s="321"/>
    </row>
    <row r="2897" spans="1:17" s="285" customFormat="1" ht="11.25" x14ac:dyDescent="0.2">
      <c r="A2897" s="310" t="s">
        <v>1261</v>
      </c>
      <c r="B2897" s="296" t="s">
        <v>1262</v>
      </c>
      <c r="C2897" s="296" t="s">
        <v>312</v>
      </c>
      <c r="D2897" s="297" t="s">
        <v>4864</v>
      </c>
      <c r="E2897" s="323">
        <f>VLOOKUP(F2897,[1]ES_CGR!$E$2:$M$1643,9,0)</f>
        <v>8500</v>
      </c>
      <c r="F2897" s="310" t="s">
        <v>7133</v>
      </c>
      <c r="G2897" s="297" t="s">
        <v>7134</v>
      </c>
      <c r="H2897" s="297" t="s">
        <v>4867</v>
      </c>
      <c r="I2897" s="297" t="s">
        <v>4868</v>
      </c>
      <c r="J2897" s="324" t="s">
        <v>4869</v>
      </c>
      <c r="K2897" s="325"/>
      <c r="L2897" s="322"/>
      <c r="M2897" s="297"/>
      <c r="N2897" s="326">
        <v>1</v>
      </c>
      <c r="O2897" s="296">
        <v>4</v>
      </c>
      <c r="P2897" s="327">
        <v>29882.478122376669</v>
      </c>
      <c r="Q2897" s="321"/>
    </row>
    <row r="2898" spans="1:17" s="285" customFormat="1" ht="11.25" x14ac:dyDescent="0.2">
      <c r="A2898" s="310" t="s">
        <v>1261</v>
      </c>
      <c r="B2898" s="296" t="s">
        <v>1262</v>
      </c>
      <c r="C2898" s="296" t="s">
        <v>312</v>
      </c>
      <c r="D2898" s="297" t="s">
        <v>4864</v>
      </c>
      <c r="E2898" s="323">
        <v>8500</v>
      </c>
      <c r="F2898" s="310" t="s">
        <v>7137</v>
      </c>
      <c r="G2898" s="297" t="s">
        <v>7138</v>
      </c>
      <c r="H2898" s="297" t="s">
        <v>4963</v>
      </c>
      <c r="I2898" s="297" t="s">
        <v>4868</v>
      </c>
      <c r="J2898" s="324" t="s">
        <v>4869</v>
      </c>
      <c r="K2898" s="325"/>
      <c r="L2898" s="322"/>
      <c r="M2898" s="297"/>
      <c r="N2898" s="326">
        <v>2</v>
      </c>
      <c r="O2898" s="296">
        <v>6</v>
      </c>
      <c r="P2898" s="327">
        <v>52229.188122376669</v>
      </c>
      <c r="Q2898" s="321"/>
    </row>
    <row r="2899" spans="1:17" s="285" customFormat="1" ht="11.25" x14ac:dyDescent="0.2">
      <c r="A2899" s="310" t="s">
        <v>1261</v>
      </c>
      <c r="B2899" s="296" t="s">
        <v>1262</v>
      </c>
      <c r="C2899" s="296" t="s">
        <v>312</v>
      </c>
      <c r="D2899" s="297" t="s">
        <v>4864</v>
      </c>
      <c r="E2899" s="323">
        <v>6500</v>
      </c>
      <c r="F2899" s="310" t="s">
        <v>7139</v>
      </c>
      <c r="G2899" s="297" t="s">
        <v>7140</v>
      </c>
      <c r="H2899" s="297" t="s">
        <v>4877</v>
      </c>
      <c r="I2899" s="297" t="s">
        <v>4868</v>
      </c>
      <c r="J2899" s="324" t="s">
        <v>4869</v>
      </c>
      <c r="K2899" s="325"/>
      <c r="L2899" s="322"/>
      <c r="M2899" s="297"/>
      <c r="N2899" s="326">
        <v>2</v>
      </c>
      <c r="O2899" s="296">
        <v>6</v>
      </c>
      <c r="P2899" s="327">
        <v>40229.188122376669</v>
      </c>
      <c r="Q2899" s="321"/>
    </row>
    <row r="2900" spans="1:17" s="285" customFormat="1" ht="11.25" x14ac:dyDescent="0.2">
      <c r="A2900" s="310" t="s">
        <v>1261</v>
      </c>
      <c r="B2900" s="296" t="s">
        <v>1262</v>
      </c>
      <c r="C2900" s="296" t="s">
        <v>312</v>
      </c>
      <c r="D2900" s="297" t="s">
        <v>4864</v>
      </c>
      <c r="E2900" s="323">
        <v>6500</v>
      </c>
      <c r="F2900" s="310" t="s">
        <v>7141</v>
      </c>
      <c r="G2900" s="297" t="s">
        <v>7142</v>
      </c>
      <c r="H2900" s="297" t="s">
        <v>4877</v>
      </c>
      <c r="I2900" s="297" t="s">
        <v>4868</v>
      </c>
      <c r="J2900" s="324" t="s">
        <v>4869</v>
      </c>
      <c r="K2900" s="325"/>
      <c r="L2900" s="322"/>
      <c r="M2900" s="297"/>
      <c r="N2900" s="326">
        <v>1</v>
      </c>
      <c r="O2900" s="296">
        <v>6</v>
      </c>
      <c r="P2900" s="327">
        <v>40229.188122376669</v>
      </c>
      <c r="Q2900" s="321"/>
    </row>
    <row r="2901" spans="1:17" s="285" customFormat="1" ht="11.25" x14ac:dyDescent="0.2">
      <c r="A2901" s="310" t="s">
        <v>1261</v>
      </c>
      <c r="B2901" s="296" t="s">
        <v>1262</v>
      </c>
      <c r="C2901" s="296" t="s">
        <v>312</v>
      </c>
      <c r="D2901" s="297" t="s">
        <v>4864</v>
      </c>
      <c r="E2901" s="323">
        <v>8500</v>
      </c>
      <c r="F2901" s="310" t="s">
        <v>7143</v>
      </c>
      <c r="G2901" s="297" t="s">
        <v>7144</v>
      </c>
      <c r="H2901" s="297" t="s">
        <v>5154</v>
      </c>
      <c r="I2901" s="297" t="s">
        <v>4868</v>
      </c>
      <c r="J2901" s="324" t="s">
        <v>4869</v>
      </c>
      <c r="K2901" s="325"/>
      <c r="L2901" s="322"/>
      <c r="M2901" s="297"/>
      <c r="N2901" s="326">
        <v>1</v>
      </c>
      <c r="O2901" s="296">
        <v>6</v>
      </c>
      <c r="P2901" s="327">
        <v>52229.188122376669</v>
      </c>
      <c r="Q2901" s="321"/>
    </row>
    <row r="2902" spans="1:17" s="285" customFormat="1" ht="11.25" x14ac:dyDescent="0.2">
      <c r="A2902" s="310" t="s">
        <v>1261</v>
      </c>
      <c r="B2902" s="296" t="s">
        <v>1262</v>
      </c>
      <c r="C2902" s="296" t="s">
        <v>312</v>
      </c>
      <c r="D2902" s="297" t="s">
        <v>4864</v>
      </c>
      <c r="E2902" s="323">
        <v>8500</v>
      </c>
      <c r="F2902" s="310" t="s">
        <v>7145</v>
      </c>
      <c r="G2902" s="297" t="s">
        <v>7146</v>
      </c>
      <c r="H2902" s="297" t="s">
        <v>4877</v>
      </c>
      <c r="I2902" s="297" t="s">
        <v>4868</v>
      </c>
      <c r="J2902" s="324" t="s">
        <v>4869</v>
      </c>
      <c r="K2902" s="325"/>
      <c r="L2902" s="322"/>
      <c r="M2902" s="297"/>
      <c r="N2902" s="326">
        <v>1</v>
      </c>
      <c r="O2902" s="296">
        <v>6</v>
      </c>
      <c r="P2902" s="327">
        <v>52229.188122376669</v>
      </c>
      <c r="Q2902" s="321"/>
    </row>
    <row r="2903" spans="1:17" s="285" customFormat="1" ht="11.25" x14ac:dyDescent="0.2">
      <c r="A2903" s="310" t="s">
        <v>1261</v>
      </c>
      <c r="B2903" s="296" t="s">
        <v>1262</v>
      </c>
      <c r="C2903" s="296" t="s">
        <v>312</v>
      </c>
      <c r="D2903" s="297" t="s">
        <v>4864</v>
      </c>
      <c r="E2903" s="323">
        <v>6500</v>
      </c>
      <c r="F2903" s="310" t="s">
        <v>7147</v>
      </c>
      <c r="G2903" s="297" t="s">
        <v>7148</v>
      </c>
      <c r="H2903" s="297" t="s">
        <v>4903</v>
      </c>
      <c r="I2903" s="297" t="s">
        <v>4868</v>
      </c>
      <c r="J2903" s="324" t="s">
        <v>4869</v>
      </c>
      <c r="K2903" s="325"/>
      <c r="L2903" s="322"/>
      <c r="M2903" s="297"/>
      <c r="N2903" s="326">
        <v>1</v>
      </c>
      <c r="O2903" s="296">
        <v>6</v>
      </c>
      <c r="P2903" s="327">
        <v>40229.188122376669</v>
      </c>
      <c r="Q2903" s="321"/>
    </row>
    <row r="2904" spans="1:17" s="285" customFormat="1" ht="11.25" x14ac:dyDescent="0.2">
      <c r="A2904" s="310" t="s">
        <v>1261</v>
      </c>
      <c r="B2904" s="296" t="s">
        <v>1262</v>
      </c>
      <c r="C2904" s="296" t="s">
        <v>312</v>
      </c>
      <c r="D2904" s="297" t="s">
        <v>4864</v>
      </c>
      <c r="E2904" s="323">
        <v>6500</v>
      </c>
      <c r="F2904" s="310" t="s">
        <v>7149</v>
      </c>
      <c r="G2904" s="297" t="s">
        <v>7150</v>
      </c>
      <c r="H2904" s="297" t="s">
        <v>5757</v>
      </c>
      <c r="I2904" s="297" t="s">
        <v>4868</v>
      </c>
      <c r="J2904" s="324" t="s">
        <v>4869</v>
      </c>
      <c r="K2904" s="325"/>
      <c r="L2904" s="322"/>
      <c r="M2904" s="297"/>
      <c r="N2904" s="326">
        <v>1</v>
      </c>
      <c r="O2904" s="296">
        <v>6</v>
      </c>
      <c r="P2904" s="327">
        <v>40229.188122376669</v>
      </c>
      <c r="Q2904" s="321"/>
    </row>
    <row r="2905" spans="1:17" s="285" customFormat="1" ht="11.25" x14ac:dyDescent="0.2">
      <c r="A2905" s="310" t="s">
        <v>1261</v>
      </c>
      <c r="B2905" s="296" t="s">
        <v>1262</v>
      </c>
      <c r="C2905" s="296" t="s">
        <v>312</v>
      </c>
      <c r="D2905" s="297" t="s">
        <v>4864</v>
      </c>
      <c r="E2905" s="323">
        <v>6500</v>
      </c>
      <c r="F2905" s="310" t="s">
        <v>7151</v>
      </c>
      <c r="G2905" s="297" t="s">
        <v>7152</v>
      </c>
      <c r="H2905" s="297" t="s">
        <v>4877</v>
      </c>
      <c r="I2905" s="297" t="s">
        <v>4868</v>
      </c>
      <c r="J2905" s="324" t="s">
        <v>4869</v>
      </c>
      <c r="K2905" s="325"/>
      <c r="L2905" s="322"/>
      <c r="M2905" s="297"/>
      <c r="N2905" s="326">
        <v>1</v>
      </c>
      <c r="O2905" s="296">
        <v>6</v>
      </c>
      <c r="P2905" s="327">
        <v>40229.188122376669</v>
      </c>
      <c r="Q2905" s="321"/>
    </row>
    <row r="2906" spans="1:17" s="285" customFormat="1" ht="11.25" x14ac:dyDescent="0.2">
      <c r="A2906" s="310" t="s">
        <v>1261</v>
      </c>
      <c r="B2906" s="296" t="s">
        <v>1262</v>
      </c>
      <c r="C2906" s="296" t="s">
        <v>312</v>
      </c>
      <c r="D2906" s="297" t="s">
        <v>4864</v>
      </c>
      <c r="E2906" s="323">
        <v>6500</v>
      </c>
      <c r="F2906" s="310" t="s">
        <v>7153</v>
      </c>
      <c r="G2906" s="297" t="s">
        <v>7154</v>
      </c>
      <c r="H2906" s="297" t="s">
        <v>4914</v>
      </c>
      <c r="I2906" s="297" t="s">
        <v>4868</v>
      </c>
      <c r="J2906" s="324" t="s">
        <v>4869</v>
      </c>
      <c r="K2906" s="325"/>
      <c r="L2906" s="322"/>
      <c r="M2906" s="297"/>
      <c r="N2906" s="326">
        <v>2</v>
      </c>
      <c r="O2906" s="296">
        <v>6</v>
      </c>
      <c r="P2906" s="327">
        <v>40229.188122376669</v>
      </c>
      <c r="Q2906" s="321"/>
    </row>
    <row r="2907" spans="1:17" s="285" customFormat="1" ht="11.25" x14ac:dyDescent="0.2">
      <c r="A2907" s="310" t="s">
        <v>1261</v>
      </c>
      <c r="B2907" s="296" t="s">
        <v>1262</v>
      </c>
      <c r="C2907" s="296" t="s">
        <v>312</v>
      </c>
      <c r="D2907" s="297" t="s">
        <v>4864</v>
      </c>
      <c r="E2907" s="323">
        <v>6000</v>
      </c>
      <c r="F2907" s="310" t="s">
        <v>7155</v>
      </c>
      <c r="G2907" s="297" t="s">
        <v>7156</v>
      </c>
      <c r="H2907" s="297" t="s">
        <v>4877</v>
      </c>
      <c r="I2907" s="297" t="s">
        <v>4868</v>
      </c>
      <c r="J2907" s="324" t="s">
        <v>4869</v>
      </c>
      <c r="K2907" s="325"/>
      <c r="L2907" s="322"/>
      <c r="M2907" s="297"/>
      <c r="N2907" s="326">
        <v>1</v>
      </c>
      <c r="O2907" s="296">
        <v>6</v>
      </c>
      <c r="P2907" s="327">
        <v>37229.188122376669</v>
      </c>
      <c r="Q2907" s="321"/>
    </row>
    <row r="2908" spans="1:17" s="285" customFormat="1" ht="11.25" x14ac:dyDescent="0.2">
      <c r="A2908" s="310" t="s">
        <v>1261</v>
      </c>
      <c r="B2908" s="296" t="s">
        <v>1262</v>
      </c>
      <c r="C2908" s="296" t="s">
        <v>312</v>
      </c>
      <c r="D2908" s="297" t="s">
        <v>4864</v>
      </c>
      <c r="E2908" s="323">
        <v>6500</v>
      </c>
      <c r="F2908" s="310" t="s">
        <v>7157</v>
      </c>
      <c r="G2908" s="297" t="s">
        <v>7158</v>
      </c>
      <c r="H2908" s="297" t="s">
        <v>4903</v>
      </c>
      <c r="I2908" s="297" t="s">
        <v>4868</v>
      </c>
      <c r="J2908" s="324" t="s">
        <v>4869</v>
      </c>
      <c r="K2908" s="325"/>
      <c r="L2908" s="322"/>
      <c r="M2908" s="297"/>
      <c r="N2908" s="326">
        <v>2</v>
      </c>
      <c r="O2908" s="296">
        <v>6</v>
      </c>
      <c r="P2908" s="327">
        <v>40229.188122376669</v>
      </c>
      <c r="Q2908" s="321"/>
    </row>
    <row r="2909" spans="1:17" s="285" customFormat="1" ht="11.25" x14ac:dyDescent="0.2">
      <c r="A2909" s="310" t="s">
        <v>1261</v>
      </c>
      <c r="B2909" s="296" t="s">
        <v>1262</v>
      </c>
      <c r="C2909" s="296" t="s">
        <v>312</v>
      </c>
      <c r="D2909" s="297" t="s">
        <v>4864</v>
      </c>
      <c r="E2909" s="323">
        <v>6500</v>
      </c>
      <c r="F2909" s="310" t="s">
        <v>7159</v>
      </c>
      <c r="G2909" s="297" t="s">
        <v>7160</v>
      </c>
      <c r="H2909" s="297" t="s">
        <v>4887</v>
      </c>
      <c r="I2909" s="297" t="s">
        <v>4868</v>
      </c>
      <c r="J2909" s="324" t="s">
        <v>4869</v>
      </c>
      <c r="K2909" s="325"/>
      <c r="L2909" s="322"/>
      <c r="M2909" s="297"/>
      <c r="N2909" s="326">
        <v>2</v>
      </c>
      <c r="O2909" s="296">
        <v>6</v>
      </c>
      <c r="P2909" s="327">
        <v>40229.188122376669</v>
      </c>
      <c r="Q2909" s="321"/>
    </row>
    <row r="2910" spans="1:17" s="285" customFormat="1" ht="11.25" x14ac:dyDescent="0.2">
      <c r="A2910" s="310" t="s">
        <v>1261</v>
      </c>
      <c r="B2910" s="296" t="s">
        <v>1262</v>
      </c>
      <c r="C2910" s="296" t="s">
        <v>312</v>
      </c>
      <c r="D2910" s="297" t="s">
        <v>4864</v>
      </c>
      <c r="E2910" s="323">
        <v>6500</v>
      </c>
      <c r="F2910" s="310" t="s">
        <v>7161</v>
      </c>
      <c r="G2910" s="297" t="s">
        <v>7162</v>
      </c>
      <c r="H2910" s="297" t="s">
        <v>4877</v>
      </c>
      <c r="I2910" s="297" t="s">
        <v>4868</v>
      </c>
      <c r="J2910" s="324" t="s">
        <v>4869</v>
      </c>
      <c r="K2910" s="325"/>
      <c r="L2910" s="322"/>
      <c r="M2910" s="297"/>
      <c r="N2910" s="326">
        <v>2</v>
      </c>
      <c r="O2910" s="296">
        <v>6</v>
      </c>
      <c r="P2910" s="327">
        <v>40229.188122376669</v>
      </c>
      <c r="Q2910" s="321"/>
    </row>
    <row r="2911" spans="1:17" s="285" customFormat="1" ht="11.25" x14ac:dyDescent="0.2">
      <c r="A2911" s="310" t="s">
        <v>1261</v>
      </c>
      <c r="B2911" s="296" t="s">
        <v>1262</v>
      </c>
      <c r="C2911" s="296" t="s">
        <v>312</v>
      </c>
      <c r="D2911" s="297" t="s">
        <v>4864</v>
      </c>
      <c r="E2911" s="323">
        <v>4800</v>
      </c>
      <c r="F2911" s="310" t="s">
        <v>7165</v>
      </c>
      <c r="G2911" s="297" t="s">
        <v>7166</v>
      </c>
      <c r="H2911" s="297" t="s">
        <v>4867</v>
      </c>
      <c r="I2911" s="297" t="s">
        <v>4868</v>
      </c>
      <c r="J2911" s="324" t="s">
        <v>4869</v>
      </c>
      <c r="K2911" s="325"/>
      <c r="L2911" s="322"/>
      <c r="M2911" s="297"/>
      <c r="N2911" s="326">
        <v>1</v>
      </c>
      <c r="O2911" s="296">
        <v>6</v>
      </c>
      <c r="P2911" s="327">
        <v>30029.188122376669</v>
      </c>
      <c r="Q2911" s="321"/>
    </row>
    <row r="2912" spans="1:17" s="285" customFormat="1" ht="11.25" x14ac:dyDescent="0.2">
      <c r="A2912" s="310" t="s">
        <v>1261</v>
      </c>
      <c r="B2912" s="296" t="s">
        <v>1262</v>
      </c>
      <c r="C2912" s="296" t="s">
        <v>312</v>
      </c>
      <c r="D2912" s="297" t="s">
        <v>4864</v>
      </c>
      <c r="E2912" s="323">
        <v>6500</v>
      </c>
      <c r="F2912" s="310" t="s">
        <v>7167</v>
      </c>
      <c r="G2912" s="297" t="s">
        <v>7168</v>
      </c>
      <c r="H2912" s="297" t="s">
        <v>4917</v>
      </c>
      <c r="I2912" s="297" t="s">
        <v>4868</v>
      </c>
      <c r="J2912" s="324" t="s">
        <v>4869</v>
      </c>
      <c r="K2912" s="325"/>
      <c r="L2912" s="322"/>
      <c r="M2912" s="297"/>
      <c r="N2912" s="326">
        <v>1</v>
      </c>
      <c r="O2912" s="296">
        <v>6</v>
      </c>
      <c r="P2912" s="327">
        <v>40229.188122376669</v>
      </c>
      <c r="Q2912" s="321"/>
    </row>
    <row r="2913" spans="1:17" s="285" customFormat="1" ht="11.25" x14ac:dyDescent="0.2">
      <c r="A2913" s="310" t="s">
        <v>1261</v>
      </c>
      <c r="B2913" s="296" t="s">
        <v>1262</v>
      </c>
      <c r="C2913" s="296" t="s">
        <v>312</v>
      </c>
      <c r="D2913" s="297" t="s">
        <v>4864</v>
      </c>
      <c r="E2913" s="323">
        <v>6500</v>
      </c>
      <c r="F2913" s="310" t="s">
        <v>7169</v>
      </c>
      <c r="G2913" s="297" t="s">
        <v>7170</v>
      </c>
      <c r="H2913" s="297" t="s">
        <v>4877</v>
      </c>
      <c r="I2913" s="297" t="s">
        <v>4868</v>
      </c>
      <c r="J2913" s="324" t="s">
        <v>4869</v>
      </c>
      <c r="K2913" s="325"/>
      <c r="L2913" s="322"/>
      <c r="M2913" s="297"/>
      <c r="N2913" s="326">
        <v>1</v>
      </c>
      <c r="O2913" s="296">
        <v>6</v>
      </c>
      <c r="P2913" s="327">
        <v>40229.188122376669</v>
      </c>
      <c r="Q2913" s="321"/>
    </row>
    <row r="2914" spans="1:17" s="285" customFormat="1" ht="11.25" x14ac:dyDescent="0.2">
      <c r="A2914" s="310" t="s">
        <v>1261</v>
      </c>
      <c r="B2914" s="296" t="s">
        <v>1262</v>
      </c>
      <c r="C2914" s="296" t="s">
        <v>312</v>
      </c>
      <c r="D2914" s="297" t="s">
        <v>4864</v>
      </c>
      <c r="E2914" s="323">
        <v>6500</v>
      </c>
      <c r="F2914" s="310" t="s">
        <v>7171</v>
      </c>
      <c r="G2914" s="297" t="s">
        <v>7172</v>
      </c>
      <c r="H2914" s="297" t="s">
        <v>4867</v>
      </c>
      <c r="I2914" s="297" t="s">
        <v>4868</v>
      </c>
      <c r="J2914" s="324" t="s">
        <v>4869</v>
      </c>
      <c r="K2914" s="325"/>
      <c r="L2914" s="322"/>
      <c r="M2914" s="297"/>
      <c r="N2914" s="326">
        <v>1</v>
      </c>
      <c r="O2914" s="296">
        <v>6</v>
      </c>
      <c r="P2914" s="327">
        <v>40229.188122376669</v>
      </c>
      <c r="Q2914" s="321"/>
    </row>
    <row r="2915" spans="1:17" s="285" customFormat="1" ht="11.25" x14ac:dyDescent="0.2">
      <c r="A2915" s="310" t="s">
        <v>1261</v>
      </c>
      <c r="B2915" s="296" t="s">
        <v>1262</v>
      </c>
      <c r="C2915" s="296" t="s">
        <v>312</v>
      </c>
      <c r="D2915" s="297" t="s">
        <v>4864</v>
      </c>
      <c r="E2915" s="323">
        <v>7500</v>
      </c>
      <c r="F2915" s="310" t="s">
        <v>7175</v>
      </c>
      <c r="G2915" s="297" t="s">
        <v>7176</v>
      </c>
      <c r="H2915" s="297" t="s">
        <v>4867</v>
      </c>
      <c r="I2915" s="297" t="s">
        <v>4868</v>
      </c>
      <c r="J2915" s="324" t="s">
        <v>4869</v>
      </c>
      <c r="K2915" s="325"/>
      <c r="L2915" s="322"/>
      <c r="M2915" s="297"/>
      <c r="N2915" s="326">
        <v>2</v>
      </c>
      <c r="O2915" s="296">
        <v>6</v>
      </c>
      <c r="P2915" s="327">
        <v>46229.188122376669</v>
      </c>
      <c r="Q2915" s="321"/>
    </row>
    <row r="2916" spans="1:17" s="285" customFormat="1" ht="11.25" x14ac:dyDescent="0.2">
      <c r="A2916" s="310" t="s">
        <v>1261</v>
      </c>
      <c r="B2916" s="296" t="s">
        <v>1262</v>
      </c>
      <c r="C2916" s="296" t="s">
        <v>312</v>
      </c>
      <c r="D2916" s="297" t="s">
        <v>4864</v>
      </c>
      <c r="E2916" s="323">
        <v>5500</v>
      </c>
      <c r="F2916" s="310" t="s">
        <v>7177</v>
      </c>
      <c r="G2916" s="297" t="s">
        <v>7178</v>
      </c>
      <c r="H2916" s="297" t="s">
        <v>4877</v>
      </c>
      <c r="I2916" s="297" t="s">
        <v>4868</v>
      </c>
      <c r="J2916" s="324" t="s">
        <v>4869</v>
      </c>
      <c r="K2916" s="325"/>
      <c r="L2916" s="322"/>
      <c r="M2916" s="297"/>
      <c r="N2916" s="326">
        <v>1</v>
      </c>
      <c r="O2916" s="296">
        <v>6</v>
      </c>
      <c r="P2916" s="327">
        <v>34229.188122376669</v>
      </c>
      <c r="Q2916" s="321"/>
    </row>
    <row r="2917" spans="1:17" s="285" customFormat="1" ht="11.25" x14ac:dyDescent="0.2">
      <c r="A2917" s="310" t="s">
        <v>1261</v>
      </c>
      <c r="B2917" s="296" t="s">
        <v>1262</v>
      </c>
      <c r="C2917" s="296" t="s">
        <v>312</v>
      </c>
      <c r="D2917" s="297" t="s">
        <v>4880</v>
      </c>
      <c r="E2917" s="323">
        <v>5500</v>
      </c>
      <c r="F2917" s="310" t="s">
        <v>7179</v>
      </c>
      <c r="G2917" s="297" t="s">
        <v>7180</v>
      </c>
      <c r="H2917" s="297" t="s">
        <v>4867</v>
      </c>
      <c r="I2917" s="297" t="s">
        <v>4883</v>
      </c>
      <c r="J2917" s="324" t="s">
        <v>4884</v>
      </c>
      <c r="K2917" s="325"/>
      <c r="L2917" s="322"/>
      <c r="M2917" s="297"/>
      <c r="N2917" s="326">
        <v>1</v>
      </c>
      <c r="O2917" s="296">
        <v>6</v>
      </c>
      <c r="P2917" s="327">
        <v>34229.188122376669</v>
      </c>
      <c r="Q2917" s="321"/>
    </row>
    <row r="2918" spans="1:17" s="285" customFormat="1" ht="11.25" x14ac:dyDescent="0.2">
      <c r="A2918" s="310" t="s">
        <v>1261</v>
      </c>
      <c r="B2918" s="296" t="s">
        <v>1262</v>
      </c>
      <c r="C2918" s="296" t="s">
        <v>312</v>
      </c>
      <c r="D2918" s="297" t="s">
        <v>4864</v>
      </c>
      <c r="E2918" s="323">
        <v>7500</v>
      </c>
      <c r="F2918" s="310" t="s">
        <v>7181</v>
      </c>
      <c r="G2918" s="297" t="s">
        <v>7182</v>
      </c>
      <c r="H2918" s="297" t="s">
        <v>4867</v>
      </c>
      <c r="I2918" s="297" t="s">
        <v>4868</v>
      </c>
      <c r="J2918" s="324" t="s">
        <v>4869</v>
      </c>
      <c r="K2918" s="325"/>
      <c r="L2918" s="322"/>
      <c r="M2918" s="297"/>
      <c r="N2918" s="326">
        <v>2</v>
      </c>
      <c r="O2918" s="296">
        <v>6</v>
      </c>
      <c r="P2918" s="327">
        <v>46229.188122376669</v>
      </c>
      <c r="Q2918" s="321"/>
    </row>
    <row r="2919" spans="1:17" s="285" customFormat="1" ht="11.25" x14ac:dyDescent="0.2">
      <c r="A2919" s="310" t="s">
        <v>1261</v>
      </c>
      <c r="B2919" s="296" t="s">
        <v>1262</v>
      </c>
      <c r="C2919" s="296" t="s">
        <v>312</v>
      </c>
      <c r="D2919" s="297" t="s">
        <v>4880</v>
      </c>
      <c r="E2919" s="323">
        <v>3000</v>
      </c>
      <c r="F2919" s="310" t="s">
        <v>7185</v>
      </c>
      <c r="G2919" s="297" t="s">
        <v>7186</v>
      </c>
      <c r="H2919" s="297" t="s">
        <v>4874</v>
      </c>
      <c r="I2919" s="297" t="s">
        <v>4922</v>
      </c>
      <c r="J2919" s="324" t="s">
        <v>4884</v>
      </c>
      <c r="K2919" s="325"/>
      <c r="L2919" s="322"/>
      <c r="M2919" s="297"/>
      <c r="N2919" s="326">
        <v>1</v>
      </c>
      <c r="O2919" s="296">
        <v>6</v>
      </c>
      <c r="P2919" s="327">
        <v>19770.51812237667</v>
      </c>
      <c r="Q2919" s="321"/>
    </row>
    <row r="2920" spans="1:17" s="285" customFormat="1" ht="11.25" x14ac:dyDescent="0.2">
      <c r="A2920" s="310" t="s">
        <v>1261</v>
      </c>
      <c r="B2920" s="296" t="s">
        <v>1262</v>
      </c>
      <c r="C2920" s="296" t="s">
        <v>312</v>
      </c>
      <c r="D2920" s="297" t="s">
        <v>4864</v>
      </c>
      <c r="E2920" s="323">
        <v>6000</v>
      </c>
      <c r="F2920" s="310" t="s">
        <v>7187</v>
      </c>
      <c r="G2920" s="297" t="s">
        <v>7188</v>
      </c>
      <c r="H2920" s="297" t="s">
        <v>4877</v>
      </c>
      <c r="I2920" s="297" t="s">
        <v>4868</v>
      </c>
      <c r="J2920" s="324" t="s">
        <v>4869</v>
      </c>
      <c r="K2920" s="325"/>
      <c r="L2920" s="322"/>
      <c r="M2920" s="297"/>
      <c r="N2920" s="326">
        <v>1</v>
      </c>
      <c r="O2920" s="296">
        <v>6</v>
      </c>
      <c r="P2920" s="327">
        <v>37229.188122376669</v>
      </c>
      <c r="Q2920" s="321"/>
    </row>
    <row r="2921" spans="1:17" s="285" customFormat="1" ht="11.25" x14ac:dyDescent="0.2">
      <c r="A2921" s="310" t="s">
        <v>1261</v>
      </c>
      <c r="B2921" s="296" t="s">
        <v>1262</v>
      </c>
      <c r="C2921" s="296" t="s">
        <v>312</v>
      </c>
      <c r="D2921" s="297" t="s">
        <v>4864</v>
      </c>
      <c r="E2921" s="323">
        <v>6500</v>
      </c>
      <c r="F2921" s="310" t="s">
        <v>7189</v>
      </c>
      <c r="G2921" s="297" t="s">
        <v>7190</v>
      </c>
      <c r="H2921" s="297" t="s">
        <v>7191</v>
      </c>
      <c r="I2921" s="297" t="s">
        <v>4868</v>
      </c>
      <c r="J2921" s="324" t="s">
        <v>4869</v>
      </c>
      <c r="K2921" s="325"/>
      <c r="L2921" s="322"/>
      <c r="M2921" s="297"/>
      <c r="N2921" s="326">
        <v>2</v>
      </c>
      <c r="O2921" s="296">
        <v>6</v>
      </c>
      <c r="P2921" s="327">
        <v>40229.188122376669</v>
      </c>
      <c r="Q2921" s="321"/>
    </row>
    <row r="2922" spans="1:17" s="285" customFormat="1" ht="11.25" x14ac:dyDescent="0.2">
      <c r="A2922" s="310" t="s">
        <v>1261</v>
      </c>
      <c r="B2922" s="296" t="s">
        <v>1262</v>
      </c>
      <c r="C2922" s="296" t="s">
        <v>312</v>
      </c>
      <c r="D2922" s="297" t="s">
        <v>4864</v>
      </c>
      <c r="E2922" s="323">
        <v>8500</v>
      </c>
      <c r="F2922" s="310" t="s">
        <v>7192</v>
      </c>
      <c r="G2922" s="297" t="s">
        <v>7193</v>
      </c>
      <c r="H2922" s="297" t="s">
        <v>6123</v>
      </c>
      <c r="I2922" s="297" t="s">
        <v>4868</v>
      </c>
      <c r="J2922" s="324" t="s">
        <v>4869</v>
      </c>
      <c r="K2922" s="325"/>
      <c r="L2922" s="322"/>
      <c r="M2922" s="297"/>
      <c r="N2922" s="326">
        <v>2</v>
      </c>
      <c r="O2922" s="296">
        <v>6</v>
      </c>
      <c r="P2922" s="327">
        <v>52229.188122376669</v>
      </c>
      <c r="Q2922" s="321"/>
    </row>
    <row r="2923" spans="1:17" s="285" customFormat="1" ht="11.25" x14ac:dyDescent="0.2">
      <c r="A2923" s="310" t="s">
        <v>1261</v>
      </c>
      <c r="B2923" s="296" t="s">
        <v>1262</v>
      </c>
      <c r="C2923" s="296" t="s">
        <v>312</v>
      </c>
      <c r="D2923" s="297" t="s">
        <v>4864</v>
      </c>
      <c r="E2923" s="323">
        <v>6500</v>
      </c>
      <c r="F2923" s="310" t="s">
        <v>7194</v>
      </c>
      <c r="G2923" s="297" t="s">
        <v>7195</v>
      </c>
      <c r="H2923" s="297" t="s">
        <v>4874</v>
      </c>
      <c r="I2923" s="297" t="s">
        <v>4868</v>
      </c>
      <c r="J2923" s="324" t="s">
        <v>4869</v>
      </c>
      <c r="K2923" s="325"/>
      <c r="L2923" s="322"/>
      <c r="M2923" s="297"/>
      <c r="N2923" s="326">
        <v>1</v>
      </c>
      <c r="O2923" s="296">
        <v>6</v>
      </c>
      <c r="P2923" s="327">
        <v>40229.188122376669</v>
      </c>
      <c r="Q2923" s="321"/>
    </row>
    <row r="2924" spans="1:17" s="285" customFormat="1" ht="11.25" x14ac:dyDescent="0.2">
      <c r="A2924" s="310" t="s">
        <v>1261</v>
      </c>
      <c r="B2924" s="296" t="s">
        <v>1262</v>
      </c>
      <c r="C2924" s="296" t="s">
        <v>312</v>
      </c>
      <c r="D2924" s="297" t="s">
        <v>4864</v>
      </c>
      <c r="E2924" s="323">
        <v>6500</v>
      </c>
      <c r="F2924" s="310" t="s">
        <v>7196</v>
      </c>
      <c r="G2924" s="297" t="s">
        <v>7197</v>
      </c>
      <c r="H2924" s="297" t="s">
        <v>4867</v>
      </c>
      <c r="I2924" s="297" t="s">
        <v>4868</v>
      </c>
      <c r="J2924" s="324" t="s">
        <v>4869</v>
      </c>
      <c r="K2924" s="325"/>
      <c r="L2924" s="322"/>
      <c r="M2924" s="297"/>
      <c r="N2924" s="326">
        <v>2</v>
      </c>
      <c r="O2924" s="296">
        <v>6</v>
      </c>
      <c r="P2924" s="327">
        <v>40229.188122376669</v>
      </c>
      <c r="Q2924" s="321"/>
    </row>
    <row r="2925" spans="1:17" s="285" customFormat="1" ht="11.25" x14ac:dyDescent="0.2">
      <c r="A2925" s="310" t="s">
        <v>1261</v>
      </c>
      <c r="B2925" s="296" t="s">
        <v>1262</v>
      </c>
      <c r="C2925" s="296" t="s">
        <v>312</v>
      </c>
      <c r="D2925" s="297" t="s">
        <v>4880</v>
      </c>
      <c r="E2925" s="323">
        <v>3500</v>
      </c>
      <c r="F2925" s="310" t="s">
        <v>7198</v>
      </c>
      <c r="G2925" s="297" t="s">
        <v>7199</v>
      </c>
      <c r="H2925" s="297" t="s">
        <v>5058</v>
      </c>
      <c r="I2925" s="297" t="s">
        <v>4922</v>
      </c>
      <c r="J2925" s="324" t="s">
        <v>4884</v>
      </c>
      <c r="K2925" s="325"/>
      <c r="L2925" s="322"/>
      <c r="M2925" s="297"/>
      <c r="N2925" s="326">
        <v>1</v>
      </c>
      <c r="O2925" s="296">
        <v>6</v>
      </c>
      <c r="P2925" s="327">
        <v>22229.188122376669</v>
      </c>
      <c r="Q2925" s="321"/>
    </row>
    <row r="2926" spans="1:17" s="285" customFormat="1" ht="11.25" x14ac:dyDescent="0.2">
      <c r="A2926" s="310" t="s">
        <v>1261</v>
      </c>
      <c r="B2926" s="296" t="s">
        <v>1262</v>
      </c>
      <c r="C2926" s="296" t="s">
        <v>312</v>
      </c>
      <c r="D2926" s="297" t="s">
        <v>4864</v>
      </c>
      <c r="E2926" s="323">
        <v>10500</v>
      </c>
      <c r="F2926" s="310" t="s">
        <v>7200</v>
      </c>
      <c r="G2926" s="297" t="s">
        <v>7201</v>
      </c>
      <c r="H2926" s="297" t="s">
        <v>4887</v>
      </c>
      <c r="I2926" s="297" t="s">
        <v>4868</v>
      </c>
      <c r="J2926" s="324" t="s">
        <v>4869</v>
      </c>
      <c r="K2926" s="325"/>
      <c r="L2926" s="322"/>
      <c r="M2926" s="297"/>
      <c r="N2926" s="326">
        <v>2</v>
      </c>
      <c r="O2926" s="296">
        <v>6</v>
      </c>
      <c r="P2926" s="327">
        <v>64229.188122376669</v>
      </c>
      <c r="Q2926" s="321"/>
    </row>
    <row r="2927" spans="1:17" s="285" customFormat="1" ht="11.25" x14ac:dyDescent="0.2">
      <c r="A2927" s="310" t="s">
        <v>1261</v>
      </c>
      <c r="B2927" s="296" t="s">
        <v>1262</v>
      </c>
      <c r="C2927" s="296" t="s">
        <v>312</v>
      </c>
      <c r="D2927" s="297" t="s">
        <v>4956</v>
      </c>
      <c r="E2927" s="323">
        <v>3400</v>
      </c>
      <c r="F2927" s="310" t="s">
        <v>7202</v>
      </c>
      <c r="G2927" s="297" t="s">
        <v>7203</v>
      </c>
      <c r="H2927" s="297" t="s">
        <v>6859</v>
      </c>
      <c r="I2927" s="297" t="s">
        <v>4897</v>
      </c>
      <c r="J2927" s="297" t="s">
        <v>4898</v>
      </c>
      <c r="K2927" s="325"/>
      <c r="L2927" s="322"/>
      <c r="M2927" s="297"/>
      <c r="N2927" s="326">
        <v>1</v>
      </c>
      <c r="O2927" s="296">
        <v>6</v>
      </c>
      <c r="P2927" s="327">
        <v>21629.188122376669</v>
      </c>
      <c r="Q2927" s="321"/>
    </row>
    <row r="2928" spans="1:17" s="285" customFormat="1" ht="11.25" x14ac:dyDescent="0.2">
      <c r="A2928" s="310" t="s">
        <v>1261</v>
      </c>
      <c r="B2928" s="296" t="s">
        <v>1262</v>
      </c>
      <c r="C2928" s="296" t="s">
        <v>312</v>
      </c>
      <c r="D2928" s="297" t="s">
        <v>4864</v>
      </c>
      <c r="E2928" s="323">
        <v>6500</v>
      </c>
      <c r="F2928" s="310" t="s">
        <v>7204</v>
      </c>
      <c r="G2928" s="297" t="s">
        <v>7205</v>
      </c>
      <c r="H2928" s="297" t="s">
        <v>4877</v>
      </c>
      <c r="I2928" s="297" t="s">
        <v>4868</v>
      </c>
      <c r="J2928" s="324" t="s">
        <v>4869</v>
      </c>
      <c r="K2928" s="325"/>
      <c r="L2928" s="322"/>
      <c r="M2928" s="297"/>
      <c r="N2928" s="326">
        <v>2</v>
      </c>
      <c r="O2928" s="296">
        <v>6</v>
      </c>
      <c r="P2928" s="327">
        <v>40229.188122376669</v>
      </c>
      <c r="Q2928" s="321"/>
    </row>
    <row r="2929" spans="1:17" s="285" customFormat="1" ht="11.25" x14ac:dyDescent="0.2">
      <c r="A2929" s="310" t="s">
        <v>1261</v>
      </c>
      <c r="B2929" s="296" t="s">
        <v>1262</v>
      </c>
      <c r="C2929" s="296" t="s">
        <v>312</v>
      </c>
      <c r="D2929" s="297" t="s">
        <v>4864</v>
      </c>
      <c r="E2929" s="323">
        <v>5500</v>
      </c>
      <c r="F2929" s="310" t="s">
        <v>7208</v>
      </c>
      <c r="G2929" s="297" t="s">
        <v>7209</v>
      </c>
      <c r="H2929" s="297" t="s">
        <v>5696</v>
      </c>
      <c r="I2929" s="297" t="s">
        <v>4883</v>
      </c>
      <c r="J2929" s="324" t="s">
        <v>4884</v>
      </c>
      <c r="K2929" s="325"/>
      <c r="L2929" s="322"/>
      <c r="M2929" s="297"/>
      <c r="N2929" s="326">
        <v>1</v>
      </c>
      <c r="O2929" s="296">
        <v>6</v>
      </c>
      <c r="P2929" s="327">
        <v>34229.188122376669</v>
      </c>
      <c r="Q2929" s="321"/>
    </row>
    <row r="2930" spans="1:17" s="285" customFormat="1" ht="11.25" x14ac:dyDescent="0.2">
      <c r="A2930" s="310" t="s">
        <v>1261</v>
      </c>
      <c r="B2930" s="296" t="s">
        <v>1262</v>
      </c>
      <c r="C2930" s="296" t="s">
        <v>312</v>
      </c>
      <c r="D2930" s="297" t="s">
        <v>4880</v>
      </c>
      <c r="E2930" s="323">
        <v>3800</v>
      </c>
      <c r="F2930" s="310" t="s">
        <v>7210</v>
      </c>
      <c r="G2930" s="297" t="s">
        <v>7211</v>
      </c>
      <c r="H2930" s="297" t="s">
        <v>6181</v>
      </c>
      <c r="I2930" s="297" t="s">
        <v>4868</v>
      </c>
      <c r="J2930" s="324" t="s">
        <v>5069</v>
      </c>
      <c r="K2930" s="325"/>
      <c r="L2930" s="322"/>
      <c r="M2930" s="297"/>
      <c r="N2930" s="326">
        <v>1</v>
      </c>
      <c r="O2930" s="296">
        <v>6</v>
      </c>
      <c r="P2930" s="327">
        <v>24029.188122376669</v>
      </c>
      <c r="Q2930" s="321"/>
    </row>
    <row r="2931" spans="1:17" s="285" customFormat="1" ht="11.25" x14ac:dyDescent="0.2">
      <c r="A2931" s="310" t="s">
        <v>1261</v>
      </c>
      <c r="B2931" s="296" t="s">
        <v>1262</v>
      </c>
      <c r="C2931" s="296" t="s">
        <v>312</v>
      </c>
      <c r="D2931" s="297" t="s">
        <v>4864</v>
      </c>
      <c r="E2931" s="323">
        <v>5500</v>
      </c>
      <c r="F2931" s="310" t="s">
        <v>7212</v>
      </c>
      <c r="G2931" s="297" t="s">
        <v>7213</v>
      </c>
      <c r="H2931" s="297" t="s">
        <v>4903</v>
      </c>
      <c r="I2931" s="297" t="s">
        <v>4868</v>
      </c>
      <c r="J2931" s="324" t="s">
        <v>4869</v>
      </c>
      <c r="K2931" s="325"/>
      <c r="L2931" s="322"/>
      <c r="M2931" s="297"/>
      <c r="N2931" s="326">
        <v>1</v>
      </c>
      <c r="O2931" s="296">
        <v>6</v>
      </c>
      <c r="P2931" s="327">
        <v>34229.188122376669</v>
      </c>
      <c r="Q2931" s="321"/>
    </row>
    <row r="2932" spans="1:17" s="285" customFormat="1" ht="11.25" x14ac:dyDescent="0.2">
      <c r="A2932" s="310" t="s">
        <v>1261</v>
      </c>
      <c r="B2932" s="296" t="s">
        <v>1262</v>
      </c>
      <c r="C2932" s="296" t="s">
        <v>312</v>
      </c>
      <c r="D2932" s="297" t="s">
        <v>4864</v>
      </c>
      <c r="E2932" s="323">
        <v>6500</v>
      </c>
      <c r="F2932" s="310" t="s">
        <v>7214</v>
      </c>
      <c r="G2932" s="297" t="s">
        <v>7215</v>
      </c>
      <c r="H2932" s="297" t="s">
        <v>4877</v>
      </c>
      <c r="I2932" s="297" t="s">
        <v>4868</v>
      </c>
      <c r="J2932" s="324" t="s">
        <v>4869</v>
      </c>
      <c r="K2932" s="325"/>
      <c r="L2932" s="322"/>
      <c r="M2932" s="297"/>
      <c r="N2932" s="326">
        <v>2</v>
      </c>
      <c r="O2932" s="296">
        <v>6</v>
      </c>
      <c r="P2932" s="327">
        <v>40229.188122376669</v>
      </c>
      <c r="Q2932" s="321"/>
    </row>
    <row r="2933" spans="1:17" s="285" customFormat="1" ht="11.25" x14ac:dyDescent="0.2">
      <c r="A2933" s="310" t="s">
        <v>1261</v>
      </c>
      <c r="B2933" s="296" t="s">
        <v>1262</v>
      </c>
      <c r="C2933" s="296" t="s">
        <v>312</v>
      </c>
      <c r="D2933" s="297" t="s">
        <v>4880</v>
      </c>
      <c r="E2933" s="323">
        <v>2000</v>
      </c>
      <c r="F2933" s="310" t="s">
        <v>7216</v>
      </c>
      <c r="G2933" s="297" t="s">
        <v>7217</v>
      </c>
      <c r="H2933" s="297" t="s">
        <v>5050</v>
      </c>
      <c r="I2933" s="297" t="s">
        <v>4868</v>
      </c>
      <c r="J2933" s="324" t="s">
        <v>5069</v>
      </c>
      <c r="K2933" s="325"/>
      <c r="L2933" s="322"/>
      <c r="M2933" s="297"/>
      <c r="N2933" s="326">
        <v>1</v>
      </c>
      <c r="O2933" s="296">
        <v>6</v>
      </c>
      <c r="P2933" s="327">
        <v>13002.388122376669</v>
      </c>
      <c r="Q2933" s="321"/>
    </row>
    <row r="2934" spans="1:17" s="285" customFormat="1" ht="11.25" x14ac:dyDescent="0.2">
      <c r="A2934" s="310" t="s">
        <v>1261</v>
      </c>
      <c r="B2934" s="296" t="s">
        <v>1262</v>
      </c>
      <c r="C2934" s="296" t="s">
        <v>312</v>
      </c>
      <c r="D2934" s="297" t="s">
        <v>4864</v>
      </c>
      <c r="E2934" s="323">
        <v>9500</v>
      </c>
      <c r="F2934" s="310" t="s">
        <v>7218</v>
      </c>
      <c r="G2934" s="297" t="s">
        <v>7219</v>
      </c>
      <c r="H2934" s="297" t="s">
        <v>4867</v>
      </c>
      <c r="I2934" s="297" t="s">
        <v>4868</v>
      </c>
      <c r="J2934" s="324" t="s">
        <v>4869</v>
      </c>
      <c r="K2934" s="325"/>
      <c r="L2934" s="322"/>
      <c r="M2934" s="297"/>
      <c r="N2934" s="326">
        <v>1</v>
      </c>
      <c r="O2934" s="296">
        <v>6</v>
      </c>
      <c r="P2934" s="327">
        <v>58229.188122376669</v>
      </c>
      <c r="Q2934" s="321"/>
    </row>
    <row r="2935" spans="1:17" s="285" customFormat="1" ht="11.25" x14ac:dyDescent="0.2">
      <c r="A2935" s="310" t="s">
        <v>1261</v>
      </c>
      <c r="B2935" s="296" t="s">
        <v>1262</v>
      </c>
      <c r="C2935" s="296" t="s">
        <v>312</v>
      </c>
      <c r="D2935" s="297" t="s">
        <v>4864</v>
      </c>
      <c r="E2935" s="323">
        <v>8500</v>
      </c>
      <c r="F2935" s="310" t="s">
        <v>7220</v>
      </c>
      <c r="G2935" s="297" t="s">
        <v>7221</v>
      </c>
      <c r="H2935" s="297" t="s">
        <v>5002</v>
      </c>
      <c r="I2935" s="297" t="s">
        <v>4868</v>
      </c>
      <c r="J2935" s="324" t="s">
        <v>4869</v>
      </c>
      <c r="K2935" s="325"/>
      <c r="L2935" s="322"/>
      <c r="M2935" s="297"/>
      <c r="N2935" s="326">
        <v>1</v>
      </c>
      <c r="O2935" s="296">
        <v>6</v>
      </c>
      <c r="P2935" s="327">
        <v>52229.188122376669</v>
      </c>
      <c r="Q2935" s="321"/>
    </row>
    <row r="2936" spans="1:17" s="285" customFormat="1" ht="11.25" x14ac:dyDescent="0.2">
      <c r="A2936" s="310" t="s">
        <v>1261</v>
      </c>
      <c r="B2936" s="296" t="s">
        <v>1262</v>
      </c>
      <c r="C2936" s="296" t="s">
        <v>312</v>
      </c>
      <c r="D2936" s="297" t="s">
        <v>4864</v>
      </c>
      <c r="E2936" s="323">
        <v>7500</v>
      </c>
      <c r="F2936" s="310" t="s">
        <v>7222</v>
      </c>
      <c r="G2936" s="297" t="s">
        <v>7223</v>
      </c>
      <c r="H2936" s="297" t="s">
        <v>4867</v>
      </c>
      <c r="I2936" s="297" t="s">
        <v>4868</v>
      </c>
      <c r="J2936" s="324" t="s">
        <v>4869</v>
      </c>
      <c r="K2936" s="325"/>
      <c r="L2936" s="322"/>
      <c r="M2936" s="297"/>
      <c r="N2936" s="326">
        <v>1</v>
      </c>
      <c r="O2936" s="296">
        <v>6</v>
      </c>
      <c r="P2936" s="327">
        <v>46229.188122376669</v>
      </c>
      <c r="Q2936" s="321"/>
    </row>
    <row r="2937" spans="1:17" s="285" customFormat="1" ht="11.25" x14ac:dyDescent="0.2">
      <c r="A2937" s="310" t="s">
        <v>1261</v>
      </c>
      <c r="B2937" s="296" t="s">
        <v>1262</v>
      </c>
      <c r="C2937" s="296" t="s">
        <v>312</v>
      </c>
      <c r="D2937" s="297" t="s">
        <v>4864</v>
      </c>
      <c r="E2937" s="323">
        <v>7000</v>
      </c>
      <c r="F2937" s="310" t="s">
        <v>7224</v>
      </c>
      <c r="G2937" s="297" t="s">
        <v>7225</v>
      </c>
      <c r="H2937" s="297" t="s">
        <v>4903</v>
      </c>
      <c r="I2937" s="297" t="s">
        <v>4883</v>
      </c>
      <c r="J2937" s="324" t="s">
        <v>4884</v>
      </c>
      <c r="K2937" s="325"/>
      <c r="L2937" s="322"/>
      <c r="M2937" s="297"/>
      <c r="N2937" s="326">
        <v>1</v>
      </c>
      <c r="O2937" s="296">
        <v>6</v>
      </c>
      <c r="P2937" s="327">
        <v>43229.188122376669</v>
      </c>
      <c r="Q2937" s="321"/>
    </row>
    <row r="2938" spans="1:17" s="285" customFormat="1" ht="11.25" x14ac:dyDescent="0.2">
      <c r="A2938" s="310" t="s">
        <v>1261</v>
      </c>
      <c r="B2938" s="296" t="s">
        <v>1262</v>
      </c>
      <c r="C2938" s="296" t="s">
        <v>312</v>
      </c>
      <c r="D2938" s="297" t="s">
        <v>4864</v>
      </c>
      <c r="E2938" s="323">
        <v>6500</v>
      </c>
      <c r="F2938" s="310" t="s">
        <v>7226</v>
      </c>
      <c r="G2938" s="297" t="s">
        <v>7227</v>
      </c>
      <c r="H2938" s="297" t="s">
        <v>7228</v>
      </c>
      <c r="I2938" s="297" t="s">
        <v>4868</v>
      </c>
      <c r="J2938" s="324" t="s">
        <v>4869</v>
      </c>
      <c r="K2938" s="325"/>
      <c r="L2938" s="322"/>
      <c r="M2938" s="297"/>
      <c r="N2938" s="326">
        <v>1</v>
      </c>
      <c r="O2938" s="296">
        <v>6</v>
      </c>
      <c r="P2938" s="327">
        <v>40229.188122376669</v>
      </c>
      <c r="Q2938" s="321"/>
    </row>
    <row r="2939" spans="1:17" s="285" customFormat="1" ht="11.25" x14ac:dyDescent="0.2">
      <c r="A2939" s="310" t="s">
        <v>1261</v>
      </c>
      <c r="B2939" s="296" t="s">
        <v>1262</v>
      </c>
      <c r="C2939" s="296" t="s">
        <v>312</v>
      </c>
      <c r="D2939" s="297" t="s">
        <v>4864</v>
      </c>
      <c r="E2939" s="323">
        <v>5000</v>
      </c>
      <c r="F2939" s="310" t="s">
        <v>4759</v>
      </c>
      <c r="G2939" s="297" t="s">
        <v>4760</v>
      </c>
      <c r="H2939" s="297" t="s">
        <v>4867</v>
      </c>
      <c r="I2939" s="297" t="s">
        <v>4883</v>
      </c>
      <c r="J2939" s="324" t="s">
        <v>4884</v>
      </c>
      <c r="K2939" s="325"/>
      <c r="L2939" s="322"/>
      <c r="M2939" s="297"/>
      <c r="N2939" s="326">
        <v>1</v>
      </c>
      <c r="O2939" s="296">
        <v>6</v>
      </c>
      <c r="P2939" s="327">
        <v>31229.188122376669</v>
      </c>
      <c r="Q2939" s="321"/>
    </row>
    <row r="2940" spans="1:17" s="285" customFormat="1" ht="11.25" x14ac:dyDescent="0.2">
      <c r="A2940" s="310" t="s">
        <v>1261</v>
      </c>
      <c r="B2940" s="296" t="s">
        <v>1262</v>
      </c>
      <c r="C2940" s="296" t="s">
        <v>312</v>
      </c>
      <c r="D2940" s="297" t="s">
        <v>4864</v>
      </c>
      <c r="E2940" s="323">
        <v>5000</v>
      </c>
      <c r="F2940" s="310" t="s">
        <v>7229</v>
      </c>
      <c r="G2940" s="297" t="s">
        <v>7230</v>
      </c>
      <c r="H2940" s="297" t="s">
        <v>6976</v>
      </c>
      <c r="I2940" s="297" t="s">
        <v>4868</v>
      </c>
      <c r="J2940" s="324" t="s">
        <v>4869</v>
      </c>
      <c r="K2940" s="325"/>
      <c r="L2940" s="322"/>
      <c r="M2940" s="297"/>
      <c r="N2940" s="326">
        <v>1</v>
      </c>
      <c r="O2940" s="296">
        <v>6</v>
      </c>
      <c r="P2940" s="327">
        <v>31229.188122376669</v>
      </c>
      <c r="Q2940" s="321"/>
    </row>
    <row r="2941" spans="1:17" s="285" customFormat="1" ht="11.25" x14ac:dyDescent="0.2">
      <c r="A2941" s="310" t="s">
        <v>1261</v>
      </c>
      <c r="B2941" s="296" t="s">
        <v>1262</v>
      </c>
      <c r="C2941" s="296" t="s">
        <v>312</v>
      </c>
      <c r="D2941" s="297" t="s">
        <v>4880</v>
      </c>
      <c r="E2941" s="323">
        <v>3500</v>
      </c>
      <c r="F2941" s="310" t="s">
        <v>7231</v>
      </c>
      <c r="G2941" s="297" t="s">
        <v>7232</v>
      </c>
      <c r="H2941" s="297" t="s">
        <v>4867</v>
      </c>
      <c r="I2941" s="297" t="s">
        <v>4897</v>
      </c>
      <c r="J2941" s="297" t="s">
        <v>4898</v>
      </c>
      <c r="K2941" s="325"/>
      <c r="L2941" s="322"/>
      <c r="M2941" s="297"/>
      <c r="N2941" s="326">
        <v>1</v>
      </c>
      <c r="O2941" s="296">
        <v>6</v>
      </c>
      <c r="P2941" s="327">
        <v>15136.288122376669</v>
      </c>
      <c r="Q2941" s="321"/>
    </row>
    <row r="2942" spans="1:17" s="285" customFormat="1" ht="11.25" x14ac:dyDescent="0.2">
      <c r="A2942" s="310" t="s">
        <v>1261</v>
      </c>
      <c r="B2942" s="296" t="s">
        <v>1262</v>
      </c>
      <c r="C2942" s="296" t="s">
        <v>312</v>
      </c>
      <c r="D2942" s="297" t="s">
        <v>4864</v>
      </c>
      <c r="E2942" s="323">
        <v>8500</v>
      </c>
      <c r="F2942" s="310" t="s">
        <v>7233</v>
      </c>
      <c r="G2942" s="297" t="s">
        <v>7234</v>
      </c>
      <c r="H2942" s="297" t="s">
        <v>4887</v>
      </c>
      <c r="I2942" s="297" t="s">
        <v>4868</v>
      </c>
      <c r="J2942" s="324" t="s">
        <v>4869</v>
      </c>
      <c r="K2942" s="325"/>
      <c r="L2942" s="322"/>
      <c r="M2942" s="297"/>
      <c r="N2942" s="326">
        <v>2</v>
      </c>
      <c r="O2942" s="296">
        <v>6</v>
      </c>
      <c r="P2942" s="327">
        <v>52229.188122376669</v>
      </c>
      <c r="Q2942" s="321"/>
    </row>
    <row r="2943" spans="1:17" s="285" customFormat="1" ht="11.25" x14ac:dyDescent="0.2">
      <c r="A2943" s="310" t="s">
        <v>1261</v>
      </c>
      <c r="B2943" s="296" t="s">
        <v>1262</v>
      </c>
      <c r="C2943" s="296" t="s">
        <v>312</v>
      </c>
      <c r="D2943" s="297" t="s">
        <v>4864</v>
      </c>
      <c r="E2943" s="323">
        <v>6500</v>
      </c>
      <c r="F2943" s="310" t="s">
        <v>7235</v>
      </c>
      <c r="G2943" s="297" t="s">
        <v>7236</v>
      </c>
      <c r="H2943" s="297" t="s">
        <v>4887</v>
      </c>
      <c r="I2943" s="297" t="s">
        <v>4868</v>
      </c>
      <c r="J2943" s="324" t="s">
        <v>4869</v>
      </c>
      <c r="K2943" s="325"/>
      <c r="L2943" s="322"/>
      <c r="M2943" s="297"/>
      <c r="N2943" s="326">
        <v>4</v>
      </c>
      <c r="O2943" s="296">
        <v>6</v>
      </c>
      <c r="P2943" s="327">
        <v>40229.188122376669</v>
      </c>
      <c r="Q2943" s="321"/>
    </row>
    <row r="2944" spans="1:17" s="285" customFormat="1" ht="11.25" x14ac:dyDescent="0.2">
      <c r="A2944" s="310" t="s">
        <v>1261</v>
      </c>
      <c r="B2944" s="296" t="s">
        <v>1262</v>
      </c>
      <c r="C2944" s="296" t="s">
        <v>312</v>
      </c>
      <c r="D2944" s="297" t="s">
        <v>4864</v>
      </c>
      <c r="E2944" s="323">
        <v>6000</v>
      </c>
      <c r="F2944" s="310" t="s">
        <v>7237</v>
      </c>
      <c r="G2944" s="297" t="s">
        <v>7238</v>
      </c>
      <c r="H2944" s="297" t="s">
        <v>4877</v>
      </c>
      <c r="I2944" s="297" t="s">
        <v>4868</v>
      </c>
      <c r="J2944" s="324" t="s">
        <v>4869</v>
      </c>
      <c r="K2944" s="325"/>
      <c r="L2944" s="322"/>
      <c r="M2944" s="297"/>
      <c r="N2944" s="326">
        <v>1</v>
      </c>
      <c r="O2944" s="296">
        <v>6</v>
      </c>
      <c r="P2944" s="327">
        <v>37229.188122376669</v>
      </c>
      <c r="Q2944" s="321"/>
    </row>
    <row r="2945" spans="1:17" s="285" customFormat="1" ht="11.25" x14ac:dyDescent="0.2">
      <c r="A2945" s="310" t="s">
        <v>1261</v>
      </c>
      <c r="B2945" s="296" t="s">
        <v>1262</v>
      </c>
      <c r="C2945" s="296" t="s">
        <v>312</v>
      </c>
      <c r="D2945" s="297" t="s">
        <v>4864</v>
      </c>
      <c r="E2945" s="323">
        <v>6500</v>
      </c>
      <c r="F2945" s="310" t="s">
        <v>7239</v>
      </c>
      <c r="G2945" s="297" t="s">
        <v>7240</v>
      </c>
      <c r="H2945" s="297" t="s">
        <v>4877</v>
      </c>
      <c r="I2945" s="297" t="s">
        <v>4868</v>
      </c>
      <c r="J2945" s="324" t="s">
        <v>4869</v>
      </c>
      <c r="K2945" s="325"/>
      <c r="L2945" s="322"/>
      <c r="M2945" s="297"/>
      <c r="N2945" s="326">
        <v>2</v>
      </c>
      <c r="O2945" s="296">
        <v>6</v>
      </c>
      <c r="P2945" s="327">
        <v>40229.188122376669</v>
      </c>
      <c r="Q2945" s="321"/>
    </row>
    <row r="2946" spans="1:17" s="285" customFormat="1" ht="11.25" x14ac:dyDescent="0.2">
      <c r="A2946" s="310" t="s">
        <v>1261</v>
      </c>
      <c r="B2946" s="296" t="s">
        <v>1262</v>
      </c>
      <c r="C2946" s="296" t="s">
        <v>312</v>
      </c>
      <c r="D2946" s="297" t="s">
        <v>4864</v>
      </c>
      <c r="E2946" s="323">
        <v>6500</v>
      </c>
      <c r="F2946" s="310" t="s">
        <v>7242</v>
      </c>
      <c r="G2946" s="297" t="s">
        <v>7243</v>
      </c>
      <c r="H2946" s="297" t="s">
        <v>4874</v>
      </c>
      <c r="I2946" s="297" t="s">
        <v>4868</v>
      </c>
      <c r="J2946" s="324" t="s">
        <v>4869</v>
      </c>
      <c r="K2946" s="325"/>
      <c r="L2946" s="322"/>
      <c r="M2946" s="297"/>
      <c r="N2946" s="326">
        <v>2</v>
      </c>
      <c r="O2946" s="296">
        <v>6</v>
      </c>
      <c r="P2946" s="327">
        <v>40229.188122376669</v>
      </c>
      <c r="Q2946" s="321"/>
    </row>
    <row r="2947" spans="1:17" s="285" customFormat="1" ht="11.25" x14ac:dyDescent="0.2">
      <c r="A2947" s="310" t="s">
        <v>1261</v>
      </c>
      <c r="B2947" s="296" t="s">
        <v>1262</v>
      </c>
      <c r="C2947" s="296" t="s">
        <v>312</v>
      </c>
      <c r="D2947" s="297" t="s">
        <v>4864</v>
      </c>
      <c r="E2947" s="323">
        <v>7500</v>
      </c>
      <c r="F2947" s="310" t="s">
        <v>7244</v>
      </c>
      <c r="G2947" s="297" t="s">
        <v>7245</v>
      </c>
      <c r="H2947" s="297" t="s">
        <v>4874</v>
      </c>
      <c r="I2947" s="297" t="s">
        <v>4868</v>
      </c>
      <c r="J2947" s="324" t="s">
        <v>4869</v>
      </c>
      <c r="K2947" s="325"/>
      <c r="L2947" s="322"/>
      <c r="M2947" s="297"/>
      <c r="N2947" s="326">
        <v>2</v>
      </c>
      <c r="O2947" s="296">
        <v>6</v>
      </c>
      <c r="P2947" s="327">
        <v>46229.188122376669</v>
      </c>
      <c r="Q2947" s="321"/>
    </row>
    <row r="2948" spans="1:17" s="285" customFormat="1" ht="11.25" x14ac:dyDescent="0.2">
      <c r="A2948" s="310" t="s">
        <v>1261</v>
      </c>
      <c r="B2948" s="296" t="s">
        <v>1262</v>
      </c>
      <c r="C2948" s="296" t="s">
        <v>312</v>
      </c>
      <c r="D2948" s="297" t="s">
        <v>4880</v>
      </c>
      <c r="E2948" s="323">
        <v>2500</v>
      </c>
      <c r="F2948" s="310" t="s">
        <v>7246</v>
      </c>
      <c r="G2948" s="297" t="s">
        <v>7247</v>
      </c>
      <c r="H2948" s="297" t="s">
        <v>4874</v>
      </c>
      <c r="I2948" s="297" t="s">
        <v>4883</v>
      </c>
      <c r="J2948" s="324" t="s">
        <v>4884</v>
      </c>
      <c r="K2948" s="325"/>
      <c r="L2948" s="322"/>
      <c r="M2948" s="297"/>
      <c r="N2948" s="326">
        <v>1</v>
      </c>
      <c r="O2948" s="296">
        <v>6</v>
      </c>
      <c r="P2948" s="327">
        <v>16229.188122376669</v>
      </c>
      <c r="Q2948" s="321"/>
    </row>
    <row r="2949" spans="1:17" s="285" customFormat="1" ht="11.25" x14ac:dyDescent="0.2">
      <c r="A2949" s="310" t="s">
        <v>1261</v>
      </c>
      <c r="B2949" s="296" t="s">
        <v>1262</v>
      </c>
      <c r="C2949" s="296" t="s">
        <v>312</v>
      </c>
      <c r="D2949" s="297" t="s">
        <v>4864</v>
      </c>
      <c r="E2949" s="323">
        <v>6000</v>
      </c>
      <c r="F2949" s="310" t="s">
        <v>7248</v>
      </c>
      <c r="G2949" s="297" t="s">
        <v>7249</v>
      </c>
      <c r="H2949" s="297" t="s">
        <v>4877</v>
      </c>
      <c r="I2949" s="297" t="s">
        <v>4868</v>
      </c>
      <c r="J2949" s="324" t="s">
        <v>4869</v>
      </c>
      <c r="K2949" s="325"/>
      <c r="L2949" s="322"/>
      <c r="M2949" s="297"/>
      <c r="N2949" s="326">
        <v>1</v>
      </c>
      <c r="O2949" s="296">
        <v>6</v>
      </c>
      <c r="P2949" s="327">
        <v>37229.188122376669</v>
      </c>
      <c r="Q2949" s="321"/>
    </row>
    <row r="2950" spans="1:17" s="285" customFormat="1" ht="11.25" x14ac:dyDescent="0.2">
      <c r="A2950" s="310" t="s">
        <v>1261</v>
      </c>
      <c r="B2950" s="296" t="s">
        <v>1262</v>
      </c>
      <c r="C2950" s="296" t="s">
        <v>312</v>
      </c>
      <c r="D2950" s="297" t="s">
        <v>4864</v>
      </c>
      <c r="E2950" s="323">
        <v>4800</v>
      </c>
      <c r="F2950" s="310" t="s">
        <v>7250</v>
      </c>
      <c r="G2950" s="297" t="s">
        <v>7251</v>
      </c>
      <c r="H2950" s="297" t="s">
        <v>4903</v>
      </c>
      <c r="I2950" s="297" t="s">
        <v>4868</v>
      </c>
      <c r="J2950" s="324" t="s">
        <v>4869</v>
      </c>
      <c r="K2950" s="325"/>
      <c r="L2950" s="322"/>
      <c r="M2950" s="297"/>
      <c r="N2950" s="326">
        <v>1</v>
      </c>
      <c r="O2950" s="296">
        <v>6</v>
      </c>
      <c r="P2950" s="327">
        <v>30029.188122376669</v>
      </c>
      <c r="Q2950" s="321"/>
    </row>
    <row r="2951" spans="1:17" s="285" customFormat="1" ht="11.25" x14ac:dyDescent="0.2">
      <c r="A2951" s="310" t="s">
        <v>1261</v>
      </c>
      <c r="B2951" s="296" t="s">
        <v>1262</v>
      </c>
      <c r="C2951" s="296" t="s">
        <v>312</v>
      </c>
      <c r="D2951" s="297" t="s">
        <v>4864</v>
      </c>
      <c r="E2951" s="323">
        <v>6500</v>
      </c>
      <c r="F2951" s="310" t="s">
        <v>7252</v>
      </c>
      <c r="G2951" s="297" t="s">
        <v>7253</v>
      </c>
      <c r="H2951" s="297" t="s">
        <v>4877</v>
      </c>
      <c r="I2951" s="297" t="s">
        <v>4868</v>
      </c>
      <c r="J2951" s="324" t="s">
        <v>4869</v>
      </c>
      <c r="K2951" s="325"/>
      <c r="L2951" s="322"/>
      <c r="M2951" s="297"/>
      <c r="N2951" s="326">
        <v>2</v>
      </c>
      <c r="O2951" s="296">
        <v>6</v>
      </c>
      <c r="P2951" s="327">
        <v>40229.188122376669</v>
      </c>
      <c r="Q2951" s="321"/>
    </row>
    <row r="2952" spans="1:17" s="285" customFormat="1" ht="11.25" x14ac:dyDescent="0.2">
      <c r="A2952" s="310" t="s">
        <v>1261</v>
      </c>
      <c r="B2952" s="296" t="s">
        <v>1262</v>
      </c>
      <c r="C2952" s="296" t="s">
        <v>312</v>
      </c>
      <c r="D2952" s="297" t="s">
        <v>4864</v>
      </c>
      <c r="E2952" s="323">
        <v>3000</v>
      </c>
      <c r="F2952" s="310" t="s">
        <v>7254</v>
      </c>
      <c r="G2952" s="297" t="s">
        <v>7255</v>
      </c>
      <c r="H2952" s="297" t="s">
        <v>4903</v>
      </c>
      <c r="I2952" s="297" t="s">
        <v>4868</v>
      </c>
      <c r="J2952" s="324" t="s">
        <v>4869</v>
      </c>
      <c r="K2952" s="325"/>
      <c r="L2952" s="322"/>
      <c r="M2952" s="297"/>
      <c r="N2952" s="326">
        <v>1</v>
      </c>
      <c r="O2952" s="296">
        <v>6</v>
      </c>
      <c r="P2952" s="327">
        <v>19229.188122376669</v>
      </c>
      <c r="Q2952" s="321"/>
    </row>
    <row r="2953" spans="1:17" s="285" customFormat="1" ht="11.25" x14ac:dyDescent="0.2">
      <c r="A2953" s="310" t="s">
        <v>1261</v>
      </c>
      <c r="B2953" s="296" t="s">
        <v>1262</v>
      </c>
      <c r="C2953" s="296" t="s">
        <v>312</v>
      </c>
      <c r="D2953" s="297" t="s">
        <v>4864</v>
      </c>
      <c r="E2953" s="323">
        <v>10000</v>
      </c>
      <c r="F2953" s="310" t="s">
        <v>7256</v>
      </c>
      <c r="G2953" s="297" t="s">
        <v>7257</v>
      </c>
      <c r="H2953" s="297" t="s">
        <v>4887</v>
      </c>
      <c r="I2953" s="297" t="s">
        <v>4868</v>
      </c>
      <c r="J2953" s="324" t="s">
        <v>4869</v>
      </c>
      <c r="K2953" s="325"/>
      <c r="L2953" s="322"/>
      <c r="M2953" s="297"/>
      <c r="N2953" s="326">
        <v>2</v>
      </c>
      <c r="O2953" s="296">
        <v>6</v>
      </c>
      <c r="P2953" s="327">
        <v>61229.188122376669</v>
      </c>
      <c r="Q2953" s="321"/>
    </row>
    <row r="2954" spans="1:17" s="285" customFormat="1" ht="11.25" x14ac:dyDescent="0.2">
      <c r="A2954" s="310" t="s">
        <v>1261</v>
      </c>
      <c r="B2954" s="296" t="s">
        <v>1262</v>
      </c>
      <c r="C2954" s="296" t="s">
        <v>312</v>
      </c>
      <c r="D2954" s="297" t="s">
        <v>4864</v>
      </c>
      <c r="E2954" s="323">
        <v>5500</v>
      </c>
      <c r="F2954" s="310" t="s">
        <v>7258</v>
      </c>
      <c r="G2954" s="297" t="s">
        <v>7259</v>
      </c>
      <c r="H2954" s="297" t="s">
        <v>5104</v>
      </c>
      <c r="I2954" s="297" t="s">
        <v>4868</v>
      </c>
      <c r="J2954" s="324" t="s">
        <v>4869</v>
      </c>
      <c r="K2954" s="325"/>
      <c r="L2954" s="322"/>
      <c r="M2954" s="297"/>
      <c r="N2954" s="326">
        <v>1</v>
      </c>
      <c r="O2954" s="296">
        <v>6</v>
      </c>
      <c r="P2954" s="327">
        <v>34229.188122376669</v>
      </c>
      <c r="Q2954" s="321"/>
    </row>
    <row r="2955" spans="1:17" s="285" customFormat="1" ht="11.25" x14ac:dyDescent="0.2">
      <c r="A2955" s="310" t="s">
        <v>1261</v>
      </c>
      <c r="B2955" s="296" t="s">
        <v>1262</v>
      </c>
      <c r="C2955" s="296" t="s">
        <v>312</v>
      </c>
      <c r="D2955" s="297" t="s">
        <v>4864</v>
      </c>
      <c r="E2955" s="323">
        <v>8500</v>
      </c>
      <c r="F2955" s="310" t="s">
        <v>3465</v>
      </c>
      <c r="G2955" s="297" t="s">
        <v>3466</v>
      </c>
      <c r="H2955" s="297" t="s">
        <v>4867</v>
      </c>
      <c r="I2955" s="297" t="s">
        <v>4868</v>
      </c>
      <c r="J2955" s="324" t="s">
        <v>4869</v>
      </c>
      <c r="K2955" s="325"/>
      <c r="L2955" s="322"/>
      <c r="M2955" s="297"/>
      <c r="N2955" s="326">
        <v>1</v>
      </c>
      <c r="O2955" s="296">
        <v>6</v>
      </c>
      <c r="P2955" s="327">
        <v>52229.188122376669</v>
      </c>
      <c r="Q2955" s="321"/>
    </row>
    <row r="2956" spans="1:17" s="285" customFormat="1" ht="11.25" x14ac:dyDescent="0.2">
      <c r="A2956" s="310" t="s">
        <v>1261</v>
      </c>
      <c r="B2956" s="296" t="s">
        <v>1262</v>
      </c>
      <c r="C2956" s="296" t="s">
        <v>312</v>
      </c>
      <c r="D2956" s="297" t="s">
        <v>4864</v>
      </c>
      <c r="E2956" s="323">
        <v>10000</v>
      </c>
      <c r="F2956" s="310" t="s">
        <v>7262</v>
      </c>
      <c r="G2956" s="297" t="s">
        <v>7263</v>
      </c>
      <c r="H2956" s="297" t="s">
        <v>4877</v>
      </c>
      <c r="I2956" s="297" t="s">
        <v>4868</v>
      </c>
      <c r="J2956" s="324" t="s">
        <v>4869</v>
      </c>
      <c r="K2956" s="325"/>
      <c r="L2956" s="322"/>
      <c r="M2956" s="297"/>
      <c r="N2956" s="326">
        <v>2</v>
      </c>
      <c r="O2956" s="296">
        <v>6</v>
      </c>
      <c r="P2956" s="327">
        <v>61229.188122376669</v>
      </c>
      <c r="Q2956" s="321"/>
    </row>
    <row r="2957" spans="1:17" s="285" customFormat="1" ht="11.25" x14ac:dyDescent="0.2">
      <c r="A2957" s="310" t="s">
        <v>1261</v>
      </c>
      <c r="B2957" s="296" t="s">
        <v>1262</v>
      </c>
      <c r="C2957" s="296" t="s">
        <v>312</v>
      </c>
      <c r="D2957" s="297" t="s">
        <v>4880</v>
      </c>
      <c r="E2957" s="323">
        <v>4000</v>
      </c>
      <c r="F2957" s="310" t="s">
        <v>7264</v>
      </c>
      <c r="G2957" s="297" t="s">
        <v>7265</v>
      </c>
      <c r="H2957" s="297" t="s">
        <v>4874</v>
      </c>
      <c r="I2957" s="297" t="s">
        <v>4922</v>
      </c>
      <c r="J2957" s="324" t="s">
        <v>4884</v>
      </c>
      <c r="K2957" s="325"/>
      <c r="L2957" s="322"/>
      <c r="M2957" s="297"/>
      <c r="N2957" s="326">
        <v>1</v>
      </c>
      <c r="O2957" s="296">
        <v>6</v>
      </c>
      <c r="P2957" s="327">
        <v>25229.188122376669</v>
      </c>
      <c r="Q2957" s="321"/>
    </row>
    <row r="2958" spans="1:17" s="285" customFormat="1" ht="11.25" x14ac:dyDescent="0.2">
      <c r="A2958" s="310" t="s">
        <v>1261</v>
      </c>
      <c r="B2958" s="296" t="s">
        <v>1262</v>
      </c>
      <c r="C2958" s="296" t="s">
        <v>312</v>
      </c>
      <c r="D2958" s="297" t="s">
        <v>4864</v>
      </c>
      <c r="E2958" s="323">
        <v>12000</v>
      </c>
      <c r="F2958" s="310" t="s">
        <v>7270</v>
      </c>
      <c r="G2958" s="297" t="s">
        <v>7271</v>
      </c>
      <c r="H2958" s="297" t="s">
        <v>4877</v>
      </c>
      <c r="I2958" s="297" t="s">
        <v>4868</v>
      </c>
      <c r="J2958" s="324" t="s">
        <v>4869</v>
      </c>
      <c r="K2958" s="325"/>
      <c r="L2958" s="322"/>
      <c r="M2958" s="297"/>
      <c r="N2958" s="326">
        <v>2</v>
      </c>
      <c r="O2958" s="296">
        <v>6</v>
      </c>
      <c r="P2958" s="327">
        <v>73229.188122376669</v>
      </c>
      <c r="Q2958" s="321"/>
    </row>
    <row r="2959" spans="1:17" s="285" customFormat="1" ht="11.25" x14ac:dyDescent="0.2">
      <c r="A2959" s="310" t="s">
        <v>1261</v>
      </c>
      <c r="B2959" s="296" t="s">
        <v>1262</v>
      </c>
      <c r="C2959" s="296" t="s">
        <v>312</v>
      </c>
      <c r="D2959" s="297" t="s">
        <v>4864</v>
      </c>
      <c r="E2959" s="323">
        <v>8500</v>
      </c>
      <c r="F2959" s="310" t="s">
        <v>7272</v>
      </c>
      <c r="G2959" s="297" t="s">
        <v>7273</v>
      </c>
      <c r="H2959" s="297" t="s">
        <v>4877</v>
      </c>
      <c r="I2959" s="297" t="s">
        <v>4868</v>
      </c>
      <c r="J2959" s="324" t="s">
        <v>4869</v>
      </c>
      <c r="K2959" s="325"/>
      <c r="L2959" s="322"/>
      <c r="M2959" s="297"/>
      <c r="N2959" s="326">
        <v>1</v>
      </c>
      <c r="O2959" s="296">
        <v>6</v>
      </c>
      <c r="P2959" s="327">
        <v>52229.188122376669</v>
      </c>
      <c r="Q2959" s="321"/>
    </row>
    <row r="2960" spans="1:17" s="285" customFormat="1" ht="11.25" x14ac:dyDescent="0.2">
      <c r="A2960" s="310" t="s">
        <v>1261</v>
      </c>
      <c r="B2960" s="296" t="s">
        <v>1262</v>
      </c>
      <c r="C2960" s="296" t="s">
        <v>312</v>
      </c>
      <c r="D2960" s="297" t="s">
        <v>4864</v>
      </c>
      <c r="E2960" s="323">
        <v>5500</v>
      </c>
      <c r="F2960" s="310" t="s">
        <v>7274</v>
      </c>
      <c r="G2960" s="297" t="s">
        <v>7275</v>
      </c>
      <c r="H2960" s="297" t="s">
        <v>5696</v>
      </c>
      <c r="I2960" s="297" t="s">
        <v>4883</v>
      </c>
      <c r="J2960" s="324" t="s">
        <v>4884</v>
      </c>
      <c r="K2960" s="325"/>
      <c r="L2960" s="322"/>
      <c r="M2960" s="297"/>
      <c r="N2960" s="326">
        <v>1</v>
      </c>
      <c r="O2960" s="296">
        <v>6</v>
      </c>
      <c r="P2960" s="327">
        <v>29466.918122376672</v>
      </c>
      <c r="Q2960" s="321"/>
    </row>
    <row r="2961" spans="1:17" s="285" customFormat="1" ht="11.25" x14ac:dyDescent="0.2">
      <c r="A2961" s="310" t="s">
        <v>1261</v>
      </c>
      <c r="B2961" s="296" t="s">
        <v>1262</v>
      </c>
      <c r="C2961" s="296" t="s">
        <v>312</v>
      </c>
      <c r="D2961" s="297" t="s">
        <v>4864</v>
      </c>
      <c r="E2961" s="323">
        <v>6500</v>
      </c>
      <c r="F2961" s="310" t="s">
        <v>7276</v>
      </c>
      <c r="G2961" s="297" t="s">
        <v>7277</v>
      </c>
      <c r="H2961" s="297" t="s">
        <v>4877</v>
      </c>
      <c r="I2961" s="297" t="s">
        <v>4868</v>
      </c>
      <c r="J2961" s="324" t="s">
        <v>4869</v>
      </c>
      <c r="K2961" s="325"/>
      <c r="L2961" s="322"/>
      <c r="M2961" s="297"/>
      <c r="N2961" s="326">
        <v>1</v>
      </c>
      <c r="O2961" s="296">
        <v>6</v>
      </c>
      <c r="P2961" s="327">
        <v>40229.188122376669</v>
      </c>
      <c r="Q2961" s="321"/>
    </row>
    <row r="2962" spans="1:17" s="285" customFormat="1" ht="11.25" x14ac:dyDescent="0.2">
      <c r="A2962" s="310" t="s">
        <v>1261</v>
      </c>
      <c r="B2962" s="296" t="s">
        <v>1262</v>
      </c>
      <c r="C2962" s="296" t="s">
        <v>312</v>
      </c>
      <c r="D2962" s="297" t="s">
        <v>4864</v>
      </c>
      <c r="E2962" s="323">
        <v>7500</v>
      </c>
      <c r="F2962" s="310" t="s">
        <v>7278</v>
      </c>
      <c r="G2962" s="297" t="s">
        <v>7279</v>
      </c>
      <c r="H2962" s="297" t="s">
        <v>4867</v>
      </c>
      <c r="I2962" s="297" t="s">
        <v>4868</v>
      </c>
      <c r="J2962" s="324" t="s">
        <v>4869</v>
      </c>
      <c r="K2962" s="325"/>
      <c r="L2962" s="322"/>
      <c r="M2962" s="297"/>
      <c r="N2962" s="326">
        <v>2</v>
      </c>
      <c r="O2962" s="296">
        <v>6</v>
      </c>
      <c r="P2962" s="327">
        <v>46229.188122376669</v>
      </c>
      <c r="Q2962" s="321"/>
    </row>
    <row r="2963" spans="1:17" s="285" customFormat="1" ht="11.25" x14ac:dyDescent="0.2">
      <c r="A2963" s="310" t="s">
        <v>1261</v>
      </c>
      <c r="B2963" s="296" t="s">
        <v>1262</v>
      </c>
      <c r="C2963" s="296" t="s">
        <v>312</v>
      </c>
      <c r="D2963" s="297" t="s">
        <v>4864</v>
      </c>
      <c r="E2963" s="323">
        <v>5500</v>
      </c>
      <c r="F2963" s="310" t="s">
        <v>7280</v>
      </c>
      <c r="G2963" s="297" t="s">
        <v>7281</v>
      </c>
      <c r="H2963" s="297" t="s">
        <v>4867</v>
      </c>
      <c r="I2963" s="297" t="s">
        <v>4868</v>
      </c>
      <c r="J2963" s="324" t="s">
        <v>4869</v>
      </c>
      <c r="K2963" s="325"/>
      <c r="L2963" s="322"/>
      <c r="M2963" s="297"/>
      <c r="N2963" s="326">
        <v>2</v>
      </c>
      <c r="O2963" s="296">
        <v>6</v>
      </c>
      <c r="P2963" s="327">
        <v>34229.188122376669</v>
      </c>
      <c r="Q2963" s="321"/>
    </row>
    <row r="2964" spans="1:17" s="285" customFormat="1" ht="11.25" x14ac:dyDescent="0.2">
      <c r="A2964" s="310" t="s">
        <v>1261</v>
      </c>
      <c r="B2964" s="296" t="s">
        <v>1262</v>
      </c>
      <c r="C2964" s="296" t="s">
        <v>312</v>
      </c>
      <c r="D2964" s="297" t="s">
        <v>4864</v>
      </c>
      <c r="E2964" s="323">
        <v>6500</v>
      </c>
      <c r="F2964" s="310" t="s">
        <v>7282</v>
      </c>
      <c r="G2964" s="297" t="s">
        <v>7283</v>
      </c>
      <c r="H2964" s="297" t="s">
        <v>5569</v>
      </c>
      <c r="I2964" s="297" t="s">
        <v>4868</v>
      </c>
      <c r="J2964" s="324" t="s">
        <v>4869</v>
      </c>
      <c r="K2964" s="325"/>
      <c r="L2964" s="322"/>
      <c r="M2964" s="297"/>
      <c r="N2964" s="326">
        <v>1</v>
      </c>
      <c r="O2964" s="296">
        <v>6</v>
      </c>
      <c r="P2964" s="327">
        <v>40229.188122376669</v>
      </c>
      <c r="Q2964" s="321"/>
    </row>
    <row r="2965" spans="1:17" s="285" customFormat="1" ht="11.25" x14ac:dyDescent="0.2">
      <c r="A2965" s="310" t="s">
        <v>1261</v>
      </c>
      <c r="B2965" s="296" t="s">
        <v>1262</v>
      </c>
      <c r="C2965" s="296" t="s">
        <v>312</v>
      </c>
      <c r="D2965" s="297" t="s">
        <v>4864</v>
      </c>
      <c r="E2965" s="323">
        <v>7500</v>
      </c>
      <c r="F2965" s="310" t="s">
        <v>7284</v>
      </c>
      <c r="G2965" s="297" t="s">
        <v>7285</v>
      </c>
      <c r="H2965" s="297" t="s">
        <v>4867</v>
      </c>
      <c r="I2965" s="297" t="s">
        <v>4868</v>
      </c>
      <c r="J2965" s="324" t="s">
        <v>4869</v>
      </c>
      <c r="K2965" s="325"/>
      <c r="L2965" s="322"/>
      <c r="M2965" s="297"/>
      <c r="N2965" s="326">
        <v>4</v>
      </c>
      <c r="O2965" s="296">
        <v>6</v>
      </c>
      <c r="P2965" s="327">
        <v>46229.188122376669</v>
      </c>
      <c r="Q2965" s="321"/>
    </row>
    <row r="2966" spans="1:17" s="285" customFormat="1" ht="11.25" x14ac:dyDescent="0.2">
      <c r="A2966" s="310" t="s">
        <v>1261</v>
      </c>
      <c r="B2966" s="296" t="s">
        <v>1262</v>
      </c>
      <c r="C2966" s="296" t="s">
        <v>312</v>
      </c>
      <c r="D2966" s="297" t="s">
        <v>4864</v>
      </c>
      <c r="E2966" s="323">
        <v>5500</v>
      </c>
      <c r="F2966" s="310" t="s">
        <v>7286</v>
      </c>
      <c r="G2966" s="297" t="s">
        <v>7287</v>
      </c>
      <c r="H2966" s="297" t="s">
        <v>4867</v>
      </c>
      <c r="I2966" s="297" t="s">
        <v>4868</v>
      </c>
      <c r="J2966" s="324" t="s">
        <v>4869</v>
      </c>
      <c r="K2966" s="325"/>
      <c r="L2966" s="322"/>
      <c r="M2966" s="297"/>
      <c r="N2966" s="326">
        <v>4</v>
      </c>
      <c r="O2966" s="296">
        <v>6</v>
      </c>
      <c r="P2966" s="327">
        <v>34229.188122376669</v>
      </c>
      <c r="Q2966" s="321"/>
    </row>
    <row r="2967" spans="1:17" s="285" customFormat="1" ht="11.25" x14ac:dyDescent="0.2">
      <c r="A2967" s="310" t="s">
        <v>1261</v>
      </c>
      <c r="B2967" s="296" t="s">
        <v>1262</v>
      </c>
      <c r="C2967" s="296" t="s">
        <v>312</v>
      </c>
      <c r="D2967" s="297" t="s">
        <v>4864</v>
      </c>
      <c r="E2967" s="323">
        <v>5500</v>
      </c>
      <c r="F2967" s="310" t="s">
        <v>7288</v>
      </c>
      <c r="G2967" s="297" t="s">
        <v>7289</v>
      </c>
      <c r="H2967" s="297" t="s">
        <v>4903</v>
      </c>
      <c r="I2967" s="297" t="s">
        <v>4883</v>
      </c>
      <c r="J2967" s="324" t="s">
        <v>4884</v>
      </c>
      <c r="K2967" s="325"/>
      <c r="L2967" s="322"/>
      <c r="M2967" s="297"/>
      <c r="N2967" s="326">
        <v>1</v>
      </c>
      <c r="O2967" s="296">
        <v>6</v>
      </c>
      <c r="P2967" s="327">
        <v>34229.188122376669</v>
      </c>
      <c r="Q2967" s="321"/>
    </row>
    <row r="2968" spans="1:17" s="285" customFormat="1" ht="11.25" x14ac:dyDescent="0.2">
      <c r="A2968" s="310" t="s">
        <v>1261</v>
      </c>
      <c r="B2968" s="296" t="s">
        <v>1262</v>
      </c>
      <c r="C2968" s="296" t="s">
        <v>312</v>
      </c>
      <c r="D2968" s="297" t="s">
        <v>4864</v>
      </c>
      <c r="E2968" s="323">
        <v>6500</v>
      </c>
      <c r="F2968" s="310" t="s">
        <v>4779</v>
      </c>
      <c r="G2968" s="297" t="s">
        <v>4780</v>
      </c>
      <c r="H2968" s="297" t="s">
        <v>4867</v>
      </c>
      <c r="I2968" s="297" t="s">
        <v>4868</v>
      </c>
      <c r="J2968" s="324" t="s">
        <v>4869</v>
      </c>
      <c r="K2968" s="325"/>
      <c r="L2968" s="322"/>
      <c r="M2968" s="297"/>
      <c r="N2968" s="326">
        <v>2</v>
      </c>
      <c r="O2968" s="296">
        <v>6</v>
      </c>
      <c r="P2968" s="327">
        <v>40229.188122376669</v>
      </c>
      <c r="Q2968" s="321"/>
    </row>
    <row r="2969" spans="1:17" s="285" customFormat="1" ht="11.25" x14ac:dyDescent="0.2">
      <c r="A2969" s="310" t="s">
        <v>1261</v>
      </c>
      <c r="B2969" s="296" t="s">
        <v>1262</v>
      </c>
      <c r="C2969" s="296" t="s">
        <v>312</v>
      </c>
      <c r="D2969" s="297" t="s">
        <v>4864</v>
      </c>
      <c r="E2969" s="323">
        <v>6500</v>
      </c>
      <c r="F2969" s="310" t="s">
        <v>7290</v>
      </c>
      <c r="G2969" s="297" t="s">
        <v>7291</v>
      </c>
      <c r="H2969" s="297" t="s">
        <v>4867</v>
      </c>
      <c r="I2969" s="297" t="s">
        <v>4868</v>
      </c>
      <c r="J2969" s="324" t="s">
        <v>4869</v>
      </c>
      <c r="K2969" s="325"/>
      <c r="L2969" s="322"/>
      <c r="M2969" s="297"/>
      <c r="N2969" s="326">
        <v>2</v>
      </c>
      <c r="O2969" s="296">
        <v>6</v>
      </c>
      <c r="P2969" s="327">
        <v>40229.188122376669</v>
      </c>
      <c r="Q2969" s="321"/>
    </row>
    <row r="2970" spans="1:17" s="285" customFormat="1" ht="11.25" x14ac:dyDescent="0.2">
      <c r="A2970" s="310" t="s">
        <v>1261</v>
      </c>
      <c r="B2970" s="296" t="s">
        <v>1262</v>
      </c>
      <c r="C2970" s="296" t="s">
        <v>312</v>
      </c>
      <c r="D2970" s="297" t="s">
        <v>4864</v>
      </c>
      <c r="E2970" s="323">
        <v>8500</v>
      </c>
      <c r="F2970" s="310" t="s">
        <v>7292</v>
      </c>
      <c r="G2970" s="297" t="s">
        <v>7293</v>
      </c>
      <c r="H2970" s="297" t="s">
        <v>4917</v>
      </c>
      <c r="I2970" s="297" t="s">
        <v>4868</v>
      </c>
      <c r="J2970" s="324" t="s">
        <v>4869</v>
      </c>
      <c r="K2970" s="325"/>
      <c r="L2970" s="322"/>
      <c r="M2970" s="297"/>
      <c r="N2970" s="326">
        <v>1</v>
      </c>
      <c r="O2970" s="296">
        <v>6</v>
      </c>
      <c r="P2970" s="327">
        <v>52229.188122376669</v>
      </c>
      <c r="Q2970" s="321"/>
    </row>
    <row r="2971" spans="1:17" s="285" customFormat="1" ht="11.25" x14ac:dyDescent="0.2">
      <c r="A2971" s="310" t="s">
        <v>1261</v>
      </c>
      <c r="B2971" s="296" t="s">
        <v>1262</v>
      </c>
      <c r="C2971" s="296" t="s">
        <v>312</v>
      </c>
      <c r="D2971" s="297" t="s">
        <v>4864</v>
      </c>
      <c r="E2971" s="323">
        <v>6500</v>
      </c>
      <c r="F2971" s="310" t="s">
        <v>7294</v>
      </c>
      <c r="G2971" s="297" t="s">
        <v>7295</v>
      </c>
      <c r="H2971" s="297" t="s">
        <v>4887</v>
      </c>
      <c r="I2971" s="297" t="s">
        <v>4868</v>
      </c>
      <c r="J2971" s="324" t="s">
        <v>4869</v>
      </c>
      <c r="K2971" s="325"/>
      <c r="L2971" s="322"/>
      <c r="M2971" s="297"/>
      <c r="N2971" s="326">
        <v>4</v>
      </c>
      <c r="O2971" s="296">
        <v>6</v>
      </c>
      <c r="P2971" s="327">
        <v>40229.188122376669</v>
      </c>
      <c r="Q2971" s="321"/>
    </row>
    <row r="2972" spans="1:17" s="285" customFormat="1" ht="11.25" x14ac:dyDescent="0.2">
      <c r="A2972" s="310" t="s">
        <v>1261</v>
      </c>
      <c r="B2972" s="296" t="s">
        <v>1262</v>
      </c>
      <c r="C2972" s="296" t="s">
        <v>312</v>
      </c>
      <c r="D2972" s="297" t="s">
        <v>4864</v>
      </c>
      <c r="E2972" s="323">
        <v>7500</v>
      </c>
      <c r="F2972" s="310" t="s">
        <v>7298</v>
      </c>
      <c r="G2972" s="297" t="s">
        <v>7299</v>
      </c>
      <c r="H2972" s="297" t="s">
        <v>4867</v>
      </c>
      <c r="I2972" s="297" t="s">
        <v>4868</v>
      </c>
      <c r="J2972" s="324" t="s">
        <v>4869</v>
      </c>
      <c r="K2972" s="325"/>
      <c r="L2972" s="322"/>
      <c r="M2972" s="297"/>
      <c r="N2972" s="326">
        <v>2</v>
      </c>
      <c r="O2972" s="296">
        <v>6</v>
      </c>
      <c r="P2972" s="327">
        <v>46906.51812237667</v>
      </c>
      <c r="Q2972" s="321"/>
    </row>
    <row r="2973" spans="1:17" s="285" customFormat="1" ht="11.25" x14ac:dyDescent="0.2">
      <c r="A2973" s="310" t="s">
        <v>1261</v>
      </c>
      <c r="B2973" s="296" t="s">
        <v>1262</v>
      </c>
      <c r="C2973" s="296" t="s">
        <v>312</v>
      </c>
      <c r="D2973" s="297" t="s">
        <v>4864</v>
      </c>
      <c r="E2973" s="323">
        <v>7500</v>
      </c>
      <c r="F2973" s="310" t="s">
        <v>4098</v>
      </c>
      <c r="G2973" s="297" t="s">
        <v>4099</v>
      </c>
      <c r="H2973" s="297" t="s">
        <v>4867</v>
      </c>
      <c r="I2973" s="297" t="s">
        <v>4868</v>
      </c>
      <c r="J2973" s="324" t="s">
        <v>4869</v>
      </c>
      <c r="K2973" s="325"/>
      <c r="L2973" s="322"/>
      <c r="M2973" s="297"/>
      <c r="N2973" s="326">
        <v>2</v>
      </c>
      <c r="O2973" s="296">
        <v>6</v>
      </c>
      <c r="P2973" s="327">
        <v>46229.188122376669</v>
      </c>
      <c r="Q2973" s="321"/>
    </row>
    <row r="2974" spans="1:17" s="285" customFormat="1" ht="11.25" x14ac:dyDescent="0.2">
      <c r="A2974" s="310" t="s">
        <v>1261</v>
      </c>
      <c r="B2974" s="296" t="s">
        <v>1262</v>
      </c>
      <c r="C2974" s="296" t="s">
        <v>312</v>
      </c>
      <c r="D2974" s="297" t="s">
        <v>4864</v>
      </c>
      <c r="E2974" s="323">
        <v>6500</v>
      </c>
      <c r="F2974" s="310" t="s">
        <v>7300</v>
      </c>
      <c r="G2974" s="297" t="s">
        <v>7301</v>
      </c>
      <c r="H2974" s="297" t="s">
        <v>4867</v>
      </c>
      <c r="I2974" s="297" t="s">
        <v>4868</v>
      </c>
      <c r="J2974" s="324" t="s">
        <v>4869</v>
      </c>
      <c r="K2974" s="325"/>
      <c r="L2974" s="322"/>
      <c r="M2974" s="297"/>
      <c r="N2974" s="326">
        <v>2</v>
      </c>
      <c r="O2974" s="296">
        <v>6</v>
      </c>
      <c r="P2974" s="327">
        <v>40229.188122376669</v>
      </c>
      <c r="Q2974" s="321"/>
    </row>
    <row r="2975" spans="1:17" s="285" customFormat="1" ht="11.25" x14ac:dyDescent="0.2">
      <c r="A2975" s="310" t="s">
        <v>1261</v>
      </c>
      <c r="B2975" s="296" t="s">
        <v>1262</v>
      </c>
      <c r="C2975" s="296" t="s">
        <v>312</v>
      </c>
      <c r="D2975" s="297" t="s">
        <v>4864</v>
      </c>
      <c r="E2975" s="323">
        <v>5500</v>
      </c>
      <c r="F2975" s="310" t="s">
        <v>7302</v>
      </c>
      <c r="G2975" s="297" t="s">
        <v>7303</v>
      </c>
      <c r="H2975" s="297" t="s">
        <v>4867</v>
      </c>
      <c r="I2975" s="297" t="s">
        <v>4868</v>
      </c>
      <c r="J2975" s="324" t="s">
        <v>4869</v>
      </c>
      <c r="K2975" s="325"/>
      <c r="L2975" s="322"/>
      <c r="M2975" s="297"/>
      <c r="N2975" s="326">
        <v>2</v>
      </c>
      <c r="O2975" s="296">
        <v>6</v>
      </c>
      <c r="P2975" s="327">
        <v>34229.188122376669</v>
      </c>
      <c r="Q2975" s="321"/>
    </row>
    <row r="2976" spans="1:17" s="285" customFormat="1" ht="11.25" x14ac:dyDescent="0.2">
      <c r="A2976" s="310" t="s">
        <v>1261</v>
      </c>
      <c r="B2976" s="296" t="s">
        <v>1262</v>
      </c>
      <c r="C2976" s="296" t="s">
        <v>312</v>
      </c>
      <c r="D2976" s="297" t="s">
        <v>4864</v>
      </c>
      <c r="E2976" s="323">
        <v>7500</v>
      </c>
      <c r="F2976" s="310" t="s">
        <v>7304</v>
      </c>
      <c r="G2976" s="297" t="s">
        <v>7305</v>
      </c>
      <c r="H2976" s="297" t="s">
        <v>4867</v>
      </c>
      <c r="I2976" s="297" t="s">
        <v>4868</v>
      </c>
      <c r="J2976" s="324" t="s">
        <v>4869</v>
      </c>
      <c r="K2976" s="325"/>
      <c r="L2976" s="322"/>
      <c r="M2976" s="297"/>
      <c r="N2976" s="326">
        <v>2</v>
      </c>
      <c r="O2976" s="296">
        <v>6</v>
      </c>
      <c r="P2976" s="327">
        <v>46229.188122376669</v>
      </c>
      <c r="Q2976" s="321"/>
    </row>
    <row r="2977" spans="1:17" s="285" customFormat="1" ht="11.25" x14ac:dyDescent="0.2">
      <c r="A2977" s="310" t="s">
        <v>1261</v>
      </c>
      <c r="B2977" s="296" t="s">
        <v>1262</v>
      </c>
      <c r="C2977" s="296" t="s">
        <v>312</v>
      </c>
      <c r="D2977" s="297" t="s">
        <v>4864</v>
      </c>
      <c r="E2977" s="323">
        <v>6500</v>
      </c>
      <c r="F2977" s="310" t="s">
        <v>7308</v>
      </c>
      <c r="G2977" s="297" t="s">
        <v>7309</v>
      </c>
      <c r="H2977" s="297" t="s">
        <v>4867</v>
      </c>
      <c r="I2977" s="297" t="s">
        <v>4868</v>
      </c>
      <c r="J2977" s="324" t="s">
        <v>4869</v>
      </c>
      <c r="K2977" s="325"/>
      <c r="L2977" s="322"/>
      <c r="M2977" s="297"/>
      <c r="N2977" s="326">
        <v>1</v>
      </c>
      <c r="O2977" s="296">
        <v>6</v>
      </c>
      <c r="P2977" s="327">
        <v>40229.188122376669</v>
      </c>
      <c r="Q2977" s="321"/>
    </row>
    <row r="2978" spans="1:17" s="285" customFormat="1" ht="11.25" x14ac:dyDescent="0.2">
      <c r="A2978" s="310" t="s">
        <v>1261</v>
      </c>
      <c r="B2978" s="296" t="s">
        <v>1262</v>
      </c>
      <c r="C2978" s="296" t="s">
        <v>312</v>
      </c>
      <c r="D2978" s="297" t="s">
        <v>4864</v>
      </c>
      <c r="E2978" s="323">
        <f>VLOOKUP(F2978,[1]ES_CGR!$E$2:$M$1643,9,0)</f>
        <v>5500</v>
      </c>
      <c r="F2978" s="310" t="s">
        <v>7312</v>
      </c>
      <c r="G2978" s="297" t="s">
        <v>7313</v>
      </c>
      <c r="H2978" s="297" t="s">
        <v>5196</v>
      </c>
      <c r="I2978" s="297" t="s">
        <v>4868</v>
      </c>
      <c r="J2978" s="324" t="s">
        <v>4869</v>
      </c>
      <c r="K2978" s="325"/>
      <c r="L2978" s="322"/>
      <c r="M2978" s="297"/>
      <c r="N2978" s="326">
        <v>1</v>
      </c>
      <c r="O2978" s="296">
        <v>1</v>
      </c>
      <c r="P2978" s="327">
        <v>4572.4281223766702</v>
      </c>
      <c r="Q2978" s="321"/>
    </row>
    <row r="2979" spans="1:17" s="285" customFormat="1" ht="11.25" x14ac:dyDescent="0.2">
      <c r="A2979" s="310" t="s">
        <v>1261</v>
      </c>
      <c r="B2979" s="296" t="s">
        <v>1262</v>
      </c>
      <c r="C2979" s="296" t="s">
        <v>312</v>
      </c>
      <c r="D2979" s="297" t="s">
        <v>4864</v>
      </c>
      <c r="E2979" s="323">
        <v>12000</v>
      </c>
      <c r="F2979" s="310" t="s">
        <v>7315</v>
      </c>
      <c r="G2979" s="297" t="s">
        <v>7316</v>
      </c>
      <c r="H2979" s="297" t="s">
        <v>4917</v>
      </c>
      <c r="I2979" s="297" t="s">
        <v>4868</v>
      </c>
      <c r="J2979" s="324" t="s">
        <v>4869</v>
      </c>
      <c r="K2979" s="325"/>
      <c r="L2979" s="322"/>
      <c r="M2979" s="297"/>
      <c r="N2979" s="326">
        <v>4</v>
      </c>
      <c r="O2979" s="296">
        <v>6</v>
      </c>
      <c r="P2979" s="327">
        <v>73229.188122376669</v>
      </c>
      <c r="Q2979" s="321"/>
    </row>
    <row r="2980" spans="1:17" s="285" customFormat="1" ht="11.25" x14ac:dyDescent="0.2">
      <c r="A2980" s="310" t="s">
        <v>1261</v>
      </c>
      <c r="B2980" s="296" t="s">
        <v>1262</v>
      </c>
      <c r="C2980" s="296" t="s">
        <v>312</v>
      </c>
      <c r="D2980" s="297" t="s">
        <v>4956</v>
      </c>
      <c r="E2980" s="323">
        <v>1500</v>
      </c>
      <c r="F2980" s="310" t="s">
        <v>7317</v>
      </c>
      <c r="G2980" s="297" t="s">
        <v>7318</v>
      </c>
      <c r="H2980" s="297" t="s">
        <v>4959</v>
      </c>
      <c r="I2980" s="297" t="s">
        <v>4897</v>
      </c>
      <c r="J2980" s="324" t="s">
        <v>4960</v>
      </c>
      <c r="K2980" s="325"/>
      <c r="L2980" s="322"/>
      <c r="M2980" s="297"/>
      <c r="N2980" s="326">
        <v>1</v>
      </c>
      <c r="O2980" s="296">
        <v>6</v>
      </c>
      <c r="P2980" s="327">
        <v>9732.3881223766693</v>
      </c>
      <c r="Q2980" s="321"/>
    </row>
    <row r="2981" spans="1:17" s="285" customFormat="1" ht="11.25" x14ac:dyDescent="0.2">
      <c r="A2981" s="310" t="s">
        <v>1261</v>
      </c>
      <c r="B2981" s="296" t="s">
        <v>1262</v>
      </c>
      <c r="C2981" s="296" t="s">
        <v>312</v>
      </c>
      <c r="D2981" s="297" t="s">
        <v>4864</v>
      </c>
      <c r="E2981" s="323">
        <v>8500</v>
      </c>
      <c r="F2981" s="310" t="s">
        <v>7319</v>
      </c>
      <c r="G2981" s="297" t="s">
        <v>7320</v>
      </c>
      <c r="H2981" s="297" t="s">
        <v>4887</v>
      </c>
      <c r="I2981" s="297" t="s">
        <v>4868</v>
      </c>
      <c r="J2981" s="324" t="s">
        <v>4869</v>
      </c>
      <c r="K2981" s="325"/>
      <c r="L2981" s="322"/>
      <c r="M2981" s="297"/>
      <c r="N2981" s="326">
        <v>2</v>
      </c>
      <c r="O2981" s="296">
        <v>6</v>
      </c>
      <c r="P2981" s="327">
        <v>52229.188122376669</v>
      </c>
      <c r="Q2981" s="321"/>
    </row>
    <row r="2982" spans="1:17" s="285" customFormat="1" ht="11.25" x14ac:dyDescent="0.2">
      <c r="A2982" s="310" t="s">
        <v>1261</v>
      </c>
      <c r="B2982" s="296" t="s">
        <v>1262</v>
      </c>
      <c r="C2982" s="296" t="s">
        <v>312</v>
      </c>
      <c r="D2982" s="297" t="s">
        <v>4864</v>
      </c>
      <c r="E2982" s="323">
        <v>7500</v>
      </c>
      <c r="F2982" s="310" t="s">
        <v>7321</v>
      </c>
      <c r="G2982" s="297" t="s">
        <v>7322</v>
      </c>
      <c r="H2982" s="297" t="s">
        <v>4867</v>
      </c>
      <c r="I2982" s="297" t="s">
        <v>4868</v>
      </c>
      <c r="J2982" s="324" t="s">
        <v>4869</v>
      </c>
      <c r="K2982" s="325"/>
      <c r="L2982" s="322"/>
      <c r="M2982" s="297"/>
      <c r="N2982" s="326">
        <v>4</v>
      </c>
      <c r="O2982" s="296">
        <v>6</v>
      </c>
      <c r="P2982" s="327">
        <v>46229.188122376669</v>
      </c>
      <c r="Q2982" s="321"/>
    </row>
    <row r="2983" spans="1:17" s="285" customFormat="1" ht="11.25" x14ac:dyDescent="0.2">
      <c r="A2983" s="310" t="s">
        <v>1261</v>
      </c>
      <c r="B2983" s="296" t="s">
        <v>1262</v>
      </c>
      <c r="C2983" s="296" t="s">
        <v>312</v>
      </c>
      <c r="D2983" s="297" t="s">
        <v>4864</v>
      </c>
      <c r="E2983" s="323">
        <v>8500</v>
      </c>
      <c r="F2983" s="310" t="s">
        <v>7323</v>
      </c>
      <c r="G2983" s="297" t="s">
        <v>7324</v>
      </c>
      <c r="H2983" s="297" t="s">
        <v>4887</v>
      </c>
      <c r="I2983" s="297" t="s">
        <v>4868</v>
      </c>
      <c r="J2983" s="324" t="s">
        <v>4869</v>
      </c>
      <c r="K2983" s="325"/>
      <c r="L2983" s="322"/>
      <c r="M2983" s="297"/>
      <c r="N2983" s="326">
        <v>2</v>
      </c>
      <c r="O2983" s="296">
        <v>6</v>
      </c>
      <c r="P2983" s="327">
        <v>52229.188122376669</v>
      </c>
      <c r="Q2983" s="321"/>
    </row>
    <row r="2984" spans="1:17" s="285" customFormat="1" ht="11.25" x14ac:dyDescent="0.2">
      <c r="A2984" s="310" t="s">
        <v>1261</v>
      </c>
      <c r="B2984" s="296" t="s">
        <v>1262</v>
      </c>
      <c r="C2984" s="296" t="s">
        <v>312</v>
      </c>
      <c r="D2984" s="297" t="s">
        <v>4864</v>
      </c>
      <c r="E2984" s="323">
        <v>7500</v>
      </c>
      <c r="F2984" s="310" t="s">
        <v>7325</v>
      </c>
      <c r="G2984" s="297" t="s">
        <v>7326</v>
      </c>
      <c r="H2984" s="297" t="s">
        <v>4877</v>
      </c>
      <c r="I2984" s="297" t="s">
        <v>4868</v>
      </c>
      <c r="J2984" s="324" t="s">
        <v>4869</v>
      </c>
      <c r="K2984" s="325"/>
      <c r="L2984" s="322"/>
      <c r="M2984" s="297"/>
      <c r="N2984" s="326">
        <v>1</v>
      </c>
      <c r="O2984" s="296">
        <v>6</v>
      </c>
      <c r="P2984" s="327">
        <v>46229.188122376669</v>
      </c>
      <c r="Q2984" s="321"/>
    </row>
    <row r="2985" spans="1:17" s="285" customFormat="1" ht="11.25" x14ac:dyDescent="0.2">
      <c r="A2985" s="310" t="s">
        <v>1261</v>
      </c>
      <c r="B2985" s="296" t="s">
        <v>1262</v>
      </c>
      <c r="C2985" s="296" t="s">
        <v>312</v>
      </c>
      <c r="D2985" s="297" t="s">
        <v>4864</v>
      </c>
      <c r="E2985" s="323">
        <v>8500</v>
      </c>
      <c r="F2985" s="310" t="s">
        <v>7327</v>
      </c>
      <c r="G2985" s="297" t="s">
        <v>7328</v>
      </c>
      <c r="H2985" s="297" t="s">
        <v>4887</v>
      </c>
      <c r="I2985" s="297" t="s">
        <v>4868</v>
      </c>
      <c r="J2985" s="324" t="s">
        <v>4869</v>
      </c>
      <c r="K2985" s="325"/>
      <c r="L2985" s="322"/>
      <c r="M2985" s="297"/>
      <c r="N2985" s="326">
        <v>2</v>
      </c>
      <c r="O2985" s="296">
        <v>6</v>
      </c>
      <c r="P2985" s="327">
        <v>52229.188122376669</v>
      </c>
      <c r="Q2985" s="321"/>
    </row>
    <row r="2986" spans="1:17" s="285" customFormat="1" ht="11.25" x14ac:dyDescent="0.2">
      <c r="A2986" s="310" t="s">
        <v>1261</v>
      </c>
      <c r="B2986" s="296" t="s">
        <v>1262</v>
      </c>
      <c r="C2986" s="296" t="s">
        <v>312</v>
      </c>
      <c r="D2986" s="297" t="s">
        <v>4864</v>
      </c>
      <c r="E2986" s="323">
        <v>8500</v>
      </c>
      <c r="F2986" s="310" t="s">
        <v>7329</v>
      </c>
      <c r="G2986" s="297" t="s">
        <v>7330</v>
      </c>
      <c r="H2986" s="297" t="s">
        <v>4877</v>
      </c>
      <c r="I2986" s="297" t="s">
        <v>4868</v>
      </c>
      <c r="J2986" s="324" t="s">
        <v>4869</v>
      </c>
      <c r="K2986" s="325"/>
      <c r="L2986" s="322"/>
      <c r="M2986" s="297"/>
      <c r="N2986" s="326">
        <v>1</v>
      </c>
      <c r="O2986" s="296">
        <v>6</v>
      </c>
      <c r="P2986" s="327">
        <v>52229.188122376669</v>
      </c>
      <c r="Q2986" s="321"/>
    </row>
    <row r="2987" spans="1:17" s="285" customFormat="1" ht="11.25" x14ac:dyDescent="0.2">
      <c r="A2987" s="310" t="s">
        <v>1261</v>
      </c>
      <c r="B2987" s="296" t="s">
        <v>1262</v>
      </c>
      <c r="C2987" s="296" t="s">
        <v>312</v>
      </c>
      <c r="D2987" s="297" t="s">
        <v>4864</v>
      </c>
      <c r="E2987" s="323">
        <v>6500</v>
      </c>
      <c r="F2987" s="310" t="s">
        <v>7333</v>
      </c>
      <c r="G2987" s="297" t="s">
        <v>7334</v>
      </c>
      <c r="H2987" s="297" t="s">
        <v>4877</v>
      </c>
      <c r="I2987" s="297" t="s">
        <v>4868</v>
      </c>
      <c r="J2987" s="324" t="s">
        <v>4869</v>
      </c>
      <c r="K2987" s="325"/>
      <c r="L2987" s="322"/>
      <c r="M2987" s="297"/>
      <c r="N2987" s="326">
        <v>4</v>
      </c>
      <c r="O2987" s="296">
        <v>6</v>
      </c>
      <c r="P2987" s="327">
        <v>40229.188122376669</v>
      </c>
      <c r="Q2987" s="321"/>
    </row>
    <row r="2988" spans="1:17" s="285" customFormat="1" ht="11.25" x14ac:dyDescent="0.2">
      <c r="A2988" s="310" t="s">
        <v>1261</v>
      </c>
      <c r="B2988" s="296" t="s">
        <v>1262</v>
      </c>
      <c r="C2988" s="296" t="s">
        <v>312</v>
      </c>
      <c r="D2988" s="297" t="s">
        <v>4864</v>
      </c>
      <c r="E2988" s="323">
        <v>7500</v>
      </c>
      <c r="F2988" s="310" t="s">
        <v>7335</v>
      </c>
      <c r="G2988" s="297" t="s">
        <v>7336</v>
      </c>
      <c r="H2988" s="297" t="s">
        <v>4867</v>
      </c>
      <c r="I2988" s="297" t="s">
        <v>4868</v>
      </c>
      <c r="J2988" s="324" t="s">
        <v>4869</v>
      </c>
      <c r="K2988" s="325"/>
      <c r="L2988" s="322"/>
      <c r="M2988" s="297"/>
      <c r="N2988" s="326">
        <v>4</v>
      </c>
      <c r="O2988" s="296">
        <v>6</v>
      </c>
      <c r="P2988" s="327">
        <v>46229.188122376669</v>
      </c>
      <c r="Q2988" s="321"/>
    </row>
    <row r="2989" spans="1:17" s="285" customFormat="1" ht="11.25" x14ac:dyDescent="0.2">
      <c r="A2989" s="310" t="s">
        <v>1261</v>
      </c>
      <c r="B2989" s="296" t="s">
        <v>1262</v>
      </c>
      <c r="C2989" s="296" t="s">
        <v>312</v>
      </c>
      <c r="D2989" s="297" t="s">
        <v>4864</v>
      </c>
      <c r="E2989" s="323">
        <v>10500</v>
      </c>
      <c r="F2989" s="310" t="s">
        <v>7337</v>
      </c>
      <c r="G2989" s="297" t="s">
        <v>7338</v>
      </c>
      <c r="H2989" s="297" t="s">
        <v>5154</v>
      </c>
      <c r="I2989" s="297" t="s">
        <v>4868</v>
      </c>
      <c r="J2989" s="324" t="s">
        <v>4869</v>
      </c>
      <c r="K2989" s="325"/>
      <c r="L2989" s="322"/>
      <c r="M2989" s="297"/>
      <c r="N2989" s="326">
        <v>1</v>
      </c>
      <c r="O2989" s="296">
        <v>6</v>
      </c>
      <c r="P2989" s="327">
        <v>64229.188122376669</v>
      </c>
      <c r="Q2989" s="321"/>
    </row>
    <row r="2990" spans="1:17" s="285" customFormat="1" ht="11.25" x14ac:dyDescent="0.2">
      <c r="A2990" s="310" t="s">
        <v>1261</v>
      </c>
      <c r="B2990" s="296" t="s">
        <v>1262</v>
      </c>
      <c r="C2990" s="296" t="s">
        <v>312</v>
      </c>
      <c r="D2990" s="297" t="s">
        <v>4864</v>
      </c>
      <c r="E2990" s="323">
        <v>10000</v>
      </c>
      <c r="F2990" s="310" t="s">
        <v>7339</v>
      </c>
      <c r="G2990" s="297" t="s">
        <v>7340</v>
      </c>
      <c r="H2990" s="297" t="s">
        <v>4877</v>
      </c>
      <c r="I2990" s="297" t="s">
        <v>4868</v>
      </c>
      <c r="J2990" s="324" t="s">
        <v>4869</v>
      </c>
      <c r="K2990" s="325"/>
      <c r="L2990" s="322"/>
      <c r="M2990" s="297"/>
      <c r="N2990" s="326">
        <v>2</v>
      </c>
      <c r="O2990" s="296">
        <v>6</v>
      </c>
      <c r="P2990" s="327">
        <v>61229.188122376669</v>
      </c>
      <c r="Q2990" s="321"/>
    </row>
    <row r="2991" spans="1:17" s="285" customFormat="1" ht="11.25" x14ac:dyDescent="0.2">
      <c r="A2991" s="310" t="s">
        <v>1261</v>
      </c>
      <c r="B2991" s="296" t="s">
        <v>1262</v>
      </c>
      <c r="C2991" s="296" t="s">
        <v>312</v>
      </c>
      <c r="D2991" s="297" t="s">
        <v>4880</v>
      </c>
      <c r="E2991" s="323">
        <v>3000</v>
      </c>
      <c r="F2991" s="310" t="s">
        <v>7343</v>
      </c>
      <c r="G2991" s="297" t="s">
        <v>7344</v>
      </c>
      <c r="H2991" s="297" t="s">
        <v>5050</v>
      </c>
      <c r="I2991" s="297" t="s">
        <v>4897</v>
      </c>
      <c r="J2991" s="297" t="s">
        <v>4898</v>
      </c>
      <c r="K2991" s="325"/>
      <c r="L2991" s="322"/>
      <c r="M2991" s="297"/>
      <c r="N2991" s="326">
        <v>1</v>
      </c>
      <c r="O2991" s="296">
        <v>6</v>
      </c>
      <c r="P2991" s="327">
        <v>19229.188122376669</v>
      </c>
      <c r="Q2991" s="321"/>
    </row>
    <row r="2992" spans="1:17" s="285" customFormat="1" ht="11.25" x14ac:dyDescent="0.2">
      <c r="A2992" s="310" t="s">
        <v>1261</v>
      </c>
      <c r="B2992" s="296" t="s">
        <v>1262</v>
      </c>
      <c r="C2992" s="296" t="s">
        <v>312</v>
      </c>
      <c r="D2992" s="297" t="s">
        <v>4956</v>
      </c>
      <c r="E2992" s="323">
        <v>4000</v>
      </c>
      <c r="F2992" s="310" t="s">
        <v>3045</v>
      </c>
      <c r="G2992" s="297" t="s">
        <v>3046</v>
      </c>
      <c r="H2992" s="297" t="s">
        <v>6084</v>
      </c>
      <c r="I2992" s="297" t="s">
        <v>4897</v>
      </c>
      <c r="J2992" s="297" t="s">
        <v>4898</v>
      </c>
      <c r="K2992" s="325"/>
      <c r="L2992" s="322"/>
      <c r="M2992" s="297"/>
      <c r="N2992" s="326">
        <v>1</v>
      </c>
      <c r="O2992" s="296">
        <v>6</v>
      </c>
      <c r="P2992" s="327">
        <v>25229.188122376669</v>
      </c>
      <c r="Q2992" s="321"/>
    </row>
    <row r="2993" spans="1:17" s="285" customFormat="1" ht="11.25" x14ac:dyDescent="0.2">
      <c r="A2993" s="310" t="s">
        <v>1261</v>
      </c>
      <c r="B2993" s="296" t="s">
        <v>1262</v>
      </c>
      <c r="C2993" s="296" t="s">
        <v>312</v>
      </c>
      <c r="D2993" s="297" t="s">
        <v>4864</v>
      </c>
      <c r="E2993" s="323">
        <v>5500</v>
      </c>
      <c r="F2993" s="310" t="s">
        <v>7345</v>
      </c>
      <c r="G2993" s="297" t="s">
        <v>7346</v>
      </c>
      <c r="H2993" s="297" t="s">
        <v>4874</v>
      </c>
      <c r="I2993" s="297" t="s">
        <v>4868</v>
      </c>
      <c r="J2993" s="324" t="s">
        <v>4869</v>
      </c>
      <c r="K2993" s="325"/>
      <c r="L2993" s="322"/>
      <c r="M2993" s="297"/>
      <c r="N2993" s="326">
        <v>4</v>
      </c>
      <c r="O2993" s="296">
        <v>6</v>
      </c>
      <c r="P2993" s="327">
        <v>34229.188122376669</v>
      </c>
      <c r="Q2993" s="321"/>
    </row>
    <row r="2994" spans="1:17" s="285" customFormat="1" ht="11.25" x14ac:dyDescent="0.2">
      <c r="A2994" s="310" t="s">
        <v>1261</v>
      </c>
      <c r="B2994" s="296" t="s">
        <v>1262</v>
      </c>
      <c r="C2994" s="296" t="s">
        <v>312</v>
      </c>
      <c r="D2994" s="297" t="s">
        <v>4864</v>
      </c>
      <c r="E2994" s="323">
        <v>6500</v>
      </c>
      <c r="F2994" s="310" t="s">
        <v>7347</v>
      </c>
      <c r="G2994" s="297" t="s">
        <v>7348</v>
      </c>
      <c r="H2994" s="297" t="s">
        <v>4877</v>
      </c>
      <c r="I2994" s="297" t="s">
        <v>4868</v>
      </c>
      <c r="J2994" s="324" t="s">
        <v>4869</v>
      </c>
      <c r="K2994" s="325"/>
      <c r="L2994" s="322"/>
      <c r="M2994" s="297"/>
      <c r="N2994" s="326">
        <v>2</v>
      </c>
      <c r="O2994" s="296">
        <v>6</v>
      </c>
      <c r="P2994" s="327">
        <v>40229.188122376669</v>
      </c>
      <c r="Q2994" s="321"/>
    </row>
    <row r="2995" spans="1:17" s="285" customFormat="1" ht="11.25" x14ac:dyDescent="0.2">
      <c r="A2995" s="310" t="s">
        <v>1261</v>
      </c>
      <c r="B2995" s="296" t="s">
        <v>1262</v>
      </c>
      <c r="C2995" s="296" t="s">
        <v>312</v>
      </c>
      <c r="D2995" s="297" t="s">
        <v>4864</v>
      </c>
      <c r="E2995" s="323">
        <v>6500</v>
      </c>
      <c r="F2995" s="310" t="s">
        <v>7349</v>
      </c>
      <c r="G2995" s="297" t="s">
        <v>7350</v>
      </c>
      <c r="H2995" s="297" t="s">
        <v>4877</v>
      </c>
      <c r="I2995" s="297" t="s">
        <v>4868</v>
      </c>
      <c r="J2995" s="324" t="s">
        <v>4869</v>
      </c>
      <c r="K2995" s="325"/>
      <c r="L2995" s="322"/>
      <c r="M2995" s="297"/>
      <c r="N2995" s="326">
        <v>4</v>
      </c>
      <c r="O2995" s="296">
        <v>6</v>
      </c>
      <c r="P2995" s="327">
        <v>40229.188122376669</v>
      </c>
      <c r="Q2995" s="321"/>
    </row>
    <row r="2996" spans="1:17" s="285" customFormat="1" ht="11.25" x14ac:dyDescent="0.2">
      <c r="A2996" s="310" t="s">
        <v>1261</v>
      </c>
      <c r="B2996" s="296" t="s">
        <v>1262</v>
      </c>
      <c r="C2996" s="296" t="s">
        <v>312</v>
      </c>
      <c r="D2996" s="297" t="s">
        <v>4864</v>
      </c>
      <c r="E2996" s="323">
        <v>10500</v>
      </c>
      <c r="F2996" s="310" t="s">
        <v>7351</v>
      </c>
      <c r="G2996" s="297" t="s">
        <v>7352</v>
      </c>
      <c r="H2996" s="297" t="s">
        <v>4887</v>
      </c>
      <c r="I2996" s="297" t="s">
        <v>4868</v>
      </c>
      <c r="J2996" s="324" t="s">
        <v>4869</v>
      </c>
      <c r="K2996" s="325"/>
      <c r="L2996" s="322"/>
      <c r="M2996" s="297"/>
      <c r="N2996" s="326">
        <v>4</v>
      </c>
      <c r="O2996" s="296">
        <v>6</v>
      </c>
      <c r="P2996" s="327">
        <v>64229.188122376669</v>
      </c>
      <c r="Q2996" s="321"/>
    </row>
    <row r="2997" spans="1:17" s="285" customFormat="1" ht="11.25" x14ac:dyDescent="0.2">
      <c r="A2997" s="310" t="s">
        <v>1261</v>
      </c>
      <c r="B2997" s="296" t="s">
        <v>1262</v>
      </c>
      <c r="C2997" s="296" t="s">
        <v>312</v>
      </c>
      <c r="D2997" s="297" t="s">
        <v>4864</v>
      </c>
      <c r="E2997" s="323">
        <f>VLOOKUP(F2997,[1]ES_CGR!$E$2:$M$1643,9,0)</f>
        <v>9500</v>
      </c>
      <c r="F2997" s="310" t="s">
        <v>7355</v>
      </c>
      <c r="G2997" s="297" t="s">
        <v>7356</v>
      </c>
      <c r="H2997" s="297" t="s">
        <v>4867</v>
      </c>
      <c r="I2997" s="297" t="s">
        <v>4868</v>
      </c>
      <c r="J2997" s="324" t="s">
        <v>4869</v>
      </c>
      <c r="K2997" s="325"/>
      <c r="L2997" s="322"/>
      <c r="M2997" s="297"/>
      <c r="N2997" s="326">
        <v>1</v>
      </c>
      <c r="O2997" s="296">
        <v>4</v>
      </c>
      <c r="P2997" s="327">
        <v>33304.698122376663</v>
      </c>
      <c r="Q2997" s="321"/>
    </row>
    <row r="2998" spans="1:17" s="285" customFormat="1" ht="11.25" x14ac:dyDescent="0.2">
      <c r="A2998" s="310" t="s">
        <v>1261</v>
      </c>
      <c r="B2998" s="296" t="s">
        <v>1262</v>
      </c>
      <c r="C2998" s="296" t="s">
        <v>312</v>
      </c>
      <c r="D2998" s="297" t="s">
        <v>4864</v>
      </c>
      <c r="E2998" s="323">
        <v>5500</v>
      </c>
      <c r="F2998" s="310" t="s">
        <v>7357</v>
      </c>
      <c r="G2998" s="297" t="s">
        <v>7358</v>
      </c>
      <c r="H2998" s="297" t="s">
        <v>4867</v>
      </c>
      <c r="I2998" s="297" t="s">
        <v>4868</v>
      </c>
      <c r="J2998" s="324" t="s">
        <v>4869</v>
      </c>
      <c r="K2998" s="325"/>
      <c r="L2998" s="322"/>
      <c r="M2998" s="297"/>
      <c r="N2998" s="326">
        <v>4</v>
      </c>
      <c r="O2998" s="296">
        <v>6</v>
      </c>
      <c r="P2998" s="327">
        <v>34229.188122376669</v>
      </c>
      <c r="Q2998" s="321"/>
    </row>
    <row r="2999" spans="1:17" s="285" customFormat="1" ht="11.25" x14ac:dyDescent="0.2">
      <c r="A2999" s="310" t="s">
        <v>1261</v>
      </c>
      <c r="B2999" s="296" t="s">
        <v>1262</v>
      </c>
      <c r="C2999" s="296" t="s">
        <v>312</v>
      </c>
      <c r="D2999" s="297" t="s">
        <v>4864</v>
      </c>
      <c r="E2999" s="323">
        <v>7500</v>
      </c>
      <c r="F2999" s="310" t="s">
        <v>7359</v>
      </c>
      <c r="G2999" s="297" t="s">
        <v>7360</v>
      </c>
      <c r="H2999" s="297" t="s">
        <v>4867</v>
      </c>
      <c r="I2999" s="297" t="s">
        <v>4868</v>
      </c>
      <c r="J2999" s="324" t="s">
        <v>4869</v>
      </c>
      <c r="K2999" s="325"/>
      <c r="L2999" s="322"/>
      <c r="M2999" s="297"/>
      <c r="N2999" s="326">
        <v>4</v>
      </c>
      <c r="O2999" s="296">
        <v>6</v>
      </c>
      <c r="P2999" s="327">
        <v>46229.188122376669</v>
      </c>
      <c r="Q2999" s="321"/>
    </row>
    <row r="3000" spans="1:17" s="285" customFormat="1" ht="11.25" x14ac:dyDescent="0.2">
      <c r="A3000" s="310" t="s">
        <v>1261</v>
      </c>
      <c r="B3000" s="296" t="s">
        <v>1262</v>
      </c>
      <c r="C3000" s="296" t="s">
        <v>312</v>
      </c>
      <c r="D3000" s="297" t="s">
        <v>4864</v>
      </c>
      <c r="E3000" s="323">
        <v>6500</v>
      </c>
      <c r="F3000" s="310" t="s">
        <v>2128</v>
      </c>
      <c r="G3000" s="297" t="s">
        <v>2129</v>
      </c>
      <c r="H3000" s="297" t="s">
        <v>4867</v>
      </c>
      <c r="I3000" s="297" t="s">
        <v>4868</v>
      </c>
      <c r="J3000" s="324" t="s">
        <v>4869</v>
      </c>
      <c r="K3000" s="325"/>
      <c r="L3000" s="322"/>
      <c r="M3000" s="297"/>
      <c r="N3000" s="326">
        <v>2</v>
      </c>
      <c r="O3000" s="296">
        <v>6</v>
      </c>
      <c r="P3000" s="327">
        <v>40229.188122376669</v>
      </c>
      <c r="Q3000" s="321"/>
    </row>
    <row r="3001" spans="1:17" s="285" customFormat="1" ht="11.25" x14ac:dyDescent="0.2">
      <c r="A3001" s="310" t="s">
        <v>1261</v>
      </c>
      <c r="B3001" s="296" t="s">
        <v>1262</v>
      </c>
      <c r="C3001" s="296" t="s">
        <v>312</v>
      </c>
      <c r="D3001" s="297" t="s">
        <v>4864</v>
      </c>
      <c r="E3001" s="323">
        <v>5500</v>
      </c>
      <c r="F3001" s="310" t="s">
        <v>7361</v>
      </c>
      <c r="G3001" s="297" t="s">
        <v>7362</v>
      </c>
      <c r="H3001" s="297" t="s">
        <v>4874</v>
      </c>
      <c r="I3001" s="297" t="s">
        <v>4868</v>
      </c>
      <c r="J3001" s="324" t="s">
        <v>4869</v>
      </c>
      <c r="K3001" s="325"/>
      <c r="L3001" s="322"/>
      <c r="M3001" s="297"/>
      <c r="N3001" s="326">
        <v>1</v>
      </c>
      <c r="O3001" s="296">
        <v>6</v>
      </c>
      <c r="P3001" s="327">
        <v>34229.188122376669</v>
      </c>
      <c r="Q3001" s="321"/>
    </row>
    <row r="3002" spans="1:17" s="285" customFormat="1" ht="11.25" x14ac:dyDescent="0.2">
      <c r="A3002" s="310" t="s">
        <v>1261</v>
      </c>
      <c r="B3002" s="296" t="s">
        <v>1262</v>
      </c>
      <c r="C3002" s="296" t="s">
        <v>312</v>
      </c>
      <c r="D3002" s="297" t="s">
        <v>4864</v>
      </c>
      <c r="E3002" s="323">
        <v>6500</v>
      </c>
      <c r="F3002" s="310" t="s">
        <v>7363</v>
      </c>
      <c r="G3002" s="297" t="s">
        <v>7364</v>
      </c>
      <c r="H3002" s="297" t="s">
        <v>4887</v>
      </c>
      <c r="I3002" s="297" t="s">
        <v>4868</v>
      </c>
      <c r="J3002" s="324" t="s">
        <v>4869</v>
      </c>
      <c r="K3002" s="325"/>
      <c r="L3002" s="322"/>
      <c r="M3002" s="297"/>
      <c r="N3002" s="326">
        <v>4</v>
      </c>
      <c r="O3002" s="296">
        <v>6</v>
      </c>
      <c r="P3002" s="327">
        <v>40229.188122376669</v>
      </c>
      <c r="Q3002" s="321"/>
    </row>
    <row r="3003" spans="1:17" s="285" customFormat="1" ht="11.25" x14ac:dyDescent="0.2">
      <c r="A3003" s="310" t="s">
        <v>1261</v>
      </c>
      <c r="B3003" s="296" t="s">
        <v>1262</v>
      </c>
      <c r="C3003" s="296" t="s">
        <v>312</v>
      </c>
      <c r="D3003" s="297" t="s">
        <v>4880</v>
      </c>
      <c r="E3003" s="323">
        <v>2500</v>
      </c>
      <c r="F3003" s="310" t="s">
        <v>7365</v>
      </c>
      <c r="G3003" s="297" t="s">
        <v>7366</v>
      </c>
      <c r="H3003" s="297" t="s">
        <v>7367</v>
      </c>
      <c r="I3003" s="297" t="s">
        <v>4922</v>
      </c>
      <c r="J3003" s="324" t="s">
        <v>4884</v>
      </c>
      <c r="K3003" s="325"/>
      <c r="L3003" s="322"/>
      <c r="M3003" s="297"/>
      <c r="N3003" s="326">
        <v>1</v>
      </c>
      <c r="O3003" s="296">
        <v>6</v>
      </c>
      <c r="P3003" s="327">
        <v>16229.188122376669</v>
      </c>
      <c r="Q3003" s="321"/>
    </row>
    <row r="3004" spans="1:17" s="285" customFormat="1" ht="11.25" x14ac:dyDescent="0.2">
      <c r="A3004" s="310" t="s">
        <v>1261</v>
      </c>
      <c r="B3004" s="296" t="s">
        <v>1262</v>
      </c>
      <c r="C3004" s="296" t="s">
        <v>312</v>
      </c>
      <c r="D3004" s="297" t="s">
        <v>4864</v>
      </c>
      <c r="E3004" s="323">
        <v>6500</v>
      </c>
      <c r="F3004" s="310" t="s">
        <v>7368</v>
      </c>
      <c r="G3004" s="297" t="s">
        <v>7369</v>
      </c>
      <c r="H3004" s="297" t="s">
        <v>4867</v>
      </c>
      <c r="I3004" s="297" t="s">
        <v>4868</v>
      </c>
      <c r="J3004" s="324" t="s">
        <v>4869</v>
      </c>
      <c r="K3004" s="325"/>
      <c r="L3004" s="322"/>
      <c r="M3004" s="297"/>
      <c r="N3004" s="326">
        <v>1</v>
      </c>
      <c r="O3004" s="296">
        <v>6</v>
      </c>
      <c r="P3004" s="327">
        <v>40229.188122376669</v>
      </c>
      <c r="Q3004" s="321"/>
    </row>
    <row r="3005" spans="1:17" s="285" customFormat="1" ht="11.25" x14ac:dyDescent="0.2">
      <c r="A3005" s="310" t="s">
        <v>1261</v>
      </c>
      <c r="B3005" s="296" t="s">
        <v>1262</v>
      </c>
      <c r="C3005" s="296" t="s">
        <v>312</v>
      </c>
      <c r="D3005" s="297" t="s">
        <v>4864</v>
      </c>
      <c r="E3005" s="323">
        <v>8500</v>
      </c>
      <c r="F3005" s="310" t="s">
        <v>7370</v>
      </c>
      <c r="G3005" s="297" t="s">
        <v>7371</v>
      </c>
      <c r="H3005" s="297" t="s">
        <v>4887</v>
      </c>
      <c r="I3005" s="297" t="s">
        <v>4868</v>
      </c>
      <c r="J3005" s="324" t="s">
        <v>4869</v>
      </c>
      <c r="K3005" s="325"/>
      <c r="L3005" s="322"/>
      <c r="M3005" s="297"/>
      <c r="N3005" s="326">
        <v>4</v>
      </c>
      <c r="O3005" s="296">
        <v>6</v>
      </c>
      <c r="P3005" s="327">
        <v>52229.188122376669</v>
      </c>
      <c r="Q3005" s="321"/>
    </row>
    <row r="3006" spans="1:17" s="285" customFormat="1" ht="11.25" x14ac:dyDescent="0.2">
      <c r="A3006" s="310" t="s">
        <v>1261</v>
      </c>
      <c r="B3006" s="296" t="s">
        <v>1262</v>
      </c>
      <c r="C3006" s="296" t="s">
        <v>312</v>
      </c>
      <c r="D3006" s="297" t="s">
        <v>4956</v>
      </c>
      <c r="E3006" s="323">
        <v>2500</v>
      </c>
      <c r="F3006" s="310" t="s">
        <v>7372</v>
      </c>
      <c r="G3006" s="297" t="s">
        <v>7373</v>
      </c>
      <c r="H3006" s="297" t="s">
        <v>4959</v>
      </c>
      <c r="I3006" s="297" t="s">
        <v>4897</v>
      </c>
      <c r="J3006" s="324" t="s">
        <v>4960</v>
      </c>
      <c r="K3006" s="325"/>
      <c r="L3006" s="322"/>
      <c r="M3006" s="297"/>
      <c r="N3006" s="326">
        <v>1</v>
      </c>
      <c r="O3006" s="296">
        <v>6</v>
      </c>
      <c r="P3006" s="327">
        <v>16229.188122376669</v>
      </c>
      <c r="Q3006" s="321"/>
    </row>
    <row r="3007" spans="1:17" s="285" customFormat="1" ht="11.25" x14ac:dyDescent="0.2">
      <c r="A3007" s="310" t="s">
        <v>1261</v>
      </c>
      <c r="B3007" s="296" t="s">
        <v>1262</v>
      </c>
      <c r="C3007" s="296" t="s">
        <v>312</v>
      </c>
      <c r="D3007" s="297" t="s">
        <v>4864</v>
      </c>
      <c r="E3007" s="323">
        <v>2900</v>
      </c>
      <c r="F3007" s="310" t="s">
        <v>7374</v>
      </c>
      <c r="G3007" s="297" t="s">
        <v>7375</v>
      </c>
      <c r="H3007" s="297" t="s">
        <v>4877</v>
      </c>
      <c r="I3007" s="297" t="s">
        <v>4868</v>
      </c>
      <c r="J3007" s="324" t="s">
        <v>4869</v>
      </c>
      <c r="K3007" s="325"/>
      <c r="L3007" s="322"/>
      <c r="M3007" s="297"/>
      <c r="N3007" s="326">
        <v>1</v>
      </c>
      <c r="O3007" s="296">
        <v>6</v>
      </c>
      <c r="P3007" s="327">
        <v>18629.188122376669</v>
      </c>
      <c r="Q3007" s="321"/>
    </row>
    <row r="3008" spans="1:17" s="285" customFormat="1" ht="11.25" x14ac:dyDescent="0.2">
      <c r="A3008" s="310" t="s">
        <v>1261</v>
      </c>
      <c r="B3008" s="296" t="s">
        <v>1262</v>
      </c>
      <c r="C3008" s="296" t="s">
        <v>312</v>
      </c>
      <c r="D3008" s="297" t="s">
        <v>4880</v>
      </c>
      <c r="E3008" s="323">
        <v>2200</v>
      </c>
      <c r="F3008" s="310" t="s">
        <v>7376</v>
      </c>
      <c r="G3008" s="297" t="s">
        <v>7377</v>
      </c>
      <c r="H3008" s="297" t="s">
        <v>5050</v>
      </c>
      <c r="I3008" s="297" t="s">
        <v>4868</v>
      </c>
      <c r="J3008" s="324" t="s">
        <v>5069</v>
      </c>
      <c r="K3008" s="325"/>
      <c r="L3008" s="322"/>
      <c r="M3008" s="297"/>
      <c r="N3008" s="326">
        <v>1</v>
      </c>
      <c r="O3008" s="296">
        <v>6</v>
      </c>
      <c r="P3008" s="327">
        <v>14310.388122376669</v>
      </c>
      <c r="Q3008" s="321"/>
    </row>
    <row r="3009" spans="1:17" s="285" customFormat="1" ht="11.25" x14ac:dyDescent="0.2">
      <c r="A3009" s="310" t="s">
        <v>1261</v>
      </c>
      <c r="B3009" s="296" t="s">
        <v>1262</v>
      </c>
      <c r="C3009" s="296" t="s">
        <v>312</v>
      </c>
      <c r="D3009" s="297" t="s">
        <v>4864</v>
      </c>
      <c r="E3009" s="323">
        <v>7500</v>
      </c>
      <c r="F3009" s="310" t="s">
        <v>7378</v>
      </c>
      <c r="G3009" s="297" t="s">
        <v>7379</v>
      </c>
      <c r="H3009" s="297" t="s">
        <v>4867</v>
      </c>
      <c r="I3009" s="297" t="s">
        <v>4868</v>
      </c>
      <c r="J3009" s="324" t="s">
        <v>4869</v>
      </c>
      <c r="K3009" s="325"/>
      <c r="L3009" s="322"/>
      <c r="M3009" s="297"/>
      <c r="N3009" s="326">
        <v>4</v>
      </c>
      <c r="O3009" s="296">
        <v>6</v>
      </c>
      <c r="P3009" s="327">
        <v>46229.188122376669</v>
      </c>
      <c r="Q3009" s="321"/>
    </row>
    <row r="3010" spans="1:17" s="285" customFormat="1" ht="11.25" x14ac:dyDescent="0.2">
      <c r="A3010" s="310" t="s">
        <v>1261</v>
      </c>
      <c r="B3010" s="296" t="s">
        <v>1262</v>
      </c>
      <c r="C3010" s="296" t="s">
        <v>312</v>
      </c>
      <c r="D3010" s="297" t="s">
        <v>4864</v>
      </c>
      <c r="E3010" s="323">
        <v>8500</v>
      </c>
      <c r="F3010" s="310" t="s">
        <v>7380</v>
      </c>
      <c r="G3010" s="297" t="s">
        <v>7381</v>
      </c>
      <c r="H3010" s="297" t="s">
        <v>4887</v>
      </c>
      <c r="I3010" s="297" t="s">
        <v>4868</v>
      </c>
      <c r="J3010" s="324" t="s">
        <v>4869</v>
      </c>
      <c r="K3010" s="325"/>
      <c r="L3010" s="322"/>
      <c r="M3010" s="297"/>
      <c r="N3010" s="326">
        <v>1</v>
      </c>
      <c r="O3010" s="296">
        <v>6</v>
      </c>
      <c r="P3010" s="327">
        <v>52512.51812237667</v>
      </c>
      <c r="Q3010" s="321"/>
    </row>
    <row r="3011" spans="1:17" s="285" customFormat="1" ht="11.25" x14ac:dyDescent="0.2">
      <c r="A3011" s="310" t="s">
        <v>1261</v>
      </c>
      <c r="B3011" s="296" t="s">
        <v>1262</v>
      </c>
      <c r="C3011" s="296" t="s">
        <v>312</v>
      </c>
      <c r="D3011" s="297" t="s">
        <v>4864</v>
      </c>
      <c r="E3011" s="323">
        <v>6500</v>
      </c>
      <c r="F3011" s="310" t="s">
        <v>2696</v>
      </c>
      <c r="G3011" s="297" t="s">
        <v>2697</v>
      </c>
      <c r="H3011" s="297" t="s">
        <v>4887</v>
      </c>
      <c r="I3011" s="297" t="s">
        <v>4868</v>
      </c>
      <c r="J3011" s="324" t="s">
        <v>4869</v>
      </c>
      <c r="K3011" s="325"/>
      <c r="L3011" s="322"/>
      <c r="M3011" s="297"/>
      <c r="N3011" s="326">
        <v>2</v>
      </c>
      <c r="O3011" s="296">
        <v>6</v>
      </c>
      <c r="P3011" s="327">
        <v>40229.188122376669</v>
      </c>
      <c r="Q3011" s="321"/>
    </row>
    <row r="3012" spans="1:17" s="285" customFormat="1" ht="11.25" x14ac:dyDescent="0.2">
      <c r="A3012" s="310" t="s">
        <v>1261</v>
      </c>
      <c r="B3012" s="296" t="s">
        <v>1262</v>
      </c>
      <c r="C3012" s="296" t="s">
        <v>312</v>
      </c>
      <c r="D3012" s="297" t="s">
        <v>4864</v>
      </c>
      <c r="E3012" s="323">
        <v>12500</v>
      </c>
      <c r="F3012" s="310" t="s">
        <v>7384</v>
      </c>
      <c r="G3012" s="297" t="s">
        <v>7385</v>
      </c>
      <c r="H3012" s="297" t="s">
        <v>4867</v>
      </c>
      <c r="I3012" s="297" t="s">
        <v>4868</v>
      </c>
      <c r="J3012" s="324" t="s">
        <v>4869</v>
      </c>
      <c r="K3012" s="325"/>
      <c r="L3012" s="322"/>
      <c r="M3012" s="297"/>
      <c r="N3012" s="326">
        <v>1</v>
      </c>
      <c r="O3012" s="296">
        <v>6</v>
      </c>
      <c r="P3012" s="327">
        <v>76229.188122376669</v>
      </c>
      <c r="Q3012" s="321"/>
    </row>
    <row r="3013" spans="1:17" s="285" customFormat="1" ht="11.25" x14ac:dyDescent="0.2">
      <c r="A3013" s="310" t="s">
        <v>1261</v>
      </c>
      <c r="B3013" s="296" t="s">
        <v>1262</v>
      </c>
      <c r="C3013" s="296" t="s">
        <v>312</v>
      </c>
      <c r="D3013" s="297" t="s">
        <v>4864</v>
      </c>
      <c r="E3013" s="323">
        <v>8500</v>
      </c>
      <c r="F3013" s="310" t="s">
        <v>7386</v>
      </c>
      <c r="G3013" s="297" t="s">
        <v>7387</v>
      </c>
      <c r="H3013" s="297" t="s">
        <v>4887</v>
      </c>
      <c r="I3013" s="297" t="s">
        <v>4868</v>
      </c>
      <c r="J3013" s="324" t="s">
        <v>4869</v>
      </c>
      <c r="K3013" s="325"/>
      <c r="L3013" s="322"/>
      <c r="M3013" s="297"/>
      <c r="N3013" s="326">
        <v>1</v>
      </c>
      <c r="O3013" s="296">
        <v>6</v>
      </c>
      <c r="P3013" s="327">
        <v>52229.188122376669</v>
      </c>
      <c r="Q3013" s="321"/>
    </row>
    <row r="3014" spans="1:17" s="285" customFormat="1" ht="11.25" x14ac:dyDescent="0.2">
      <c r="A3014" s="310" t="s">
        <v>1261</v>
      </c>
      <c r="B3014" s="296" t="s">
        <v>1262</v>
      </c>
      <c r="C3014" s="296" t="s">
        <v>312</v>
      </c>
      <c r="D3014" s="297" t="s">
        <v>4880</v>
      </c>
      <c r="E3014" s="323">
        <v>4500</v>
      </c>
      <c r="F3014" s="310" t="s">
        <v>7388</v>
      </c>
      <c r="G3014" s="297" t="s">
        <v>7389</v>
      </c>
      <c r="H3014" s="297" t="s">
        <v>4867</v>
      </c>
      <c r="I3014" s="297" t="s">
        <v>4868</v>
      </c>
      <c r="J3014" s="324" t="s">
        <v>5069</v>
      </c>
      <c r="K3014" s="325"/>
      <c r="L3014" s="322"/>
      <c r="M3014" s="297"/>
      <c r="N3014" s="326">
        <v>1</v>
      </c>
      <c r="O3014" s="296">
        <v>6</v>
      </c>
      <c r="P3014" s="327">
        <v>28229.188122376669</v>
      </c>
      <c r="Q3014" s="321"/>
    </row>
    <row r="3015" spans="1:17" s="285" customFormat="1" ht="11.25" x14ac:dyDescent="0.2">
      <c r="A3015" s="310" t="s">
        <v>1261</v>
      </c>
      <c r="B3015" s="296" t="s">
        <v>1262</v>
      </c>
      <c r="C3015" s="296" t="s">
        <v>312</v>
      </c>
      <c r="D3015" s="297" t="s">
        <v>4864</v>
      </c>
      <c r="E3015" s="323">
        <v>6500</v>
      </c>
      <c r="F3015" s="310" t="s">
        <v>7390</v>
      </c>
      <c r="G3015" s="297" t="s">
        <v>7391</v>
      </c>
      <c r="H3015" s="297" t="s">
        <v>4877</v>
      </c>
      <c r="I3015" s="297" t="s">
        <v>4868</v>
      </c>
      <c r="J3015" s="324" t="s">
        <v>4869</v>
      </c>
      <c r="K3015" s="325"/>
      <c r="L3015" s="322"/>
      <c r="M3015" s="297"/>
      <c r="N3015" s="326">
        <v>1</v>
      </c>
      <c r="O3015" s="296">
        <v>6</v>
      </c>
      <c r="P3015" s="327">
        <v>40229.188122376669</v>
      </c>
      <c r="Q3015" s="321"/>
    </row>
    <row r="3016" spans="1:17" s="285" customFormat="1" ht="11.25" x14ac:dyDescent="0.2">
      <c r="A3016" s="310" t="s">
        <v>1261</v>
      </c>
      <c r="B3016" s="296" t="s">
        <v>1262</v>
      </c>
      <c r="C3016" s="296" t="s">
        <v>312</v>
      </c>
      <c r="D3016" s="297" t="s">
        <v>4864</v>
      </c>
      <c r="E3016" s="323">
        <v>9000</v>
      </c>
      <c r="F3016" s="310" t="s">
        <v>7394</v>
      </c>
      <c r="G3016" s="297" t="s">
        <v>7395</v>
      </c>
      <c r="H3016" s="297" t="s">
        <v>4874</v>
      </c>
      <c r="I3016" s="297" t="s">
        <v>4868</v>
      </c>
      <c r="J3016" s="324" t="s">
        <v>4869</v>
      </c>
      <c r="K3016" s="325"/>
      <c r="L3016" s="322"/>
      <c r="M3016" s="297"/>
      <c r="N3016" s="326">
        <v>1</v>
      </c>
      <c r="O3016" s="296">
        <v>6</v>
      </c>
      <c r="P3016" s="327">
        <v>55229.188122376669</v>
      </c>
      <c r="Q3016" s="321"/>
    </row>
    <row r="3017" spans="1:17" s="285" customFormat="1" ht="11.25" x14ac:dyDescent="0.2">
      <c r="A3017" s="310" t="s">
        <v>1261</v>
      </c>
      <c r="B3017" s="296" t="s">
        <v>1262</v>
      </c>
      <c r="C3017" s="296" t="s">
        <v>312</v>
      </c>
      <c r="D3017" s="297" t="s">
        <v>4864</v>
      </c>
      <c r="E3017" s="323">
        <v>10500</v>
      </c>
      <c r="F3017" s="310" t="s">
        <v>7398</v>
      </c>
      <c r="G3017" s="297" t="s">
        <v>7399</v>
      </c>
      <c r="H3017" s="297" t="s">
        <v>4887</v>
      </c>
      <c r="I3017" s="297" t="s">
        <v>4868</v>
      </c>
      <c r="J3017" s="324" t="s">
        <v>4869</v>
      </c>
      <c r="K3017" s="325"/>
      <c r="L3017" s="322"/>
      <c r="M3017" s="297"/>
      <c r="N3017" s="326">
        <v>4</v>
      </c>
      <c r="O3017" s="296">
        <v>6</v>
      </c>
      <c r="P3017" s="327">
        <v>64229.188122376669</v>
      </c>
      <c r="Q3017" s="321"/>
    </row>
    <row r="3018" spans="1:17" s="285" customFormat="1" ht="11.25" x14ac:dyDescent="0.2">
      <c r="A3018" s="310" t="s">
        <v>1261</v>
      </c>
      <c r="B3018" s="296" t="s">
        <v>1262</v>
      </c>
      <c r="C3018" s="296" t="s">
        <v>312</v>
      </c>
      <c r="D3018" s="297" t="s">
        <v>4864</v>
      </c>
      <c r="E3018" s="323">
        <v>6500</v>
      </c>
      <c r="F3018" s="310" t="s">
        <v>7402</v>
      </c>
      <c r="G3018" s="297" t="s">
        <v>7403</v>
      </c>
      <c r="H3018" s="297" t="s">
        <v>4867</v>
      </c>
      <c r="I3018" s="297" t="s">
        <v>4868</v>
      </c>
      <c r="J3018" s="324" t="s">
        <v>4869</v>
      </c>
      <c r="K3018" s="325"/>
      <c r="L3018" s="322"/>
      <c r="M3018" s="297"/>
      <c r="N3018" s="326">
        <v>1</v>
      </c>
      <c r="O3018" s="296">
        <v>6</v>
      </c>
      <c r="P3018" s="327">
        <v>40229.188122376669</v>
      </c>
      <c r="Q3018" s="321"/>
    </row>
    <row r="3019" spans="1:17" s="285" customFormat="1" ht="11.25" x14ac:dyDescent="0.2">
      <c r="A3019" s="310" t="s">
        <v>1261</v>
      </c>
      <c r="B3019" s="296" t="s">
        <v>1262</v>
      </c>
      <c r="C3019" s="296" t="s">
        <v>312</v>
      </c>
      <c r="D3019" s="297" t="s">
        <v>4956</v>
      </c>
      <c r="E3019" s="323">
        <v>4500</v>
      </c>
      <c r="F3019" s="310" t="s">
        <v>7405</v>
      </c>
      <c r="G3019" s="297" t="s">
        <v>7406</v>
      </c>
      <c r="H3019" s="297" t="s">
        <v>7407</v>
      </c>
      <c r="I3019" s="297" t="s">
        <v>4897</v>
      </c>
      <c r="J3019" s="297" t="s">
        <v>4898</v>
      </c>
      <c r="K3019" s="325"/>
      <c r="L3019" s="322"/>
      <c r="M3019" s="297"/>
      <c r="N3019" s="326">
        <v>1</v>
      </c>
      <c r="O3019" s="296">
        <v>6</v>
      </c>
      <c r="P3019" s="327">
        <v>28229.188122376669</v>
      </c>
      <c r="Q3019" s="321"/>
    </row>
    <row r="3020" spans="1:17" s="285" customFormat="1" ht="11.25" x14ac:dyDescent="0.2">
      <c r="A3020" s="310" t="s">
        <v>1261</v>
      </c>
      <c r="B3020" s="296" t="s">
        <v>1262</v>
      </c>
      <c r="C3020" s="296" t="s">
        <v>312</v>
      </c>
      <c r="D3020" s="297" t="s">
        <v>4864</v>
      </c>
      <c r="E3020" s="323">
        <v>8500</v>
      </c>
      <c r="F3020" s="310" t="s">
        <v>7408</v>
      </c>
      <c r="G3020" s="297" t="s">
        <v>7409</v>
      </c>
      <c r="H3020" s="297" t="s">
        <v>4867</v>
      </c>
      <c r="I3020" s="297" t="s">
        <v>4868</v>
      </c>
      <c r="J3020" s="324" t="s">
        <v>4869</v>
      </c>
      <c r="K3020" s="325"/>
      <c r="L3020" s="322"/>
      <c r="M3020" s="297"/>
      <c r="N3020" s="326">
        <v>1</v>
      </c>
      <c r="O3020" s="296">
        <v>6</v>
      </c>
      <c r="P3020" s="327">
        <v>52229.188122376669</v>
      </c>
      <c r="Q3020" s="321"/>
    </row>
    <row r="3021" spans="1:17" s="285" customFormat="1" ht="11.25" x14ac:dyDescent="0.2">
      <c r="A3021" s="310" t="s">
        <v>1261</v>
      </c>
      <c r="B3021" s="296" t="s">
        <v>1262</v>
      </c>
      <c r="C3021" s="296" t="s">
        <v>312</v>
      </c>
      <c r="D3021" s="297" t="s">
        <v>4864</v>
      </c>
      <c r="E3021" s="323">
        <v>6500</v>
      </c>
      <c r="F3021" s="310" t="s">
        <v>7410</v>
      </c>
      <c r="G3021" s="297" t="s">
        <v>7411</v>
      </c>
      <c r="H3021" s="297" t="s">
        <v>4917</v>
      </c>
      <c r="I3021" s="297" t="s">
        <v>4868</v>
      </c>
      <c r="J3021" s="324" t="s">
        <v>4869</v>
      </c>
      <c r="K3021" s="325"/>
      <c r="L3021" s="322"/>
      <c r="M3021" s="297"/>
      <c r="N3021" s="326">
        <v>2</v>
      </c>
      <c r="O3021" s="296">
        <v>6</v>
      </c>
      <c r="P3021" s="327">
        <v>40229.188122376669</v>
      </c>
      <c r="Q3021" s="321"/>
    </row>
    <row r="3022" spans="1:17" s="285" customFormat="1" ht="11.25" x14ac:dyDescent="0.2">
      <c r="A3022" s="310" t="s">
        <v>1261</v>
      </c>
      <c r="B3022" s="296" t="s">
        <v>1262</v>
      </c>
      <c r="C3022" s="296" t="s">
        <v>312</v>
      </c>
      <c r="D3022" s="297" t="s">
        <v>4864</v>
      </c>
      <c r="E3022" s="323">
        <v>5500</v>
      </c>
      <c r="F3022" s="310" t="s">
        <v>7412</v>
      </c>
      <c r="G3022" s="297" t="s">
        <v>7413</v>
      </c>
      <c r="H3022" s="297" t="s">
        <v>4917</v>
      </c>
      <c r="I3022" s="297" t="s">
        <v>4868</v>
      </c>
      <c r="J3022" s="324" t="s">
        <v>4869</v>
      </c>
      <c r="K3022" s="325"/>
      <c r="L3022" s="322"/>
      <c r="M3022" s="297"/>
      <c r="N3022" s="326">
        <v>1</v>
      </c>
      <c r="O3022" s="296">
        <v>6</v>
      </c>
      <c r="P3022" s="327">
        <v>34229.188122376669</v>
      </c>
      <c r="Q3022" s="321"/>
    </row>
    <row r="3023" spans="1:17" s="285" customFormat="1" ht="11.25" x14ac:dyDescent="0.2">
      <c r="A3023" s="310" t="s">
        <v>1261</v>
      </c>
      <c r="B3023" s="296" t="s">
        <v>1262</v>
      </c>
      <c r="C3023" s="296" t="s">
        <v>312</v>
      </c>
      <c r="D3023" s="297" t="s">
        <v>4864</v>
      </c>
      <c r="E3023" s="323">
        <v>6500</v>
      </c>
      <c r="F3023" s="310" t="s">
        <v>7414</v>
      </c>
      <c r="G3023" s="297" t="s">
        <v>7415</v>
      </c>
      <c r="H3023" s="297" t="s">
        <v>4917</v>
      </c>
      <c r="I3023" s="297" t="s">
        <v>4868</v>
      </c>
      <c r="J3023" s="324" t="s">
        <v>4869</v>
      </c>
      <c r="K3023" s="325"/>
      <c r="L3023" s="322"/>
      <c r="M3023" s="297"/>
      <c r="N3023" s="326">
        <v>2</v>
      </c>
      <c r="O3023" s="296">
        <v>6</v>
      </c>
      <c r="P3023" s="327">
        <v>40229.188122376669</v>
      </c>
      <c r="Q3023" s="321"/>
    </row>
    <row r="3024" spans="1:17" s="285" customFormat="1" ht="11.25" x14ac:dyDescent="0.2">
      <c r="A3024" s="310" t="s">
        <v>1261</v>
      </c>
      <c r="B3024" s="296" t="s">
        <v>1262</v>
      </c>
      <c r="C3024" s="296" t="s">
        <v>312</v>
      </c>
      <c r="D3024" s="297" t="s">
        <v>4864</v>
      </c>
      <c r="E3024" s="323">
        <v>5500</v>
      </c>
      <c r="F3024" s="310" t="s">
        <v>7416</v>
      </c>
      <c r="G3024" s="297" t="s">
        <v>7417</v>
      </c>
      <c r="H3024" s="297" t="s">
        <v>4867</v>
      </c>
      <c r="I3024" s="297" t="s">
        <v>4868</v>
      </c>
      <c r="J3024" s="324" t="s">
        <v>4869</v>
      </c>
      <c r="K3024" s="325"/>
      <c r="L3024" s="322"/>
      <c r="M3024" s="297"/>
      <c r="N3024" s="326">
        <v>4</v>
      </c>
      <c r="O3024" s="296">
        <v>6</v>
      </c>
      <c r="P3024" s="327">
        <v>34229.188122376669</v>
      </c>
      <c r="Q3024" s="321"/>
    </row>
    <row r="3025" spans="1:17" s="285" customFormat="1" ht="11.25" x14ac:dyDescent="0.2">
      <c r="A3025" s="310" t="s">
        <v>1261</v>
      </c>
      <c r="B3025" s="296" t="s">
        <v>1262</v>
      </c>
      <c r="C3025" s="296" t="s">
        <v>312</v>
      </c>
      <c r="D3025" s="297" t="s">
        <v>4864</v>
      </c>
      <c r="E3025" s="323">
        <v>6500</v>
      </c>
      <c r="F3025" s="310" t="s">
        <v>7418</v>
      </c>
      <c r="G3025" s="297" t="s">
        <v>7419</v>
      </c>
      <c r="H3025" s="297" t="s">
        <v>4877</v>
      </c>
      <c r="I3025" s="297" t="s">
        <v>4868</v>
      </c>
      <c r="J3025" s="324" t="s">
        <v>4869</v>
      </c>
      <c r="K3025" s="325"/>
      <c r="L3025" s="322"/>
      <c r="M3025" s="297"/>
      <c r="N3025" s="326">
        <v>2</v>
      </c>
      <c r="O3025" s="296">
        <v>6</v>
      </c>
      <c r="P3025" s="327">
        <v>40229.188122376669</v>
      </c>
      <c r="Q3025" s="321"/>
    </row>
    <row r="3026" spans="1:17" s="285" customFormat="1" ht="11.25" x14ac:dyDescent="0.2">
      <c r="A3026" s="310" t="s">
        <v>1261</v>
      </c>
      <c r="B3026" s="296" t="s">
        <v>1262</v>
      </c>
      <c r="C3026" s="296" t="s">
        <v>312</v>
      </c>
      <c r="D3026" s="297" t="s">
        <v>4864</v>
      </c>
      <c r="E3026" s="323">
        <v>6500</v>
      </c>
      <c r="F3026" s="310" t="s">
        <v>7420</v>
      </c>
      <c r="G3026" s="297" t="s">
        <v>7421</v>
      </c>
      <c r="H3026" s="297" t="s">
        <v>4867</v>
      </c>
      <c r="I3026" s="297" t="s">
        <v>4868</v>
      </c>
      <c r="J3026" s="324" t="s">
        <v>4869</v>
      </c>
      <c r="K3026" s="325"/>
      <c r="L3026" s="322"/>
      <c r="M3026" s="297"/>
      <c r="N3026" s="326">
        <v>1</v>
      </c>
      <c r="O3026" s="296">
        <v>6</v>
      </c>
      <c r="P3026" s="327">
        <v>40229.188122376669</v>
      </c>
      <c r="Q3026" s="321"/>
    </row>
    <row r="3027" spans="1:17" s="285" customFormat="1" ht="11.25" x14ac:dyDescent="0.2">
      <c r="A3027" s="310" t="s">
        <v>1261</v>
      </c>
      <c r="B3027" s="296" t="s">
        <v>1262</v>
      </c>
      <c r="C3027" s="296" t="s">
        <v>312</v>
      </c>
      <c r="D3027" s="297" t="s">
        <v>4864</v>
      </c>
      <c r="E3027" s="323">
        <v>6500</v>
      </c>
      <c r="F3027" s="310" t="s">
        <v>7422</v>
      </c>
      <c r="G3027" s="297" t="s">
        <v>7423</v>
      </c>
      <c r="H3027" s="297" t="s">
        <v>4887</v>
      </c>
      <c r="I3027" s="297" t="s">
        <v>4868</v>
      </c>
      <c r="J3027" s="324" t="s">
        <v>4869</v>
      </c>
      <c r="K3027" s="325"/>
      <c r="L3027" s="322"/>
      <c r="M3027" s="297"/>
      <c r="N3027" s="326">
        <v>1</v>
      </c>
      <c r="O3027" s="296">
        <v>6</v>
      </c>
      <c r="P3027" s="327">
        <v>40229.188122376669</v>
      </c>
      <c r="Q3027" s="321"/>
    </row>
    <row r="3028" spans="1:17" s="285" customFormat="1" ht="11.25" x14ac:dyDescent="0.2">
      <c r="A3028" s="310" t="s">
        <v>1261</v>
      </c>
      <c r="B3028" s="296" t="s">
        <v>1262</v>
      </c>
      <c r="C3028" s="296" t="s">
        <v>312</v>
      </c>
      <c r="D3028" s="297" t="s">
        <v>4864</v>
      </c>
      <c r="E3028" s="323">
        <v>6500</v>
      </c>
      <c r="F3028" s="310" t="s">
        <v>7426</v>
      </c>
      <c r="G3028" s="297" t="s">
        <v>7427</v>
      </c>
      <c r="H3028" s="297" t="s">
        <v>4887</v>
      </c>
      <c r="I3028" s="297" t="s">
        <v>4868</v>
      </c>
      <c r="J3028" s="324" t="s">
        <v>4869</v>
      </c>
      <c r="K3028" s="325"/>
      <c r="L3028" s="322"/>
      <c r="M3028" s="297"/>
      <c r="N3028" s="326">
        <v>2</v>
      </c>
      <c r="O3028" s="296">
        <v>6</v>
      </c>
      <c r="P3028" s="327">
        <v>40229.188122376669</v>
      </c>
      <c r="Q3028" s="321"/>
    </row>
    <row r="3029" spans="1:17" s="285" customFormat="1" ht="11.25" x14ac:dyDescent="0.2">
      <c r="A3029" s="310" t="s">
        <v>1261</v>
      </c>
      <c r="B3029" s="296" t="s">
        <v>1262</v>
      </c>
      <c r="C3029" s="296" t="s">
        <v>312</v>
      </c>
      <c r="D3029" s="297" t="s">
        <v>4864</v>
      </c>
      <c r="E3029" s="323">
        <v>6500</v>
      </c>
      <c r="F3029" s="310" t="s">
        <v>7430</v>
      </c>
      <c r="G3029" s="297" t="s">
        <v>7431</v>
      </c>
      <c r="H3029" s="297" t="s">
        <v>4877</v>
      </c>
      <c r="I3029" s="297" t="s">
        <v>4868</v>
      </c>
      <c r="J3029" s="324" t="s">
        <v>4869</v>
      </c>
      <c r="K3029" s="325"/>
      <c r="L3029" s="322"/>
      <c r="M3029" s="297"/>
      <c r="N3029" s="326">
        <v>4</v>
      </c>
      <c r="O3029" s="296">
        <v>6</v>
      </c>
      <c r="P3029" s="327">
        <v>40229.188122376669</v>
      </c>
      <c r="Q3029" s="321"/>
    </row>
    <row r="3030" spans="1:17" s="285" customFormat="1" ht="11.25" x14ac:dyDescent="0.2">
      <c r="A3030" s="310" t="s">
        <v>1261</v>
      </c>
      <c r="B3030" s="296" t="s">
        <v>1262</v>
      </c>
      <c r="C3030" s="296" t="s">
        <v>312</v>
      </c>
      <c r="D3030" s="297" t="s">
        <v>4864</v>
      </c>
      <c r="E3030" s="323">
        <v>6500</v>
      </c>
      <c r="F3030" s="310" t="s">
        <v>7432</v>
      </c>
      <c r="G3030" s="297" t="s">
        <v>7433</v>
      </c>
      <c r="H3030" s="297" t="s">
        <v>4887</v>
      </c>
      <c r="I3030" s="297" t="s">
        <v>4868</v>
      </c>
      <c r="J3030" s="324" t="s">
        <v>4869</v>
      </c>
      <c r="K3030" s="325"/>
      <c r="L3030" s="322"/>
      <c r="M3030" s="297"/>
      <c r="N3030" s="326">
        <v>4</v>
      </c>
      <c r="O3030" s="296">
        <v>6</v>
      </c>
      <c r="P3030" s="327">
        <v>40229.188122376669</v>
      </c>
      <c r="Q3030" s="321"/>
    </row>
    <row r="3031" spans="1:17" s="285" customFormat="1" ht="11.25" x14ac:dyDescent="0.2">
      <c r="A3031" s="310" t="s">
        <v>1261</v>
      </c>
      <c r="B3031" s="296" t="s">
        <v>1262</v>
      </c>
      <c r="C3031" s="296" t="s">
        <v>312</v>
      </c>
      <c r="D3031" s="297" t="s">
        <v>4864</v>
      </c>
      <c r="E3031" s="323">
        <v>8500</v>
      </c>
      <c r="F3031" s="310" t="s">
        <v>7434</v>
      </c>
      <c r="G3031" s="297" t="s">
        <v>7435</v>
      </c>
      <c r="H3031" s="297" t="s">
        <v>4887</v>
      </c>
      <c r="I3031" s="297" t="s">
        <v>4868</v>
      </c>
      <c r="J3031" s="324" t="s">
        <v>4869</v>
      </c>
      <c r="K3031" s="325"/>
      <c r="L3031" s="322"/>
      <c r="M3031" s="297"/>
      <c r="N3031" s="326">
        <v>1</v>
      </c>
      <c r="O3031" s="296">
        <v>6</v>
      </c>
      <c r="P3031" s="327">
        <v>52229.188122376669</v>
      </c>
      <c r="Q3031" s="321"/>
    </row>
    <row r="3032" spans="1:17" s="285" customFormat="1" ht="11.25" x14ac:dyDescent="0.2">
      <c r="A3032" s="310" t="s">
        <v>1261</v>
      </c>
      <c r="B3032" s="296" t="s">
        <v>1262</v>
      </c>
      <c r="C3032" s="296" t="s">
        <v>312</v>
      </c>
      <c r="D3032" s="297" t="s">
        <v>4864</v>
      </c>
      <c r="E3032" s="323">
        <v>8500</v>
      </c>
      <c r="F3032" s="310" t="s">
        <v>7436</v>
      </c>
      <c r="G3032" s="297" t="s">
        <v>7437</v>
      </c>
      <c r="H3032" s="297" t="s">
        <v>5029</v>
      </c>
      <c r="I3032" s="297" t="s">
        <v>4868</v>
      </c>
      <c r="J3032" s="324" t="s">
        <v>4869</v>
      </c>
      <c r="K3032" s="325"/>
      <c r="L3032" s="322"/>
      <c r="M3032" s="297"/>
      <c r="N3032" s="326">
        <v>1</v>
      </c>
      <c r="O3032" s="296">
        <v>6</v>
      </c>
      <c r="P3032" s="327">
        <v>52229.188122376669</v>
      </c>
      <c r="Q3032" s="321"/>
    </row>
    <row r="3033" spans="1:17" s="285" customFormat="1" ht="11.25" x14ac:dyDescent="0.2">
      <c r="A3033" s="310" t="s">
        <v>1261</v>
      </c>
      <c r="B3033" s="296" t="s">
        <v>1262</v>
      </c>
      <c r="C3033" s="296" t="s">
        <v>312</v>
      </c>
      <c r="D3033" s="297" t="s">
        <v>4864</v>
      </c>
      <c r="E3033" s="323">
        <v>7500</v>
      </c>
      <c r="F3033" s="310" t="s">
        <v>7438</v>
      </c>
      <c r="G3033" s="297" t="s">
        <v>7439</v>
      </c>
      <c r="H3033" s="297" t="s">
        <v>4917</v>
      </c>
      <c r="I3033" s="297" t="s">
        <v>4868</v>
      </c>
      <c r="J3033" s="324" t="s">
        <v>4869</v>
      </c>
      <c r="K3033" s="325"/>
      <c r="L3033" s="322"/>
      <c r="M3033" s="297"/>
      <c r="N3033" s="326">
        <v>2</v>
      </c>
      <c r="O3033" s="296">
        <v>6</v>
      </c>
      <c r="P3033" s="327">
        <v>46229.188122376669</v>
      </c>
      <c r="Q3033" s="321"/>
    </row>
    <row r="3034" spans="1:17" s="285" customFormat="1" ht="11.25" x14ac:dyDescent="0.2">
      <c r="A3034" s="310" t="s">
        <v>1261</v>
      </c>
      <c r="B3034" s="296" t="s">
        <v>1262</v>
      </c>
      <c r="C3034" s="296" t="s">
        <v>312</v>
      </c>
      <c r="D3034" s="297" t="s">
        <v>4864</v>
      </c>
      <c r="E3034" s="323">
        <f>VLOOKUP(F3034,[1]ES_CGR!$E$2:$M$1643,9,0)</f>
        <v>6500</v>
      </c>
      <c r="F3034" s="310" t="s">
        <v>7440</v>
      </c>
      <c r="G3034" s="297" t="s">
        <v>7441</v>
      </c>
      <c r="H3034" s="297" t="s">
        <v>4887</v>
      </c>
      <c r="I3034" s="297" t="s">
        <v>4868</v>
      </c>
      <c r="J3034" s="324" t="s">
        <v>4869</v>
      </c>
      <c r="K3034" s="325"/>
      <c r="L3034" s="322"/>
      <c r="M3034" s="297"/>
      <c r="N3034" s="326">
        <v>1</v>
      </c>
      <c r="O3034" s="296">
        <v>4</v>
      </c>
      <c r="P3034" s="327">
        <v>23038.028122376669</v>
      </c>
      <c r="Q3034" s="321"/>
    </row>
    <row r="3035" spans="1:17" s="285" customFormat="1" ht="11.25" x14ac:dyDescent="0.2">
      <c r="A3035" s="310" t="s">
        <v>1261</v>
      </c>
      <c r="B3035" s="296" t="s">
        <v>1262</v>
      </c>
      <c r="C3035" s="296" t="s">
        <v>312</v>
      </c>
      <c r="D3035" s="297" t="s">
        <v>4864</v>
      </c>
      <c r="E3035" s="323">
        <v>6500</v>
      </c>
      <c r="F3035" s="310" t="s">
        <v>7442</v>
      </c>
      <c r="G3035" s="297" t="s">
        <v>7443</v>
      </c>
      <c r="H3035" s="297" t="s">
        <v>5696</v>
      </c>
      <c r="I3035" s="297" t="s">
        <v>4868</v>
      </c>
      <c r="J3035" s="324" t="s">
        <v>4869</v>
      </c>
      <c r="K3035" s="325"/>
      <c r="L3035" s="322"/>
      <c r="M3035" s="297"/>
      <c r="N3035" s="326">
        <v>2</v>
      </c>
      <c r="O3035" s="296">
        <v>6</v>
      </c>
      <c r="P3035" s="327">
        <v>40229.188122376669</v>
      </c>
      <c r="Q3035" s="321"/>
    </row>
    <row r="3036" spans="1:17" s="285" customFormat="1" ht="11.25" x14ac:dyDescent="0.2">
      <c r="A3036" s="310" t="s">
        <v>1261</v>
      </c>
      <c r="B3036" s="296" t="s">
        <v>1262</v>
      </c>
      <c r="C3036" s="296" t="s">
        <v>312</v>
      </c>
      <c r="D3036" s="297" t="s">
        <v>4864</v>
      </c>
      <c r="E3036" s="323">
        <v>5500</v>
      </c>
      <c r="F3036" s="310" t="s">
        <v>7444</v>
      </c>
      <c r="G3036" s="297" t="s">
        <v>7445</v>
      </c>
      <c r="H3036" s="297" t="s">
        <v>4877</v>
      </c>
      <c r="I3036" s="297" t="s">
        <v>4868</v>
      </c>
      <c r="J3036" s="324" t="s">
        <v>4869</v>
      </c>
      <c r="K3036" s="325"/>
      <c r="L3036" s="322"/>
      <c r="M3036" s="297"/>
      <c r="N3036" s="326">
        <v>1</v>
      </c>
      <c r="O3036" s="296">
        <v>6</v>
      </c>
      <c r="P3036" s="327">
        <v>34229.188122376669</v>
      </c>
      <c r="Q3036" s="321"/>
    </row>
    <row r="3037" spans="1:17" s="285" customFormat="1" ht="11.25" x14ac:dyDescent="0.2">
      <c r="A3037" s="310" t="s">
        <v>1261</v>
      </c>
      <c r="B3037" s="296" t="s">
        <v>1262</v>
      </c>
      <c r="C3037" s="296" t="s">
        <v>312</v>
      </c>
      <c r="D3037" s="297" t="s">
        <v>4864</v>
      </c>
      <c r="E3037" s="323">
        <v>11000</v>
      </c>
      <c r="F3037" s="310" t="s">
        <v>7447</v>
      </c>
      <c r="G3037" s="297" t="s">
        <v>7448</v>
      </c>
      <c r="H3037" s="297" t="s">
        <v>4963</v>
      </c>
      <c r="I3037" s="297" t="s">
        <v>4868</v>
      </c>
      <c r="J3037" s="324" t="s">
        <v>4869</v>
      </c>
      <c r="K3037" s="325"/>
      <c r="L3037" s="322"/>
      <c r="M3037" s="297"/>
      <c r="N3037" s="326">
        <v>2</v>
      </c>
      <c r="O3037" s="296">
        <v>6</v>
      </c>
      <c r="P3037" s="327">
        <v>67229.188122376669</v>
      </c>
      <c r="Q3037" s="321"/>
    </row>
    <row r="3038" spans="1:17" s="285" customFormat="1" ht="11.25" x14ac:dyDescent="0.2">
      <c r="A3038" s="310" t="s">
        <v>1261</v>
      </c>
      <c r="B3038" s="296" t="s">
        <v>1262</v>
      </c>
      <c r="C3038" s="296" t="s">
        <v>312</v>
      </c>
      <c r="D3038" s="297" t="s">
        <v>4864</v>
      </c>
      <c r="E3038" s="323">
        <v>8500</v>
      </c>
      <c r="F3038" s="310" t="s">
        <v>7449</v>
      </c>
      <c r="G3038" s="297" t="s">
        <v>7450</v>
      </c>
      <c r="H3038" s="297" t="s">
        <v>4887</v>
      </c>
      <c r="I3038" s="297" t="s">
        <v>4868</v>
      </c>
      <c r="J3038" s="324" t="s">
        <v>4869</v>
      </c>
      <c r="K3038" s="325"/>
      <c r="L3038" s="322"/>
      <c r="M3038" s="297"/>
      <c r="N3038" s="326">
        <v>2</v>
      </c>
      <c r="O3038" s="296">
        <v>6</v>
      </c>
      <c r="P3038" s="327">
        <v>52229.188122376669</v>
      </c>
      <c r="Q3038" s="321"/>
    </row>
    <row r="3039" spans="1:17" s="285" customFormat="1" ht="11.25" x14ac:dyDescent="0.2">
      <c r="A3039" s="310" t="s">
        <v>1261</v>
      </c>
      <c r="B3039" s="296" t="s">
        <v>1262</v>
      </c>
      <c r="C3039" s="296" t="s">
        <v>312</v>
      </c>
      <c r="D3039" s="297" t="s">
        <v>4864</v>
      </c>
      <c r="E3039" s="323">
        <v>6500</v>
      </c>
      <c r="F3039" s="310" t="s">
        <v>7451</v>
      </c>
      <c r="G3039" s="297" t="s">
        <v>7452</v>
      </c>
      <c r="H3039" s="297" t="s">
        <v>4877</v>
      </c>
      <c r="I3039" s="297" t="s">
        <v>4868</v>
      </c>
      <c r="J3039" s="324" t="s">
        <v>4869</v>
      </c>
      <c r="K3039" s="325"/>
      <c r="L3039" s="322"/>
      <c r="M3039" s="297"/>
      <c r="N3039" s="326">
        <v>1</v>
      </c>
      <c r="O3039" s="296">
        <v>6</v>
      </c>
      <c r="P3039" s="327">
        <v>40229.188122376669</v>
      </c>
      <c r="Q3039" s="321"/>
    </row>
    <row r="3040" spans="1:17" s="285" customFormat="1" ht="11.25" x14ac:dyDescent="0.2">
      <c r="A3040" s="310" t="s">
        <v>1261</v>
      </c>
      <c r="B3040" s="296" t="s">
        <v>1262</v>
      </c>
      <c r="C3040" s="296" t="s">
        <v>312</v>
      </c>
      <c r="D3040" s="297" t="s">
        <v>4864</v>
      </c>
      <c r="E3040" s="323">
        <v>6500</v>
      </c>
      <c r="F3040" s="310" t="s">
        <v>7453</v>
      </c>
      <c r="G3040" s="297" t="s">
        <v>7454</v>
      </c>
      <c r="H3040" s="297" t="s">
        <v>4877</v>
      </c>
      <c r="I3040" s="297" t="s">
        <v>4868</v>
      </c>
      <c r="J3040" s="324" t="s">
        <v>4869</v>
      </c>
      <c r="K3040" s="325"/>
      <c r="L3040" s="322"/>
      <c r="M3040" s="297"/>
      <c r="N3040" s="326">
        <v>2</v>
      </c>
      <c r="O3040" s="296">
        <v>6</v>
      </c>
      <c r="P3040" s="327">
        <v>40229.188122376669</v>
      </c>
      <c r="Q3040" s="321"/>
    </row>
    <row r="3041" spans="1:17" s="285" customFormat="1" ht="11.25" x14ac:dyDescent="0.2">
      <c r="A3041" s="310" t="s">
        <v>1261</v>
      </c>
      <c r="B3041" s="296" t="s">
        <v>1262</v>
      </c>
      <c r="C3041" s="296" t="s">
        <v>312</v>
      </c>
      <c r="D3041" s="297" t="s">
        <v>4864</v>
      </c>
      <c r="E3041" s="323">
        <v>7500</v>
      </c>
      <c r="F3041" s="310" t="s">
        <v>4417</v>
      </c>
      <c r="G3041" s="297" t="s">
        <v>4418</v>
      </c>
      <c r="H3041" s="297" t="s">
        <v>4903</v>
      </c>
      <c r="I3041" s="297" t="s">
        <v>4868</v>
      </c>
      <c r="J3041" s="324" t="s">
        <v>4869</v>
      </c>
      <c r="K3041" s="325"/>
      <c r="L3041" s="322"/>
      <c r="M3041" s="297"/>
      <c r="N3041" s="326">
        <v>1</v>
      </c>
      <c r="O3041" s="296">
        <v>6</v>
      </c>
      <c r="P3041" s="327">
        <v>46229.188122376669</v>
      </c>
      <c r="Q3041" s="321"/>
    </row>
    <row r="3042" spans="1:17" s="285" customFormat="1" ht="11.25" x14ac:dyDescent="0.2">
      <c r="A3042" s="310" t="s">
        <v>1261</v>
      </c>
      <c r="B3042" s="296" t="s">
        <v>1262</v>
      </c>
      <c r="C3042" s="296" t="s">
        <v>312</v>
      </c>
      <c r="D3042" s="297" t="s">
        <v>4864</v>
      </c>
      <c r="E3042" s="323">
        <v>6500</v>
      </c>
      <c r="F3042" s="310" t="s">
        <v>7455</v>
      </c>
      <c r="G3042" s="297" t="s">
        <v>7456</v>
      </c>
      <c r="H3042" s="297" t="s">
        <v>4867</v>
      </c>
      <c r="I3042" s="297" t="s">
        <v>4868</v>
      </c>
      <c r="J3042" s="324" t="s">
        <v>4869</v>
      </c>
      <c r="K3042" s="325"/>
      <c r="L3042" s="322"/>
      <c r="M3042" s="297"/>
      <c r="N3042" s="326">
        <v>2</v>
      </c>
      <c r="O3042" s="296">
        <v>6</v>
      </c>
      <c r="P3042" s="327">
        <v>40229.188122376669</v>
      </c>
      <c r="Q3042" s="321"/>
    </row>
    <row r="3043" spans="1:17" s="285" customFormat="1" ht="11.25" x14ac:dyDescent="0.2">
      <c r="A3043" s="310" t="s">
        <v>1261</v>
      </c>
      <c r="B3043" s="296" t="s">
        <v>1262</v>
      </c>
      <c r="C3043" s="296" t="s">
        <v>312</v>
      </c>
      <c r="D3043" s="297" t="s">
        <v>4864</v>
      </c>
      <c r="E3043" s="323">
        <v>5500</v>
      </c>
      <c r="F3043" s="310" t="s">
        <v>7457</v>
      </c>
      <c r="G3043" s="297" t="s">
        <v>7458</v>
      </c>
      <c r="H3043" s="297" t="s">
        <v>4903</v>
      </c>
      <c r="I3043" s="297" t="s">
        <v>4868</v>
      </c>
      <c r="J3043" s="324" t="s">
        <v>4869</v>
      </c>
      <c r="K3043" s="325"/>
      <c r="L3043" s="322"/>
      <c r="M3043" s="297"/>
      <c r="N3043" s="326">
        <v>1</v>
      </c>
      <c r="O3043" s="296">
        <v>6</v>
      </c>
      <c r="P3043" s="327">
        <v>34229.188122376669</v>
      </c>
      <c r="Q3043" s="321"/>
    </row>
    <row r="3044" spans="1:17" s="285" customFormat="1" ht="11.25" x14ac:dyDescent="0.2">
      <c r="A3044" s="310" t="s">
        <v>1261</v>
      </c>
      <c r="B3044" s="296" t="s">
        <v>1262</v>
      </c>
      <c r="C3044" s="296" t="s">
        <v>312</v>
      </c>
      <c r="D3044" s="297" t="s">
        <v>4880</v>
      </c>
      <c r="E3044" s="323">
        <v>2500</v>
      </c>
      <c r="F3044" s="310" t="s">
        <v>7459</v>
      </c>
      <c r="G3044" s="297" t="s">
        <v>7460</v>
      </c>
      <c r="H3044" s="297" t="s">
        <v>4896</v>
      </c>
      <c r="I3044" s="297" t="s">
        <v>4897</v>
      </c>
      <c r="J3044" s="297" t="s">
        <v>4898</v>
      </c>
      <c r="K3044" s="325"/>
      <c r="L3044" s="322"/>
      <c r="M3044" s="297"/>
      <c r="N3044" s="326">
        <v>1</v>
      </c>
      <c r="O3044" s="296">
        <v>6</v>
      </c>
      <c r="P3044" s="327">
        <v>16229.188122376669</v>
      </c>
      <c r="Q3044" s="321"/>
    </row>
    <row r="3045" spans="1:17" s="285" customFormat="1" ht="11.25" x14ac:dyDescent="0.2">
      <c r="A3045" s="310" t="s">
        <v>1261</v>
      </c>
      <c r="B3045" s="296" t="s">
        <v>1262</v>
      </c>
      <c r="C3045" s="296" t="s">
        <v>312</v>
      </c>
      <c r="D3045" s="297" t="s">
        <v>4864</v>
      </c>
      <c r="E3045" s="323">
        <v>9000</v>
      </c>
      <c r="F3045" s="310" t="s">
        <v>7461</v>
      </c>
      <c r="G3045" s="297" t="s">
        <v>7462</v>
      </c>
      <c r="H3045" s="297" t="s">
        <v>4867</v>
      </c>
      <c r="I3045" s="297" t="s">
        <v>4868</v>
      </c>
      <c r="J3045" s="324" t="s">
        <v>4869</v>
      </c>
      <c r="K3045" s="325"/>
      <c r="L3045" s="322"/>
      <c r="M3045" s="297"/>
      <c r="N3045" s="326">
        <v>2</v>
      </c>
      <c r="O3045" s="296">
        <v>6</v>
      </c>
      <c r="P3045" s="327">
        <v>55229.188122376669</v>
      </c>
      <c r="Q3045" s="321"/>
    </row>
    <row r="3046" spans="1:17" s="285" customFormat="1" ht="11.25" x14ac:dyDescent="0.2">
      <c r="A3046" s="310" t="s">
        <v>1261</v>
      </c>
      <c r="B3046" s="296" t="s">
        <v>1262</v>
      </c>
      <c r="C3046" s="296" t="s">
        <v>312</v>
      </c>
      <c r="D3046" s="297" t="s">
        <v>4864</v>
      </c>
      <c r="E3046" s="323">
        <v>7500</v>
      </c>
      <c r="F3046" s="310" t="s">
        <v>7463</v>
      </c>
      <c r="G3046" s="297" t="s">
        <v>7464</v>
      </c>
      <c r="H3046" s="297" t="s">
        <v>4867</v>
      </c>
      <c r="I3046" s="297" t="s">
        <v>4868</v>
      </c>
      <c r="J3046" s="324" t="s">
        <v>4869</v>
      </c>
      <c r="K3046" s="325"/>
      <c r="L3046" s="322"/>
      <c r="M3046" s="297"/>
      <c r="N3046" s="326">
        <v>2</v>
      </c>
      <c r="O3046" s="296">
        <v>6</v>
      </c>
      <c r="P3046" s="327">
        <v>46229.188122376669</v>
      </c>
      <c r="Q3046" s="321"/>
    </row>
    <row r="3047" spans="1:17" s="285" customFormat="1" ht="11.25" x14ac:dyDescent="0.2">
      <c r="A3047" s="310" t="s">
        <v>1261</v>
      </c>
      <c r="B3047" s="296" t="s">
        <v>1262</v>
      </c>
      <c r="C3047" s="296" t="s">
        <v>312</v>
      </c>
      <c r="D3047" s="297" t="s">
        <v>4864</v>
      </c>
      <c r="E3047" s="323">
        <v>7500</v>
      </c>
      <c r="F3047" s="310" t="s">
        <v>7466</v>
      </c>
      <c r="G3047" s="297" t="s">
        <v>7467</v>
      </c>
      <c r="H3047" s="297" t="s">
        <v>4903</v>
      </c>
      <c r="I3047" s="297" t="s">
        <v>4868</v>
      </c>
      <c r="J3047" s="324" t="s">
        <v>4869</v>
      </c>
      <c r="K3047" s="325"/>
      <c r="L3047" s="322"/>
      <c r="M3047" s="297"/>
      <c r="N3047" s="326">
        <v>1</v>
      </c>
      <c r="O3047" s="296">
        <v>6</v>
      </c>
      <c r="P3047" s="327">
        <v>46229.188122376669</v>
      </c>
      <c r="Q3047" s="321"/>
    </row>
    <row r="3048" spans="1:17" s="285" customFormat="1" ht="11.25" x14ac:dyDescent="0.2">
      <c r="A3048" s="310" t="s">
        <v>1261</v>
      </c>
      <c r="B3048" s="296" t="s">
        <v>1262</v>
      </c>
      <c r="C3048" s="296" t="s">
        <v>312</v>
      </c>
      <c r="D3048" s="297" t="s">
        <v>4864</v>
      </c>
      <c r="E3048" s="323">
        <v>7500</v>
      </c>
      <c r="F3048" s="310" t="s">
        <v>7468</v>
      </c>
      <c r="G3048" s="297" t="s">
        <v>7469</v>
      </c>
      <c r="H3048" s="297" t="s">
        <v>4867</v>
      </c>
      <c r="I3048" s="297" t="s">
        <v>4868</v>
      </c>
      <c r="J3048" s="324" t="s">
        <v>4869</v>
      </c>
      <c r="K3048" s="325"/>
      <c r="L3048" s="322"/>
      <c r="M3048" s="297"/>
      <c r="N3048" s="326">
        <v>4</v>
      </c>
      <c r="O3048" s="296">
        <v>6</v>
      </c>
      <c r="P3048" s="327">
        <v>46229.188122376669</v>
      </c>
      <c r="Q3048" s="321"/>
    </row>
    <row r="3049" spans="1:17" s="285" customFormat="1" ht="11.25" x14ac:dyDescent="0.2">
      <c r="A3049" s="310" t="s">
        <v>1261</v>
      </c>
      <c r="B3049" s="296" t="s">
        <v>1262</v>
      </c>
      <c r="C3049" s="296" t="s">
        <v>312</v>
      </c>
      <c r="D3049" s="297" t="s">
        <v>4864</v>
      </c>
      <c r="E3049" s="323">
        <v>6500</v>
      </c>
      <c r="F3049" s="310" t="s">
        <v>1794</v>
      </c>
      <c r="G3049" s="297" t="s">
        <v>1795</v>
      </c>
      <c r="H3049" s="297" t="s">
        <v>4877</v>
      </c>
      <c r="I3049" s="297" t="s">
        <v>4868</v>
      </c>
      <c r="J3049" s="324" t="s">
        <v>4869</v>
      </c>
      <c r="K3049" s="325"/>
      <c r="L3049" s="322"/>
      <c r="M3049" s="297"/>
      <c r="N3049" s="326">
        <v>2</v>
      </c>
      <c r="O3049" s="296">
        <v>6</v>
      </c>
      <c r="P3049" s="327">
        <v>40229.188122376669</v>
      </c>
      <c r="Q3049" s="321"/>
    </row>
    <row r="3050" spans="1:17" s="285" customFormat="1" ht="11.25" x14ac:dyDescent="0.2">
      <c r="A3050" s="310" t="s">
        <v>1261</v>
      </c>
      <c r="B3050" s="296" t="s">
        <v>1262</v>
      </c>
      <c r="C3050" s="296" t="s">
        <v>312</v>
      </c>
      <c r="D3050" s="297" t="s">
        <v>4864</v>
      </c>
      <c r="E3050" s="323">
        <v>5000</v>
      </c>
      <c r="F3050" s="310" t="s">
        <v>7470</v>
      </c>
      <c r="G3050" s="297" t="s">
        <v>7471</v>
      </c>
      <c r="H3050" s="297" t="s">
        <v>4877</v>
      </c>
      <c r="I3050" s="297" t="s">
        <v>4868</v>
      </c>
      <c r="J3050" s="324" t="s">
        <v>4869</v>
      </c>
      <c r="K3050" s="325"/>
      <c r="L3050" s="322"/>
      <c r="M3050" s="297"/>
      <c r="N3050" s="326">
        <v>1</v>
      </c>
      <c r="O3050" s="296">
        <v>6</v>
      </c>
      <c r="P3050" s="327">
        <v>32626.758122376668</v>
      </c>
      <c r="Q3050" s="321"/>
    </row>
    <row r="3051" spans="1:17" s="285" customFormat="1" ht="11.25" x14ac:dyDescent="0.2">
      <c r="A3051" s="310" t="s">
        <v>1261</v>
      </c>
      <c r="B3051" s="296" t="s">
        <v>1262</v>
      </c>
      <c r="C3051" s="296" t="s">
        <v>312</v>
      </c>
      <c r="D3051" s="297" t="s">
        <v>4864</v>
      </c>
      <c r="E3051" s="323">
        <v>6500</v>
      </c>
      <c r="F3051" s="310" t="s">
        <v>7472</v>
      </c>
      <c r="G3051" s="297" t="s">
        <v>7473</v>
      </c>
      <c r="H3051" s="297" t="s">
        <v>7474</v>
      </c>
      <c r="I3051" s="297" t="s">
        <v>4868</v>
      </c>
      <c r="J3051" s="324" t="s">
        <v>4869</v>
      </c>
      <c r="K3051" s="325"/>
      <c r="L3051" s="322"/>
      <c r="M3051" s="297"/>
      <c r="N3051" s="326">
        <v>1</v>
      </c>
      <c r="O3051" s="296">
        <v>6</v>
      </c>
      <c r="P3051" s="327">
        <v>40229.188122376669</v>
      </c>
      <c r="Q3051" s="321"/>
    </row>
    <row r="3052" spans="1:17" s="285" customFormat="1" ht="11.25" x14ac:dyDescent="0.2">
      <c r="A3052" s="310" t="s">
        <v>1261</v>
      </c>
      <c r="B3052" s="296" t="s">
        <v>1262</v>
      </c>
      <c r="C3052" s="296" t="s">
        <v>312</v>
      </c>
      <c r="D3052" s="297" t="s">
        <v>4956</v>
      </c>
      <c r="E3052" s="323">
        <v>2500</v>
      </c>
      <c r="F3052" s="310" t="s">
        <v>7475</v>
      </c>
      <c r="G3052" s="297" t="s">
        <v>7476</v>
      </c>
      <c r="H3052" s="297" t="s">
        <v>4959</v>
      </c>
      <c r="I3052" s="297" t="s">
        <v>4897</v>
      </c>
      <c r="J3052" s="324" t="s">
        <v>4960</v>
      </c>
      <c r="K3052" s="325"/>
      <c r="L3052" s="322"/>
      <c r="M3052" s="297"/>
      <c r="N3052" s="326">
        <v>1</v>
      </c>
      <c r="O3052" s="296">
        <v>6</v>
      </c>
      <c r="P3052" s="327">
        <v>16229.188122376669</v>
      </c>
      <c r="Q3052" s="321"/>
    </row>
    <row r="3053" spans="1:17" s="285" customFormat="1" ht="11.25" x14ac:dyDescent="0.2">
      <c r="A3053" s="310" t="s">
        <v>1261</v>
      </c>
      <c r="B3053" s="296" t="s">
        <v>1262</v>
      </c>
      <c r="C3053" s="296" t="s">
        <v>312</v>
      </c>
      <c r="D3053" s="297" t="s">
        <v>4864</v>
      </c>
      <c r="E3053" s="323">
        <v>6500</v>
      </c>
      <c r="F3053" s="310" t="s">
        <v>7478</v>
      </c>
      <c r="G3053" s="297" t="s">
        <v>7479</v>
      </c>
      <c r="H3053" s="297" t="s">
        <v>4877</v>
      </c>
      <c r="I3053" s="297" t="s">
        <v>4868</v>
      </c>
      <c r="J3053" s="324" t="s">
        <v>4869</v>
      </c>
      <c r="K3053" s="325"/>
      <c r="L3053" s="322"/>
      <c r="M3053" s="297"/>
      <c r="N3053" s="326">
        <v>2</v>
      </c>
      <c r="O3053" s="296">
        <v>6</v>
      </c>
      <c r="P3053" s="327">
        <v>40229.188122376669</v>
      </c>
      <c r="Q3053" s="321"/>
    </row>
    <row r="3054" spans="1:17" s="285" customFormat="1" ht="11.25" x14ac:dyDescent="0.2">
      <c r="A3054" s="310" t="s">
        <v>1261</v>
      </c>
      <c r="B3054" s="296" t="s">
        <v>1262</v>
      </c>
      <c r="C3054" s="296" t="s">
        <v>312</v>
      </c>
      <c r="D3054" s="297" t="s">
        <v>4880</v>
      </c>
      <c r="E3054" s="323">
        <v>2000</v>
      </c>
      <c r="F3054" s="310" t="s">
        <v>7480</v>
      </c>
      <c r="G3054" s="297" t="s">
        <v>7481</v>
      </c>
      <c r="H3054" s="297" t="s">
        <v>5050</v>
      </c>
      <c r="I3054" s="297" t="s">
        <v>4868</v>
      </c>
      <c r="J3054" s="324" t="s">
        <v>5069</v>
      </c>
      <c r="K3054" s="325"/>
      <c r="L3054" s="322"/>
      <c r="M3054" s="297"/>
      <c r="N3054" s="326">
        <v>1</v>
      </c>
      <c r="O3054" s="296">
        <v>6</v>
      </c>
      <c r="P3054" s="327">
        <v>13002.388122376669</v>
      </c>
      <c r="Q3054" s="321"/>
    </row>
    <row r="3055" spans="1:17" s="285" customFormat="1" ht="11.25" x14ac:dyDescent="0.2">
      <c r="A3055" s="310" t="s">
        <v>1261</v>
      </c>
      <c r="B3055" s="296" t="s">
        <v>1262</v>
      </c>
      <c r="C3055" s="296" t="s">
        <v>312</v>
      </c>
      <c r="D3055" s="297" t="s">
        <v>4864</v>
      </c>
      <c r="E3055" s="323">
        <v>6500</v>
      </c>
      <c r="F3055" s="310" t="s">
        <v>7482</v>
      </c>
      <c r="G3055" s="297" t="s">
        <v>7483</v>
      </c>
      <c r="H3055" s="297" t="s">
        <v>4874</v>
      </c>
      <c r="I3055" s="297" t="s">
        <v>4868</v>
      </c>
      <c r="J3055" s="324" t="s">
        <v>4869</v>
      </c>
      <c r="K3055" s="325"/>
      <c r="L3055" s="322"/>
      <c r="M3055" s="297"/>
      <c r="N3055" s="326">
        <v>1</v>
      </c>
      <c r="O3055" s="296">
        <v>6</v>
      </c>
      <c r="P3055" s="327">
        <v>40229.188122376669</v>
      </c>
      <c r="Q3055" s="321"/>
    </row>
    <row r="3056" spans="1:17" s="285" customFormat="1" ht="11.25" x14ac:dyDescent="0.2">
      <c r="A3056" s="310" t="s">
        <v>1261</v>
      </c>
      <c r="B3056" s="296" t="s">
        <v>1262</v>
      </c>
      <c r="C3056" s="296" t="s">
        <v>312</v>
      </c>
      <c r="D3056" s="297" t="s">
        <v>4864</v>
      </c>
      <c r="E3056" s="323">
        <v>11000</v>
      </c>
      <c r="F3056" s="310" t="s">
        <v>7484</v>
      </c>
      <c r="G3056" s="297" t="s">
        <v>7485</v>
      </c>
      <c r="H3056" s="297" t="s">
        <v>4867</v>
      </c>
      <c r="I3056" s="297" t="s">
        <v>4868</v>
      </c>
      <c r="J3056" s="324" t="s">
        <v>4869</v>
      </c>
      <c r="K3056" s="325"/>
      <c r="L3056" s="322"/>
      <c r="M3056" s="297"/>
      <c r="N3056" s="326">
        <v>2</v>
      </c>
      <c r="O3056" s="296">
        <v>6</v>
      </c>
      <c r="P3056" s="327">
        <v>67595.858122376667</v>
      </c>
      <c r="Q3056" s="321"/>
    </row>
    <row r="3057" spans="1:17" s="285" customFormat="1" ht="11.25" x14ac:dyDescent="0.2">
      <c r="A3057" s="310" t="s">
        <v>1261</v>
      </c>
      <c r="B3057" s="296" t="s">
        <v>1262</v>
      </c>
      <c r="C3057" s="296" t="s">
        <v>312</v>
      </c>
      <c r="D3057" s="297" t="s">
        <v>4864</v>
      </c>
      <c r="E3057" s="323">
        <v>6500</v>
      </c>
      <c r="F3057" s="310" t="s">
        <v>7486</v>
      </c>
      <c r="G3057" s="297" t="s">
        <v>7487</v>
      </c>
      <c r="H3057" s="297" t="s">
        <v>4887</v>
      </c>
      <c r="I3057" s="297" t="s">
        <v>4868</v>
      </c>
      <c r="J3057" s="324" t="s">
        <v>4869</v>
      </c>
      <c r="K3057" s="325"/>
      <c r="L3057" s="322"/>
      <c r="M3057" s="297"/>
      <c r="N3057" s="326">
        <v>2</v>
      </c>
      <c r="O3057" s="296">
        <v>6</v>
      </c>
      <c r="P3057" s="327">
        <v>40229.188122376669</v>
      </c>
      <c r="Q3057" s="321"/>
    </row>
    <row r="3058" spans="1:17" s="285" customFormat="1" ht="11.25" x14ac:dyDescent="0.2">
      <c r="A3058" s="310" t="s">
        <v>1261</v>
      </c>
      <c r="B3058" s="296" t="s">
        <v>1262</v>
      </c>
      <c r="C3058" s="296" t="s">
        <v>312</v>
      </c>
      <c r="D3058" s="297" t="s">
        <v>4864</v>
      </c>
      <c r="E3058" s="323">
        <v>7500</v>
      </c>
      <c r="F3058" s="310" t="s">
        <v>7490</v>
      </c>
      <c r="G3058" s="297" t="s">
        <v>7491</v>
      </c>
      <c r="H3058" s="297" t="s">
        <v>4877</v>
      </c>
      <c r="I3058" s="297" t="s">
        <v>4868</v>
      </c>
      <c r="J3058" s="324" t="s">
        <v>4869</v>
      </c>
      <c r="K3058" s="325"/>
      <c r="L3058" s="322"/>
      <c r="M3058" s="297"/>
      <c r="N3058" s="326">
        <v>1</v>
      </c>
      <c r="O3058" s="296">
        <v>6</v>
      </c>
      <c r="P3058" s="327">
        <v>46229.188122376669</v>
      </c>
      <c r="Q3058" s="321"/>
    </row>
    <row r="3059" spans="1:17" s="285" customFormat="1" ht="11.25" x14ac:dyDescent="0.2">
      <c r="A3059" s="310" t="s">
        <v>1261</v>
      </c>
      <c r="B3059" s="296" t="s">
        <v>1262</v>
      </c>
      <c r="C3059" s="296" t="s">
        <v>312</v>
      </c>
      <c r="D3059" s="297" t="s">
        <v>4864</v>
      </c>
      <c r="E3059" s="323">
        <v>7500</v>
      </c>
      <c r="F3059" s="310" t="s">
        <v>7492</v>
      </c>
      <c r="G3059" s="297" t="s">
        <v>7493</v>
      </c>
      <c r="H3059" s="297" t="s">
        <v>5954</v>
      </c>
      <c r="I3059" s="297" t="s">
        <v>4868</v>
      </c>
      <c r="J3059" s="324" t="s">
        <v>4869</v>
      </c>
      <c r="K3059" s="325"/>
      <c r="L3059" s="322"/>
      <c r="M3059" s="297"/>
      <c r="N3059" s="326">
        <v>2</v>
      </c>
      <c r="O3059" s="296">
        <v>6</v>
      </c>
      <c r="P3059" s="327">
        <v>46229.188122376669</v>
      </c>
      <c r="Q3059" s="321"/>
    </row>
    <row r="3060" spans="1:17" s="285" customFormat="1" ht="11.25" x14ac:dyDescent="0.2">
      <c r="A3060" s="310" t="s">
        <v>1261</v>
      </c>
      <c r="B3060" s="296" t="s">
        <v>1262</v>
      </c>
      <c r="C3060" s="296" t="s">
        <v>312</v>
      </c>
      <c r="D3060" s="297" t="s">
        <v>4864</v>
      </c>
      <c r="E3060" s="323">
        <v>5500</v>
      </c>
      <c r="F3060" s="310" t="s">
        <v>7494</v>
      </c>
      <c r="G3060" s="297" t="s">
        <v>7495</v>
      </c>
      <c r="H3060" s="297" t="s">
        <v>4917</v>
      </c>
      <c r="I3060" s="297" t="s">
        <v>4868</v>
      </c>
      <c r="J3060" s="324" t="s">
        <v>4869</v>
      </c>
      <c r="K3060" s="325"/>
      <c r="L3060" s="322"/>
      <c r="M3060" s="297"/>
      <c r="N3060" s="326">
        <v>4</v>
      </c>
      <c r="O3060" s="296">
        <v>6</v>
      </c>
      <c r="P3060" s="327">
        <v>34229.188122376669</v>
      </c>
      <c r="Q3060" s="321"/>
    </row>
    <row r="3061" spans="1:17" s="285" customFormat="1" ht="11.25" x14ac:dyDescent="0.2">
      <c r="A3061" s="310" t="s">
        <v>1261</v>
      </c>
      <c r="B3061" s="296" t="s">
        <v>1262</v>
      </c>
      <c r="C3061" s="296" t="s">
        <v>312</v>
      </c>
      <c r="D3061" s="297" t="s">
        <v>4864</v>
      </c>
      <c r="E3061" s="323">
        <v>4000</v>
      </c>
      <c r="F3061" s="310" t="s">
        <v>7496</v>
      </c>
      <c r="G3061" s="297" t="s">
        <v>7497</v>
      </c>
      <c r="H3061" s="297" t="s">
        <v>7498</v>
      </c>
      <c r="I3061" s="297" t="s">
        <v>4868</v>
      </c>
      <c r="J3061" s="324" t="s">
        <v>4869</v>
      </c>
      <c r="K3061" s="325"/>
      <c r="L3061" s="322"/>
      <c r="M3061" s="297"/>
      <c r="N3061" s="326">
        <v>1</v>
      </c>
      <c r="O3061" s="296">
        <v>6</v>
      </c>
      <c r="P3061" s="327">
        <v>25229.188122376669</v>
      </c>
      <c r="Q3061" s="321"/>
    </row>
    <row r="3062" spans="1:17" s="285" customFormat="1" ht="11.25" x14ac:dyDescent="0.2">
      <c r="A3062" s="310" t="s">
        <v>1261</v>
      </c>
      <c r="B3062" s="296" t="s">
        <v>1262</v>
      </c>
      <c r="C3062" s="296" t="s">
        <v>312</v>
      </c>
      <c r="D3062" s="297" t="s">
        <v>4864</v>
      </c>
      <c r="E3062" s="323">
        <v>6000</v>
      </c>
      <c r="F3062" s="310" t="s">
        <v>7499</v>
      </c>
      <c r="G3062" s="297" t="s">
        <v>7500</v>
      </c>
      <c r="H3062" s="297" t="s">
        <v>4877</v>
      </c>
      <c r="I3062" s="297" t="s">
        <v>4868</v>
      </c>
      <c r="J3062" s="324" t="s">
        <v>4869</v>
      </c>
      <c r="K3062" s="325"/>
      <c r="L3062" s="322"/>
      <c r="M3062" s="297"/>
      <c r="N3062" s="326">
        <v>1</v>
      </c>
      <c r="O3062" s="296">
        <v>6</v>
      </c>
      <c r="P3062" s="327">
        <v>37229.188122376669</v>
      </c>
      <c r="Q3062" s="321"/>
    </row>
    <row r="3063" spans="1:17" s="285" customFormat="1" ht="11.25" x14ac:dyDescent="0.2">
      <c r="A3063" s="310" t="s">
        <v>1261</v>
      </c>
      <c r="B3063" s="296" t="s">
        <v>1262</v>
      </c>
      <c r="C3063" s="296" t="s">
        <v>312</v>
      </c>
      <c r="D3063" s="297" t="s">
        <v>4864</v>
      </c>
      <c r="E3063" s="323">
        <v>6500</v>
      </c>
      <c r="F3063" s="310" t="s">
        <v>7501</v>
      </c>
      <c r="G3063" s="297" t="s">
        <v>7502</v>
      </c>
      <c r="H3063" s="297" t="s">
        <v>4887</v>
      </c>
      <c r="I3063" s="297" t="s">
        <v>4868</v>
      </c>
      <c r="J3063" s="324" t="s">
        <v>4869</v>
      </c>
      <c r="K3063" s="325"/>
      <c r="L3063" s="322"/>
      <c r="M3063" s="297"/>
      <c r="N3063" s="326">
        <v>2</v>
      </c>
      <c r="O3063" s="296">
        <v>6</v>
      </c>
      <c r="P3063" s="327">
        <v>40229.188122376669</v>
      </c>
      <c r="Q3063" s="321"/>
    </row>
    <row r="3064" spans="1:17" s="285" customFormat="1" ht="11.25" x14ac:dyDescent="0.2">
      <c r="A3064" s="310" t="s">
        <v>1261</v>
      </c>
      <c r="B3064" s="296" t="s">
        <v>1262</v>
      </c>
      <c r="C3064" s="296" t="s">
        <v>312</v>
      </c>
      <c r="D3064" s="297" t="s">
        <v>4864</v>
      </c>
      <c r="E3064" s="323">
        <v>10500</v>
      </c>
      <c r="F3064" s="310" t="s">
        <v>7503</v>
      </c>
      <c r="G3064" s="297" t="s">
        <v>7504</v>
      </c>
      <c r="H3064" s="297" t="s">
        <v>4887</v>
      </c>
      <c r="I3064" s="297" t="s">
        <v>4868</v>
      </c>
      <c r="J3064" s="324" t="s">
        <v>4869</v>
      </c>
      <c r="K3064" s="325"/>
      <c r="L3064" s="322"/>
      <c r="M3064" s="297"/>
      <c r="N3064" s="326">
        <v>2</v>
      </c>
      <c r="O3064" s="296">
        <v>6</v>
      </c>
      <c r="P3064" s="327">
        <v>64229.188122376669</v>
      </c>
      <c r="Q3064" s="321"/>
    </row>
    <row r="3065" spans="1:17" s="285" customFormat="1" ht="11.25" x14ac:dyDescent="0.2">
      <c r="A3065" s="310" t="s">
        <v>1261</v>
      </c>
      <c r="B3065" s="296" t="s">
        <v>1262</v>
      </c>
      <c r="C3065" s="296" t="s">
        <v>312</v>
      </c>
      <c r="D3065" s="297" t="s">
        <v>4864</v>
      </c>
      <c r="E3065" s="323">
        <v>6500</v>
      </c>
      <c r="F3065" s="310" t="s">
        <v>7505</v>
      </c>
      <c r="G3065" s="297" t="s">
        <v>7506</v>
      </c>
      <c r="H3065" s="297" t="s">
        <v>4887</v>
      </c>
      <c r="I3065" s="297" t="s">
        <v>4868</v>
      </c>
      <c r="J3065" s="324" t="s">
        <v>4869</v>
      </c>
      <c r="K3065" s="325"/>
      <c r="L3065" s="322"/>
      <c r="M3065" s="297"/>
      <c r="N3065" s="326">
        <v>2</v>
      </c>
      <c r="O3065" s="296">
        <v>6</v>
      </c>
      <c r="P3065" s="327">
        <v>40229.188122376669</v>
      </c>
      <c r="Q3065" s="321"/>
    </row>
    <row r="3066" spans="1:17" s="285" customFormat="1" ht="11.25" x14ac:dyDescent="0.2">
      <c r="A3066" s="310" t="s">
        <v>1261</v>
      </c>
      <c r="B3066" s="296" t="s">
        <v>1262</v>
      </c>
      <c r="C3066" s="296" t="s">
        <v>312</v>
      </c>
      <c r="D3066" s="297" t="s">
        <v>4864</v>
      </c>
      <c r="E3066" s="323">
        <v>7500</v>
      </c>
      <c r="F3066" s="310" t="s">
        <v>7507</v>
      </c>
      <c r="G3066" s="297" t="s">
        <v>7508</v>
      </c>
      <c r="H3066" s="297" t="s">
        <v>4867</v>
      </c>
      <c r="I3066" s="297" t="s">
        <v>4868</v>
      </c>
      <c r="J3066" s="324" t="s">
        <v>4869</v>
      </c>
      <c r="K3066" s="325"/>
      <c r="L3066" s="322"/>
      <c r="M3066" s="297"/>
      <c r="N3066" s="326">
        <v>2</v>
      </c>
      <c r="O3066" s="296">
        <v>6</v>
      </c>
      <c r="P3066" s="327">
        <v>46229.188122376669</v>
      </c>
      <c r="Q3066" s="321"/>
    </row>
    <row r="3067" spans="1:17" s="285" customFormat="1" ht="11.25" x14ac:dyDescent="0.2">
      <c r="A3067" s="310" t="s">
        <v>1261</v>
      </c>
      <c r="B3067" s="296" t="s">
        <v>1262</v>
      </c>
      <c r="C3067" s="296" t="s">
        <v>312</v>
      </c>
      <c r="D3067" s="297" t="s">
        <v>4864</v>
      </c>
      <c r="E3067" s="323">
        <v>6000</v>
      </c>
      <c r="F3067" s="310" t="s">
        <v>7509</v>
      </c>
      <c r="G3067" s="297" t="s">
        <v>7510</v>
      </c>
      <c r="H3067" s="297" t="s">
        <v>4877</v>
      </c>
      <c r="I3067" s="297" t="s">
        <v>4868</v>
      </c>
      <c r="J3067" s="324" t="s">
        <v>4869</v>
      </c>
      <c r="K3067" s="325"/>
      <c r="L3067" s="322"/>
      <c r="M3067" s="297"/>
      <c r="N3067" s="326">
        <v>1</v>
      </c>
      <c r="O3067" s="296">
        <v>6</v>
      </c>
      <c r="P3067" s="327">
        <v>37229.188122376669</v>
      </c>
      <c r="Q3067" s="321"/>
    </row>
    <row r="3068" spans="1:17" s="285" customFormat="1" ht="11.25" x14ac:dyDescent="0.2">
      <c r="A3068" s="310" t="s">
        <v>1261</v>
      </c>
      <c r="B3068" s="296" t="s">
        <v>1262</v>
      </c>
      <c r="C3068" s="296" t="s">
        <v>312</v>
      </c>
      <c r="D3068" s="297" t="s">
        <v>4864</v>
      </c>
      <c r="E3068" s="323">
        <v>8500</v>
      </c>
      <c r="F3068" s="310" t="s">
        <v>7511</v>
      </c>
      <c r="G3068" s="297" t="s">
        <v>7512</v>
      </c>
      <c r="H3068" s="297" t="s">
        <v>5347</v>
      </c>
      <c r="I3068" s="297" t="s">
        <v>4868</v>
      </c>
      <c r="J3068" s="324" t="s">
        <v>4869</v>
      </c>
      <c r="K3068" s="325"/>
      <c r="L3068" s="322"/>
      <c r="M3068" s="297"/>
      <c r="N3068" s="326">
        <v>1</v>
      </c>
      <c r="O3068" s="296">
        <v>6</v>
      </c>
      <c r="P3068" s="327">
        <v>52229.188122376669</v>
      </c>
      <c r="Q3068" s="321"/>
    </row>
    <row r="3069" spans="1:17" s="285" customFormat="1" ht="11.25" x14ac:dyDescent="0.2">
      <c r="A3069" s="310" t="s">
        <v>1261</v>
      </c>
      <c r="B3069" s="296" t="s">
        <v>1262</v>
      </c>
      <c r="C3069" s="296" t="s">
        <v>312</v>
      </c>
      <c r="D3069" s="297" t="s">
        <v>4864</v>
      </c>
      <c r="E3069" s="323">
        <v>6500</v>
      </c>
      <c r="F3069" s="310" t="s">
        <v>7517</v>
      </c>
      <c r="G3069" s="297" t="s">
        <v>7518</v>
      </c>
      <c r="H3069" s="297" t="s">
        <v>4877</v>
      </c>
      <c r="I3069" s="297" t="s">
        <v>4868</v>
      </c>
      <c r="J3069" s="324" t="s">
        <v>4869</v>
      </c>
      <c r="K3069" s="325"/>
      <c r="L3069" s="322"/>
      <c r="M3069" s="297"/>
      <c r="N3069" s="326">
        <v>1</v>
      </c>
      <c r="O3069" s="296">
        <v>6</v>
      </c>
      <c r="P3069" s="327">
        <v>40229.188122376669</v>
      </c>
      <c r="Q3069" s="321"/>
    </row>
    <row r="3070" spans="1:17" s="285" customFormat="1" ht="11.25" x14ac:dyDescent="0.2">
      <c r="A3070" s="310" t="s">
        <v>1261</v>
      </c>
      <c r="B3070" s="296" t="s">
        <v>1262</v>
      </c>
      <c r="C3070" s="296" t="s">
        <v>312</v>
      </c>
      <c r="D3070" s="297" t="s">
        <v>4864</v>
      </c>
      <c r="E3070" s="323">
        <v>7000</v>
      </c>
      <c r="F3070" s="310" t="s">
        <v>7519</v>
      </c>
      <c r="G3070" s="297" t="s">
        <v>7520</v>
      </c>
      <c r="H3070" s="297" t="s">
        <v>4903</v>
      </c>
      <c r="I3070" s="297" t="s">
        <v>4868</v>
      </c>
      <c r="J3070" s="324" t="s">
        <v>4869</v>
      </c>
      <c r="K3070" s="325"/>
      <c r="L3070" s="322"/>
      <c r="M3070" s="297"/>
      <c r="N3070" s="326">
        <v>1</v>
      </c>
      <c r="O3070" s="296">
        <v>6</v>
      </c>
      <c r="P3070" s="327">
        <v>43229.188122376669</v>
      </c>
      <c r="Q3070" s="321"/>
    </row>
    <row r="3071" spans="1:17" s="285" customFormat="1" ht="11.25" x14ac:dyDescent="0.2">
      <c r="A3071" s="310" t="s">
        <v>1261</v>
      </c>
      <c r="B3071" s="296" t="s">
        <v>1262</v>
      </c>
      <c r="C3071" s="296" t="s">
        <v>312</v>
      </c>
      <c r="D3071" s="297" t="s">
        <v>4864</v>
      </c>
      <c r="E3071" s="323">
        <v>7500</v>
      </c>
      <c r="F3071" s="310" t="s">
        <v>7521</v>
      </c>
      <c r="G3071" s="297" t="s">
        <v>7522</v>
      </c>
      <c r="H3071" s="297" t="s">
        <v>5728</v>
      </c>
      <c r="I3071" s="297" t="s">
        <v>4868</v>
      </c>
      <c r="J3071" s="324" t="s">
        <v>4869</v>
      </c>
      <c r="K3071" s="325"/>
      <c r="L3071" s="322"/>
      <c r="M3071" s="297"/>
      <c r="N3071" s="326">
        <v>1</v>
      </c>
      <c r="O3071" s="296">
        <v>6</v>
      </c>
      <c r="P3071" s="327">
        <v>46229.188122376669</v>
      </c>
      <c r="Q3071" s="321"/>
    </row>
    <row r="3072" spans="1:17" s="285" customFormat="1" ht="11.25" x14ac:dyDescent="0.2">
      <c r="A3072" s="310" t="s">
        <v>1261</v>
      </c>
      <c r="B3072" s="296" t="s">
        <v>1262</v>
      </c>
      <c r="C3072" s="296" t="s">
        <v>312</v>
      </c>
      <c r="D3072" s="297" t="s">
        <v>4864</v>
      </c>
      <c r="E3072" s="323">
        <v>6500</v>
      </c>
      <c r="F3072" s="310" t="s">
        <v>7523</v>
      </c>
      <c r="G3072" s="297" t="s">
        <v>7524</v>
      </c>
      <c r="H3072" s="297" t="s">
        <v>4867</v>
      </c>
      <c r="I3072" s="297" t="s">
        <v>4868</v>
      </c>
      <c r="J3072" s="324" t="s">
        <v>4869</v>
      </c>
      <c r="K3072" s="325"/>
      <c r="L3072" s="322"/>
      <c r="M3072" s="297"/>
      <c r="N3072" s="326">
        <v>2</v>
      </c>
      <c r="O3072" s="296">
        <v>6</v>
      </c>
      <c r="P3072" s="327">
        <v>40229.188122376669</v>
      </c>
      <c r="Q3072" s="321"/>
    </row>
    <row r="3073" spans="1:17" s="285" customFormat="1" ht="11.25" x14ac:dyDescent="0.2">
      <c r="A3073" s="310" t="s">
        <v>1261</v>
      </c>
      <c r="B3073" s="296" t="s">
        <v>1262</v>
      </c>
      <c r="C3073" s="296" t="s">
        <v>312</v>
      </c>
      <c r="D3073" s="297" t="s">
        <v>4864</v>
      </c>
      <c r="E3073" s="323">
        <v>7500</v>
      </c>
      <c r="F3073" s="310" t="s">
        <v>7525</v>
      </c>
      <c r="G3073" s="297" t="s">
        <v>7526</v>
      </c>
      <c r="H3073" s="297" t="s">
        <v>4867</v>
      </c>
      <c r="I3073" s="297" t="s">
        <v>4868</v>
      </c>
      <c r="J3073" s="324" t="s">
        <v>4869</v>
      </c>
      <c r="K3073" s="325"/>
      <c r="L3073" s="322"/>
      <c r="M3073" s="297"/>
      <c r="N3073" s="326">
        <v>2</v>
      </c>
      <c r="O3073" s="296">
        <v>6</v>
      </c>
      <c r="P3073" s="327">
        <v>46229.188122376669</v>
      </c>
      <c r="Q3073" s="321"/>
    </row>
    <row r="3074" spans="1:17" s="285" customFormat="1" ht="11.25" x14ac:dyDescent="0.2">
      <c r="A3074" s="310" t="s">
        <v>1261</v>
      </c>
      <c r="B3074" s="296" t="s">
        <v>1262</v>
      </c>
      <c r="C3074" s="296" t="s">
        <v>312</v>
      </c>
      <c r="D3074" s="297" t="s">
        <v>4864</v>
      </c>
      <c r="E3074" s="323">
        <v>5500</v>
      </c>
      <c r="F3074" s="310" t="s">
        <v>7527</v>
      </c>
      <c r="G3074" s="297" t="s">
        <v>7528</v>
      </c>
      <c r="H3074" s="297" t="s">
        <v>4917</v>
      </c>
      <c r="I3074" s="297" t="s">
        <v>4868</v>
      </c>
      <c r="J3074" s="324" t="s">
        <v>4869</v>
      </c>
      <c r="K3074" s="325"/>
      <c r="L3074" s="322"/>
      <c r="M3074" s="297"/>
      <c r="N3074" s="326">
        <v>2</v>
      </c>
      <c r="O3074" s="296">
        <v>6</v>
      </c>
      <c r="P3074" s="327">
        <v>34229.188122376669</v>
      </c>
      <c r="Q3074" s="321"/>
    </row>
    <row r="3075" spans="1:17" s="285" customFormat="1" ht="11.25" x14ac:dyDescent="0.2">
      <c r="A3075" s="310" t="s">
        <v>1261</v>
      </c>
      <c r="B3075" s="296" t="s">
        <v>1262</v>
      </c>
      <c r="C3075" s="296" t="s">
        <v>312</v>
      </c>
      <c r="D3075" s="297" t="s">
        <v>4864</v>
      </c>
      <c r="E3075" s="323">
        <v>10500</v>
      </c>
      <c r="F3075" s="310" t="s">
        <v>7529</v>
      </c>
      <c r="G3075" s="297" t="s">
        <v>7530</v>
      </c>
      <c r="H3075" s="297" t="s">
        <v>4887</v>
      </c>
      <c r="I3075" s="297" t="s">
        <v>4868</v>
      </c>
      <c r="J3075" s="324" t="s">
        <v>4869</v>
      </c>
      <c r="K3075" s="325"/>
      <c r="L3075" s="322"/>
      <c r="M3075" s="297"/>
      <c r="N3075" s="326">
        <v>2</v>
      </c>
      <c r="O3075" s="296">
        <v>6</v>
      </c>
      <c r="P3075" s="327">
        <v>64229.188122376669</v>
      </c>
      <c r="Q3075" s="321"/>
    </row>
    <row r="3076" spans="1:17" s="285" customFormat="1" ht="11.25" x14ac:dyDescent="0.2">
      <c r="A3076" s="310" t="s">
        <v>1261</v>
      </c>
      <c r="B3076" s="296" t="s">
        <v>1262</v>
      </c>
      <c r="C3076" s="296" t="s">
        <v>312</v>
      </c>
      <c r="D3076" s="297" t="s">
        <v>4956</v>
      </c>
      <c r="E3076" s="323">
        <v>2500</v>
      </c>
      <c r="F3076" s="310" t="s">
        <v>7531</v>
      </c>
      <c r="G3076" s="297" t="s">
        <v>7532</v>
      </c>
      <c r="H3076" s="297" t="s">
        <v>4959</v>
      </c>
      <c r="I3076" s="297" t="s">
        <v>4897</v>
      </c>
      <c r="J3076" s="324" t="s">
        <v>4960</v>
      </c>
      <c r="K3076" s="325"/>
      <c r="L3076" s="322"/>
      <c r="M3076" s="297"/>
      <c r="N3076" s="326">
        <v>2</v>
      </c>
      <c r="O3076" s="296">
        <v>6</v>
      </c>
      <c r="P3076" s="327">
        <v>16229.188122376669</v>
      </c>
      <c r="Q3076" s="321"/>
    </row>
    <row r="3077" spans="1:17" s="285" customFormat="1" ht="11.25" x14ac:dyDescent="0.2">
      <c r="A3077" s="310" t="s">
        <v>1261</v>
      </c>
      <c r="B3077" s="296" t="s">
        <v>1262</v>
      </c>
      <c r="C3077" s="296" t="s">
        <v>312</v>
      </c>
      <c r="D3077" s="297" t="s">
        <v>4864</v>
      </c>
      <c r="E3077" s="323">
        <v>11000</v>
      </c>
      <c r="F3077" s="310" t="s">
        <v>7533</v>
      </c>
      <c r="G3077" s="297" t="s">
        <v>7534</v>
      </c>
      <c r="H3077" s="297" t="s">
        <v>4877</v>
      </c>
      <c r="I3077" s="297" t="s">
        <v>4868</v>
      </c>
      <c r="J3077" s="324" t="s">
        <v>4869</v>
      </c>
      <c r="K3077" s="325"/>
      <c r="L3077" s="322"/>
      <c r="M3077" s="297"/>
      <c r="N3077" s="326">
        <v>2</v>
      </c>
      <c r="O3077" s="296">
        <v>6</v>
      </c>
      <c r="P3077" s="327">
        <v>67229.188122376669</v>
      </c>
      <c r="Q3077" s="321"/>
    </row>
    <row r="3078" spans="1:17" s="285" customFormat="1" ht="11.25" x14ac:dyDescent="0.2">
      <c r="A3078" s="310" t="s">
        <v>1261</v>
      </c>
      <c r="B3078" s="296" t="s">
        <v>1262</v>
      </c>
      <c r="C3078" s="296" t="s">
        <v>312</v>
      </c>
      <c r="D3078" s="297" t="s">
        <v>4864</v>
      </c>
      <c r="E3078" s="323">
        <v>5500</v>
      </c>
      <c r="F3078" s="310" t="s">
        <v>7535</v>
      </c>
      <c r="G3078" s="297" t="s">
        <v>7536</v>
      </c>
      <c r="H3078" s="297" t="s">
        <v>4867</v>
      </c>
      <c r="I3078" s="297" t="s">
        <v>4868</v>
      </c>
      <c r="J3078" s="324" t="s">
        <v>4869</v>
      </c>
      <c r="K3078" s="325"/>
      <c r="L3078" s="322"/>
      <c r="M3078" s="297"/>
      <c r="N3078" s="326">
        <v>4</v>
      </c>
      <c r="O3078" s="296">
        <v>6</v>
      </c>
      <c r="P3078" s="327">
        <v>34229.188122376669</v>
      </c>
      <c r="Q3078" s="321"/>
    </row>
    <row r="3079" spans="1:17" s="285" customFormat="1" ht="11.25" x14ac:dyDescent="0.2">
      <c r="A3079" s="310" t="s">
        <v>1261</v>
      </c>
      <c r="B3079" s="296" t="s">
        <v>1262</v>
      </c>
      <c r="C3079" s="296" t="s">
        <v>312</v>
      </c>
      <c r="D3079" s="297" t="s">
        <v>4864</v>
      </c>
      <c r="E3079" s="323">
        <v>7500</v>
      </c>
      <c r="F3079" s="310" t="s">
        <v>7537</v>
      </c>
      <c r="G3079" s="297" t="s">
        <v>7538</v>
      </c>
      <c r="H3079" s="297" t="s">
        <v>4877</v>
      </c>
      <c r="I3079" s="297" t="s">
        <v>4868</v>
      </c>
      <c r="J3079" s="324" t="s">
        <v>4869</v>
      </c>
      <c r="K3079" s="325"/>
      <c r="L3079" s="322"/>
      <c r="M3079" s="297"/>
      <c r="N3079" s="326">
        <v>2</v>
      </c>
      <c r="O3079" s="296">
        <v>6</v>
      </c>
      <c r="P3079" s="327">
        <v>46229.188122376669</v>
      </c>
      <c r="Q3079" s="321"/>
    </row>
    <row r="3080" spans="1:17" s="285" customFormat="1" ht="11.25" x14ac:dyDescent="0.2">
      <c r="A3080" s="310" t="s">
        <v>1261</v>
      </c>
      <c r="B3080" s="296" t="s">
        <v>1262</v>
      </c>
      <c r="C3080" s="296" t="s">
        <v>312</v>
      </c>
      <c r="D3080" s="297" t="s">
        <v>4864</v>
      </c>
      <c r="E3080" s="323">
        <v>7500</v>
      </c>
      <c r="F3080" s="310" t="s">
        <v>7540</v>
      </c>
      <c r="G3080" s="297" t="s">
        <v>7541</v>
      </c>
      <c r="H3080" s="297" t="s">
        <v>4903</v>
      </c>
      <c r="I3080" s="297" t="s">
        <v>4868</v>
      </c>
      <c r="J3080" s="324" t="s">
        <v>4869</v>
      </c>
      <c r="K3080" s="325"/>
      <c r="L3080" s="322"/>
      <c r="M3080" s="297"/>
      <c r="N3080" s="326">
        <v>2</v>
      </c>
      <c r="O3080" s="296">
        <v>6</v>
      </c>
      <c r="P3080" s="327">
        <v>46229.188122376669</v>
      </c>
      <c r="Q3080" s="321"/>
    </row>
    <row r="3081" spans="1:17" s="285" customFormat="1" ht="11.25" x14ac:dyDescent="0.2">
      <c r="A3081" s="310" t="s">
        <v>1261</v>
      </c>
      <c r="B3081" s="296" t="s">
        <v>1262</v>
      </c>
      <c r="C3081" s="296" t="s">
        <v>312</v>
      </c>
      <c r="D3081" s="297" t="s">
        <v>4864</v>
      </c>
      <c r="E3081" s="323">
        <v>6500</v>
      </c>
      <c r="F3081" s="310" t="s">
        <v>7542</v>
      </c>
      <c r="G3081" s="297" t="s">
        <v>7543</v>
      </c>
      <c r="H3081" s="297" t="s">
        <v>4877</v>
      </c>
      <c r="I3081" s="297" t="s">
        <v>4868</v>
      </c>
      <c r="J3081" s="324" t="s">
        <v>4869</v>
      </c>
      <c r="K3081" s="325"/>
      <c r="L3081" s="322"/>
      <c r="M3081" s="297"/>
      <c r="N3081" s="326">
        <v>1</v>
      </c>
      <c r="O3081" s="296">
        <v>6</v>
      </c>
      <c r="P3081" s="327">
        <v>40229.188122376669</v>
      </c>
      <c r="Q3081" s="321"/>
    </row>
    <row r="3082" spans="1:17" s="285" customFormat="1" ht="11.25" x14ac:dyDescent="0.2">
      <c r="A3082" s="310" t="s">
        <v>1261</v>
      </c>
      <c r="B3082" s="296" t="s">
        <v>1262</v>
      </c>
      <c r="C3082" s="296" t="s">
        <v>312</v>
      </c>
      <c r="D3082" s="297" t="s">
        <v>4864</v>
      </c>
      <c r="E3082" s="323">
        <v>6500</v>
      </c>
      <c r="F3082" s="310" t="s">
        <v>7544</v>
      </c>
      <c r="G3082" s="297" t="s">
        <v>7545</v>
      </c>
      <c r="H3082" s="297" t="s">
        <v>4887</v>
      </c>
      <c r="I3082" s="297" t="s">
        <v>4868</v>
      </c>
      <c r="J3082" s="324" t="s">
        <v>4869</v>
      </c>
      <c r="K3082" s="325"/>
      <c r="L3082" s="322"/>
      <c r="M3082" s="297"/>
      <c r="N3082" s="326">
        <v>1</v>
      </c>
      <c r="O3082" s="296">
        <v>6</v>
      </c>
      <c r="P3082" s="327">
        <v>40229.188122376669</v>
      </c>
      <c r="Q3082" s="321"/>
    </row>
    <row r="3083" spans="1:17" s="285" customFormat="1" ht="11.25" x14ac:dyDescent="0.2">
      <c r="A3083" s="310" t="s">
        <v>1261</v>
      </c>
      <c r="B3083" s="296" t="s">
        <v>1262</v>
      </c>
      <c r="C3083" s="296" t="s">
        <v>312</v>
      </c>
      <c r="D3083" s="297" t="s">
        <v>4864</v>
      </c>
      <c r="E3083" s="323">
        <v>6500</v>
      </c>
      <c r="F3083" s="310" t="s">
        <v>7546</v>
      </c>
      <c r="G3083" s="297" t="s">
        <v>7547</v>
      </c>
      <c r="H3083" s="297" t="s">
        <v>5652</v>
      </c>
      <c r="I3083" s="297" t="s">
        <v>4868</v>
      </c>
      <c r="J3083" s="324" t="s">
        <v>4869</v>
      </c>
      <c r="K3083" s="325"/>
      <c r="L3083" s="322"/>
      <c r="M3083" s="297"/>
      <c r="N3083" s="326">
        <v>2</v>
      </c>
      <c r="O3083" s="296">
        <v>6</v>
      </c>
      <c r="P3083" s="327">
        <v>40229.188122376669</v>
      </c>
      <c r="Q3083" s="321"/>
    </row>
    <row r="3084" spans="1:17" s="285" customFormat="1" ht="11.25" x14ac:dyDescent="0.2">
      <c r="A3084" s="310" t="s">
        <v>1261</v>
      </c>
      <c r="B3084" s="296" t="s">
        <v>1262</v>
      </c>
      <c r="C3084" s="296" t="s">
        <v>312</v>
      </c>
      <c r="D3084" s="297" t="s">
        <v>4864</v>
      </c>
      <c r="E3084" s="323">
        <v>7500</v>
      </c>
      <c r="F3084" s="310" t="s">
        <v>7549</v>
      </c>
      <c r="G3084" s="297" t="s">
        <v>7550</v>
      </c>
      <c r="H3084" s="297" t="s">
        <v>4877</v>
      </c>
      <c r="I3084" s="297" t="s">
        <v>4868</v>
      </c>
      <c r="J3084" s="324" t="s">
        <v>4869</v>
      </c>
      <c r="K3084" s="325"/>
      <c r="L3084" s="322"/>
      <c r="M3084" s="297"/>
      <c r="N3084" s="326">
        <v>2</v>
      </c>
      <c r="O3084" s="296">
        <v>6</v>
      </c>
      <c r="P3084" s="327">
        <v>46229.188122376669</v>
      </c>
      <c r="Q3084" s="321"/>
    </row>
    <row r="3085" spans="1:17" s="285" customFormat="1" ht="11.25" x14ac:dyDescent="0.2">
      <c r="A3085" s="310" t="s">
        <v>1261</v>
      </c>
      <c r="B3085" s="296" t="s">
        <v>1262</v>
      </c>
      <c r="C3085" s="296" t="s">
        <v>312</v>
      </c>
      <c r="D3085" s="297" t="s">
        <v>4864</v>
      </c>
      <c r="E3085" s="323">
        <v>7500</v>
      </c>
      <c r="F3085" s="310" t="s">
        <v>7551</v>
      </c>
      <c r="G3085" s="297" t="s">
        <v>7552</v>
      </c>
      <c r="H3085" s="297" t="s">
        <v>4867</v>
      </c>
      <c r="I3085" s="297" t="s">
        <v>4868</v>
      </c>
      <c r="J3085" s="324" t="s">
        <v>4869</v>
      </c>
      <c r="K3085" s="325"/>
      <c r="L3085" s="322"/>
      <c r="M3085" s="297"/>
      <c r="N3085" s="326">
        <v>2</v>
      </c>
      <c r="O3085" s="296">
        <v>6</v>
      </c>
      <c r="P3085" s="327">
        <v>46229.188122376669</v>
      </c>
      <c r="Q3085" s="321"/>
    </row>
    <row r="3086" spans="1:17" s="285" customFormat="1" ht="11.25" x14ac:dyDescent="0.2">
      <c r="A3086" s="310" t="s">
        <v>1261</v>
      </c>
      <c r="B3086" s="296" t="s">
        <v>1262</v>
      </c>
      <c r="C3086" s="296" t="s">
        <v>312</v>
      </c>
      <c r="D3086" s="297" t="s">
        <v>4864</v>
      </c>
      <c r="E3086" s="323">
        <v>7500</v>
      </c>
      <c r="F3086" s="310" t="s">
        <v>1355</v>
      </c>
      <c r="G3086" s="297" t="s">
        <v>1356</v>
      </c>
      <c r="H3086" s="297" t="s">
        <v>4867</v>
      </c>
      <c r="I3086" s="297" t="s">
        <v>4868</v>
      </c>
      <c r="J3086" s="324" t="s">
        <v>4869</v>
      </c>
      <c r="K3086" s="325"/>
      <c r="L3086" s="322"/>
      <c r="M3086" s="297"/>
      <c r="N3086" s="326">
        <v>2</v>
      </c>
      <c r="O3086" s="296">
        <v>6</v>
      </c>
      <c r="P3086" s="327">
        <v>46229.188122376669</v>
      </c>
      <c r="Q3086" s="321"/>
    </row>
    <row r="3087" spans="1:17" s="285" customFormat="1" ht="11.25" x14ac:dyDescent="0.2">
      <c r="A3087" s="310" t="s">
        <v>1261</v>
      </c>
      <c r="B3087" s="296" t="s">
        <v>1262</v>
      </c>
      <c r="C3087" s="296" t="s">
        <v>312</v>
      </c>
      <c r="D3087" s="297" t="s">
        <v>4864</v>
      </c>
      <c r="E3087" s="323">
        <v>7500</v>
      </c>
      <c r="F3087" s="310" t="s">
        <v>7553</v>
      </c>
      <c r="G3087" s="297" t="s">
        <v>7554</v>
      </c>
      <c r="H3087" s="297" t="s">
        <v>4867</v>
      </c>
      <c r="I3087" s="297" t="s">
        <v>4868</v>
      </c>
      <c r="J3087" s="324" t="s">
        <v>4869</v>
      </c>
      <c r="K3087" s="325"/>
      <c r="L3087" s="322"/>
      <c r="M3087" s="297"/>
      <c r="N3087" s="326">
        <v>4</v>
      </c>
      <c r="O3087" s="296">
        <v>6</v>
      </c>
      <c r="P3087" s="327">
        <v>46229.188122376669</v>
      </c>
      <c r="Q3087" s="321"/>
    </row>
    <row r="3088" spans="1:17" s="285" customFormat="1" ht="11.25" x14ac:dyDescent="0.2">
      <c r="A3088" s="310" t="s">
        <v>1261</v>
      </c>
      <c r="B3088" s="296" t="s">
        <v>1262</v>
      </c>
      <c r="C3088" s="296" t="s">
        <v>312</v>
      </c>
      <c r="D3088" s="297" t="s">
        <v>4956</v>
      </c>
      <c r="E3088" s="323">
        <v>3400</v>
      </c>
      <c r="F3088" s="310" t="s">
        <v>7555</v>
      </c>
      <c r="G3088" s="297" t="s">
        <v>7556</v>
      </c>
      <c r="H3088" s="297" t="s">
        <v>6859</v>
      </c>
      <c r="I3088" s="297" t="s">
        <v>4897</v>
      </c>
      <c r="J3088" s="297" t="s">
        <v>4898</v>
      </c>
      <c r="K3088" s="325"/>
      <c r="L3088" s="322"/>
      <c r="M3088" s="297"/>
      <c r="N3088" s="326">
        <v>1</v>
      </c>
      <c r="O3088" s="296">
        <v>6</v>
      </c>
      <c r="P3088" s="327">
        <v>21629.188122376669</v>
      </c>
      <c r="Q3088" s="321"/>
    </row>
    <row r="3089" spans="1:17" s="285" customFormat="1" ht="11.25" x14ac:dyDescent="0.2">
      <c r="A3089" s="310" t="s">
        <v>1261</v>
      </c>
      <c r="B3089" s="296" t="s">
        <v>1262</v>
      </c>
      <c r="C3089" s="296" t="s">
        <v>312</v>
      </c>
      <c r="D3089" s="297" t="s">
        <v>4864</v>
      </c>
      <c r="E3089" s="323">
        <v>5900</v>
      </c>
      <c r="F3089" s="310" t="s">
        <v>7557</v>
      </c>
      <c r="G3089" s="297" t="s">
        <v>7558</v>
      </c>
      <c r="H3089" s="297" t="s">
        <v>4867</v>
      </c>
      <c r="I3089" s="297" t="s">
        <v>4868</v>
      </c>
      <c r="J3089" s="324" t="s">
        <v>4869</v>
      </c>
      <c r="K3089" s="325"/>
      <c r="L3089" s="322"/>
      <c r="M3089" s="297"/>
      <c r="N3089" s="326">
        <v>1</v>
      </c>
      <c r="O3089" s="296">
        <v>6</v>
      </c>
      <c r="P3089" s="327">
        <v>36629.188122376669</v>
      </c>
      <c r="Q3089" s="321"/>
    </row>
    <row r="3090" spans="1:17" s="285" customFormat="1" ht="11.25" x14ac:dyDescent="0.2">
      <c r="A3090" s="310" t="s">
        <v>1261</v>
      </c>
      <c r="B3090" s="296" t="s">
        <v>1262</v>
      </c>
      <c r="C3090" s="296" t="s">
        <v>312</v>
      </c>
      <c r="D3090" s="297" t="s">
        <v>4864</v>
      </c>
      <c r="E3090" s="323">
        <v>6500</v>
      </c>
      <c r="F3090" s="310" t="s">
        <v>7559</v>
      </c>
      <c r="G3090" s="297" t="s">
        <v>7560</v>
      </c>
      <c r="H3090" s="297" t="s">
        <v>4877</v>
      </c>
      <c r="I3090" s="297" t="s">
        <v>4868</v>
      </c>
      <c r="J3090" s="324" t="s">
        <v>4869</v>
      </c>
      <c r="K3090" s="325"/>
      <c r="L3090" s="322"/>
      <c r="M3090" s="297"/>
      <c r="N3090" s="326">
        <v>2</v>
      </c>
      <c r="O3090" s="296">
        <v>6</v>
      </c>
      <c r="P3090" s="327">
        <v>40229.188122376669</v>
      </c>
      <c r="Q3090" s="321"/>
    </row>
    <row r="3091" spans="1:17" s="285" customFormat="1" ht="11.25" x14ac:dyDescent="0.2">
      <c r="A3091" s="310" t="s">
        <v>1261</v>
      </c>
      <c r="B3091" s="296" t="s">
        <v>1262</v>
      </c>
      <c r="C3091" s="296" t="s">
        <v>312</v>
      </c>
      <c r="D3091" s="297" t="s">
        <v>4864</v>
      </c>
      <c r="E3091" s="323">
        <v>6500</v>
      </c>
      <c r="F3091" s="310" t="s">
        <v>7561</v>
      </c>
      <c r="G3091" s="297" t="s">
        <v>7562</v>
      </c>
      <c r="H3091" s="297" t="s">
        <v>4877</v>
      </c>
      <c r="I3091" s="297" t="s">
        <v>4868</v>
      </c>
      <c r="J3091" s="324" t="s">
        <v>4869</v>
      </c>
      <c r="K3091" s="325"/>
      <c r="L3091" s="322"/>
      <c r="M3091" s="297"/>
      <c r="N3091" s="326">
        <v>2</v>
      </c>
      <c r="O3091" s="296">
        <v>6</v>
      </c>
      <c r="P3091" s="327">
        <v>32315.788122376671</v>
      </c>
      <c r="Q3091" s="321"/>
    </row>
    <row r="3092" spans="1:17" s="285" customFormat="1" ht="11.25" x14ac:dyDescent="0.2">
      <c r="A3092" s="310" t="s">
        <v>1261</v>
      </c>
      <c r="B3092" s="296" t="s">
        <v>1262</v>
      </c>
      <c r="C3092" s="296" t="s">
        <v>312</v>
      </c>
      <c r="D3092" s="297" t="s">
        <v>4864</v>
      </c>
      <c r="E3092" s="323">
        <v>6500</v>
      </c>
      <c r="F3092" s="310" t="s">
        <v>7565</v>
      </c>
      <c r="G3092" s="297" t="s">
        <v>7566</v>
      </c>
      <c r="H3092" s="297" t="s">
        <v>4877</v>
      </c>
      <c r="I3092" s="297" t="s">
        <v>4868</v>
      </c>
      <c r="J3092" s="324" t="s">
        <v>4869</v>
      </c>
      <c r="K3092" s="325"/>
      <c r="L3092" s="322"/>
      <c r="M3092" s="297"/>
      <c r="N3092" s="326">
        <v>1</v>
      </c>
      <c r="O3092" s="296">
        <v>6</v>
      </c>
      <c r="P3092" s="327">
        <v>40229.188122376669</v>
      </c>
      <c r="Q3092" s="321"/>
    </row>
    <row r="3093" spans="1:17" s="285" customFormat="1" ht="11.25" x14ac:dyDescent="0.2">
      <c r="A3093" s="310" t="s">
        <v>1261</v>
      </c>
      <c r="B3093" s="296" t="s">
        <v>1262</v>
      </c>
      <c r="C3093" s="296" t="s">
        <v>312</v>
      </c>
      <c r="D3093" s="297" t="s">
        <v>4864</v>
      </c>
      <c r="E3093" s="323">
        <v>5500</v>
      </c>
      <c r="F3093" s="310" t="s">
        <v>7567</v>
      </c>
      <c r="G3093" s="297" t="s">
        <v>7568</v>
      </c>
      <c r="H3093" s="297" t="s">
        <v>4917</v>
      </c>
      <c r="I3093" s="297" t="s">
        <v>4868</v>
      </c>
      <c r="J3093" s="324" t="s">
        <v>4869</v>
      </c>
      <c r="K3093" s="325"/>
      <c r="L3093" s="322"/>
      <c r="M3093" s="297"/>
      <c r="N3093" s="326">
        <v>2</v>
      </c>
      <c r="O3093" s="296">
        <v>6</v>
      </c>
      <c r="P3093" s="327">
        <v>34229.188122376669</v>
      </c>
      <c r="Q3093" s="321"/>
    </row>
    <row r="3094" spans="1:17" s="285" customFormat="1" ht="11.25" x14ac:dyDescent="0.2">
      <c r="A3094" s="310" t="s">
        <v>1261</v>
      </c>
      <c r="B3094" s="296" t="s">
        <v>1262</v>
      </c>
      <c r="C3094" s="296" t="s">
        <v>312</v>
      </c>
      <c r="D3094" s="297" t="s">
        <v>4864</v>
      </c>
      <c r="E3094" s="323">
        <v>5000</v>
      </c>
      <c r="F3094" s="310" t="s">
        <v>7569</v>
      </c>
      <c r="G3094" s="297" t="s">
        <v>7570</v>
      </c>
      <c r="H3094" s="297" t="s">
        <v>5696</v>
      </c>
      <c r="I3094" s="297" t="s">
        <v>4883</v>
      </c>
      <c r="J3094" s="324" t="s">
        <v>4884</v>
      </c>
      <c r="K3094" s="325"/>
      <c r="L3094" s="322"/>
      <c r="M3094" s="297"/>
      <c r="N3094" s="326">
        <v>1</v>
      </c>
      <c r="O3094" s="296">
        <v>6</v>
      </c>
      <c r="P3094" s="327">
        <v>31229.188122376669</v>
      </c>
      <c r="Q3094" s="321"/>
    </row>
    <row r="3095" spans="1:17" s="285" customFormat="1" ht="11.25" x14ac:dyDescent="0.2">
      <c r="A3095" s="310" t="s">
        <v>1261</v>
      </c>
      <c r="B3095" s="296" t="s">
        <v>1262</v>
      </c>
      <c r="C3095" s="296" t="s">
        <v>312</v>
      </c>
      <c r="D3095" s="297" t="s">
        <v>4864</v>
      </c>
      <c r="E3095" s="323">
        <v>4800</v>
      </c>
      <c r="F3095" s="310" t="s">
        <v>7571</v>
      </c>
      <c r="G3095" s="297" t="s">
        <v>7572</v>
      </c>
      <c r="H3095" s="297" t="s">
        <v>6021</v>
      </c>
      <c r="I3095" s="297" t="s">
        <v>4868</v>
      </c>
      <c r="J3095" s="324" t="s">
        <v>4869</v>
      </c>
      <c r="K3095" s="325"/>
      <c r="L3095" s="322"/>
      <c r="M3095" s="297"/>
      <c r="N3095" s="326">
        <v>1</v>
      </c>
      <c r="O3095" s="296">
        <v>6</v>
      </c>
      <c r="P3095" s="327">
        <v>30029.188122376669</v>
      </c>
      <c r="Q3095" s="321"/>
    </row>
    <row r="3096" spans="1:17" s="285" customFormat="1" ht="11.25" x14ac:dyDescent="0.2">
      <c r="A3096" s="310" t="s">
        <v>1261</v>
      </c>
      <c r="B3096" s="296" t="s">
        <v>1262</v>
      </c>
      <c r="C3096" s="296" t="s">
        <v>312</v>
      </c>
      <c r="D3096" s="297" t="s">
        <v>4864</v>
      </c>
      <c r="E3096" s="323">
        <v>10000</v>
      </c>
      <c r="F3096" s="310" t="s">
        <v>7573</v>
      </c>
      <c r="G3096" s="297" t="s">
        <v>7574</v>
      </c>
      <c r="H3096" s="297" t="s">
        <v>4887</v>
      </c>
      <c r="I3096" s="297" t="s">
        <v>4868</v>
      </c>
      <c r="J3096" s="324" t="s">
        <v>4869</v>
      </c>
      <c r="K3096" s="325"/>
      <c r="L3096" s="322"/>
      <c r="M3096" s="297"/>
      <c r="N3096" s="326">
        <v>2</v>
      </c>
      <c r="O3096" s="296">
        <v>6</v>
      </c>
      <c r="P3096" s="327">
        <v>61229.188122376669</v>
      </c>
      <c r="Q3096" s="321"/>
    </row>
    <row r="3097" spans="1:17" s="285" customFormat="1" ht="11.25" x14ac:dyDescent="0.2">
      <c r="A3097" s="310" t="s">
        <v>1261</v>
      </c>
      <c r="B3097" s="296" t="s">
        <v>1262</v>
      </c>
      <c r="C3097" s="296" t="s">
        <v>312</v>
      </c>
      <c r="D3097" s="297" t="s">
        <v>4864</v>
      </c>
      <c r="E3097" s="323">
        <v>8500</v>
      </c>
      <c r="F3097" s="310" t="s">
        <v>7575</v>
      </c>
      <c r="G3097" s="297" t="s">
        <v>7576</v>
      </c>
      <c r="H3097" s="297" t="s">
        <v>4887</v>
      </c>
      <c r="I3097" s="297" t="s">
        <v>4868</v>
      </c>
      <c r="J3097" s="324" t="s">
        <v>4869</v>
      </c>
      <c r="K3097" s="325"/>
      <c r="L3097" s="322"/>
      <c r="M3097" s="297"/>
      <c r="N3097" s="326">
        <v>2</v>
      </c>
      <c r="O3097" s="296">
        <v>6</v>
      </c>
      <c r="P3097" s="327">
        <v>52229.188122376669</v>
      </c>
      <c r="Q3097" s="321"/>
    </row>
    <row r="3098" spans="1:17" s="285" customFormat="1" ht="11.25" x14ac:dyDescent="0.2">
      <c r="A3098" s="310" t="s">
        <v>1261</v>
      </c>
      <c r="B3098" s="296" t="s">
        <v>1262</v>
      </c>
      <c r="C3098" s="296" t="s">
        <v>312</v>
      </c>
      <c r="D3098" s="297" t="s">
        <v>4864</v>
      </c>
      <c r="E3098" s="323">
        <v>11000</v>
      </c>
      <c r="F3098" s="310" t="s">
        <v>7579</v>
      </c>
      <c r="G3098" s="297" t="s">
        <v>7580</v>
      </c>
      <c r="H3098" s="297" t="s">
        <v>4877</v>
      </c>
      <c r="I3098" s="297" t="s">
        <v>4868</v>
      </c>
      <c r="J3098" s="324" t="s">
        <v>4869</v>
      </c>
      <c r="K3098" s="325"/>
      <c r="L3098" s="322"/>
      <c r="M3098" s="297"/>
      <c r="N3098" s="326">
        <v>1</v>
      </c>
      <c r="O3098" s="296">
        <v>6</v>
      </c>
      <c r="P3098" s="327">
        <v>67229.188122376669</v>
      </c>
      <c r="Q3098" s="321"/>
    </row>
    <row r="3099" spans="1:17" s="285" customFormat="1" ht="11.25" x14ac:dyDescent="0.2">
      <c r="A3099" s="310" t="s">
        <v>1261</v>
      </c>
      <c r="B3099" s="296" t="s">
        <v>1262</v>
      </c>
      <c r="C3099" s="296" t="s">
        <v>312</v>
      </c>
      <c r="D3099" s="297" t="s">
        <v>4864</v>
      </c>
      <c r="E3099" s="323">
        <v>8500</v>
      </c>
      <c r="F3099" s="310" t="s">
        <v>7581</v>
      </c>
      <c r="G3099" s="297" t="s">
        <v>7582</v>
      </c>
      <c r="H3099" s="297" t="s">
        <v>4887</v>
      </c>
      <c r="I3099" s="297" t="s">
        <v>4868</v>
      </c>
      <c r="J3099" s="324" t="s">
        <v>4869</v>
      </c>
      <c r="K3099" s="325"/>
      <c r="L3099" s="322"/>
      <c r="M3099" s="297"/>
      <c r="N3099" s="326">
        <v>1</v>
      </c>
      <c r="O3099" s="296">
        <v>6</v>
      </c>
      <c r="P3099" s="327">
        <v>52229.188122376669</v>
      </c>
      <c r="Q3099" s="321"/>
    </row>
    <row r="3100" spans="1:17" s="285" customFormat="1" ht="11.25" x14ac:dyDescent="0.2">
      <c r="A3100" s="310" t="s">
        <v>1261</v>
      </c>
      <c r="B3100" s="296" t="s">
        <v>1262</v>
      </c>
      <c r="C3100" s="296" t="s">
        <v>312</v>
      </c>
      <c r="D3100" s="297" t="s">
        <v>4864</v>
      </c>
      <c r="E3100" s="323">
        <v>10000</v>
      </c>
      <c r="F3100" s="310" t="s">
        <v>7583</v>
      </c>
      <c r="G3100" s="297" t="s">
        <v>7584</v>
      </c>
      <c r="H3100" s="297" t="s">
        <v>4874</v>
      </c>
      <c r="I3100" s="297" t="s">
        <v>4868</v>
      </c>
      <c r="J3100" s="324" t="s">
        <v>4869</v>
      </c>
      <c r="K3100" s="325"/>
      <c r="L3100" s="322"/>
      <c r="M3100" s="297"/>
      <c r="N3100" s="326">
        <v>1</v>
      </c>
      <c r="O3100" s="296">
        <v>6</v>
      </c>
      <c r="P3100" s="327">
        <v>61229.188122376669</v>
      </c>
      <c r="Q3100" s="321"/>
    </row>
    <row r="3101" spans="1:17" s="285" customFormat="1" ht="11.25" x14ac:dyDescent="0.2">
      <c r="A3101" s="310" t="s">
        <v>1261</v>
      </c>
      <c r="B3101" s="296" t="s">
        <v>1262</v>
      </c>
      <c r="C3101" s="296" t="s">
        <v>312</v>
      </c>
      <c r="D3101" s="297" t="s">
        <v>4864</v>
      </c>
      <c r="E3101" s="323">
        <v>8500</v>
      </c>
      <c r="F3101" s="310" t="s">
        <v>7585</v>
      </c>
      <c r="G3101" s="297" t="s">
        <v>7586</v>
      </c>
      <c r="H3101" s="297" t="s">
        <v>4887</v>
      </c>
      <c r="I3101" s="297" t="s">
        <v>4868</v>
      </c>
      <c r="J3101" s="324" t="s">
        <v>4869</v>
      </c>
      <c r="K3101" s="325"/>
      <c r="L3101" s="322"/>
      <c r="M3101" s="297"/>
      <c r="N3101" s="326">
        <v>2</v>
      </c>
      <c r="O3101" s="296">
        <v>6</v>
      </c>
      <c r="P3101" s="327">
        <v>52229.188122376669</v>
      </c>
      <c r="Q3101" s="321"/>
    </row>
    <row r="3102" spans="1:17" s="285" customFormat="1" ht="11.25" x14ac:dyDescent="0.2">
      <c r="A3102" s="310" t="s">
        <v>1261</v>
      </c>
      <c r="B3102" s="296" t="s">
        <v>1262</v>
      </c>
      <c r="C3102" s="296" t="s">
        <v>312</v>
      </c>
      <c r="D3102" s="297" t="s">
        <v>4864</v>
      </c>
      <c r="E3102" s="323">
        <v>7500</v>
      </c>
      <c r="F3102" s="310" t="s">
        <v>7587</v>
      </c>
      <c r="G3102" s="297" t="s">
        <v>7588</v>
      </c>
      <c r="H3102" s="297" t="s">
        <v>4874</v>
      </c>
      <c r="I3102" s="297" t="s">
        <v>4868</v>
      </c>
      <c r="J3102" s="324" t="s">
        <v>4869</v>
      </c>
      <c r="K3102" s="325"/>
      <c r="L3102" s="322"/>
      <c r="M3102" s="297"/>
      <c r="N3102" s="326">
        <v>4</v>
      </c>
      <c r="O3102" s="296">
        <v>6</v>
      </c>
      <c r="P3102" s="327">
        <v>46229.188122376669</v>
      </c>
      <c r="Q3102" s="321"/>
    </row>
    <row r="3103" spans="1:17" s="285" customFormat="1" ht="11.25" x14ac:dyDescent="0.2">
      <c r="A3103" s="310" t="s">
        <v>1261</v>
      </c>
      <c r="B3103" s="296" t="s">
        <v>1262</v>
      </c>
      <c r="C3103" s="296" t="s">
        <v>312</v>
      </c>
      <c r="D3103" s="297" t="s">
        <v>4864</v>
      </c>
      <c r="E3103" s="323">
        <v>5500</v>
      </c>
      <c r="F3103" s="310" t="s">
        <v>7589</v>
      </c>
      <c r="G3103" s="297" t="s">
        <v>7590</v>
      </c>
      <c r="H3103" s="297" t="s">
        <v>4877</v>
      </c>
      <c r="I3103" s="297" t="s">
        <v>4883</v>
      </c>
      <c r="J3103" s="324" t="s">
        <v>4884</v>
      </c>
      <c r="K3103" s="325"/>
      <c r="L3103" s="322"/>
      <c r="M3103" s="297"/>
      <c r="N3103" s="326">
        <v>1</v>
      </c>
      <c r="O3103" s="296">
        <v>6</v>
      </c>
      <c r="P3103" s="327">
        <v>34229.188122376669</v>
      </c>
      <c r="Q3103" s="321"/>
    </row>
    <row r="3104" spans="1:17" s="285" customFormat="1" ht="11.25" x14ac:dyDescent="0.2">
      <c r="A3104" s="310" t="s">
        <v>1261</v>
      </c>
      <c r="B3104" s="296" t="s">
        <v>1262</v>
      </c>
      <c r="C3104" s="296" t="s">
        <v>312</v>
      </c>
      <c r="D3104" s="297" t="s">
        <v>4864</v>
      </c>
      <c r="E3104" s="323">
        <v>8500</v>
      </c>
      <c r="F3104" s="310" t="s">
        <v>7591</v>
      </c>
      <c r="G3104" s="297" t="s">
        <v>7592</v>
      </c>
      <c r="H3104" s="297" t="s">
        <v>4877</v>
      </c>
      <c r="I3104" s="297" t="s">
        <v>4868</v>
      </c>
      <c r="J3104" s="324" t="s">
        <v>4869</v>
      </c>
      <c r="K3104" s="325"/>
      <c r="L3104" s="322"/>
      <c r="M3104" s="297"/>
      <c r="N3104" s="326">
        <v>1</v>
      </c>
      <c r="O3104" s="296">
        <v>6</v>
      </c>
      <c r="P3104" s="327">
        <v>52229.188122376669</v>
      </c>
      <c r="Q3104" s="321"/>
    </row>
    <row r="3105" spans="1:17" s="285" customFormat="1" ht="11.25" x14ac:dyDescent="0.2">
      <c r="A3105" s="310" t="s">
        <v>1261</v>
      </c>
      <c r="B3105" s="296" t="s">
        <v>1262</v>
      </c>
      <c r="C3105" s="296" t="s">
        <v>312</v>
      </c>
      <c r="D3105" s="297" t="s">
        <v>4864</v>
      </c>
      <c r="E3105" s="323">
        <v>6500</v>
      </c>
      <c r="F3105" s="310" t="s">
        <v>7593</v>
      </c>
      <c r="G3105" s="297" t="s">
        <v>7594</v>
      </c>
      <c r="H3105" s="297" t="s">
        <v>4867</v>
      </c>
      <c r="I3105" s="297" t="s">
        <v>4868</v>
      </c>
      <c r="J3105" s="324" t="s">
        <v>4869</v>
      </c>
      <c r="K3105" s="325"/>
      <c r="L3105" s="322"/>
      <c r="M3105" s="297"/>
      <c r="N3105" s="326">
        <v>1</v>
      </c>
      <c r="O3105" s="296">
        <v>6</v>
      </c>
      <c r="P3105" s="327">
        <v>40229.188122376669</v>
      </c>
      <c r="Q3105" s="321"/>
    </row>
    <row r="3106" spans="1:17" s="285" customFormat="1" ht="11.25" x14ac:dyDescent="0.2">
      <c r="A3106" s="310" t="s">
        <v>1261</v>
      </c>
      <c r="B3106" s="296" t="s">
        <v>1262</v>
      </c>
      <c r="C3106" s="296" t="s">
        <v>312</v>
      </c>
      <c r="D3106" s="297" t="s">
        <v>4880</v>
      </c>
      <c r="E3106" s="323">
        <v>1450</v>
      </c>
      <c r="F3106" s="310" t="s">
        <v>7595</v>
      </c>
      <c r="G3106" s="297" t="s">
        <v>7596</v>
      </c>
      <c r="H3106" s="297" t="s">
        <v>5050</v>
      </c>
      <c r="I3106" s="297" t="s">
        <v>4868</v>
      </c>
      <c r="J3106" s="324" t="s">
        <v>5069</v>
      </c>
      <c r="K3106" s="325"/>
      <c r="L3106" s="322"/>
      <c r="M3106" s="297"/>
      <c r="N3106" s="326">
        <v>1</v>
      </c>
      <c r="O3106" s="296">
        <v>6</v>
      </c>
      <c r="P3106" s="327">
        <v>9405.3881223766693</v>
      </c>
      <c r="Q3106" s="321"/>
    </row>
    <row r="3107" spans="1:17" s="285" customFormat="1" ht="11.25" x14ac:dyDescent="0.2">
      <c r="A3107" s="310" t="s">
        <v>1261</v>
      </c>
      <c r="B3107" s="296" t="s">
        <v>1262</v>
      </c>
      <c r="C3107" s="296" t="s">
        <v>312</v>
      </c>
      <c r="D3107" s="297" t="s">
        <v>4864</v>
      </c>
      <c r="E3107" s="323">
        <v>7500</v>
      </c>
      <c r="F3107" s="310" t="s">
        <v>7597</v>
      </c>
      <c r="G3107" s="297" t="s">
        <v>7598</v>
      </c>
      <c r="H3107" s="297" t="s">
        <v>4867</v>
      </c>
      <c r="I3107" s="297" t="s">
        <v>4868</v>
      </c>
      <c r="J3107" s="324" t="s">
        <v>4869</v>
      </c>
      <c r="K3107" s="325"/>
      <c r="L3107" s="322"/>
      <c r="M3107" s="297"/>
      <c r="N3107" s="326">
        <v>4</v>
      </c>
      <c r="O3107" s="296">
        <v>6</v>
      </c>
      <c r="P3107" s="327">
        <v>46229.188122376669</v>
      </c>
      <c r="Q3107" s="321"/>
    </row>
    <row r="3108" spans="1:17" s="285" customFormat="1" ht="11.25" x14ac:dyDescent="0.2">
      <c r="A3108" s="310" t="s">
        <v>1261</v>
      </c>
      <c r="B3108" s="296" t="s">
        <v>1262</v>
      </c>
      <c r="C3108" s="296" t="s">
        <v>312</v>
      </c>
      <c r="D3108" s="297" t="s">
        <v>4864</v>
      </c>
      <c r="E3108" s="323">
        <v>7500</v>
      </c>
      <c r="F3108" s="310" t="s">
        <v>7599</v>
      </c>
      <c r="G3108" s="297" t="s">
        <v>7600</v>
      </c>
      <c r="H3108" s="297" t="s">
        <v>4874</v>
      </c>
      <c r="I3108" s="297" t="s">
        <v>4868</v>
      </c>
      <c r="J3108" s="324" t="s">
        <v>4869</v>
      </c>
      <c r="K3108" s="325"/>
      <c r="L3108" s="322"/>
      <c r="M3108" s="297"/>
      <c r="N3108" s="326">
        <v>1</v>
      </c>
      <c r="O3108" s="296">
        <v>6</v>
      </c>
      <c r="P3108" s="327">
        <v>46229.188122376669</v>
      </c>
      <c r="Q3108" s="321"/>
    </row>
    <row r="3109" spans="1:17" s="285" customFormat="1" ht="11.25" x14ac:dyDescent="0.2">
      <c r="A3109" s="310" t="s">
        <v>1261</v>
      </c>
      <c r="B3109" s="296" t="s">
        <v>1262</v>
      </c>
      <c r="C3109" s="296" t="s">
        <v>312</v>
      </c>
      <c r="D3109" s="297" t="s">
        <v>4880</v>
      </c>
      <c r="E3109" s="323">
        <v>2500</v>
      </c>
      <c r="F3109" s="310" t="s">
        <v>7601</v>
      </c>
      <c r="G3109" s="297" t="s">
        <v>7602</v>
      </c>
      <c r="H3109" s="297" t="s">
        <v>5347</v>
      </c>
      <c r="I3109" s="297" t="s">
        <v>4922</v>
      </c>
      <c r="J3109" s="324" t="s">
        <v>4884</v>
      </c>
      <c r="K3109" s="325"/>
      <c r="L3109" s="322"/>
      <c r="M3109" s="297"/>
      <c r="N3109" s="326">
        <v>1</v>
      </c>
      <c r="O3109" s="296">
        <v>6</v>
      </c>
      <c r="P3109" s="327">
        <v>16229.188122376669</v>
      </c>
      <c r="Q3109" s="321"/>
    </row>
    <row r="3110" spans="1:17" s="285" customFormat="1" ht="11.25" x14ac:dyDescent="0.2">
      <c r="A3110" s="310" t="s">
        <v>1261</v>
      </c>
      <c r="B3110" s="296" t="s">
        <v>1262</v>
      </c>
      <c r="C3110" s="296" t="s">
        <v>312</v>
      </c>
      <c r="D3110" s="297" t="s">
        <v>4864</v>
      </c>
      <c r="E3110" s="323">
        <v>8500</v>
      </c>
      <c r="F3110" s="310" t="s">
        <v>7603</v>
      </c>
      <c r="G3110" s="297" t="s">
        <v>7604</v>
      </c>
      <c r="H3110" s="297" t="s">
        <v>5347</v>
      </c>
      <c r="I3110" s="297" t="s">
        <v>4868</v>
      </c>
      <c r="J3110" s="324" t="s">
        <v>4869</v>
      </c>
      <c r="K3110" s="325"/>
      <c r="L3110" s="322"/>
      <c r="M3110" s="297"/>
      <c r="N3110" s="326">
        <v>1</v>
      </c>
      <c r="O3110" s="296">
        <v>6</v>
      </c>
      <c r="P3110" s="327">
        <v>52229.188122376669</v>
      </c>
      <c r="Q3110" s="321"/>
    </row>
    <row r="3111" spans="1:17" s="285" customFormat="1" ht="11.25" x14ac:dyDescent="0.2">
      <c r="A3111" s="310" t="s">
        <v>1261</v>
      </c>
      <c r="B3111" s="296" t="s">
        <v>1262</v>
      </c>
      <c r="C3111" s="296" t="s">
        <v>312</v>
      </c>
      <c r="D3111" s="297" t="s">
        <v>4864</v>
      </c>
      <c r="E3111" s="323">
        <v>6500</v>
      </c>
      <c r="F3111" s="310" t="s">
        <v>7605</v>
      </c>
      <c r="G3111" s="297" t="s">
        <v>7606</v>
      </c>
      <c r="H3111" s="297" t="s">
        <v>4877</v>
      </c>
      <c r="I3111" s="297" t="s">
        <v>4868</v>
      </c>
      <c r="J3111" s="324" t="s">
        <v>4869</v>
      </c>
      <c r="K3111" s="325"/>
      <c r="L3111" s="322"/>
      <c r="M3111" s="297"/>
      <c r="N3111" s="326">
        <v>2</v>
      </c>
      <c r="O3111" s="296">
        <v>6</v>
      </c>
      <c r="P3111" s="327">
        <v>40229.188122376669</v>
      </c>
      <c r="Q3111" s="321"/>
    </row>
    <row r="3112" spans="1:17" s="285" customFormat="1" ht="11.25" x14ac:dyDescent="0.2">
      <c r="A3112" s="310" t="s">
        <v>1261</v>
      </c>
      <c r="B3112" s="296" t="s">
        <v>1262</v>
      </c>
      <c r="C3112" s="296" t="s">
        <v>312</v>
      </c>
      <c r="D3112" s="297" t="s">
        <v>4864</v>
      </c>
      <c r="E3112" s="323">
        <v>7500</v>
      </c>
      <c r="F3112" s="310" t="s">
        <v>7607</v>
      </c>
      <c r="G3112" s="297" t="s">
        <v>7608</v>
      </c>
      <c r="H3112" s="297" t="s">
        <v>4867</v>
      </c>
      <c r="I3112" s="297" t="s">
        <v>4868</v>
      </c>
      <c r="J3112" s="324" t="s">
        <v>4869</v>
      </c>
      <c r="K3112" s="325"/>
      <c r="L3112" s="322"/>
      <c r="M3112" s="297"/>
      <c r="N3112" s="326">
        <v>1</v>
      </c>
      <c r="O3112" s="296">
        <v>6</v>
      </c>
      <c r="P3112" s="327">
        <v>46229.188122376669</v>
      </c>
      <c r="Q3112" s="321"/>
    </row>
    <row r="3113" spans="1:17" s="285" customFormat="1" ht="11.25" x14ac:dyDescent="0.2">
      <c r="A3113" s="310" t="s">
        <v>1261</v>
      </c>
      <c r="B3113" s="296" t="s">
        <v>1262</v>
      </c>
      <c r="C3113" s="296" t="s">
        <v>312</v>
      </c>
      <c r="D3113" s="297" t="s">
        <v>4880</v>
      </c>
      <c r="E3113" s="323">
        <v>2500</v>
      </c>
      <c r="F3113" s="310" t="s">
        <v>7609</v>
      </c>
      <c r="G3113" s="297" t="s">
        <v>7610</v>
      </c>
      <c r="H3113" s="297" t="s">
        <v>4867</v>
      </c>
      <c r="I3113" s="297" t="s">
        <v>4897</v>
      </c>
      <c r="J3113" s="324" t="s">
        <v>4884</v>
      </c>
      <c r="K3113" s="325"/>
      <c r="L3113" s="322"/>
      <c r="M3113" s="297"/>
      <c r="N3113" s="326">
        <v>1</v>
      </c>
      <c r="O3113" s="296">
        <v>6</v>
      </c>
      <c r="P3113" s="327">
        <v>16229.188122376669</v>
      </c>
      <c r="Q3113" s="321"/>
    </row>
    <row r="3114" spans="1:17" s="285" customFormat="1" ht="11.25" x14ac:dyDescent="0.2">
      <c r="A3114" s="310" t="s">
        <v>1261</v>
      </c>
      <c r="B3114" s="296" t="s">
        <v>1262</v>
      </c>
      <c r="C3114" s="296" t="s">
        <v>312</v>
      </c>
      <c r="D3114" s="297" t="s">
        <v>4864</v>
      </c>
      <c r="E3114" s="323">
        <v>4000</v>
      </c>
      <c r="F3114" s="310" t="s">
        <v>7611</v>
      </c>
      <c r="G3114" s="297" t="s">
        <v>7612</v>
      </c>
      <c r="H3114" s="297" t="s">
        <v>5954</v>
      </c>
      <c r="I3114" s="297" t="s">
        <v>4868</v>
      </c>
      <c r="J3114" s="324" t="s">
        <v>4869</v>
      </c>
      <c r="K3114" s="325"/>
      <c r="L3114" s="322"/>
      <c r="M3114" s="297"/>
      <c r="N3114" s="326">
        <v>1</v>
      </c>
      <c r="O3114" s="296">
        <v>6</v>
      </c>
      <c r="P3114" s="327">
        <v>25229.188122376669</v>
      </c>
      <c r="Q3114" s="321"/>
    </row>
    <row r="3115" spans="1:17" s="285" customFormat="1" ht="11.25" x14ac:dyDescent="0.2">
      <c r="A3115" s="310" t="s">
        <v>1261</v>
      </c>
      <c r="B3115" s="296" t="s">
        <v>1262</v>
      </c>
      <c r="C3115" s="296" t="s">
        <v>312</v>
      </c>
      <c r="D3115" s="297" t="s">
        <v>4864</v>
      </c>
      <c r="E3115" s="323">
        <v>6500</v>
      </c>
      <c r="F3115" s="310" t="s">
        <v>7616</v>
      </c>
      <c r="G3115" s="297" t="s">
        <v>7617</v>
      </c>
      <c r="H3115" s="297" t="s">
        <v>5569</v>
      </c>
      <c r="I3115" s="297" t="s">
        <v>4868</v>
      </c>
      <c r="J3115" s="324" t="s">
        <v>4869</v>
      </c>
      <c r="K3115" s="325"/>
      <c r="L3115" s="322"/>
      <c r="M3115" s="297"/>
      <c r="N3115" s="326">
        <v>1</v>
      </c>
      <c r="O3115" s="296">
        <v>6</v>
      </c>
      <c r="P3115" s="327">
        <v>40229.188122376669</v>
      </c>
      <c r="Q3115" s="321"/>
    </row>
    <row r="3116" spans="1:17" s="285" customFormat="1" ht="11.25" x14ac:dyDescent="0.2">
      <c r="A3116" s="310" t="s">
        <v>1261</v>
      </c>
      <c r="B3116" s="296" t="s">
        <v>1262</v>
      </c>
      <c r="C3116" s="296" t="s">
        <v>312</v>
      </c>
      <c r="D3116" s="297" t="s">
        <v>4864</v>
      </c>
      <c r="E3116" s="323">
        <v>11500</v>
      </c>
      <c r="F3116" s="310" t="s">
        <v>7618</v>
      </c>
      <c r="G3116" s="297" t="s">
        <v>7619</v>
      </c>
      <c r="H3116" s="297" t="s">
        <v>4963</v>
      </c>
      <c r="I3116" s="297" t="s">
        <v>4868</v>
      </c>
      <c r="J3116" s="324" t="s">
        <v>4869</v>
      </c>
      <c r="K3116" s="325"/>
      <c r="L3116" s="322"/>
      <c r="M3116" s="297"/>
      <c r="N3116" s="326">
        <v>4</v>
      </c>
      <c r="O3116" s="296">
        <v>6</v>
      </c>
      <c r="P3116" s="327">
        <v>70229.188122376669</v>
      </c>
      <c r="Q3116" s="321"/>
    </row>
    <row r="3117" spans="1:17" s="285" customFormat="1" ht="11.25" x14ac:dyDescent="0.2">
      <c r="A3117" s="310" t="s">
        <v>1261</v>
      </c>
      <c r="B3117" s="296" t="s">
        <v>1262</v>
      </c>
      <c r="C3117" s="296" t="s">
        <v>312</v>
      </c>
      <c r="D3117" s="297" t="s">
        <v>4864</v>
      </c>
      <c r="E3117" s="323">
        <v>7500</v>
      </c>
      <c r="F3117" s="310" t="s">
        <v>7622</v>
      </c>
      <c r="G3117" s="297" t="s">
        <v>7623</v>
      </c>
      <c r="H3117" s="297" t="s">
        <v>4867</v>
      </c>
      <c r="I3117" s="297" t="s">
        <v>4868</v>
      </c>
      <c r="J3117" s="324" t="s">
        <v>4869</v>
      </c>
      <c r="K3117" s="325"/>
      <c r="L3117" s="322"/>
      <c r="M3117" s="297"/>
      <c r="N3117" s="326">
        <v>1</v>
      </c>
      <c r="O3117" s="296">
        <v>6</v>
      </c>
      <c r="P3117" s="327">
        <v>46229.188122376669</v>
      </c>
      <c r="Q3117" s="321"/>
    </row>
    <row r="3118" spans="1:17" s="285" customFormat="1" ht="11.25" x14ac:dyDescent="0.2">
      <c r="A3118" s="310" t="s">
        <v>1261</v>
      </c>
      <c r="B3118" s="296" t="s">
        <v>1262</v>
      </c>
      <c r="C3118" s="296" t="s">
        <v>312</v>
      </c>
      <c r="D3118" s="297" t="s">
        <v>4864</v>
      </c>
      <c r="E3118" s="323">
        <v>6500</v>
      </c>
      <c r="F3118" s="310" t="s">
        <v>7624</v>
      </c>
      <c r="G3118" s="297" t="s">
        <v>7625</v>
      </c>
      <c r="H3118" s="297" t="s">
        <v>4877</v>
      </c>
      <c r="I3118" s="297" t="s">
        <v>4868</v>
      </c>
      <c r="J3118" s="324" t="s">
        <v>4869</v>
      </c>
      <c r="K3118" s="325"/>
      <c r="L3118" s="322"/>
      <c r="M3118" s="297"/>
      <c r="N3118" s="326">
        <v>2</v>
      </c>
      <c r="O3118" s="296">
        <v>6</v>
      </c>
      <c r="P3118" s="327">
        <v>40229.188122376669</v>
      </c>
      <c r="Q3118" s="321"/>
    </row>
    <row r="3119" spans="1:17" s="285" customFormat="1" ht="11.25" x14ac:dyDescent="0.2">
      <c r="A3119" s="310" t="s">
        <v>1261</v>
      </c>
      <c r="B3119" s="296" t="s">
        <v>1262</v>
      </c>
      <c r="C3119" s="296" t="s">
        <v>312</v>
      </c>
      <c r="D3119" s="297" t="s">
        <v>4864</v>
      </c>
      <c r="E3119" s="323">
        <v>5500</v>
      </c>
      <c r="F3119" s="310" t="s">
        <v>7626</v>
      </c>
      <c r="G3119" s="297" t="s">
        <v>7627</v>
      </c>
      <c r="H3119" s="297" t="s">
        <v>4887</v>
      </c>
      <c r="I3119" s="297" t="s">
        <v>4868</v>
      </c>
      <c r="J3119" s="324" t="s">
        <v>4869</v>
      </c>
      <c r="K3119" s="325"/>
      <c r="L3119" s="322"/>
      <c r="M3119" s="297"/>
      <c r="N3119" s="326">
        <v>1</v>
      </c>
      <c r="O3119" s="296">
        <v>5</v>
      </c>
      <c r="P3119" s="327">
        <v>34011.388122376666</v>
      </c>
      <c r="Q3119" s="321"/>
    </row>
    <row r="3120" spans="1:17" s="285" customFormat="1" ht="11.25" x14ac:dyDescent="0.2">
      <c r="A3120" s="310" t="s">
        <v>1261</v>
      </c>
      <c r="B3120" s="296" t="s">
        <v>1262</v>
      </c>
      <c r="C3120" s="296" t="s">
        <v>312</v>
      </c>
      <c r="D3120" s="297" t="s">
        <v>4864</v>
      </c>
      <c r="E3120" s="323">
        <v>7500</v>
      </c>
      <c r="F3120" s="310" t="s">
        <v>7628</v>
      </c>
      <c r="G3120" s="297" t="s">
        <v>7629</v>
      </c>
      <c r="H3120" s="297" t="s">
        <v>4867</v>
      </c>
      <c r="I3120" s="297" t="s">
        <v>4868</v>
      </c>
      <c r="J3120" s="324" t="s">
        <v>4869</v>
      </c>
      <c r="K3120" s="325"/>
      <c r="L3120" s="322"/>
      <c r="M3120" s="297"/>
      <c r="N3120" s="326">
        <v>2</v>
      </c>
      <c r="O3120" s="296">
        <v>6</v>
      </c>
      <c r="P3120" s="327">
        <v>46229.188122376669</v>
      </c>
      <c r="Q3120" s="321"/>
    </row>
    <row r="3121" spans="1:17" s="285" customFormat="1" ht="11.25" x14ac:dyDescent="0.2">
      <c r="A3121" s="310" t="s">
        <v>1261</v>
      </c>
      <c r="B3121" s="296" t="s">
        <v>1262</v>
      </c>
      <c r="C3121" s="296" t="s">
        <v>312</v>
      </c>
      <c r="D3121" s="297" t="s">
        <v>4864</v>
      </c>
      <c r="E3121" s="323">
        <v>7500</v>
      </c>
      <c r="F3121" s="310" t="s">
        <v>7630</v>
      </c>
      <c r="G3121" s="297" t="s">
        <v>7631</v>
      </c>
      <c r="H3121" s="297" t="s">
        <v>4867</v>
      </c>
      <c r="I3121" s="297" t="s">
        <v>4868</v>
      </c>
      <c r="J3121" s="324" t="s">
        <v>4869</v>
      </c>
      <c r="K3121" s="325"/>
      <c r="L3121" s="322"/>
      <c r="M3121" s="297"/>
      <c r="N3121" s="326">
        <v>2</v>
      </c>
      <c r="O3121" s="296">
        <v>6</v>
      </c>
      <c r="P3121" s="327">
        <v>46229.188122376669</v>
      </c>
      <c r="Q3121" s="321"/>
    </row>
    <row r="3122" spans="1:17" s="285" customFormat="1" ht="11.25" x14ac:dyDescent="0.2">
      <c r="A3122" s="310" t="s">
        <v>1261</v>
      </c>
      <c r="B3122" s="296" t="s">
        <v>1262</v>
      </c>
      <c r="C3122" s="296" t="s">
        <v>312</v>
      </c>
      <c r="D3122" s="297" t="s">
        <v>4864</v>
      </c>
      <c r="E3122" s="323">
        <v>5500</v>
      </c>
      <c r="F3122" s="310" t="s">
        <v>7632</v>
      </c>
      <c r="G3122" s="297" t="s">
        <v>7633</v>
      </c>
      <c r="H3122" s="297" t="s">
        <v>4877</v>
      </c>
      <c r="I3122" s="297" t="s">
        <v>4868</v>
      </c>
      <c r="J3122" s="324" t="s">
        <v>4869</v>
      </c>
      <c r="K3122" s="325"/>
      <c r="L3122" s="322"/>
      <c r="M3122" s="297"/>
      <c r="N3122" s="326">
        <v>1</v>
      </c>
      <c r="O3122" s="296">
        <v>6</v>
      </c>
      <c r="P3122" s="327">
        <v>34229.188122376669</v>
      </c>
      <c r="Q3122" s="321"/>
    </row>
    <row r="3123" spans="1:17" s="285" customFormat="1" ht="11.25" x14ac:dyDescent="0.2">
      <c r="A3123" s="310" t="s">
        <v>1261</v>
      </c>
      <c r="B3123" s="296" t="s">
        <v>1262</v>
      </c>
      <c r="C3123" s="296" t="s">
        <v>312</v>
      </c>
      <c r="D3123" s="297" t="s">
        <v>4864</v>
      </c>
      <c r="E3123" s="323">
        <v>6500</v>
      </c>
      <c r="F3123" s="310" t="s">
        <v>7634</v>
      </c>
      <c r="G3123" s="297" t="s">
        <v>7635</v>
      </c>
      <c r="H3123" s="297" t="s">
        <v>4877</v>
      </c>
      <c r="I3123" s="297" t="s">
        <v>4868</v>
      </c>
      <c r="J3123" s="324" t="s">
        <v>4869</v>
      </c>
      <c r="K3123" s="325"/>
      <c r="L3123" s="322"/>
      <c r="M3123" s="297"/>
      <c r="N3123" s="326">
        <v>2</v>
      </c>
      <c r="O3123" s="296">
        <v>6</v>
      </c>
      <c r="P3123" s="327">
        <v>40229.188122376669</v>
      </c>
      <c r="Q3123" s="321"/>
    </row>
    <row r="3124" spans="1:17" s="285" customFormat="1" ht="11.25" x14ac:dyDescent="0.2">
      <c r="A3124" s="310" t="s">
        <v>1261</v>
      </c>
      <c r="B3124" s="296" t="s">
        <v>1262</v>
      </c>
      <c r="C3124" s="296" t="s">
        <v>312</v>
      </c>
      <c r="D3124" s="297" t="s">
        <v>4880</v>
      </c>
      <c r="E3124" s="323">
        <v>3000</v>
      </c>
      <c r="F3124" s="310" t="s">
        <v>7638</v>
      </c>
      <c r="G3124" s="297" t="s">
        <v>7639</v>
      </c>
      <c r="H3124" s="297" t="s">
        <v>4874</v>
      </c>
      <c r="I3124" s="297" t="s">
        <v>4897</v>
      </c>
      <c r="J3124" s="297" t="s">
        <v>4898</v>
      </c>
      <c r="K3124" s="325"/>
      <c r="L3124" s="322"/>
      <c r="M3124" s="297"/>
      <c r="N3124" s="326">
        <v>1</v>
      </c>
      <c r="O3124" s="296">
        <v>6</v>
      </c>
      <c r="P3124" s="327">
        <v>19229.188122376669</v>
      </c>
      <c r="Q3124" s="321"/>
    </row>
    <row r="3125" spans="1:17" s="285" customFormat="1" ht="11.25" x14ac:dyDescent="0.2">
      <c r="A3125" s="310" t="s">
        <v>1261</v>
      </c>
      <c r="B3125" s="296" t="s">
        <v>1262</v>
      </c>
      <c r="C3125" s="296" t="s">
        <v>312</v>
      </c>
      <c r="D3125" s="297" t="s">
        <v>4956</v>
      </c>
      <c r="E3125" s="323">
        <v>4500</v>
      </c>
      <c r="F3125" s="310" t="s">
        <v>7641</v>
      </c>
      <c r="G3125" s="297" t="s">
        <v>7642</v>
      </c>
      <c r="H3125" s="297" t="s">
        <v>4896</v>
      </c>
      <c r="I3125" s="297" t="s">
        <v>4897</v>
      </c>
      <c r="J3125" s="297" t="s">
        <v>4898</v>
      </c>
      <c r="K3125" s="325"/>
      <c r="L3125" s="322"/>
      <c r="M3125" s="297"/>
      <c r="N3125" s="326">
        <v>1</v>
      </c>
      <c r="O3125" s="296">
        <v>6</v>
      </c>
      <c r="P3125" s="327">
        <v>28229.188122376669</v>
      </c>
      <c r="Q3125" s="321"/>
    </row>
    <row r="3126" spans="1:17" s="285" customFormat="1" ht="11.25" x14ac:dyDescent="0.2">
      <c r="A3126" s="310" t="s">
        <v>1261</v>
      </c>
      <c r="B3126" s="296" t="s">
        <v>1262</v>
      </c>
      <c r="C3126" s="296" t="s">
        <v>312</v>
      </c>
      <c r="D3126" s="297" t="s">
        <v>4864</v>
      </c>
      <c r="E3126" s="323">
        <v>8500</v>
      </c>
      <c r="F3126" s="310" t="s">
        <v>7645</v>
      </c>
      <c r="G3126" s="297" t="s">
        <v>7646</v>
      </c>
      <c r="H3126" s="297" t="s">
        <v>4887</v>
      </c>
      <c r="I3126" s="297" t="s">
        <v>4868</v>
      </c>
      <c r="J3126" s="324" t="s">
        <v>4869</v>
      </c>
      <c r="K3126" s="325"/>
      <c r="L3126" s="322"/>
      <c r="M3126" s="297"/>
      <c r="N3126" s="326">
        <v>2</v>
      </c>
      <c r="O3126" s="296">
        <v>6</v>
      </c>
      <c r="P3126" s="327">
        <v>52229.188122376669</v>
      </c>
      <c r="Q3126" s="321"/>
    </row>
    <row r="3127" spans="1:17" s="285" customFormat="1" ht="11.25" x14ac:dyDescent="0.2">
      <c r="A3127" s="310" t="s">
        <v>1261</v>
      </c>
      <c r="B3127" s="296" t="s">
        <v>1262</v>
      </c>
      <c r="C3127" s="296" t="s">
        <v>312</v>
      </c>
      <c r="D3127" s="297" t="s">
        <v>4864</v>
      </c>
      <c r="E3127" s="323">
        <v>7500</v>
      </c>
      <c r="F3127" s="310" t="s">
        <v>4219</v>
      </c>
      <c r="G3127" s="297" t="s">
        <v>4220</v>
      </c>
      <c r="H3127" s="297" t="s">
        <v>4867</v>
      </c>
      <c r="I3127" s="297" t="s">
        <v>4868</v>
      </c>
      <c r="J3127" s="324" t="s">
        <v>4869</v>
      </c>
      <c r="K3127" s="325"/>
      <c r="L3127" s="322"/>
      <c r="M3127" s="297"/>
      <c r="N3127" s="326">
        <v>1</v>
      </c>
      <c r="O3127" s="296">
        <v>6</v>
      </c>
      <c r="P3127" s="327">
        <v>46229.188122376669</v>
      </c>
      <c r="Q3127" s="321"/>
    </row>
    <row r="3128" spans="1:17" s="285" customFormat="1" ht="11.25" x14ac:dyDescent="0.2">
      <c r="A3128" s="310" t="s">
        <v>1261</v>
      </c>
      <c r="B3128" s="296" t="s">
        <v>1262</v>
      </c>
      <c r="C3128" s="296" t="s">
        <v>312</v>
      </c>
      <c r="D3128" s="297" t="s">
        <v>4880</v>
      </c>
      <c r="E3128" s="323">
        <v>3400</v>
      </c>
      <c r="F3128" s="310" t="s">
        <v>7647</v>
      </c>
      <c r="G3128" s="297" t="s">
        <v>7648</v>
      </c>
      <c r="H3128" s="297" t="s">
        <v>5050</v>
      </c>
      <c r="I3128" s="297" t="s">
        <v>4897</v>
      </c>
      <c r="J3128" s="297" t="s">
        <v>4898</v>
      </c>
      <c r="K3128" s="325"/>
      <c r="L3128" s="322"/>
      <c r="M3128" s="297"/>
      <c r="N3128" s="326">
        <v>1</v>
      </c>
      <c r="O3128" s="296">
        <v>6</v>
      </c>
      <c r="P3128" s="327">
        <v>21629.188122376669</v>
      </c>
      <c r="Q3128" s="321"/>
    </row>
    <row r="3129" spans="1:17" s="285" customFormat="1" ht="11.25" x14ac:dyDescent="0.2">
      <c r="A3129" s="310" t="s">
        <v>1261</v>
      </c>
      <c r="B3129" s="296" t="s">
        <v>1262</v>
      </c>
      <c r="C3129" s="296" t="s">
        <v>312</v>
      </c>
      <c r="D3129" s="297" t="s">
        <v>4864</v>
      </c>
      <c r="E3129" s="323">
        <v>6500</v>
      </c>
      <c r="F3129" s="310" t="s">
        <v>7649</v>
      </c>
      <c r="G3129" s="297" t="s">
        <v>7650</v>
      </c>
      <c r="H3129" s="297" t="s">
        <v>4867</v>
      </c>
      <c r="I3129" s="297" t="s">
        <v>4868</v>
      </c>
      <c r="J3129" s="324" t="s">
        <v>4869</v>
      </c>
      <c r="K3129" s="325"/>
      <c r="L3129" s="322"/>
      <c r="M3129" s="297"/>
      <c r="N3129" s="326">
        <v>2</v>
      </c>
      <c r="O3129" s="296">
        <v>6</v>
      </c>
      <c r="P3129" s="327">
        <v>40229.188122376669</v>
      </c>
      <c r="Q3129" s="321"/>
    </row>
    <row r="3130" spans="1:17" s="285" customFormat="1" ht="11.25" x14ac:dyDescent="0.2">
      <c r="A3130" s="310" t="s">
        <v>1261</v>
      </c>
      <c r="B3130" s="296" t="s">
        <v>1262</v>
      </c>
      <c r="C3130" s="296" t="s">
        <v>312</v>
      </c>
      <c r="D3130" s="297" t="s">
        <v>4864</v>
      </c>
      <c r="E3130" s="323">
        <v>8500</v>
      </c>
      <c r="F3130" s="310" t="s">
        <v>7651</v>
      </c>
      <c r="G3130" s="297" t="s">
        <v>7652</v>
      </c>
      <c r="H3130" s="297" t="s">
        <v>4887</v>
      </c>
      <c r="I3130" s="297" t="s">
        <v>4868</v>
      </c>
      <c r="J3130" s="324" t="s">
        <v>4869</v>
      </c>
      <c r="K3130" s="325"/>
      <c r="L3130" s="322"/>
      <c r="M3130" s="297"/>
      <c r="N3130" s="326">
        <v>4</v>
      </c>
      <c r="O3130" s="296">
        <v>6</v>
      </c>
      <c r="P3130" s="327">
        <v>52229.188122376669</v>
      </c>
      <c r="Q3130" s="321"/>
    </row>
    <row r="3131" spans="1:17" s="285" customFormat="1" ht="11.25" x14ac:dyDescent="0.2">
      <c r="A3131" s="310" t="s">
        <v>1261</v>
      </c>
      <c r="B3131" s="296" t="s">
        <v>1262</v>
      </c>
      <c r="C3131" s="296" t="s">
        <v>312</v>
      </c>
      <c r="D3131" s="297" t="s">
        <v>4864</v>
      </c>
      <c r="E3131" s="323">
        <v>6500</v>
      </c>
      <c r="F3131" s="310" t="s">
        <v>7653</v>
      </c>
      <c r="G3131" s="297" t="s">
        <v>7654</v>
      </c>
      <c r="H3131" s="297" t="s">
        <v>5154</v>
      </c>
      <c r="I3131" s="297" t="s">
        <v>4868</v>
      </c>
      <c r="J3131" s="324" t="s">
        <v>4869</v>
      </c>
      <c r="K3131" s="325"/>
      <c r="L3131" s="322"/>
      <c r="M3131" s="297"/>
      <c r="N3131" s="326">
        <v>2</v>
      </c>
      <c r="O3131" s="296">
        <v>6</v>
      </c>
      <c r="P3131" s="327">
        <v>40229.188122376669</v>
      </c>
      <c r="Q3131" s="321"/>
    </row>
    <row r="3132" spans="1:17" s="285" customFormat="1" ht="11.25" x14ac:dyDescent="0.2">
      <c r="A3132" s="310" t="s">
        <v>1261</v>
      </c>
      <c r="B3132" s="296" t="s">
        <v>1262</v>
      </c>
      <c r="C3132" s="296" t="s">
        <v>312</v>
      </c>
      <c r="D3132" s="297" t="s">
        <v>4864</v>
      </c>
      <c r="E3132" s="323">
        <v>6500</v>
      </c>
      <c r="F3132" s="310" t="s">
        <v>7655</v>
      </c>
      <c r="G3132" s="297" t="s">
        <v>7656</v>
      </c>
      <c r="H3132" s="297" t="s">
        <v>4877</v>
      </c>
      <c r="I3132" s="297" t="s">
        <v>4868</v>
      </c>
      <c r="J3132" s="324" t="s">
        <v>4869</v>
      </c>
      <c r="K3132" s="325"/>
      <c r="L3132" s="322"/>
      <c r="M3132" s="297"/>
      <c r="N3132" s="326">
        <v>2</v>
      </c>
      <c r="O3132" s="296">
        <v>6</v>
      </c>
      <c r="P3132" s="327">
        <v>40229.188122376669</v>
      </c>
      <c r="Q3132" s="321"/>
    </row>
    <row r="3133" spans="1:17" s="285" customFormat="1" ht="11.25" x14ac:dyDescent="0.2">
      <c r="A3133" s="310" t="s">
        <v>1261</v>
      </c>
      <c r="B3133" s="296" t="s">
        <v>1262</v>
      </c>
      <c r="C3133" s="296" t="s">
        <v>312</v>
      </c>
      <c r="D3133" s="297" t="s">
        <v>4864</v>
      </c>
      <c r="E3133" s="323">
        <v>5500</v>
      </c>
      <c r="F3133" s="310" t="s">
        <v>7657</v>
      </c>
      <c r="G3133" s="297" t="s">
        <v>7658</v>
      </c>
      <c r="H3133" s="297" t="s">
        <v>4867</v>
      </c>
      <c r="I3133" s="297" t="s">
        <v>4868</v>
      </c>
      <c r="J3133" s="324" t="s">
        <v>4869</v>
      </c>
      <c r="K3133" s="325"/>
      <c r="L3133" s="322"/>
      <c r="M3133" s="297"/>
      <c r="N3133" s="326">
        <v>1</v>
      </c>
      <c r="O3133" s="296">
        <v>6</v>
      </c>
      <c r="P3133" s="327">
        <v>34229.188122376669</v>
      </c>
      <c r="Q3133" s="321"/>
    </row>
    <row r="3134" spans="1:17" s="285" customFormat="1" ht="11.25" x14ac:dyDescent="0.2">
      <c r="A3134" s="310" t="s">
        <v>1261</v>
      </c>
      <c r="B3134" s="296" t="s">
        <v>1262</v>
      </c>
      <c r="C3134" s="296" t="s">
        <v>312</v>
      </c>
      <c r="D3134" s="297" t="s">
        <v>4864</v>
      </c>
      <c r="E3134" s="323">
        <v>7000</v>
      </c>
      <c r="F3134" s="310" t="s">
        <v>7659</v>
      </c>
      <c r="G3134" s="297" t="s">
        <v>7660</v>
      </c>
      <c r="H3134" s="297" t="s">
        <v>4903</v>
      </c>
      <c r="I3134" s="297" t="s">
        <v>4868</v>
      </c>
      <c r="J3134" s="324" t="s">
        <v>4869</v>
      </c>
      <c r="K3134" s="325"/>
      <c r="L3134" s="322"/>
      <c r="M3134" s="297"/>
      <c r="N3134" s="326">
        <v>1</v>
      </c>
      <c r="O3134" s="296">
        <v>6</v>
      </c>
      <c r="P3134" s="327">
        <v>43229.188122376669</v>
      </c>
      <c r="Q3134" s="321"/>
    </row>
    <row r="3135" spans="1:17" s="285" customFormat="1" ht="11.25" x14ac:dyDescent="0.2">
      <c r="A3135" s="310" t="s">
        <v>1261</v>
      </c>
      <c r="B3135" s="296" t="s">
        <v>1262</v>
      </c>
      <c r="C3135" s="296" t="s">
        <v>312</v>
      </c>
      <c r="D3135" s="297" t="s">
        <v>4864</v>
      </c>
      <c r="E3135" s="323">
        <v>6500</v>
      </c>
      <c r="F3135" s="310" t="s">
        <v>7661</v>
      </c>
      <c r="G3135" s="297" t="s">
        <v>7662</v>
      </c>
      <c r="H3135" s="297" t="s">
        <v>4903</v>
      </c>
      <c r="I3135" s="297" t="s">
        <v>4868</v>
      </c>
      <c r="J3135" s="324" t="s">
        <v>4869</v>
      </c>
      <c r="K3135" s="325"/>
      <c r="L3135" s="322"/>
      <c r="M3135" s="297"/>
      <c r="N3135" s="326">
        <v>1</v>
      </c>
      <c r="O3135" s="296">
        <v>6</v>
      </c>
      <c r="P3135" s="327">
        <v>40229.188122376669</v>
      </c>
      <c r="Q3135" s="321"/>
    </row>
    <row r="3136" spans="1:17" s="285" customFormat="1" ht="11.25" x14ac:dyDescent="0.2">
      <c r="A3136" s="310" t="s">
        <v>1261</v>
      </c>
      <c r="B3136" s="296" t="s">
        <v>1262</v>
      </c>
      <c r="C3136" s="296" t="s">
        <v>312</v>
      </c>
      <c r="D3136" s="297" t="s">
        <v>4864</v>
      </c>
      <c r="E3136" s="323">
        <v>6500</v>
      </c>
      <c r="F3136" s="310" t="s">
        <v>7665</v>
      </c>
      <c r="G3136" s="297" t="s">
        <v>7666</v>
      </c>
      <c r="H3136" s="297" t="s">
        <v>4877</v>
      </c>
      <c r="I3136" s="297" t="s">
        <v>4868</v>
      </c>
      <c r="J3136" s="324" t="s">
        <v>4869</v>
      </c>
      <c r="K3136" s="325"/>
      <c r="L3136" s="322"/>
      <c r="M3136" s="297"/>
      <c r="N3136" s="326">
        <v>2</v>
      </c>
      <c r="O3136" s="296">
        <v>6</v>
      </c>
      <c r="P3136" s="327">
        <v>40229.188122376669</v>
      </c>
      <c r="Q3136" s="321"/>
    </row>
    <row r="3137" spans="1:17" s="285" customFormat="1" ht="11.25" x14ac:dyDescent="0.2">
      <c r="A3137" s="310" t="s">
        <v>1261</v>
      </c>
      <c r="B3137" s="296" t="s">
        <v>1262</v>
      </c>
      <c r="C3137" s="296" t="s">
        <v>312</v>
      </c>
      <c r="D3137" s="297" t="s">
        <v>4864</v>
      </c>
      <c r="E3137" s="323">
        <v>6500</v>
      </c>
      <c r="F3137" s="310" t="s">
        <v>7667</v>
      </c>
      <c r="G3137" s="297" t="s">
        <v>7668</v>
      </c>
      <c r="H3137" s="297" t="s">
        <v>4887</v>
      </c>
      <c r="I3137" s="297" t="s">
        <v>4868</v>
      </c>
      <c r="J3137" s="324" t="s">
        <v>4869</v>
      </c>
      <c r="K3137" s="325"/>
      <c r="L3137" s="322"/>
      <c r="M3137" s="297"/>
      <c r="N3137" s="326">
        <v>4</v>
      </c>
      <c r="O3137" s="296">
        <v>6</v>
      </c>
      <c r="P3137" s="327">
        <v>40229.188122376669</v>
      </c>
      <c r="Q3137" s="321"/>
    </row>
    <row r="3138" spans="1:17" s="285" customFormat="1" ht="11.25" x14ac:dyDescent="0.2">
      <c r="A3138" s="310" t="s">
        <v>1261</v>
      </c>
      <c r="B3138" s="296" t="s">
        <v>1262</v>
      </c>
      <c r="C3138" s="296" t="s">
        <v>312</v>
      </c>
      <c r="D3138" s="297" t="s">
        <v>4864</v>
      </c>
      <c r="E3138" s="323">
        <v>6500</v>
      </c>
      <c r="F3138" s="310" t="s">
        <v>7671</v>
      </c>
      <c r="G3138" s="297" t="s">
        <v>7672</v>
      </c>
      <c r="H3138" s="297" t="s">
        <v>4877</v>
      </c>
      <c r="I3138" s="297" t="s">
        <v>4868</v>
      </c>
      <c r="J3138" s="324" t="s">
        <v>4869</v>
      </c>
      <c r="K3138" s="325"/>
      <c r="L3138" s="322"/>
      <c r="M3138" s="297"/>
      <c r="N3138" s="326">
        <v>2</v>
      </c>
      <c r="O3138" s="296">
        <v>6</v>
      </c>
      <c r="P3138" s="327">
        <v>40229.188122376669</v>
      </c>
      <c r="Q3138" s="321"/>
    </row>
    <row r="3139" spans="1:17" s="285" customFormat="1" ht="11.25" x14ac:dyDescent="0.2">
      <c r="A3139" s="310" t="s">
        <v>1261</v>
      </c>
      <c r="B3139" s="296" t="s">
        <v>1262</v>
      </c>
      <c r="C3139" s="296" t="s">
        <v>312</v>
      </c>
      <c r="D3139" s="297" t="s">
        <v>4864</v>
      </c>
      <c r="E3139" s="323">
        <v>3500</v>
      </c>
      <c r="F3139" s="310" t="s">
        <v>7673</v>
      </c>
      <c r="G3139" s="297" t="s">
        <v>7674</v>
      </c>
      <c r="H3139" s="297" t="s">
        <v>4867</v>
      </c>
      <c r="I3139" s="297" t="s">
        <v>4868</v>
      </c>
      <c r="J3139" s="324" t="s">
        <v>4869</v>
      </c>
      <c r="K3139" s="325"/>
      <c r="L3139" s="322"/>
      <c r="M3139" s="297"/>
      <c r="N3139" s="326">
        <v>1</v>
      </c>
      <c r="O3139" s="296">
        <v>6</v>
      </c>
      <c r="P3139" s="327">
        <v>22229.188122376669</v>
      </c>
      <c r="Q3139" s="321"/>
    </row>
    <row r="3140" spans="1:17" s="285" customFormat="1" ht="11.25" x14ac:dyDescent="0.2">
      <c r="A3140" s="310" t="s">
        <v>1261</v>
      </c>
      <c r="B3140" s="296" t="s">
        <v>1262</v>
      </c>
      <c r="C3140" s="296" t="s">
        <v>312</v>
      </c>
      <c r="D3140" s="297" t="s">
        <v>4864</v>
      </c>
      <c r="E3140" s="323">
        <v>8500</v>
      </c>
      <c r="F3140" s="310" t="s">
        <v>7675</v>
      </c>
      <c r="G3140" s="297" t="s">
        <v>7676</v>
      </c>
      <c r="H3140" s="297" t="s">
        <v>5154</v>
      </c>
      <c r="I3140" s="297" t="s">
        <v>4868</v>
      </c>
      <c r="J3140" s="324" t="s">
        <v>4869</v>
      </c>
      <c r="K3140" s="325"/>
      <c r="L3140" s="322"/>
      <c r="M3140" s="297"/>
      <c r="N3140" s="326">
        <v>1</v>
      </c>
      <c r="O3140" s="296">
        <v>6</v>
      </c>
      <c r="P3140" s="327">
        <v>52229.188122376669</v>
      </c>
      <c r="Q3140" s="321"/>
    </row>
    <row r="3141" spans="1:17" s="285" customFormat="1" ht="11.25" x14ac:dyDescent="0.2">
      <c r="A3141" s="310" t="s">
        <v>1261</v>
      </c>
      <c r="B3141" s="296" t="s">
        <v>1262</v>
      </c>
      <c r="C3141" s="296" t="s">
        <v>312</v>
      </c>
      <c r="D3141" s="297" t="s">
        <v>4864</v>
      </c>
      <c r="E3141" s="323">
        <v>8500</v>
      </c>
      <c r="F3141" s="310" t="s">
        <v>7677</v>
      </c>
      <c r="G3141" s="297" t="s">
        <v>7678</v>
      </c>
      <c r="H3141" s="297" t="s">
        <v>5347</v>
      </c>
      <c r="I3141" s="297" t="s">
        <v>4868</v>
      </c>
      <c r="J3141" s="324" t="s">
        <v>4869</v>
      </c>
      <c r="K3141" s="325"/>
      <c r="L3141" s="322"/>
      <c r="M3141" s="297"/>
      <c r="N3141" s="326">
        <v>1</v>
      </c>
      <c r="O3141" s="296">
        <v>6</v>
      </c>
      <c r="P3141" s="327">
        <v>52229.188122376669</v>
      </c>
      <c r="Q3141" s="321"/>
    </row>
    <row r="3142" spans="1:17" s="285" customFormat="1" ht="11.25" x14ac:dyDescent="0.2">
      <c r="A3142" s="310" t="s">
        <v>1261</v>
      </c>
      <c r="B3142" s="296" t="s">
        <v>1262</v>
      </c>
      <c r="C3142" s="296" t="s">
        <v>312</v>
      </c>
      <c r="D3142" s="297" t="s">
        <v>4864</v>
      </c>
      <c r="E3142" s="323">
        <v>10500</v>
      </c>
      <c r="F3142" s="310" t="s">
        <v>7679</v>
      </c>
      <c r="G3142" s="297" t="s">
        <v>7680</v>
      </c>
      <c r="H3142" s="297" t="s">
        <v>4877</v>
      </c>
      <c r="I3142" s="297" t="s">
        <v>4868</v>
      </c>
      <c r="J3142" s="324" t="s">
        <v>4869</v>
      </c>
      <c r="K3142" s="325"/>
      <c r="L3142" s="322"/>
      <c r="M3142" s="297"/>
      <c r="N3142" s="326">
        <v>1</v>
      </c>
      <c r="O3142" s="296">
        <v>6</v>
      </c>
      <c r="P3142" s="327">
        <v>64229.188122376669</v>
      </c>
      <c r="Q3142" s="321"/>
    </row>
    <row r="3143" spans="1:17" s="285" customFormat="1" ht="11.25" x14ac:dyDescent="0.2">
      <c r="A3143" s="310" t="s">
        <v>1261</v>
      </c>
      <c r="B3143" s="296" t="s">
        <v>1262</v>
      </c>
      <c r="C3143" s="296" t="s">
        <v>312</v>
      </c>
      <c r="D3143" s="297" t="s">
        <v>4864</v>
      </c>
      <c r="E3143" s="323">
        <v>6500</v>
      </c>
      <c r="F3143" s="310" t="s">
        <v>7681</v>
      </c>
      <c r="G3143" s="297" t="s">
        <v>7682</v>
      </c>
      <c r="H3143" s="297" t="s">
        <v>4887</v>
      </c>
      <c r="I3143" s="297" t="s">
        <v>4868</v>
      </c>
      <c r="J3143" s="324" t="s">
        <v>4869</v>
      </c>
      <c r="K3143" s="325"/>
      <c r="L3143" s="322"/>
      <c r="M3143" s="297"/>
      <c r="N3143" s="326">
        <v>2</v>
      </c>
      <c r="O3143" s="296">
        <v>6</v>
      </c>
      <c r="P3143" s="327">
        <v>40229.188122376669</v>
      </c>
      <c r="Q3143" s="321"/>
    </row>
    <row r="3144" spans="1:17" s="285" customFormat="1" ht="11.25" x14ac:dyDescent="0.2">
      <c r="A3144" s="310" t="s">
        <v>1261</v>
      </c>
      <c r="B3144" s="296" t="s">
        <v>1262</v>
      </c>
      <c r="C3144" s="296" t="s">
        <v>312</v>
      </c>
      <c r="D3144" s="297" t="s">
        <v>4864</v>
      </c>
      <c r="E3144" s="323">
        <v>9500</v>
      </c>
      <c r="F3144" s="310" t="s">
        <v>7683</v>
      </c>
      <c r="G3144" s="297" t="s">
        <v>7684</v>
      </c>
      <c r="H3144" s="297" t="s">
        <v>4887</v>
      </c>
      <c r="I3144" s="297" t="s">
        <v>4868</v>
      </c>
      <c r="J3144" s="324" t="s">
        <v>4869</v>
      </c>
      <c r="K3144" s="325"/>
      <c r="L3144" s="322"/>
      <c r="M3144" s="297"/>
      <c r="N3144" s="326">
        <v>2</v>
      </c>
      <c r="O3144" s="296">
        <v>6</v>
      </c>
      <c r="P3144" s="327">
        <v>58229.188122376669</v>
      </c>
      <c r="Q3144" s="321"/>
    </row>
    <row r="3145" spans="1:17" s="285" customFormat="1" ht="11.25" x14ac:dyDescent="0.2">
      <c r="A3145" s="310" t="s">
        <v>1261</v>
      </c>
      <c r="B3145" s="296" t="s">
        <v>1262</v>
      </c>
      <c r="C3145" s="296" t="s">
        <v>312</v>
      </c>
      <c r="D3145" s="297" t="s">
        <v>4864</v>
      </c>
      <c r="E3145" s="323">
        <v>7500</v>
      </c>
      <c r="F3145" s="310" t="s">
        <v>7685</v>
      </c>
      <c r="G3145" s="297" t="s">
        <v>7686</v>
      </c>
      <c r="H3145" s="297" t="s">
        <v>4867</v>
      </c>
      <c r="I3145" s="297" t="s">
        <v>4868</v>
      </c>
      <c r="J3145" s="324" t="s">
        <v>4869</v>
      </c>
      <c r="K3145" s="325"/>
      <c r="L3145" s="322"/>
      <c r="M3145" s="297"/>
      <c r="N3145" s="326">
        <v>4</v>
      </c>
      <c r="O3145" s="296">
        <v>6</v>
      </c>
      <c r="P3145" s="327">
        <v>46229.188122376669</v>
      </c>
      <c r="Q3145" s="321"/>
    </row>
    <row r="3146" spans="1:17" s="285" customFormat="1" ht="11.25" x14ac:dyDescent="0.2">
      <c r="A3146" s="310" t="s">
        <v>1261</v>
      </c>
      <c r="B3146" s="296" t="s">
        <v>1262</v>
      </c>
      <c r="C3146" s="296" t="s">
        <v>312</v>
      </c>
      <c r="D3146" s="297" t="s">
        <v>4864</v>
      </c>
      <c r="E3146" s="323">
        <v>6500</v>
      </c>
      <c r="F3146" s="310" t="s">
        <v>7687</v>
      </c>
      <c r="G3146" s="297" t="s">
        <v>7688</v>
      </c>
      <c r="H3146" s="297" t="s">
        <v>4887</v>
      </c>
      <c r="I3146" s="297" t="s">
        <v>4868</v>
      </c>
      <c r="J3146" s="324" t="s">
        <v>4869</v>
      </c>
      <c r="K3146" s="325"/>
      <c r="L3146" s="322"/>
      <c r="M3146" s="297"/>
      <c r="N3146" s="326">
        <v>2</v>
      </c>
      <c r="O3146" s="296">
        <v>6</v>
      </c>
      <c r="P3146" s="327">
        <v>41835.858122376667</v>
      </c>
      <c r="Q3146" s="321"/>
    </row>
    <row r="3147" spans="1:17" s="285" customFormat="1" ht="11.25" x14ac:dyDescent="0.2">
      <c r="A3147" s="310" t="s">
        <v>1261</v>
      </c>
      <c r="B3147" s="296" t="s">
        <v>1262</v>
      </c>
      <c r="C3147" s="296" t="s">
        <v>312</v>
      </c>
      <c r="D3147" s="297" t="s">
        <v>4864</v>
      </c>
      <c r="E3147" s="323">
        <v>8500</v>
      </c>
      <c r="F3147" s="310" t="s">
        <v>7689</v>
      </c>
      <c r="G3147" s="297" t="s">
        <v>7690</v>
      </c>
      <c r="H3147" s="297" t="s">
        <v>4877</v>
      </c>
      <c r="I3147" s="297" t="s">
        <v>4868</v>
      </c>
      <c r="J3147" s="324" t="s">
        <v>4869</v>
      </c>
      <c r="K3147" s="325"/>
      <c r="L3147" s="322"/>
      <c r="M3147" s="297"/>
      <c r="N3147" s="326">
        <v>1</v>
      </c>
      <c r="O3147" s="296">
        <v>6</v>
      </c>
      <c r="P3147" s="327">
        <v>52229.188122376669</v>
      </c>
      <c r="Q3147" s="321"/>
    </row>
    <row r="3148" spans="1:17" s="285" customFormat="1" ht="11.25" x14ac:dyDescent="0.2">
      <c r="A3148" s="310" t="s">
        <v>1261</v>
      </c>
      <c r="B3148" s="296" t="s">
        <v>1262</v>
      </c>
      <c r="C3148" s="296" t="s">
        <v>312</v>
      </c>
      <c r="D3148" s="297" t="s">
        <v>4864</v>
      </c>
      <c r="E3148" s="323">
        <v>6500</v>
      </c>
      <c r="F3148" s="310" t="s">
        <v>7691</v>
      </c>
      <c r="G3148" s="297" t="s">
        <v>7692</v>
      </c>
      <c r="H3148" s="297" t="s">
        <v>4917</v>
      </c>
      <c r="I3148" s="297" t="s">
        <v>4868</v>
      </c>
      <c r="J3148" s="324" t="s">
        <v>4869</v>
      </c>
      <c r="K3148" s="325"/>
      <c r="L3148" s="322"/>
      <c r="M3148" s="297"/>
      <c r="N3148" s="326">
        <v>1</v>
      </c>
      <c r="O3148" s="296">
        <v>6</v>
      </c>
      <c r="P3148" s="327">
        <v>40229.188122376669</v>
      </c>
      <c r="Q3148" s="321"/>
    </row>
    <row r="3149" spans="1:17" s="285" customFormat="1" ht="11.25" x14ac:dyDescent="0.2">
      <c r="A3149" s="310" t="s">
        <v>1261</v>
      </c>
      <c r="B3149" s="296" t="s">
        <v>1262</v>
      </c>
      <c r="C3149" s="296" t="s">
        <v>312</v>
      </c>
      <c r="D3149" s="297" t="s">
        <v>4864</v>
      </c>
      <c r="E3149" s="323">
        <v>8500</v>
      </c>
      <c r="F3149" s="310" t="s">
        <v>7693</v>
      </c>
      <c r="G3149" s="297" t="s">
        <v>7694</v>
      </c>
      <c r="H3149" s="297" t="s">
        <v>4877</v>
      </c>
      <c r="I3149" s="297" t="s">
        <v>4868</v>
      </c>
      <c r="J3149" s="324" t="s">
        <v>4869</v>
      </c>
      <c r="K3149" s="325"/>
      <c r="L3149" s="322"/>
      <c r="M3149" s="297"/>
      <c r="N3149" s="326">
        <v>2</v>
      </c>
      <c r="O3149" s="296">
        <v>6</v>
      </c>
      <c r="P3149" s="327">
        <v>52229.188122376669</v>
      </c>
      <c r="Q3149" s="321"/>
    </row>
    <row r="3150" spans="1:17" s="285" customFormat="1" ht="11.25" x14ac:dyDescent="0.2">
      <c r="A3150" s="310" t="s">
        <v>1261</v>
      </c>
      <c r="B3150" s="296" t="s">
        <v>1262</v>
      </c>
      <c r="C3150" s="296" t="s">
        <v>312</v>
      </c>
      <c r="D3150" s="297" t="s">
        <v>4864</v>
      </c>
      <c r="E3150" s="323">
        <v>5500</v>
      </c>
      <c r="F3150" s="310" t="s">
        <v>7695</v>
      </c>
      <c r="G3150" s="297" t="s">
        <v>7696</v>
      </c>
      <c r="H3150" s="297" t="s">
        <v>4874</v>
      </c>
      <c r="I3150" s="297" t="s">
        <v>4868</v>
      </c>
      <c r="J3150" s="324" t="s">
        <v>4869</v>
      </c>
      <c r="K3150" s="325"/>
      <c r="L3150" s="322"/>
      <c r="M3150" s="297"/>
      <c r="N3150" s="326">
        <v>4</v>
      </c>
      <c r="O3150" s="296">
        <v>6</v>
      </c>
      <c r="P3150" s="327">
        <v>34229.188122376669</v>
      </c>
      <c r="Q3150" s="321"/>
    </row>
    <row r="3151" spans="1:17" s="285" customFormat="1" ht="11.25" x14ac:dyDescent="0.2">
      <c r="A3151" s="310" t="s">
        <v>1261</v>
      </c>
      <c r="B3151" s="296" t="s">
        <v>1262</v>
      </c>
      <c r="C3151" s="296" t="s">
        <v>312</v>
      </c>
      <c r="D3151" s="297" t="s">
        <v>4864</v>
      </c>
      <c r="E3151" s="323">
        <v>6500</v>
      </c>
      <c r="F3151" s="310" t="s">
        <v>7697</v>
      </c>
      <c r="G3151" s="297" t="s">
        <v>7698</v>
      </c>
      <c r="H3151" s="297" t="s">
        <v>4877</v>
      </c>
      <c r="I3151" s="297" t="s">
        <v>4868</v>
      </c>
      <c r="J3151" s="324" t="s">
        <v>4869</v>
      </c>
      <c r="K3151" s="325"/>
      <c r="L3151" s="322"/>
      <c r="M3151" s="297"/>
      <c r="N3151" s="326">
        <v>4</v>
      </c>
      <c r="O3151" s="296">
        <v>6</v>
      </c>
      <c r="P3151" s="327">
        <v>40229.188122376669</v>
      </c>
      <c r="Q3151" s="321"/>
    </row>
    <row r="3152" spans="1:17" s="285" customFormat="1" ht="11.25" x14ac:dyDescent="0.2">
      <c r="A3152" s="310" t="s">
        <v>1261</v>
      </c>
      <c r="B3152" s="296" t="s">
        <v>1262</v>
      </c>
      <c r="C3152" s="296" t="s">
        <v>312</v>
      </c>
      <c r="D3152" s="297" t="s">
        <v>4864</v>
      </c>
      <c r="E3152" s="323">
        <v>9500</v>
      </c>
      <c r="F3152" s="310" t="s">
        <v>7699</v>
      </c>
      <c r="G3152" s="297" t="s">
        <v>7700</v>
      </c>
      <c r="H3152" s="297" t="s">
        <v>6976</v>
      </c>
      <c r="I3152" s="297" t="s">
        <v>4868</v>
      </c>
      <c r="J3152" s="324" t="s">
        <v>4869</v>
      </c>
      <c r="K3152" s="325"/>
      <c r="L3152" s="322"/>
      <c r="M3152" s="297"/>
      <c r="N3152" s="326">
        <v>2</v>
      </c>
      <c r="O3152" s="296">
        <v>6</v>
      </c>
      <c r="P3152" s="327">
        <v>58229.188122376669</v>
      </c>
      <c r="Q3152" s="321"/>
    </row>
    <row r="3153" spans="1:17" s="285" customFormat="1" ht="11.25" x14ac:dyDescent="0.2">
      <c r="A3153" s="310" t="s">
        <v>1261</v>
      </c>
      <c r="B3153" s="296" t="s">
        <v>1262</v>
      </c>
      <c r="C3153" s="296" t="s">
        <v>312</v>
      </c>
      <c r="D3153" s="297" t="s">
        <v>4864</v>
      </c>
      <c r="E3153" s="323">
        <v>6500</v>
      </c>
      <c r="F3153" s="310" t="s">
        <v>7702</v>
      </c>
      <c r="G3153" s="297" t="s">
        <v>7703</v>
      </c>
      <c r="H3153" s="297" t="s">
        <v>4903</v>
      </c>
      <c r="I3153" s="297" t="s">
        <v>4868</v>
      </c>
      <c r="J3153" s="324" t="s">
        <v>4869</v>
      </c>
      <c r="K3153" s="325"/>
      <c r="L3153" s="322"/>
      <c r="M3153" s="297"/>
      <c r="N3153" s="326">
        <v>2</v>
      </c>
      <c r="O3153" s="296">
        <v>6</v>
      </c>
      <c r="P3153" s="327">
        <v>40229.188122376669</v>
      </c>
      <c r="Q3153" s="321"/>
    </row>
    <row r="3154" spans="1:17" s="285" customFormat="1" ht="11.25" x14ac:dyDescent="0.2">
      <c r="A3154" s="310" t="s">
        <v>1261</v>
      </c>
      <c r="B3154" s="296" t="s">
        <v>1262</v>
      </c>
      <c r="C3154" s="296" t="s">
        <v>312</v>
      </c>
      <c r="D3154" s="297" t="s">
        <v>4880</v>
      </c>
      <c r="E3154" s="323">
        <v>3000</v>
      </c>
      <c r="F3154" s="310" t="s">
        <v>2615</v>
      </c>
      <c r="G3154" s="297" t="s">
        <v>2616</v>
      </c>
      <c r="H3154" s="297" t="s">
        <v>4896</v>
      </c>
      <c r="I3154" s="297" t="s">
        <v>4868</v>
      </c>
      <c r="J3154" s="324" t="s">
        <v>5069</v>
      </c>
      <c r="K3154" s="325"/>
      <c r="L3154" s="322"/>
      <c r="M3154" s="297"/>
      <c r="N3154" s="326">
        <v>1</v>
      </c>
      <c r="O3154" s="296">
        <v>6</v>
      </c>
      <c r="P3154" s="327">
        <v>19229.188122376669</v>
      </c>
      <c r="Q3154" s="321"/>
    </row>
    <row r="3155" spans="1:17" s="285" customFormat="1" ht="11.25" x14ac:dyDescent="0.2">
      <c r="A3155" s="310" t="s">
        <v>1261</v>
      </c>
      <c r="B3155" s="296" t="s">
        <v>1262</v>
      </c>
      <c r="C3155" s="296" t="s">
        <v>312</v>
      </c>
      <c r="D3155" s="297" t="s">
        <v>4864</v>
      </c>
      <c r="E3155" s="323">
        <v>6500</v>
      </c>
      <c r="F3155" s="310" t="s">
        <v>7704</v>
      </c>
      <c r="G3155" s="297" t="s">
        <v>7705</v>
      </c>
      <c r="H3155" s="297" t="s">
        <v>4874</v>
      </c>
      <c r="I3155" s="297" t="s">
        <v>4868</v>
      </c>
      <c r="J3155" s="324" t="s">
        <v>4869</v>
      </c>
      <c r="K3155" s="325"/>
      <c r="L3155" s="322"/>
      <c r="M3155" s="297"/>
      <c r="N3155" s="326">
        <v>2</v>
      </c>
      <c r="O3155" s="296">
        <v>6</v>
      </c>
      <c r="P3155" s="327">
        <v>40229.188122376669</v>
      </c>
      <c r="Q3155" s="321"/>
    </row>
    <row r="3156" spans="1:17" s="285" customFormat="1" ht="11.25" x14ac:dyDescent="0.2">
      <c r="A3156" s="310" t="s">
        <v>1261</v>
      </c>
      <c r="B3156" s="296" t="s">
        <v>1262</v>
      </c>
      <c r="C3156" s="296" t="s">
        <v>312</v>
      </c>
      <c r="D3156" s="297" t="s">
        <v>4864</v>
      </c>
      <c r="E3156" s="323">
        <v>12000</v>
      </c>
      <c r="F3156" s="310" t="s">
        <v>7706</v>
      </c>
      <c r="G3156" s="297" t="s">
        <v>7707</v>
      </c>
      <c r="H3156" s="297" t="s">
        <v>5664</v>
      </c>
      <c r="I3156" s="297" t="s">
        <v>4868</v>
      </c>
      <c r="J3156" s="324" t="s">
        <v>4869</v>
      </c>
      <c r="K3156" s="325"/>
      <c r="L3156" s="322"/>
      <c r="M3156" s="297"/>
      <c r="N3156" s="326">
        <v>4</v>
      </c>
      <c r="O3156" s="296">
        <v>6</v>
      </c>
      <c r="P3156" s="327">
        <v>73229.188122376669</v>
      </c>
      <c r="Q3156" s="321"/>
    </row>
    <row r="3157" spans="1:17" s="285" customFormat="1" ht="11.25" x14ac:dyDescent="0.2">
      <c r="A3157" s="310" t="s">
        <v>1261</v>
      </c>
      <c r="B3157" s="296" t="s">
        <v>1262</v>
      </c>
      <c r="C3157" s="296" t="s">
        <v>312</v>
      </c>
      <c r="D3157" s="297" t="s">
        <v>4864</v>
      </c>
      <c r="E3157" s="323">
        <v>8500</v>
      </c>
      <c r="F3157" s="310" t="s">
        <v>7708</v>
      </c>
      <c r="G3157" s="297" t="s">
        <v>7709</v>
      </c>
      <c r="H3157" s="297" t="s">
        <v>4887</v>
      </c>
      <c r="I3157" s="297" t="s">
        <v>4868</v>
      </c>
      <c r="J3157" s="324" t="s">
        <v>4869</v>
      </c>
      <c r="K3157" s="325"/>
      <c r="L3157" s="322"/>
      <c r="M3157" s="297"/>
      <c r="N3157" s="326">
        <v>2</v>
      </c>
      <c r="O3157" s="296">
        <v>6</v>
      </c>
      <c r="P3157" s="327">
        <v>52229.188122376669</v>
      </c>
      <c r="Q3157" s="321"/>
    </row>
    <row r="3158" spans="1:17" s="285" customFormat="1" ht="11.25" x14ac:dyDescent="0.2">
      <c r="A3158" s="310" t="s">
        <v>1261</v>
      </c>
      <c r="B3158" s="296" t="s">
        <v>1262</v>
      </c>
      <c r="C3158" s="296" t="s">
        <v>312</v>
      </c>
      <c r="D3158" s="297" t="s">
        <v>4864</v>
      </c>
      <c r="E3158" s="323">
        <v>6500</v>
      </c>
      <c r="F3158" s="310" t="s">
        <v>7712</v>
      </c>
      <c r="G3158" s="297" t="s">
        <v>7713</v>
      </c>
      <c r="H3158" s="297" t="s">
        <v>4867</v>
      </c>
      <c r="I3158" s="297" t="s">
        <v>4868</v>
      </c>
      <c r="J3158" s="324" t="s">
        <v>4869</v>
      </c>
      <c r="K3158" s="325"/>
      <c r="L3158" s="322"/>
      <c r="M3158" s="297"/>
      <c r="N3158" s="326">
        <v>2</v>
      </c>
      <c r="O3158" s="296">
        <v>6</v>
      </c>
      <c r="P3158" s="327">
        <v>40229.188122376669</v>
      </c>
      <c r="Q3158" s="321"/>
    </row>
    <row r="3159" spans="1:17" s="285" customFormat="1" ht="11.25" x14ac:dyDescent="0.2">
      <c r="A3159" s="310" t="s">
        <v>1261</v>
      </c>
      <c r="B3159" s="296" t="s">
        <v>1262</v>
      </c>
      <c r="C3159" s="296" t="s">
        <v>312</v>
      </c>
      <c r="D3159" s="297" t="s">
        <v>4864</v>
      </c>
      <c r="E3159" s="323">
        <v>6500</v>
      </c>
      <c r="F3159" s="310" t="s">
        <v>7714</v>
      </c>
      <c r="G3159" s="297" t="s">
        <v>7715</v>
      </c>
      <c r="H3159" s="297" t="s">
        <v>4877</v>
      </c>
      <c r="I3159" s="297" t="s">
        <v>4868</v>
      </c>
      <c r="J3159" s="324" t="s">
        <v>4869</v>
      </c>
      <c r="K3159" s="325"/>
      <c r="L3159" s="322"/>
      <c r="M3159" s="297"/>
      <c r="N3159" s="326">
        <v>1</v>
      </c>
      <c r="O3159" s="296">
        <v>6</v>
      </c>
      <c r="P3159" s="327">
        <v>40229.188122376669</v>
      </c>
      <c r="Q3159" s="321"/>
    </row>
    <row r="3160" spans="1:17" s="285" customFormat="1" ht="11.25" x14ac:dyDescent="0.2">
      <c r="A3160" s="310" t="s">
        <v>1261</v>
      </c>
      <c r="B3160" s="296" t="s">
        <v>1262</v>
      </c>
      <c r="C3160" s="296" t="s">
        <v>312</v>
      </c>
      <c r="D3160" s="297" t="s">
        <v>4864</v>
      </c>
      <c r="E3160" s="323">
        <v>11000</v>
      </c>
      <c r="F3160" s="310" t="s">
        <v>7716</v>
      </c>
      <c r="G3160" s="297" t="s">
        <v>7717</v>
      </c>
      <c r="H3160" s="297" t="s">
        <v>4887</v>
      </c>
      <c r="I3160" s="297" t="s">
        <v>4868</v>
      </c>
      <c r="J3160" s="324" t="s">
        <v>4869</v>
      </c>
      <c r="K3160" s="325"/>
      <c r="L3160" s="322"/>
      <c r="M3160" s="297"/>
      <c r="N3160" s="326">
        <v>2</v>
      </c>
      <c r="O3160" s="296">
        <v>6</v>
      </c>
      <c r="P3160" s="327">
        <v>67229.188122376669</v>
      </c>
      <c r="Q3160" s="321"/>
    </row>
    <row r="3161" spans="1:17" s="285" customFormat="1" ht="11.25" x14ac:dyDescent="0.2">
      <c r="A3161" s="310" t="s">
        <v>1261</v>
      </c>
      <c r="B3161" s="296" t="s">
        <v>1262</v>
      </c>
      <c r="C3161" s="296" t="s">
        <v>312</v>
      </c>
      <c r="D3161" s="297" t="s">
        <v>4864</v>
      </c>
      <c r="E3161" s="323">
        <v>7500</v>
      </c>
      <c r="F3161" s="310" t="s">
        <v>7718</v>
      </c>
      <c r="G3161" s="297" t="s">
        <v>7719</v>
      </c>
      <c r="H3161" s="297" t="s">
        <v>4917</v>
      </c>
      <c r="I3161" s="297" t="s">
        <v>4868</v>
      </c>
      <c r="J3161" s="324" t="s">
        <v>4869</v>
      </c>
      <c r="K3161" s="325"/>
      <c r="L3161" s="322"/>
      <c r="M3161" s="297"/>
      <c r="N3161" s="326">
        <v>1</v>
      </c>
      <c r="O3161" s="296">
        <v>6</v>
      </c>
      <c r="P3161" s="327">
        <v>46229.188122376669</v>
      </c>
      <c r="Q3161" s="321"/>
    </row>
    <row r="3162" spans="1:17" s="285" customFormat="1" ht="11.25" x14ac:dyDescent="0.2">
      <c r="A3162" s="310" t="s">
        <v>1261</v>
      </c>
      <c r="B3162" s="296" t="s">
        <v>1262</v>
      </c>
      <c r="C3162" s="296" t="s">
        <v>312</v>
      </c>
      <c r="D3162" s="297" t="s">
        <v>4864</v>
      </c>
      <c r="E3162" s="323">
        <v>8500</v>
      </c>
      <c r="F3162" s="310" t="s">
        <v>7720</v>
      </c>
      <c r="G3162" s="297" t="s">
        <v>7721</v>
      </c>
      <c r="H3162" s="297" t="s">
        <v>4867</v>
      </c>
      <c r="I3162" s="297" t="s">
        <v>4868</v>
      </c>
      <c r="J3162" s="324" t="s">
        <v>4869</v>
      </c>
      <c r="K3162" s="325"/>
      <c r="L3162" s="322"/>
      <c r="M3162" s="297"/>
      <c r="N3162" s="326">
        <v>4</v>
      </c>
      <c r="O3162" s="296">
        <v>6</v>
      </c>
      <c r="P3162" s="327">
        <v>52229.188122376669</v>
      </c>
      <c r="Q3162" s="321"/>
    </row>
    <row r="3163" spans="1:17" s="285" customFormat="1" ht="11.25" x14ac:dyDescent="0.2">
      <c r="A3163" s="310" t="s">
        <v>1261</v>
      </c>
      <c r="B3163" s="296" t="s">
        <v>1262</v>
      </c>
      <c r="C3163" s="296" t="s">
        <v>312</v>
      </c>
      <c r="D3163" s="297" t="s">
        <v>4864</v>
      </c>
      <c r="E3163" s="323">
        <v>11000</v>
      </c>
      <c r="F3163" s="310" t="s">
        <v>7722</v>
      </c>
      <c r="G3163" s="297" t="s">
        <v>7723</v>
      </c>
      <c r="H3163" s="297" t="s">
        <v>4887</v>
      </c>
      <c r="I3163" s="297" t="s">
        <v>4868</v>
      </c>
      <c r="J3163" s="324" t="s">
        <v>4869</v>
      </c>
      <c r="K3163" s="325"/>
      <c r="L3163" s="322"/>
      <c r="M3163" s="297"/>
      <c r="N3163" s="326">
        <v>2</v>
      </c>
      <c r="O3163" s="296">
        <v>6</v>
      </c>
      <c r="P3163" s="327">
        <v>67229.188122376669</v>
      </c>
      <c r="Q3163" s="321"/>
    </row>
    <row r="3164" spans="1:17" s="285" customFormat="1" ht="11.25" x14ac:dyDescent="0.2">
      <c r="A3164" s="310" t="s">
        <v>1261</v>
      </c>
      <c r="B3164" s="296" t="s">
        <v>1262</v>
      </c>
      <c r="C3164" s="296" t="s">
        <v>312</v>
      </c>
      <c r="D3164" s="297" t="s">
        <v>4864</v>
      </c>
      <c r="E3164" s="323">
        <v>5500</v>
      </c>
      <c r="F3164" s="310" t="s">
        <v>7724</v>
      </c>
      <c r="G3164" s="297" t="s">
        <v>7725</v>
      </c>
      <c r="H3164" s="297" t="s">
        <v>4874</v>
      </c>
      <c r="I3164" s="297" t="s">
        <v>4868</v>
      </c>
      <c r="J3164" s="324" t="s">
        <v>4869</v>
      </c>
      <c r="K3164" s="325"/>
      <c r="L3164" s="322"/>
      <c r="M3164" s="297"/>
      <c r="N3164" s="326">
        <v>2</v>
      </c>
      <c r="O3164" s="296">
        <v>6</v>
      </c>
      <c r="P3164" s="327">
        <v>34229.188122376669</v>
      </c>
      <c r="Q3164" s="321"/>
    </row>
    <row r="3165" spans="1:17" s="285" customFormat="1" ht="11.25" x14ac:dyDescent="0.2">
      <c r="A3165" s="310" t="s">
        <v>1261</v>
      </c>
      <c r="B3165" s="296" t="s">
        <v>1262</v>
      </c>
      <c r="C3165" s="296" t="s">
        <v>312</v>
      </c>
      <c r="D3165" s="297" t="s">
        <v>4864</v>
      </c>
      <c r="E3165" s="323">
        <v>8500</v>
      </c>
      <c r="F3165" s="310" t="s">
        <v>7726</v>
      </c>
      <c r="G3165" s="297" t="s">
        <v>7727</v>
      </c>
      <c r="H3165" s="297" t="s">
        <v>4887</v>
      </c>
      <c r="I3165" s="297" t="s">
        <v>4868</v>
      </c>
      <c r="J3165" s="324" t="s">
        <v>4869</v>
      </c>
      <c r="K3165" s="325"/>
      <c r="L3165" s="322"/>
      <c r="M3165" s="297"/>
      <c r="N3165" s="326">
        <v>2</v>
      </c>
      <c r="O3165" s="296">
        <v>6</v>
      </c>
      <c r="P3165" s="327">
        <v>53445.188122376669</v>
      </c>
      <c r="Q3165" s="321"/>
    </row>
    <row r="3166" spans="1:17" s="285" customFormat="1" ht="11.25" x14ac:dyDescent="0.2">
      <c r="A3166" s="310" t="s">
        <v>1261</v>
      </c>
      <c r="B3166" s="296" t="s">
        <v>1262</v>
      </c>
      <c r="C3166" s="296" t="s">
        <v>312</v>
      </c>
      <c r="D3166" s="297" t="s">
        <v>4864</v>
      </c>
      <c r="E3166" s="323">
        <v>6500</v>
      </c>
      <c r="F3166" s="310" t="s">
        <v>7728</v>
      </c>
      <c r="G3166" s="297" t="s">
        <v>7729</v>
      </c>
      <c r="H3166" s="297" t="s">
        <v>4887</v>
      </c>
      <c r="I3166" s="297" t="s">
        <v>4868</v>
      </c>
      <c r="J3166" s="324" t="s">
        <v>4869</v>
      </c>
      <c r="K3166" s="325"/>
      <c r="L3166" s="322"/>
      <c r="M3166" s="297"/>
      <c r="N3166" s="326">
        <v>4</v>
      </c>
      <c r="O3166" s="296">
        <v>6</v>
      </c>
      <c r="P3166" s="327">
        <v>40229.188122376669</v>
      </c>
      <c r="Q3166" s="321"/>
    </row>
    <row r="3167" spans="1:17" s="285" customFormat="1" ht="11.25" x14ac:dyDescent="0.2">
      <c r="A3167" s="310" t="s">
        <v>1261</v>
      </c>
      <c r="B3167" s="296" t="s">
        <v>1262</v>
      </c>
      <c r="C3167" s="296" t="s">
        <v>312</v>
      </c>
      <c r="D3167" s="297" t="s">
        <v>4864</v>
      </c>
      <c r="E3167" s="323">
        <v>6500</v>
      </c>
      <c r="F3167" s="310" t="s">
        <v>7730</v>
      </c>
      <c r="G3167" s="297" t="s">
        <v>7731</v>
      </c>
      <c r="H3167" s="297" t="s">
        <v>4867</v>
      </c>
      <c r="I3167" s="297" t="s">
        <v>4868</v>
      </c>
      <c r="J3167" s="324" t="s">
        <v>4869</v>
      </c>
      <c r="K3167" s="325"/>
      <c r="L3167" s="322"/>
      <c r="M3167" s="297"/>
      <c r="N3167" s="326">
        <v>1</v>
      </c>
      <c r="O3167" s="296">
        <v>6</v>
      </c>
      <c r="P3167" s="327">
        <v>40229.188122376669</v>
      </c>
      <c r="Q3167" s="321"/>
    </row>
    <row r="3168" spans="1:17" s="285" customFormat="1" ht="11.25" x14ac:dyDescent="0.2">
      <c r="A3168" s="310" t="s">
        <v>1261</v>
      </c>
      <c r="B3168" s="296" t="s">
        <v>1262</v>
      </c>
      <c r="C3168" s="296" t="s">
        <v>312</v>
      </c>
      <c r="D3168" s="297" t="s">
        <v>4864</v>
      </c>
      <c r="E3168" s="323">
        <v>6500</v>
      </c>
      <c r="F3168" s="310" t="s">
        <v>7732</v>
      </c>
      <c r="G3168" s="297" t="s">
        <v>7733</v>
      </c>
      <c r="H3168" s="297" t="s">
        <v>4877</v>
      </c>
      <c r="I3168" s="297" t="s">
        <v>4868</v>
      </c>
      <c r="J3168" s="324" t="s">
        <v>4869</v>
      </c>
      <c r="K3168" s="325"/>
      <c r="L3168" s="322"/>
      <c r="M3168" s="297"/>
      <c r="N3168" s="326">
        <v>2</v>
      </c>
      <c r="O3168" s="296">
        <v>6</v>
      </c>
      <c r="P3168" s="327">
        <v>40229.188122376669</v>
      </c>
      <c r="Q3168" s="321"/>
    </row>
    <row r="3169" spans="1:17" s="285" customFormat="1" ht="11.25" x14ac:dyDescent="0.2">
      <c r="A3169" s="310" t="s">
        <v>1261</v>
      </c>
      <c r="B3169" s="296" t="s">
        <v>1262</v>
      </c>
      <c r="C3169" s="296" t="s">
        <v>312</v>
      </c>
      <c r="D3169" s="297" t="s">
        <v>4864</v>
      </c>
      <c r="E3169" s="323">
        <v>6500</v>
      </c>
      <c r="F3169" s="310" t="s">
        <v>7734</v>
      </c>
      <c r="G3169" s="297" t="s">
        <v>7735</v>
      </c>
      <c r="H3169" s="297" t="s">
        <v>4867</v>
      </c>
      <c r="I3169" s="297" t="s">
        <v>4868</v>
      </c>
      <c r="J3169" s="324" t="s">
        <v>4869</v>
      </c>
      <c r="K3169" s="325"/>
      <c r="L3169" s="322"/>
      <c r="M3169" s="297"/>
      <c r="N3169" s="326">
        <v>2</v>
      </c>
      <c r="O3169" s="296">
        <v>6</v>
      </c>
      <c r="P3169" s="327">
        <v>40229.188122376669</v>
      </c>
      <c r="Q3169" s="321"/>
    </row>
    <row r="3170" spans="1:17" s="285" customFormat="1" ht="11.25" x14ac:dyDescent="0.2">
      <c r="A3170" s="310" t="s">
        <v>1261</v>
      </c>
      <c r="B3170" s="296" t="s">
        <v>1262</v>
      </c>
      <c r="C3170" s="296" t="s">
        <v>312</v>
      </c>
      <c r="D3170" s="297" t="s">
        <v>4864</v>
      </c>
      <c r="E3170" s="323">
        <v>5500</v>
      </c>
      <c r="F3170" s="310" t="s">
        <v>7736</v>
      </c>
      <c r="G3170" s="297" t="s">
        <v>7737</v>
      </c>
      <c r="H3170" s="297" t="s">
        <v>4867</v>
      </c>
      <c r="I3170" s="297" t="s">
        <v>4868</v>
      </c>
      <c r="J3170" s="324" t="s">
        <v>4869</v>
      </c>
      <c r="K3170" s="325"/>
      <c r="L3170" s="322"/>
      <c r="M3170" s="297"/>
      <c r="N3170" s="326">
        <v>2</v>
      </c>
      <c r="O3170" s="296">
        <v>6</v>
      </c>
      <c r="P3170" s="327">
        <v>34229.188122376669</v>
      </c>
      <c r="Q3170" s="321"/>
    </row>
    <row r="3171" spans="1:17" s="285" customFormat="1" ht="11.25" x14ac:dyDescent="0.2">
      <c r="A3171" s="310" t="s">
        <v>1261</v>
      </c>
      <c r="B3171" s="296" t="s">
        <v>1262</v>
      </c>
      <c r="C3171" s="296" t="s">
        <v>312</v>
      </c>
      <c r="D3171" s="297" t="s">
        <v>4864</v>
      </c>
      <c r="E3171" s="323">
        <v>6500</v>
      </c>
      <c r="F3171" s="310" t="s">
        <v>7738</v>
      </c>
      <c r="G3171" s="297" t="s">
        <v>7739</v>
      </c>
      <c r="H3171" s="297" t="s">
        <v>4903</v>
      </c>
      <c r="I3171" s="297" t="s">
        <v>4868</v>
      </c>
      <c r="J3171" s="324" t="s">
        <v>4869</v>
      </c>
      <c r="K3171" s="325"/>
      <c r="L3171" s="322"/>
      <c r="M3171" s="297"/>
      <c r="N3171" s="326">
        <v>1</v>
      </c>
      <c r="O3171" s="296">
        <v>6</v>
      </c>
      <c r="P3171" s="327">
        <v>40229.188122376669</v>
      </c>
      <c r="Q3171" s="321"/>
    </row>
    <row r="3172" spans="1:17" s="285" customFormat="1" ht="11.25" x14ac:dyDescent="0.2">
      <c r="A3172" s="310" t="s">
        <v>1261</v>
      </c>
      <c r="B3172" s="296" t="s">
        <v>1262</v>
      </c>
      <c r="C3172" s="296" t="s">
        <v>312</v>
      </c>
      <c r="D3172" s="297" t="s">
        <v>4864</v>
      </c>
      <c r="E3172" s="323">
        <v>8500</v>
      </c>
      <c r="F3172" s="310" t="s">
        <v>7740</v>
      </c>
      <c r="G3172" s="297" t="s">
        <v>7741</v>
      </c>
      <c r="H3172" s="297" t="s">
        <v>5029</v>
      </c>
      <c r="I3172" s="297" t="s">
        <v>4868</v>
      </c>
      <c r="J3172" s="324" t="s">
        <v>4869</v>
      </c>
      <c r="K3172" s="325"/>
      <c r="L3172" s="322"/>
      <c r="M3172" s="297"/>
      <c r="N3172" s="326">
        <v>1</v>
      </c>
      <c r="O3172" s="296">
        <v>6</v>
      </c>
      <c r="P3172" s="327">
        <v>52229.188122376669</v>
      </c>
      <c r="Q3172" s="321"/>
    </row>
    <row r="3173" spans="1:17" s="285" customFormat="1" ht="11.25" x14ac:dyDescent="0.2">
      <c r="A3173" s="310" t="s">
        <v>1261</v>
      </c>
      <c r="B3173" s="296" t="s">
        <v>1262</v>
      </c>
      <c r="C3173" s="296" t="s">
        <v>312</v>
      </c>
      <c r="D3173" s="297" t="s">
        <v>4864</v>
      </c>
      <c r="E3173" s="323">
        <v>8500</v>
      </c>
      <c r="F3173" s="310" t="s">
        <v>7742</v>
      </c>
      <c r="G3173" s="297" t="s">
        <v>7743</v>
      </c>
      <c r="H3173" s="297" t="s">
        <v>4887</v>
      </c>
      <c r="I3173" s="297" t="s">
        <v>4868</v>
      </c>
      <c r="J3173" s="324" t="s">
        <v>4869</v>
      </c>
      <c r="K3173" s="325"/>
      <c r="L3173" s="322"/>
      <c r="M3173" s="297"/>
      <c r="N3173" s="326">
        <v>2</v>
      </c>
      <c r="O3173" s="296">
        <v>6</v>
      </c>
      <c r="P3173" s="327">
        <v>52229.188122376669</v>
      </c>
      <c r="Q3173" s="321"/>
    </row>
    <row r="3174" spans="1:17" s="285" customFormat="1" ht="11.25" x14ac:dyDescent="0.2">
      <c r="A3174" s="310" t="s">
        <v>1261</v>
      </c>
      <c r="B3174" s="296" t="s">
        <v>1262</v>
      </c>
      <c r="C3174" s="296" t="s">
        <v>312</v>
      </c>
      <c r="D3174" s="297" t="s">
        <v>4864</v>
      </c>
      <c r="E3174" s="323">
        <v>8500</v>
      </c>
      <c r="F3174" s="310" t="s">
        <v>7749</v>
      </c>
      <c r="G3174" s="297" t="s">
        <v>7750</v>
      </c>
      <c r="H3174" s="297" t="s">
        <v>4877</v>
      </c>
      <c r="I3174" s="297" t="s">
        <v>4868</v>
      </c>
      <c r="J3174" s="324" t="s">
        <v>4869</v>
      </c>
      <c r="K3174" s="325"/>
      <c r="L3174" s="322"/>
      <c r="M3174" s="297"/>
      <c r="N3174" s="326">
        <v>2</v>
      </c>
      <c r="O3174" s="296">
        <v>6</v>
      </c>
      <c r="P3174" s="327">
        <v>52229.188122376669</v>
      </c>
      <c r="Q3174" s="321"/>
    </row>
    <row r="3175" spans="1:17" s="285" customFormat="1" ht="11.25" x14ac:dyDescent="0.2">
      <c r="A3175" s="310" t="s">
        <v>1261</v>
      </c>
      <c r="B3175" s="296" t="s">
        <v>1262</v>
      </c>
      <c r="C3175" s="296" t="s">
        <v>312</v>
      </c>
      <c r="D3175" s="297" t="s">
        <v>4956</v>
      </c>
      <c r="E3175" s="323">
        <v>2500</v>
      </c>
      <c r="F3175" s="310" t="s">
        <v>7751</v>
      </c>
      <c r="G3175" s="297" t="s">
        <v>7752</v>
      </c>
      <c r="H3175" s="297" t="s">
        <v>7753</v>
      </c>
      <c r="I3175" s="297" t="s">
        <v>4897</v>
      </c>
      <c r="J3175" s="297" t="s">
        <v>4898</v>
      </c>
      <c r="K3175" s="325"/>
      <c r="L3175" s="322"/>
      <c r="M3175" s="297"/>
      <c r="N3175" s="326">
        <v>1</v>
      </c>
      <c r="O3175" s="296">
        <v>6</v>
      </c>
      <c r="P3175" s="327">
        <v>16229.188122376669</v>
      </c>
      <c r="Q3175" s="321"/>
    </row>
    <row r="3176" spans="1:17" s="285" customFormat="1" ht="11.25" x14ac:dyDescent="0.2">
      <c r="A3176" s="310" t="s">
        <v>1261</v>
      </c>
      <c r="B3176" s="296" t="s">
        <v>1262</v>
      </c>
      <c r="C3176" s="296" t="s">
        <v>312</v>
      </c>
      <c r="D3176" s="297" t="s">
        <v>4864</v>
      </c>
      <c r="E3176" s="323">
        <v>7500</v>
      </c>
      <c r="F3176" s="310" t="s">
        <v>7754</v>
      </c>
      <c r="G3176" s="297" t="s">
        <v>7755</v>
      </c>
      <c r="H3176" s="297" t="s">
        <v>4867</v>
      </c>
      <c r="I3176" s="297" t="s">
        <v>4868</v>
      </c>
      <c r="J3176" s="324" t="s">
        <v>4869</v>
      </c>
      <c r="K3176" s="325"/>
      <c r="L3176" s="322"/>
      <c r="M3176" s="297"/>
      <c r="N3176" s="326">
        <v>1</v>
      </c>
      <c r="O3176" s="296">
        <v>6</v>
      </c>
      <c r="P3176" s="327">
        <v>46229.188122376669</v>
      </c>
      <c r="Q3176" s="321"/>
    </row>
    <row r="3177" spans="1:17" s="285" customFormat="1" ht="11.25" x14ac:dyDescent="0.2">
      <c r="A3177" s="310" t="s">
        <v>1261</v>
      </c>
      <c r="B3177" s="296" t="s">
        <v>1262</v>
      </c>
      <c r="C3177" s="296" t="s">
        <v>312</v>
      </c>
      <c r="D3177" s="297" t="s">
        <v>4864</v>
      </c>
      <c r="E3177" s="323">
        <v>10000</v>
      </c>
      <c r="F3177" s="310" t="s">
        <v>7756</v>
      </c>
      <c r="G3177" s="297" t="s">
        <v>7757</v>
      </c>
      <c r="H3177" s="297" t="s">
        <v>4877</v>
      </c>
      <c r="I3177" s="297" t="s">
        <v>4868</v>
      </c>
      <c r="J3177" s="324" t="s">
        <v>4869</v>
      </c>
      <c r="K3177" s="325"/>
      <c r="L3177" s="322"/>
      <c r="M3177" s="297"/>
      <c r="N3177" s="326">
        <v>2</v>
      </c>
      <c r="O3177" s="296">
        <v>6</v>
      </c>
      <c r="P3177" s="327">
        <v>61229.188122376669</v>
      </c>
      <c r="Q3177" s="321"/>
    </row>
    <row r="3178" spans="1:17" s="285" customFormat="1" ht="11.25" x14ac:dyDescent="0.2">
      <c r="A3178" s="310" t="s">
        <v>1261</v>
      </c>
      <c r="B3178" s="296" t="s">
        <v>1262</v>
      </c>
      <c r="C3178" s="296" t="s">
        <v>312</v>
      </c>
      <c r="D3178" s="297" t="s">
        <v>4864</v>
      </c>
      <c r="E3178" s="323">
        <v>6500</v>
      </c>
      <c r="F3178" s="310" t="s">
        <v>7758</v>
      </c>
      <c r="G3178" s="297" t="s">
        <v>7759</v>
      </c>
      <c r="H3178" s="297" t="s">
        <v>4887</v>
      </c>
      <c r="I3178" s="297" t="s">
        <v>4868</v>
      </c>
      <c r="J3178" s="324" t="s">
        <v>4869</v>
      </c>
      <c r="K3178" s="325"/>
      <c r="L3178" s="322"/>
      <c r="M3178" s="297"/>
      <c r="N3178" s="326">
        <v>1</v>
      </c>
      <c r="O3178" s="296">
        <v>6</v>
      </c>
      <c r="P3178" s="327">
        <v>40229.188122376669</v>
      </c>
      <c r="Q3178" s="321"/>
    </row>
    <row r="3179" spans="1:17" s="285" customFormat="1" ht="11.25" x14ac:dyDescent="0.2">
      <c r="A3179" s="310" t="s">
        <v>1261</v>
      </c>
      <c r="B3179" s="296" t="s">
        <v>1262</v>
      </c>
      <c r="C3179" s="296" t="s">
        <v>312</v>
      </c>
      <c r="D3179" s="297" t="s">
        <v>4864</v>
      </c>
      <c r="E3179" s="323">
        <v>10500</v>
      </c>
      <c r="F3179" s="310" t="s">
        <v>7760</v>
      </c>
      <c r="G3179" s="297" t="s">
        <v>7761</v>
      </c>
      <c r="H3179" s="297" t="s">
        <v>4903</v>
      </c>
      <c r="I3179" s="297" t="s">
        <v>4868</v>
      </c>
      <c r="J3179" s="324" t="s">
        <v>4869</v>
      </c>
      <c r="K3179" s="325"/>
      <c r="L3179" s="322"/>
      <c r="M3179" s="297"/>
      <c r="N3179" s="326">
        <v>1</v>
      </c>
      <c r="O3179" s="296">
        <v>6</v>
      </c>
      <c r="P3179" s="327">
        <v>64229.188122376669</v>
      </c>
      <c r="Q3179" s="321"/>
    </row>
    <row r="3180" spans="1:17" s="285" customFormat="1" ht="11.25" x14ac:dyDescent="0.2">
      <c r="A3180" s="310" t="s">
        <v>1261</v>
      </c>
      <c r="B3180" s="296" t="s">
        <v>1262</v>
      </c>
      <c r="C3180" s="296" t="s">
        <v>312</v>
      </c>
      <c r="D3180" s="297" t="s">
        <v>4864</v>
      </c>
      <c r="E3180" s="323">
        <v>7500</v>
      </c>
      <c r="F3180" s="310" t="s">
        <v>7762</v>
      </c>
      <c r="G3180" s="297" t="s">
        <v>7763</v>
      </c>
      <c r="H3180" s="297" t="s">
        <v>4874</v>
      </c>
      <c r="I3180" s="297" t="s">
        <v>4868</v>
      </c>
      <c r="J3180" s="324" t="s">
        <v>4869</v>
      </c>
      <c r="K3180" s="325"/>
      <c r="L3180" s="322"/>
      <c r="M3180" s="297"/>
      <c r="N3180" s="326">
        <v>2</v>
      </c>
      <c r="O3180" s="296">
        <v>6</v>
      </c>
      <c r="P3180" s="327">
        <v>46229.188122376669</v>
      </c>
      <c r="Q3180" s="321"/>
    </row>
    <row r="3181" spans="1:17" s="285" customFormat="1" ht="11.25" x14ac:dyDescent="0.2">
      <c r="A3181" s="310" t="s">
        <v>1261</v>
      </c>
      <c r="B3181" s="296" t="s">
        <v>1262</v>
      </c>
      <c r="C3181" s="296" t="s">
        <v>312</v>
      </c>
      <c r="D3181" s="297" t="s">
        <v>4864</v>
      </c>
      <c r="E3181" s="323">
        <v>6500</v>
      </c>
      <c r="F3181" s="310" t="s">
        <v>7764</v>
      </c>
      <c r="G3181" s="297" t="s">
        <v>7765</v>
      </c>
      <c r="H3181" s="297" t="s">
        <v>4877</v>
      </c>
      <c r="I3181" s="297" t="s">
        <v>4868</v>
      </c>
      <c r="J3181" s="324" t="s">
        <v>4869</v>
      </c>
      <c r="K3181" s="325"/>
      <c r="L3181" s="322"/>
      <c r="M3181" s="297"/>
      <c r="N3181" s="326">
        <v>1</v>
      </c>
      <c r="O3181" s="296">
        <v>6</v>
      </c>
      <c r="P3181" s="327">
        <v>45360.978122376669</v>
      </c>
      <c r="Q3181" s="321"/>
    </row>
    <row r="3182" spans="1:17" s="285" customFormat="1" ht="11.25" x14ac:dyDescent="0.2">
      <c r="A3182" s="310" t="s">
        <v>1261</v>
      </c>
      <c r="B3182" s="296" t="s">
        <v>1262</v>
      </c>
      <c r="C3182" s="296" t="s">
        <v>312</v>
      </c>
      <c r="D3182" s="297" t="s">
        <v>4864</v>
      </c>
      <c r="E3182" s="323">
        <v>6500</v>
      </c>
      <c r="F3182" s="310" t="s">
        <v>7766</v>
      </c>
      <c r="G3182" s="297" t="s">
        <v>7767</v>
      </c>
      <c r="H3182" s="297" t="s">
        <v>4887</v>
      </c>
      <c r="I3182" s="297" t="s">
        <v>4868</v>
      </c>
      <c r="J3182" s="324" t="s">
        <v>4869</v>
      </c>
      <c r="K3182" s="325"/>
      <c r="L3182" s="322"/>
      <c r="M3182" s="297"/>
      <c r="N3182" s="326">
        <v>4</v>
      </c>
      <c r="O3182" s="296">
        <v>6</v>
      </c>
      <c r="P3182" s="327">
        <v>40229.188122376669</v>
      </c>
      <c r="Q3182" s="321"/>
    </row>
    <row r="3183" spans="1:17" s="285" customFormat="1" ht="11.25" x14ac:dyDescent="0.2">
      <c r="A3183" s="310" t="s">
        <v>1261</v>
      </c>
      <c r="B3183" s="296" t="s">
        <v>1262</v>
      </c>
      <c r="C3183" s="296" t="s">
        <v>312</v>
      </c>
      <c r="D3183" s="297" t="s">
        <v>4880</v>
      </c>
      <c r="E3183" s="323">
        <v>3500</v>
      </c>
      <c r="F3183" s="310" t="s">
        <v>7768</v>
      </c>
      <c r="G3183" s="297" t="s">
        <v>7769</v>
      </c>
      <c r="H3183" s="297" t="s">
        <v>7770</v>
      </c>
      <c r="I3183" s="297" t="s">
        <v>4883</v>
      </c>
      <c r="J3183" s="324" t="s">
        <v>4884</v>
      </c>
      <c r="K3183" s="325"/>
      <c r="L3183" s="322"/>
      <c r="M3183" s="297"/>
      <c r="N3183" s="326">
        <v>1</v>
      </c>
      <c r="O3183" s="296">
        <v>6</v>
      </c>
      <c r="P3183" s="327">
        <v>22229.188122376669</v>
      </c>
      <c r="Q3183" s="321"/>
    </row>
    <row r="3184" spans="1:17" s="285" customFormat="1" ht="11.25" x14ac:dyDescent="0.2">
      <c r="A3184" s="310" t="s">
        <v>1261</v>
      </c>
      <c r="B3184" s="296" t="s">
        <v>1262</v>
      </c>
      <c r="C3184" s="296" t="s">
        <v>312</v>
      </c>
      <c r="D3184" s="297" t="s">
        <v>4864</v>
      </c>
      <c r="E3184" s="323">
        <v>6500</v>
      </c>
      <c r="F3184" s="310" t="s">
        <v>7771</v>
      </c>
      <c r="G3184" s="297" t="s">
        <v>7772</v>
      </c>
      <c r="H3184" s="297" t="s">
        <v>4874</v>
      </c>
      <c r="I3184" s="297" t="s">
        <v>4868</v>
      </c>
      <c r="J3184" s="324" t="s">
        <v>4869</v>
      </c>
      <c r="K3184" s="325"/>
      <c r="L3184" s="322"/>
      <c r="M3184" s="297"/>
      <c r="N3184" s="326">
        <v>2</v>
      </c>
      <c r="O3184" s="296">
        <v>6</v>
      </c>
      <c r="P3184" s="327">
        <v>40229.188122376669</v>
      </c>
      <c r="Q3184" s="321"/>
    </row>
    <row r="3185" spans="1:17" s="285" customFormat="1" ht="11.25" x14ac:dyDescent="0.2">
      <c r="A3185" s="310" t="s">
        <v>1261</v>
      </c>
      <c r="B3185" s="296" t="s">
        <v>1262</v>
      </c>
      <c r="C3185" s="296" t="s">
        <v>312</v>
      </c>
      <c r="D3185" s="297" t="s">
        <v>4880</v>
      </c>
      <c r="E3185" s="323">
        <v>7500</v>
      </c>
      <c r="F3185" s="310" t="s">
        <v>7773</v>
      </c>
      <c r="G3185" s="297" t="s">
        <v>7774</v>
      </c>
      <c r="H3185" s="297" t="s">
        <v>4877</v>
      </c>
      <c r="I3185" s="297" t="s">
        <v>4897</v>
      </c>
      <c r="J3185" s="324" t="s">
        <v>4884</v>
      </c>
      <c r="K3185" s="325"/>
      <c r="L3185" s="322"/>
      <c r="M3185" s="297"/>
      <c r="N3185" s="326">
        <v>2</v>
      </c>
      <c r="O3185" s="296">
        <v>6</v>
      </c>
      <c r="P3185" s="327">
        <v>46229.188122376669</v>
      </c>
      <c r="Q3185" s="321"/>
    </row>
    <row r="3186" spans="1:17" s="285" customFormat="1" ht="11.25" x14ac:dyDescent="0.2">
      <c r="A3186" s="310" t="s">
        <v>1261</v>
      </c>
      <c r="B3186" s="296" t="s">
        <v>1262</v>
      </c>
      <c r="C3186" s="296" t="s">
        <v>312</v>
      </c>
      <c r="D3186" s="297" t="s">
        <v>4864</v>
      </c>
      <c r="E3186" s="323">
        <v>7500</v>
      </c>
      <c r="F3186" s="310" t="s">
        <v>7775</v>
      </c>
      <c r="G3186" s="297" t="s">
        <v>7776</v>
      </c>
      <c r="H3186" s="297" t="s">
        <v>4877</v>
      </c>
      <c r="I3186" s="297" t="s">
        <v>4868</v>
      </c>
      <c r="J3186" s="324" t="s">
        <v>4869</v>
      </c>
      <c r="K3186" s="325"/>
      <c r="L3186" s="322"/>
      <c r="M3186" s="297"/>
      <c r="N3186" s="326">
        <v>1</v>
      </c>
      <c r="O3186" s="296">
        <v>6</v>
      </c>
      <c r="P3186" s="327">
        <v>46229.188122376669</v>
      </c>
      <c r="Q3186" s="321"/>
    </row>
    <row r="3187" spans="1:17" s="285" customFormat="1" ht="11.25" x14ac:dyDescent="0.2">
      <c r="A3187" s="310" t="s">
        <v>1261</v>
      </c>
      <c r="B3187" s="296" t="s">
        <v>1262</v>
      </c>
      <c r="C3187" s="296" t="s">
        <v>312</v>
      </c>
      <c r="D3187" s="297" t="s">
        <v>4864</v>
      </c>
      <c r="E3187" s="323">
        <v>7500</v>
      </c>
      <c r="F3187" s="310" t="s">
        <v>3324</v>
      </c>
      <c r="G3187" s="297" t="s">
        <v>3325</v>
      </c>
      <c r="H3187" s="297" t="s">
        <v>4917</v>
      </c>
      <c r="I3187" s="297" t="s">
        <v>4868</v>
      </c>
      <c r="J3187" s="324" t="s">
        <v>4869</v>
      </c>
      <c r="K3187" s="325"/>
      <c r="L3187" s="322"/>
      <c r="M3187" s="297"/>
      <c r="N3187" s="326">
        <v>2</v>
      </c>
      <c r="O3187" s="296">
        <v>6</v>
      </c>
      <c r="P3187" s="327">
        <v>48269.188122376669</v>
      </c>
      <c r="Q3187" s="321"/>
    </row>
    <row r="3188" spans="1:17" s="285" customFormat="1" ht="11.25" x14ac:dyDescent="0.2">
      <c r="A3188" s="310" t="s">
        <v>1261</v>
      </c>
      <c r="B3188" s="296" t="s">
        <v>1262</v>
      </c>
      <c r="C3188" s="296" t="s">
        <v>312</v>
      </c>
      <c r="D3188" s="297" t="s">
        <v>4864</v>
      </c>
      <c r="E3188" s="323">
        <v>6000</v>
      </c>
      <c r="F3188" s="310" t="s">
        <v>7777</v>
      </c>
      <c r="G3188" s="297" t="s">
        <v>7778</v>
      </c>
      <c r="H3188" s="297" t="s">
        <v>4887</v>
      </c>
      <c r="I3188" s="297" t="s">
        <v>4868</v>
      </c>
      <c r="J3188" s="324" t="s">
        <v>4869</v>
      </c>
      <c r="K3188" s="325"/>
      <c r="L3188" s="322"/>
      <c r="M3188" s="297"/>
      <c r="N3188" s="326">
        <v>1</v>
      </c>
      <c r="O3188" s="296">
        <v>6</v>
      </c>
      <c r="P3188" s="327">
        <v>37229.188122376669</v>
      </c>
      <c r="Q3188" s="321"/>
    </row>
    <row r="3189" spans="1:17" s="285" customFormat="1" ht="11.25" x14ac:dyDescent="0.2">
      <c r="A3189" s="310" t="s">
        <v>1261</v>
      </c>
      <c r="B3189" s="296" t="s">
        <v>1262</v>
      </c>
      <c r="C3189" s="296" t="s">
        <v>312</v>
      </c>
      <c r="D3189" s="297" t="s">
        <v>4864</v>
      </c>
      <c r="E3189" s="323">
        <v>5500</v>
      </c>
      <c r="F3189" s="310" t="s">
        <v>7781</v>
      </c>
      <c r="G3189" s="297" t="s">
        <v>7782</v>
      </c>
      <c r="H3189" s="297" t="s">
        <v>4867</v>
      </c>
      <c r="I3189" s="297" t="s">
        <v>4868</v>
      </c>
      <c r="J3189" s="324" t="s">
        <v>4869</v>
      </c>
      <c r="K3189" s="325"/>
      <c r="L3189" s="322"/>
      <c r="M3189" s="297"/>
      <c r="N3189" s="326">
        <v>4</v>
      </c>
      <c r="O3189" s="296">
        <v>6</v>
      </c>
      <c r="P3189" s="327">
        <v>34229.188122376669</v>
      </c>
      <c r="Q3189" s="321"/>
    </row>
    <row r="3190" spans="1:17" s="285" customFormat="1" ht="11.25" x14ac:dyDescent="0.2">
      <c r="A3190" s="310" t="s">
        <v>1261</v>
      </c>
      <c r="B3190" s="296" t="s">
        <v>1262</v>
      </c>
      <c r="C3190" s="296" t="s">
        <v>312</v>
      </c>
      <c r="D3190" s="297" t="s">
        <v>4864</v>
      </c>
      <c r="E3190" s="323">
        <v>14500</v>
      </c>
      <c r="F3190" s="310" t="s">
        <v>7783</v>
      </c>
      <c r="G3190" s="297" t="s">
        <v>7784</v>
      </c>
      <c r="H3190" s="297" t="s">
        <v>4963</v>
      </c>
      <c r="I3190" s="297" t="s">
        <v>4868</v>
      </c>
      <c r="J3190" s="324" t="s">
        <v>4869</v>
      </c>
      <c r="K3190" s="325"/>
      <c r="L3190" s="322"/>
      <c r="M3190" s="297"/>
      <c r="N3190" s="326">
        <v>4</v>
      </c>
      <c r="O3190" s="296">
        <v>6</v>
      </c>
      <c r="P3190" s="327">
        <v>88229.188122376669</v>
      </c>
      <c r="Q3190" s="321"/>
    </row>
    <row r="3191" spans="1:17" s="285" customFormat="1" ht="11.25" x14ac:dyDescent="0.2">
      <c r="A3191" s="310" t="s">
        <v>1261</v>
      </c>
      <c r="B3191" s="296" t="s">
        <v>1262</v>
      </c>
      <c r="C3191" s="296" t="s">
        <v>312</v>
      </c>
      <c r="D3191" s="297" t="s">
        <v>4864</v>
      </c>
      <c r="E3191" s="323">
        <v>8500</v>
      </c>
      <c r="F3191" s="310" t="s">
        <v>7785</v>
      </c>
      <c r="G3191" s="297" t="s">
        <v>7786</v>
      </c>
      <c r="H3191" s="297" t="s">
        <v>4874</v>
      </c>
      <c r="I3191" s="297" t="s">
        <v>4868</v>
      </c>
      <c r="J3191" s="324" t="s">
        <v>4869</v>
      </c>
      <c r="K3191" s="325"/>
      <c r="L3191" s="322"/>
      <c r="M3191" s="297"/>
      <c r="N3191" s="326">
        <v>1</v>
      </c>
      <c r="O3191" s="296">
        <v>6</v>
      </c>
      <c r="P3191" s="327">
        <v>52229.188122376669</v>
      </c>
      <c r="Q3191" s="321"/>
    </row>
    <row r="3192" spans="1:17" s="285" customFormat="1" ht="11.25" x14ac:dyDescent="0.2">
      <c r="A3192" s="310" t="s">
        <v>1261</v>
      </c>
      <c r="B3192" s="296" t="s">
        <v>1262</v>
      </c>
      <c r="C3192" s="296" t="s">
        <v>312</v>
      </c>
      <c r="D3192" s="297" t="s">
        <v>4864</v>
      </c>
      <c r="E3192" s="323">
        <v>7500</v>
      </c>
      <c r="F3192" s="310" t="s">
        <v>7787</v>
      </c>
      <c r="G3192" s="297" t="s">
        <v>7788</v>
      </c>
      <c r="H3192" s="297" t="s">
        <v>4867</v>
      </c>
      <c r="I3192" s="297" t="s">
        <v>4868</v>
      </c>
      <c r="J3192" s="324" t="s">
        <v>4869</v>
      </c>
      <c r="K3192" s="325"/>
      <c r="L3192" s="322"/>
      <c r="M3192" s="297"/>
      <c r="N3192" s="326">
        <v>4</v>
      </c>
      <c r="O3192" s="296">
        <v>6</v>
      </c>
      <c r="P3192" s="327">
        <v>46229.188122376669</v>
      </c>
      <c r="Q3192" s="321"/>
    </row>
    <row r="3193" spans="1:17" s="285" customFormat="1" ht="11.25" x14ac:dyDescent="0.2">
      <c r="A3193" s="310" t="s">
        <v>1261</v>
      </c>
      <c r="B3193" s="296" t="s">
        <v>1262</v>
      </c>
      <c r="C3193" s="296" t="s">
        <v>312</v>
      </c>
      <c r="D3193" s="297" t="s">
        <v>4864</v>
      </c>
      <c r="E3193" s="323">
        <v>7500</v>
      </c>
      <c r="F3193" s="310" t="s">
        <v>7789</v>
      </c>
      <c r="G3193" s="297" t="s">
        <v>7790</v>
      </c>
      <c r="H3193" s="297" t="s">
        <v>4867</v>
      </c>
      <c r="I3193" s="297" t="s">
        <v>4868</v>
      </c>
      <c r="J3193" s="324" t="s">
        <v>4869</v>
      </c>
      <c r="K3193" s="325"/>
      <c r="L3193" s="322"/>
      <c r="M3193" s="297"/>
      <c r="N3193" s="326">
        <v>2</v>
      </c>
      <c r="O3193" s="296">
        <v>6</v>
      </c>
      <c r="P3193" s="327">
        <v>46229.188122376669</v>
      </c>
      <c r="Q3193" s="321"/>
    </row>
    <row r="3194" spans="1:17" s="285" customFormat="1" ht="11.25" x14ac:dyDescent="0.2">
      <c r="A3194" s="310" t="s">
        <v>1261</v>
      </c>
      <c r="B3194" s="296" t="s">
        <v>1262</v>
      </c>
      <c r="C3194" s="296" t="s">
        <v>312</v>
      </c>
      <c r="D3194" s="297" t="s">
        <v>4864</v>
      </c>
      <c r="E3194" s="323">
        <v>6500</v>
      </c>
      <c r="F3194" s="310" t="s">
        <v>7791</v>
      </c>
      <c r="G3194" s="297" t="s">
        <v>7792</v>
      </c>
      <c r="H3194" s="297" t="s">
        <v>4877</v>
      </c>
      <c r="I3194" s="297" t="s">
        <v>4868</v>
      </c>
      <c r="J3194" s="324" t="s">
        <v>4869</v>
      </c>
      <c r="K3194" s="325"/>
      <c r="L3194" s="322"/>
      <c r="M3194" s="297"/>
      <c r="N3194" s="326">
        <v>2</v>
      </c>
      <c r="O3194" s="296">
        <v>6</v>
      </c>
      <c r="P3194" s="327">
        <v>40229.188122376669</v>
      </c>
      <c r="Q3194" s="321"/>
    </row>
    <row r="3195" spans="1:17" s="285" customFormat="1" ht="11.25" x14ac:dyDescent="0.2">
      <c r="A3195" s="310" t="s">
        <v>1261</v>
      </c>
      <c r="B3195" s="296" t="s">
        <v>1262</v>
      </c>
      <c r="C3195" s="296" t="s">
        <v>312</v>
      </c>
      <c r="D3195" s="297" t="s">
        <v>4864</v>
      </c>
      <c r="E3195" s="323">
        <v>6500</v>
      </c>
      <c r="F3195" s="310" t="s">
        <v>7793</v>
      </c>
      <c r="G3195" s="297" t="s">
        <v>7794</v>
      </c>
      <c r="H3195" s="297" t="s">
        <v>5196</v>
      </c>
      <c r="I3195" s="297" t="s">
        <v>4868</v>
      </c>
      <c r="J3195" s="324" t="s">
        <v>4869</v>
      </c>
      <c r="K3195" s="325"/>
      <c r="L3195" s="322"/>
      <c r="M3195" s="297"/>
      <c r="N3195" s="326">
        <v>1</v>
      </c>
      <c r="O3195" s="296">
        <v>6</v>
      </c>
      <c r="P3195" s="327">
        <v>40229.188122376669</v>
      </c>
      <c r="Q3195" s="321"/>
    </row>
    <row r="3196" spans="1:17" s="285" customFormat="1" ht="11.25" x14ac:dyDescent="0.2">
      <c r="A3196" s="310" t="s">
        <v>1261</v>
      </c>
      <c r="B3196" s="296" t="s">
        <v>1262</v>
      </c>
      <c r="C3196" s="296" t="s">
        <v>312</v>
      </c>
      <c r="D3196" s="297" t="s">
        <v>4864</v>
      </c>
      <c r="E3196" s="323">
        <v>8500</v>
      </c>
      <c r="F3196" s="310" t="s">
        <v>7795</v>
      </c>
      <c r="G3196" s="297" t="s">
        <v>7796</v>
      </c>
      <c r="H3196" s="297" t="s">
        <v>6123</v>
      </c>
      <c r="I3196" s="297" t="s">
        <v>4868</v>
      </c>
      <c r="J3196" s="324" t="s">
        <v>4869</v>
      </c>
      <c r="K3196" s="325"/>
      <c r="L3196" s="322"/>
      <c r="M3196" s="297"/>
      <c r="N3196" s="326">
        <v>2</v>
      </c>
      <c r="O3196" s="296">
        <v>6</v>
      </c>
      <c r="P3196" s="327">
        <v>52229.188122376669</v>
      </c>
      <c r="Q3196" s="321"/>
    </row>
    <row r="3197" spans="1:17" s="285" customFormat="1" ht="11.25" x14ac:dyDescent="0.2">
      <c r="A3197" s="310" t="s">
        <v>1261</v>
      </c>
      <c r="B3197" s="296" t="s">
        <v>1262</v>
      </c>
      <c r="C3197" s="296" t="s">
        <v>312</v>
      </c>
      <c r="D3197" s="297" t="s">
        <v>4864</v>
      </c>
      <c r="E3197" s="323">
        <v>8500</v>
      </c>
      <c r="F3197" s="310" t="s">
        <v>7797</v>
      </c>
      <c r="G3197" s="297" t="s">
        <v>7798</v>
      </c>
      <c r="H3197" s="297" t="s">
        <v>4867</v>
      </c>
      <c r="I3197" s="297" t="s">
        <v>4868</v>
      </c>
      <c r="J3197" s="324" t="s">
        <v>4869</v>
      </c>
      <c r="K3197" s="325"/>
      <c r="L3197" s="322"/>
      <c r="M3197" s="297"/>
      <c r="N3197" s="326">
        <v>1</v>
      </c>
      <c r="O3197" s="296">
        <v>6</v>
      </c>
      <c r="P3197" s="327">
        <v>52229.188122376669</v>
      </c>
      <c r="Q3197" s="321"/>
    </row>
    <row r="3198" spans="1:17" s="285" customFormat="1" ht="11.25" x14ac:dyDescent="0.2">
      <c r="A3198" s="310" t="s">
        <v>1261</v>
      </c>
      <c r="B3198" s="296" t="s">
        <v>1262</v>
      </c>
      <c r="C3198" s="296" t="s">
        <v>312</v>
      </c>
      <c r="D3198" s="297" t="s">
        <v>4864</v>
      </c>
      <c r="E3198" s="323">
        <v>8500</v>
      </c>
      <c r="F3198" s="310" t="s">
        <v>7799</v>
      </c>
      <c r="G3198" s="297" t="s">
        <v>7800</v>
      </c>
      <c r="H3198" s="297" t="s">
        <v>4874</v>
      </c>
      <c r="I3198" s="297" t="s">
        <v>4868</v>
      </c>
      <c r="J3198" s="324" t="s">
        <v>4869</v>
      </c>
      <c r="K3198" s="325"/>
      <c r="L3198" s="322"/>
      <c r="M3198" s="297"/>
      <c r="N3198" s="326">
        <v>1</v>
      </c>
      <c r="O3198" s="296">
        <v>6</v>
      </c>
      <c r="P3198" s="327">
        <v>52229.188122376669</v>
      </c>
      <c r="Q3198" s="321"/>
    </row>
    <row r="3199" spans="1:17" s="285" customFormat="1" ht="11.25" x14ac:dyDescent="0.2">
      <c r="A3199" s="310" t="s">
        <v>1261</v>
      </c>
      <c r="B3199" s="296" t="s">
        <v>1262</v>
      </c>
      <c r="C3199" s="296" t="s">
        <v>312</v>
      </c>
      <c r="D3199" s="297" t="s">
        <v>4864</v>
      </c>
      <c r="E3199" s="323">
        <v>5500</v>
      </c>
      <c r="F3199" s="310" t="s">
        <v>7801</v>
      </c>
      <c r="G3199" s="297" t="s">
        <v>7802</v>
      </c>
      <c r="H3199" s="297" t="s">
        <v>4874</v>
      </c>
      <c r="I3199" s="297" t="s">
        <v>4868</v>
      </c>
      <c r="J3199" s="324" t="s">
        <v>4869</v>
      </c>
      <c r="K3199" s="325"/>
      <c r="L3199" s="322"/>
      <c r="M3199" s="297"/>
      <c r="N3199" s="326">
        <v>4</v>
      </c>
      <c r="O3199" s="296">
        <v>6</v>
      </c>
      <c r="P3199" s="327">
        <v>34229.188122376669</v>
      </c>
      <c r="Q3199" s="321"/>
    </row>
    <row r="3200" spans="1:17" s="285" customFormat="1" ht="11.25" x14ac:dyDescent="0.2">
      <c r="A3200" s="310" t="s">
        <v>1261</v>
      </c>
      <c r="B3200" s="296" t="s">
        <v>1262</v>
      </c>
      <c r="C3200" s="296" t="s">
        <v>312</v>
      </c>
      <c r="D3200" s="297" t="s">
        <v>4864</v>
      </c>
      <c r="E3200" s="323">
        <f>VLOOKUP(F3200,[1]ES_CGR!$E$2:$M$1643,9,0)</f>
        <v>3200</v>
      </c>
      <c r="F3200" s="310" t="s">
        <v>7805</v>
      </c>
      <c r="G3200" s="297" t="s">
        <v>7806</v>
      </c>
      <c r="H3200" s="297" t="s">
        <v>4903</v>
      </c>
      <c r="I3200" s="297" t="s">
        <v>4868</v>
      </c>
      <c r="J3200" s="324" t="s">
        <v>4869</v>
      </c>
      <c r="K3200" s="325"/>
      <c r="L3200" s="322"/>
      <c r="M3200" s="297"/>
      <c r="N3200" s="326">
        <v>1</v>
      </c>
      <c r="O3200" s="296">
        <v>6</v>
      </c>
      <c r="P3200" s="327">
        <v>20189.188122376669</v>
      </c>
      <c r="Q3200" s="321"/>
    </row>
    <row r="3201" spans="1:17" s="285" customFormat="1" ht="11.25" x14ac:dyDescent="0.2">
      <c r="A3201" s="310" t="s">
        <v>1261</v>
      </c>
      <c r="B3201" s="296" t="s">
        <v>1262</v>
      </c>
      <c r="C3201" s="296" t="s">
        <v>312</v>
      </c>
      <c r="D3201" s="297" t="s">
        <v>4864</v>
      </c>
      <c r="E3201" s="323">
        <v>6500</v>
      </c>
      <c r="F3201" s="310" t="s">
        <v>3899</v>
      </c>
      <c r="G3201" s="297" t="s">
        <v>3900</v>
      </c>
      <c r="H3201" s="297" t="s">
        <v>5196</v>
      </c>
      <c r="I3201" s="297" t="s">
        <v>4868</v>
      </c>
      <c r="J3201" s="324" t="s">
        <v>4869</v>
      </c>
      <c r="K3201" s="325"/>
      <c r="L3201" s="322"/>
      <c r="M3201" s="297"/>
      <c r="N3201" s="326">
        <v>1</v>
      </c>
      <c r="O3201" s="296">
        <v>6</v>
      </c>
      <c r="P3201" s="327">
        <v>40229.188122376669</v>
      </c>
      <c r="Q3201" s="321"/>
    </row>
    <row r="3202" spans="1:17" s="285" customFormat="1" ht="11.25" x14ac:dyDescent="0.2">
      <c r="A3202" s="310" t="s">
        <v>1261</v>
      </c>
      <c r="B3202" s="296" t="s">
        <v>1262</v>
      </c>
      <c r="C3202" s="296" t="s">
        <v>312</v>
      </c>
      <c r="D3202" s="297" t="s">
        <v>4864</v>
      </c>
      <c r="E3202" s="323">
        <v>8500</v>
      </c>
      <c r="F3202" s="310" t="s">
        <v>7809</v>
      </c>
      <c r="G3202" s="297" t="s">
        <v>7810</v>
      </c>
      <c r="H3202" s="297" t="s">
        <v>4887</v>
      </c>
      <c r="I3202" s="297" t="s">
        <v>4868</v>
      </c>
      <c r="J3202" s="324" t="s">
        <v>4869</v>
      </c>
      <c r="K3202" s="325"/>
      <c r="L3202" s="322"/>
      <c r="M3202" s="297"/>
      <c r="N3202" s="326">
        <v>1</v>
      </c>
      <c r="O3202" s="296">
        <v>6</v>
      </c>
      <c r="P3202" s="327">
        <v>52229.188122376669</v>
      </c>
      <c r="Q3202" s="321"/>
    </row>
    <row r="3203" spans="1:17" s="285" customFormat="1" ht="11.25" x14ac:dyDescent="0.2">
      <c r="A3203" s="310" t="s">
        <v>1261</v>
      </c>
      <c r="B3203" s="296" t="s">
        <v>1262</v>
      </c>
      <c r="C3203" s="296" t="s">
        <v>312</v>
      </c>
      <c r="D3203" s="297" t="s">
        <v>4864</v>
      </c>
      <c r="E3203" s="323">
        <v>6500</v>
      </c>
      <c r="F3203" s="310" t="s">
        <v>7811</v>
      </c>
      <c r="G3203" s="297" t="s">
        <v>7812</v>
      </c>
      <c r="H3203" s="297" t="s">
        <v>5029</v>
      </c>
      <c r="I3203" s="297" t="s">
        <v>4868</v>
      </c>
      <c r="J3203" s="324" t="s">
        <v>4869</v>
      </c>
      <c r="K3203" s="325"/>
      <c r="L3203" s="322"/>
      <c r="M3203" s="297"/>
      <c r="N3203" s="326">
        <v>1</v>
      </c>
      <c r="O3203" s="296">
        <v>6</v>
      </c>
      <c r="P3203" s="327">
        <v>40229.188122376669</v>
      </c>
      <c r="Q3203" s="321"/>
    </row>
    <row r="3204" spans="1:17" s="285" customFormat="1" ht="11.25" x14ac:dyDescent="0.2">
      <c r="A3204" s="310" t="s">
        <v>1261</v>
      </c>
      <c r="B3204" s="296" t="s">
        <v>1262</v>
      </c>
      <c r="C3204" s="296" t="s">
        <v>312</v>
      </c>
      <c r="D3204" s="297" t="s">
        <v>4864</v>
      </c>
      <c r="E3204" s="323">
        <v>5500</v>
      </c>
      <c r="F3204" s="310" t="s">
        <v>7813</v>
      </c>
      <c r="G3204" s="297" t="s">
        <v>7814</v>
      </c>
      <c r="H3204" s="297" t="s">
        <v>4867</v>
      </c>
      <c r="I3204" s="297" t="s">
        <v>4868</v>
      </c>
      <c r="J3204" s="324" t="s">
        <v>4869</v>
      </c>
      <c r="K3204" s="325"/>
      <c r="L3204" s="322"/>
      <c r="M3204" s="297"/>
      <c r="N3204" s="326">
        <v>2</v>
      </c>
      <c r="O3204" s="296">
        <v>6</v>
      </c>
      <c r="P3204" s="327">
        <v>34229.188122376669</v>
      </c>
      <c r="Q3204" s="321"/>
    </row>
    <row r="3205" spans="1:17" s="285" customFormat="1" ht="11.25" x14ac:dyDescent="0.2">
      <c r="A3205" s="310" t="s">
        <v>1261</v>
      </c>
      <c r="B3205" s="296" t="s">
        <v>1262</v>
      </c>
      <c r="C3205" s="296" t="s">
        <v>312</v>
      </c>
      <c r="D3205" s="297" t="s">
        <v>4864</v>
      </c>
      <c r="E3205" s="323">
        <v>7500</v>
      </c>
      <c r="F3205" s="310" t="s">
        <v>7815</v>
      </c>
      <c r="G3205" s="297" t="s">
        <v>7816</v>
      </c>
      <c r="H3205" s="297" t="s">
        <v>4867</v>
      </c>
      <c r="I3205" s="297" t="s">
        <v>4868</v>
      </c>
      <c r="J3205" s="324" t="s">
        <v>4869</v>
      </c>
      <c r="K3205" s="325"/>
      <c r="L3205" s="322"/>
      <c r="M3205" s="297"/>
      <c r="N3205" s="326">
        <v>2</v>
      </c>
      <c r="O3205" s="296">
        <v>6</v>
      </c>
      <c r="P3205" s="327">
        <v>46229.188122376669</v>
      </c>
      <c r="Q3205" s="321"/>
    </row>
    <row r="3206" spans="1:17" s="285" customFormat="1" ht="11.25" x14ac:dyDescent="0.2">
      <c r="A3206" s="310" t="s">
        <v>1261</v>
      </c>
      <c r="B3206" s="296" t="s">
        <v>1262</v>
      </c>
      <c r="C3206" s="296" t="s">
        <v>312</v>
      </c>
      <c r="D3206" s="297" t="s">
        <v>4864</v>
      </c>
      <c r="E3206" s="323">
        <v>6500</v>
      </c>
      <c r="F3206" s="310" t="s">
        <v>7817</v>
      </c>
      <c r="G3206" s="297" t="s">
        <v>7818</v>
      </c>
      <c r="H3206" s="297" t="s">
        <v>4903</v>
      </c>
      <c r="I3206" s="297" t="s">
        <v>4868</v>
      </c>
      <c r="J3206" s="324" t="s">
        <v>4869</v>
      </c>
      <c r="K3206" s="325"/>
      <c r="L3206" s="322"/>
      <c r="M3206" s="297"/>
      <c r="N3206" s="326">
        <v>1</v>
      </c>
      <c r="O3206" s="296">
        <v>6</v>
      </c>
      <c r="P3206" s="327">
        <v>40229.188122376669</v>
      </c>
      <c r="Q3206" s="321"/>
    </row>
    <row r="3207" spans="1:17" s="285" customFormat="1" ht="11.25" x14ac:dyDescent="0.2">
      <c r="A3207" s="310" t="s">
        <v>1261</v>
      </c>
      <c r="B3207" s="296" t="s">
        <v>1262</v>
      </c>
      <c r="C3207" s="296" t="s">
        <v>312</v>
      </c>
      <c r="D3207" s="297" t="s">
        <v>4864</v>
      </c>
      <c r="E3207" s="323">
        <v>6500</v>
      </c>
      <c r="F3207" s="310" t="s">
        <v>7819</v>
      </c>
      <c r="G3207" s="297" t="s">
        <v>7820</v>
      </c>
      <c r="H3207" s="297" t="s">
        <v>4877</v>
      </c>
      <c r="I3207" s="297" t="s">
        <v>4868</v>
      </c>
      <c r="J3207" s="324" t="s">
        <v>4869</v>
      </c>
      <c r="K3207" s="325"/>
      <c r="L3207" s="322"/>
      <c r="M3207" s="297"/>
      <c r="N3207" s="326">
        <v>2</v>
      </c>
      <c r="O3207" s="296">
        <v>6</v>
      </c>
      <c r="P3207" s="327">
        <v>40229.188122376669</v>
      </c>
      <c r="Q3207" s="321"/>
    </row>
    <row r="3208" spans="1:17" s="285" customFormat="1" ht="11.25" x14ac:dyDescent="0.2">
      <c r="A3208" s="310" t="s">
        <v>1261</v>
      </c>
      <c r="B3208" s="296" t="s">
        <v>1262</v>
      </c>
      <c r="C3208" s="296" t="s">
        <v>312</v>
      </c>
      <c r="D3208" s="297" t="s">
        <v>4864</v>
      </c>
      <c r="E3208" s="323">
        <v>8500</v>
      </c>
      <c r="F3208" s="310" t="s">
        <v>7821</v>
      </c>
      <c r="G3208" s="297" t="s">
        <v>7822</v>
      </c>
      <c r="H3208" s="297" t="s">
        <v>4877</v>
      </c>
      <c r="I3208" s="297" t="s">
        <v>4868</v>
      </c>
      <c r="J3208" s="324" t="s">
        <v>4869</v>
      </c>
      <c r="K3208" s="325"/>
      <c r="L3208" s="322"/>
      <c r="M3208" s="297"/>
      <c r="N3208" s="326">
        <v>1</v>
      </c>
      <c r="O3208" s="296">
        <v>6</v>
      </c>
      <c r="P3208" s="327">
        <v>52229.188122376669</v>
      </c>
      <c r="Q3208" s="321"/>
    </row>
    <row r="3209" spans="1:17" s="285" customFormat="1" ht="11.25" x14ac:dyDescent="0.2">
      <c r="A3209" s="310" t="s">
        <v>1261</v>
      </c>
      <c r="B3209" s="296" t="s">
        <v>1262</v>
      </c>
      <c r="C3209" s="296" t="s">
        <v>312</v>
      </c>
      <c r="D3209" s="297" t="s">
        <v>4864</v>
      </c>
      <c r="E3209" s="323">
        <v>9500</v>
      </c>
      <c r="F3209" s="310" t="s">
        <v>1590</v>
      </c>
      <c r="G3209" s="297" t="s">
        <v>1591</v>
      </c>
      <c r="H3209" s="297" t="s">
        <v>4874</v>
      </c>
      <c r="I3209" s="297" t="s">
        <v>4868</v>
      </c>
      <c r="J3209" s="324" t="s">
        <v>4869</v>
      </c>
      <c r="K3209" s="325"/>
      <c r="L3209" s="322"/>
      <c r="M3209" s="297"/>
      <c r="N3209" s="326">
        <v>1</v>
      </c>
      <c r="O3209" s="296">
        <v>6</v>
      </c>
      <c r="P3209" s="327">
        <v>58229.188122376669</v>
      </c>
      <c r="Q3209" s="321"/>
    </row>
    <row r="3210" spans="1:17" s="285" customFormat="1" ht="11.25" x14ac:dyDescent="0.2">
      <c r="A3210" s="310" t="s">
        <v>1261</v>
      </c>
      <c r="B3210" s="296" t="s">
        <v>1262</v>
      </c>
      <c r="C3210" s="296" t="s">
        <v>312</v>
      </c>
      <c r="D3210" s="297" t="s">
        <v>4864</v>
      </c>
      <c r="E3210" s="323">
        <v>5500</v>
      </c>
      <c r="F3210" s="310" t="s">
        <v>7823</v>
      </c>
      <c r="G3210" s="297" t="s">
        <v>7824</v>
      </c>
      <c r="H3210" s="297" t="s">
        <v>5154</v>
      </c>
      <c r="I3210" s="297" t="s">
        <v>4868</v>
      </c>
      <c r="J3210" s="324" t="s">
        <v>4869</v>
      </c>
      <c r="K3210" s="325"/>
      <c r="L3210" s="322"/>
      <c r="M3210" s="297"/>
      <c r="N3210" s="326">
        <v>1</v>
      </c>
      <c r="O3210" s="296">
        <v>6</v>
      </c>
      <c r="P3210" s="327">
        <v>34229.188122376669</v>
      </c>
      <c r="Q3210" s="321"/>
    </row>
    <row r="3211" spans="1:17" s="285" customFormat="1" ht="11.25" x14ac:dyDescent="0.2">
      <c r="A3211" s="310" t="s">
        <v>1261</v>
      </c>
      <c r="B3211" s="296" t="s">
        <v>1262</v>
      </c>
      <c r="C3211" s="296" t="s">
        <v>312</v>
      </c>
      <c r="D3211" s="297" t="s">
        <v>4864</v>
      </c>
      <c r="E3211" s="323">
        <v>3000</v>
      </c>
      <c r="F3211" s="310" t="s">
        <v>7825</v>
      </c>
      <c r="G3211" s="297" t="s">
        <v>7826</v>
      </c>
      <c r="H3211" s="297" t="s">
        <v>7827</v>
      </c>
      <c r="I3211" s="297" t="s">
        <v>4868</v>
      </c>
      <c r="J3211" s="324" t="s">
        <v>4869</v>
      </c>
      <c r="K3211" s="325"/>
      <c r="L3211" s="322"/>
      <c r="M3211" s="297"/>
      <c r="N3211" s="326">
        <v>1</v>
      </c>
      <c r="O3211" s="296">
        <v>6</v>
      </c>
      <c r="P3211" s="327">
        <v>19229.188122376669</v>
      </c>
      <c r="Q3211" s="321"/>
    </row>
    <row r="3212" spans="1:17" s="285" customFormat="1" ht="11.25" x14ac:dyDescent="0.2">
      <c r="A3212" s="310" t="s">
        <v>1261</v>
      </c>
      <c r="B3212" s="296" t="s">
        <v>1262</v>
      </c>
      <c r="C3212" s="296" t="s">
        <v>312</v>
      </c>
      <c r="D3212" s="297" t="s">
        <v>4864</v>
      </c>
      <c r="E3212" s="323">
        <v>10500</v>
      </c>
      <c r="F3212" s="310" t="s">
        <v>7828</v>
      </c>
      <c r="G3212" s="297" t="s">
        <v>7829</v>
      </c>
      <c r="H3212" s="297" t="s">
        <v>4917</v>
      </c>
      <c r="I3212" s="297" t="s">
        <v>4868</v>
      </c>
      <c r="J3212" s="324" t="s">
        <v>4869</v>
      </c>
      <c r="K3212" s="325"/>
      <c r="L3212" s="322"/>
      <c r="M3212" s="297"/>
      <c r="N3212" s="326">
        <v>4</v>
      </c>
      <c r="O3212" s="296">
        <v>6</v>
      </c>
      <c r="P3212" s="327">
        <v>64229.188122376669</v>
      </c>
      <c r="Q3212" s="321"/>
    </row>
    <row r="3213" spans="1:17" s="285" customFormat="1" ht="11.25" x14ac:dyDescent="0.2">
      <c r="A3213" s="310" t="s">
        <v>1261</v>
      </c>
      <c r="B3213" s="296" t="s">
        <v>1262</v>
      </c>
      <c r="C3213" s="296" t="s">
        <v>312</v>
      </c>
      <c r="D3213" s="297" t="s">
        <v>4864</v>
      </c>
      <c r="E3213" s="323">
        <v>10000</v>
      </c>
      <c r="F3213" s="310" t="s">
        <v>7830</v>
      </c>
      <c r="G3213" s="297" t="s">
        <v>7831</v>
      </c>
      <c r="H3213" s="297" t="s">
        <v>4887</v>
      </c>
      <c r="I3213" s="297" t="s">
        <v>4868</v>
      </c>
      <c r="J3213" s="324" t="s">
        <v>4869</v>
      </c>
      <c r="K3213" s="325"/>
      <c r="L3213" s="322"/>
      <c r="M3213" s="297"/>
      <c r="N3213" s="326">
        <v>2</v>
      </c>
      <c r="O3213" s="296">
        <v>6</v>
      </c>
      <c r="P3213" s="327">
        <v>61229.188122376669</v>
      </c>
      <c r="Q3213" s="321"/>
    </row>
    <row r="3214" spans="1:17" s="285" customFormat="1" ht="11.25" x14ac:dyDescent="0.2">
      <c r="A3214" s="310" t="s">
        <v>1261</v>
      </c>
      <c r="B3214" s="296" t="s">
        <v>1262</v>
      </c>
      <c r="C3214" s="296" t="s">
        <v>312</v>
      </c>
      <c r="D3214" s="297" t="s">
        <v>4864</v>
      </c>
      <c r="E3214" s="323">
        <v>9500</v>
      </c>
      <c r="F3214" s="310" t="s">
        <v>7832</v>
      </c>
      <c r="G3214" s="297" t="s">
        <v>7833</v>
      </c>
      <c r="H3214" s="297" t="s">
        <v>4867</v>
      </c>
      <c r="I3214" s="297" t="s">
        <v>4868</v>
      </c>
      <c r="J3214" s="324" t="s">
        <v>4869</v>
      </c>
      <c r="K3214" s="325"/>
      <c r="L3214" s="322"/>
      <c r="M3214" s="297"/>
      <c r="N3214" s="326">
        <v>2</v>
      </c>
      <c r="O3214" s="296">
        <v>6</v>
      </c>
      <c r="P3214" s="327">
        <v>58229.188122376669</v>
      </c>
      <c r="Q3214" s="321"/>
    </row>
    <row r="3215" spans="1:17" s="285" customFormat="1" ht="11.25" x14ac:dyDescent="0.2">
      <c r="A3215" s="310" t="s">
        <v>1261</v>
      </c>
      <c r="B3215" s="296" t="s">
        <v>1262</v>
      </c>
      <c r="C3215" s="296" t="s">
        <v>312</v>
      </c>
      <c r="D3215" s="297" t="s">
        <v>4864</v>
      </c>
      <c r="E3215" s="323">
        <v>12500</v>
      </c>
      <c r="F3215" s="310" t="s">
        <v>7834</v>
      </c>
      <c r="G3215" s="297" t="s">
        <v>7835</v>
      </c>
      <c r="H3215" s="297" t="s">
        <v>5664</v>
      </c>
      <c r="I3215" s="297" t="s">
        <v>4868</v>
      </c>
      <c r="J3215" s="324" t="s">
        <v>4869</v>
      </c>
      <c r="K3215" s="325"/>
      <c r="L3215" s="322"/>
      <c r="M3215" s="297"/>
      <c r="N3215" s="326">
        <v>4</v>
      </c>
      <c r="O3215" s="296">
        <v>6</v>
      </c>
      <c r="P3215" s="327">
        <v>76229.188122376669</v>
      </c>
      <c r="Q3215" s="321"/>
    </row>
    <row r="3216" spans="1:17" s="285" customFormat="1" ht="11.25" x14ac:dyDescent="0.2">
      <c r="A3216" s="310" t="s">
        <v>1261</v>
      </c>
      <c r="B3216" s="296" t="s">
        <v>1262</v>
      </c>
      <c r="C3216" s="296" t="s">
        <v>312</v>
      </c>
      <c r="D3216" s="297" t="s">
        <v>4864</v>
      </c>
      <c r="E3216" s="323">
        <v>8500</v>
      </c>
      <c r="F3216" s="310" t="s">
        <v>7836</v>
      </c>
      <c r="G3216" s="297" t="s">
        <v>7837</v>
      </c>
      <c r="H3216" s="297" t="s">
        <v>4877</v>
      </c>
      <c r="I3216" s="297" t="s">
        <v>4868</v>
      </c>
      <c r="J3216" s="324" t="s">
        <v>4869</v>
      </c>
      <c r="K3216" s="325"/>
      <c r="L3216" s="322"/>
      <c r="M3216" s="297"/>
      <c r="N3216" s="326">
        <v>1</v>
      </c>
      <c r="O3216" s="296">
        <v>6</v>
      </c>
      <c r="P3216" s="327">
        <v>52229.188122376669</v>
      </c>
      <c r="Q3216" s="321"/>
    </row>
    <row r="3217" spans="1:17" s="285" customFormat="1" ht="11.25" x14ac:dyDescent="0.2">
      <c r="A3217" s="310" t="s">
        <v>1261</v>
      </c>
      <c r="B3217" s="296" t="s">
        <v>1262</v>
      </c>
      <c r="C3217" s="296" t="s">
        <v>312</v>
      </c>
      <c r="D3217" s="297" t="s">
        <v>4956</v>
      </c>
      <c r="E3217" s="323">
        <v>2500</v>
      </c>
      <c r="F3217" s="310" t="s">
        <v>7838</v>
      </c>
      <c r="G3217" s="297" t="s">
        <v>7839</v>
      </c>
      <c r="H3217" s="297" t="s">
        <v>6527</v>
      </c>
      <c r="I3217" s="297" t="s">
        <v>4868</v>
      </c>
      <c r="J3217" s="324" t="s">
        <v>5069</v>
      </c>
      <c r="K3217" s="325"/>
      <c r="L3217" s="322"/>
      <c r="M3217" s="297"/>
      <c r="N3217" s="326">
        <v>1</v>
      </c>
      <c r="O3217" s="296">
        <v>6</v>
      </c>
      <c r="P3217" s="327">
        <v>16229.188122376669</v>
      </c>
      <c r="Q3217" s="321"/>
    </row>
    <row r="3218" spans="1:17" s="285" customFormat="1" ht="11.25" x14ac:dyDescent="0.2">
      <c r="A3218" s="310" t="s">
        <v>1261</v>
      </c>
      <c r="B3218" s="296" t="s">
        <v>1262</v>
      </c>
      <c r="C3218" s="296" t="s">
        <v>312</v>
      </c>
      <c r="D3218" s="297" t="s">
        <v>4864</v>
      </c>
      <c r="E3218" s="323">
        <v>6500</v>
      </c>
      <c r="F3218" s="310" t="s">
        <v>7840</v>
      </c>
      <c r="G3218" s="297" t="s">
        <v>7841</v>
      </c>
      <c r="H3218" s="297" t="s">
        <v>4867</v>
      </c>
      <c r="I3218" s="297" t="s">
        <v>4868</v>
      </c>
      <c r="J3218" s="324" t="s">
        <v>4869</v>
      </c>
      <c r="K3218" s="325"/>
      <c r="L3218" s="322"/>
      <c r="M3218" s="297"/>
      <c r="N3218" s="326">
        <v>2</v>
      </c>
      <c r="O3218" s="296">
        <v>6</v>
      </c>
      <c r="P3218" s="327">
        <v>40229.188122376669</v>
      </c>
      <c r="Q3218" s="321"/>
    </row>
    <row r="3219" spans="1:17" s="285" customFormat="1" ht="11.25" x14ac:dyDescent="0.2">
      <c r="A3219" s="310" t="s">
        <v>1261</v>
      </c>
      <c r="B3219" s="296" t="s">
        <v>1262</v>
      </c>
      <c r="C3219" s="296" t="s">
        <v>312</v>
      </c>
      <c r="D3219" s="297" t="s">
        <v>4864</v>
      </c>
      <c r="E3219" s="323">
        <v>6500</v>
      </c>
      <c r="F3219" s="310" t="s">
        <v>7842</v>
      </c>
      <c r="G3219" s="297" t="s">
        <v>7843</v>
      </c>
      <c r="H3219" s="297" t="s">
        <v>4877</v>
      </c>
      <c r="I3219" s="297" t="s">
        <v>4868</v>
      </c>
      <c r="J3219" s="324" t="s">
        <v>4869</v>
      </c>
      <c r="K3219" s="325"/>
      <c r="L3219" s="322"/>
      <c r="M3219" s="297"/>
      <c r="N3219" s="326">
        <v>2</v>
      </c>
      <c r="O3219" s="296">
        <v>6</v>
      </c>
      <c r="P3219" s="327">
        <v>40229.188122376669</v>
      </c>
      <c r="Q3219" s="321"/>
    </row>
    <row r="3220" spans="1:17" s="285" customFormat="1" ht="11.25" x14ac:dyDescent="0.2">
      <c r="A3220" s="310" t="s">
        <v>1261</v>
      </c>
      <c r="B3220" s="296" t="s">
        <v>1262</v>
      </c>
      <c r="C3220" s="296" t="s">
        <v>312</v>
      </c>
      <c r="D3220" s="297" t="s">
        <v>4864</v>
      </c>
      <c r="E3220" s="323">
        <v>7500</v>
      </c>
      <c r="F3220" s="310" t="s">
        <v>7844</v>
      </c>
      <c r="G3220" s="297" t="s">
        <v>7845</v>
      </c>
      <c r="H3220" s="297" t="s">
        <v>4867</v>
      </c>
      <c r="I3220" s="297" t="s">
        <v>4868</v>
      </c>
      <c r="J3220" s="324" t="s">
        <v>4869</v>
      </c>
      <c r="K3220" s="325"/>
      <c r="L3220" s="322"/>
      <c r="M3220" s="297"/>
      <c r="N3220" s="326">
        <v>2</v>
      </c>
      <c r="O3220" s="296">
        <v>6</v>
      </c>
      <c r="P3220" s="327">
        <v>46229.188122376669</v>
      </c>
      <c r="Q3220" s="321"/>
    </row>
    <row r="3221" spans="1:17" s="285" customFormat="1" ht="11.25" x14ac:dyDescent="0.2">
      <c r="A3221" s="310" t="s">
        <v>1261</v>
      </c>
      <c r="B3221" s="296" t="s">
        <v>1262</v>
      </c>
      <c r="C3221" s="296" t="s">
        <v>312</v>
      </c>
      <c r="D3221" s="297" t="s">
        <v>4864</v>
      </c>
      <c r="E3221" s="323">
        <v>7500</v>
      </c>
      <c r="F3221" s="310" t="s">
        <v>7846</v>
      </c>
      <c r="G3221" s="297" t="s">
        <v>7847</v>
      </c>
      <c r="H3221" s="297" t="s">
        <v>4867</v>
      </c>
      <c r="I3221" s="297" t="s">
        <v>4868</v>
      </c>
      <c r="J3221" s="324" t="s">
        <v>4869</v>
      </c>
      <c r="K3221" s="325"/>
      <c r="L3221" s="322"/>
      <c r="M3221" s="297"/>
      <c r="N3221" s="326">
        <v>2</v>
      </c>
      <c r="O3221" s="296">
        <v>6</v>
      </c>
      <c r="P3221" s="327">
        <v>46229.188122376669</v>
      </c>
      <c r="Q3221" s="321"/>
    </row>
    <row r="3222" spans="1:17" s="285" customFormat="1" ht="11.25" x14ac:dyDescent="0.2">
      <c r="A3222" s="310" t="s">
        <v>1261</v>
      </c>
      <c r="B3222" s="296" t="s">
        <v>1262</v>
      </c>
      <c r="C3222" s="296" t="s">
        <v>312</v>
      </c>
      <c r="D3222" s="297" t="s">
        <v>4864</v>
      </c>
      <c r="E3222" s="323">
        <v>5500</v>
      </c>
      <c r="F3222" s="310" t="s">
        <v>7848</v>
      </c>
      <c r="G3222" s="297" t="s">
        <v>7849</v>
      </c>
      <c r="H3222" s="297" t="s">
        <v>4914</v>
      </c>
      <c r="I3222" s="297" t="s">
        <v>4883</v>
      </c>
      <c r="J3222" s="324" t="s">
        <v>4884</v>
      </c>
      <c r="K3222" s="325"/>
      <c r="L3222" s="322"/>
      <c r="M3222" s="297"/>
      <c r="N3222" s="326">
        <v>1</v>
      </c>
      <c r="O3222" s="296">
        <v>6</v>
      </c>
      <c r="P3222" s="327">
        <v>34229.188122376669</v>
      </c>
      <c r="Q3222" s="321"/>
    </row>
    <row r="3223" spans="1:17" s="285" customFormat="1" ht="11.25" x14ac:dyDescent="0.2">
      <c r="A3223" s="310" t="s">
        <v>1261</v>
      </c>
      <c r="B3223" s="296" t="s">
        <v>1262</v>
      </c>
      <c r="C3223" s="296" t="s">
        <v>312</v>
      </c>
      <c r="D3223" s="297" t="s">
        <v>4864</v>
      </c>
      <c r="E3223" s="323">
        <v>10500</v>
      </c>
      <c r="F3223" s="310" t="s">
        <v>7851</v>
      </c>
      <c r="G3223" s="297" t="s">
        <v>7852</v>
      </c>
      <c r="H3223" s="297" t="s">
        <v>4903</v>
      </c>
      <c r="I3223" s="297" t="s">
        <v>4868</v>
      </c>
      <c r="J3223" s="324" t="s">
        <v>4869</v>
      </c>
      <c r="K3223" s="325"/>
      <c r="L3223" s="322"/>
      <c r="M3223" s="297"/>
      <c r="N3223" s="326">
        <v>4</v>
      </c>
      <c r="O3223" s="296">
        <v>6</v>
      </c>
      <c r="P3223" s="327">
        <v>64229.188122376669</v>
      </c>
      <c r="Q3223" s="321"/>
    </row>
    <row r="3224" spans="1:17" s="285" customFormat="1" ht="11.25" x14ac:dyDescent="0.2">
      <c r="A3224" s="310" t="s">
        <v>1261</v>
      </c>
      <c r="B3224" s="296" t="s">
        <v>1262</v>
      </c>
      <c r="C3224" s="296" t="s">
        <v>312</v>
      </c>
      <c r="D3224" s="297" t="s">
        <v>4864</v>
      </c>
      <c r="E3224" s="323">
        <v>7500</v>
      </c>
      <c r="F3224" s="310" t="s">
        <v>7855</v>
      </c>
      <c r="G3224" s="297" t="s">
        <v>7856</v>
      </c>
      <c r="H3224" s="297" t="s">
        <v>4877</v>
      </c>
      <c r="I3224" s="297" t="s">
        <v>4868</v>
      </c>
      <c r="J3224" s="324" t="s">
        <v>4869</v>
      </c>
      <c r="K3224" s="325"/>
      <c r="L3224" s="322"/>
      <c r="M3224" s="297"/>
      <c r="N3224" s="326">
        <v>1</v>
      </c>
      <c r="O3224" s="296">
        <v>6</v>
      </c>
      <c r="P3224" s="327">
        <v>46229.188122376669</v>
      </c>
      <c r="Q3224" s="321"/>
    </row>
    <row r="3225" spans="1:17" s="285" customFormat="1" ht="11.25" x14ac:dyDescent="0.2">
      <c r="A3225" s="310" t="s">
        <v>1261</v>
      </c>
      <c r="B3225" s="296" t="s">
        <v>1262</v>
      </c>
      <c r="C3225" s="296" t="s">
        <v>312</v>
      </c>
      <c r="D3225" s="297" t="s">
        <v>4880</v>
      </c>
      <c r="E3225" s="323">
        <v>6500</v>
      </c>
      <c r="F3225" s="310" t="s">
        <v>7857</v>
      </c>
      <c r="G3225" s="297" t="s">
        <v>7858</v>
      </c>
      <c r="H3225" s="297" t="s">
        <v>4867</v>
      </c>
      <c r="I3225" s="297" t="s">
        <v>4897</v>
      </c>
      <c r="J3225" s="324" t="s">
        <v>4884</v>
      </c>
      <c r="K3225" s="325"/>
      <c r="L3225" s="322"/>
      <c r="M3225" s="297"/>
      <c r="N3225" s="326">
        <v>2</v>
      </c>
      <c r="O3225" s="296">
        <v>6</v>
      </c>
      <c r="P3225" s="327">
        <v>40229.188122376669</v>
      </c>
      <c r="Q3225" s="321"/>
    </row>
    <row r="3226" spans="1:17" s="285" customFormat="1" ht="11.25" x14ac:dyDescent="0.2">
      <c r="A3226" s="310" t="s">
        <v>1261</v>
      </c>
      <c r="B3226" s="296" t="s">
        <v>1262</v>
      </c>
      <c r="C3226" s="296" t="s">
        <v>312</v>
      </c>
      <c r="D3226" s="297" t="s">
        <v>4864</v>
      </c>
      <c r="E3226" s="323">
        <v>6500</v>
      </c>
      <c r="F3226" s="310" t="s">
        <v>7859</v>
      </c>
      <c r="G3226" s="297" t="s">
        <v>7860</v>
      </c>
      <c r="H3226" s="297" t="s">
        <v>4877</v>
      </c>
      <c r="I3226" s="297" t="s">
        <v>4868</v>
      </c>
      <c r="J3226" s="324" t="s">
        <v>4869</v>
      </c>
      <c r="K3226" s="325"/>
      <c r="L3226" s="322"/>
      <c r="M3226" s="297"/>
      <c r="N3226" s="326">
        <v>2</v>
      </c>
      <c r="O3226" s="296">
        <v>6</v>
      </c>
      <c r="P3226" s="327">
        <v>40229.188122376669</v>
      </c>
      <c r="Q3226" s="321"/>
    </row>
    <row r="3227" spans="1:17" s="285" customFormat="1" ht="11.25" x14ac:dyDescent="0.2">
      <c r="A3227" s="310" t="s">
        <v>1261</v>
      </c>
      <c r="B3227" s="296" t="s">
        <v>1262</v>
      </c>
      <c r="C3227" s="296" t="s">
        <v>312</v>
      </c>
      <c r="D3227" s="297" t="s">
        <v>4864</v>
      </c>
      <c r="E3227" s="323">
        <v>8500</v>
      </c>
      <c r="F3227" s="310" t="s">
        <v>7861</v>
      </c>
      <c r="G3227" s="297" t="s">
        <v>7862</v>
      </c>
      <c r="H3227" s="297" t="s">
        <v>4887</v>
      </c>
      <c r="I3227" s="297" t="s">
        <v>4868</v>
      </c>
      <c r="J3227" s="324" t="s">
        <v>4869</v>
      </c>
      <c r="K3227" s="325"/>
      <c r="L3227" s="322"/>
      <c r="M3227" s="297"/>
      <c r="N3227" s="326">
        <v>2</v>
      </c>
      <c r="O3227" s="296">
        <v>6</v>
      </c>
      <c r="P3227" s="327">
        <v>52229.188122376669</v>
      </c>
      <c r="Q3227" s="321"/>
    </row>
    <row r="3228" spans="1:17" s="285" customFormat="1" ht="11.25" x14ac:dyDescent="0.2">
      <c r="A3228" s="310" t="s">
        <v>1261</v>
      </c>
      <c r="B3228" s="296" t="s">
        <v>1262</v>
      </c>
      <c r="C3228" s="296" t="s">
        <v>312</v>
      </c>
      <c r="D3228" s="297" t="s">
        <v>4864</v>
      </c>
      <c r="E3228" s="323">
        <v>10000</v>
      </c>
      <c r="F3228" s="310" t="s">
        <v>7863</v>
      </c>
      <c r="G3228" s="297" t="s">
        <v>7864</v>
      </c>
      <c r="H3228" s="297" t="s">
        <v>4887</v>
      </c>
      <c r="I3228" s="297" t="s">
        <v>4868</v>
      </c>
      <c r="J3228" s="324" t="s">
        <v>4869</v>
      </c>
      <c r="K3228" s="325"/>
      <c r="L3228" s="322"/>
      <c r="M3228" s="297"/>
      <c r="N3228" s="326">
        <v>2</v>
      </c>
      <c r="O3228" s="296">
        <v>6</v>
      </c>
      <c r="P3228" s="327">
        <v>61229.188122376669</v>
      </c>
      <c r="Q3228" s="321"/>
    </row>
    <row r="3229" spans="1:17" s="285" customFormat="1" ht="11.25" x14ac:dyDescent="0.2">
      <c r="A3229" s="310" t="s">
        <v>1261</v>
      </c>
      <c r="B3229" s="296" t="s">
        <v>1262</v>
      </c>
      <c r="C3229" s="296" t="s">
        <v>312</v>
      </c>
      <c r="D3229" s="297" t="s">
        <v>4864</v>
      </c>
      <c r="E3229" s="323">
        <v>8500</v>
      </c>
      <c r="F3229" s="310" t="s">
        <v>7865</v>
      </c>
      <c r="G3229" s="297" t="s">
        <v>7866</v>
      </c>
      <c r="H3229" s="297" t="s">
        <v>4887</v>
      </c>
      <c r="I3229" s="297" t="s">
        <v>4868</v>
      </c>
      <c r="J3229" s="324" t="s">
        <v>4869</v>
      </c>
      <c r="K3229" s="325"/>
      <c r="L3229" s="322"/>
      <c r="M3229" s="297"/>
      <c r="N3229" s="326">
        <v>2</v>
      </c>
      <c r="O3229" s="296">
        <v>6</v>
      </c>
      <c r="P3229" s="327">
        <v>52229.188122376669</v>
      </c>
      <c r="Q3229" s="321"/>
    </row>
    <row r="3230" spans="1:17" s="285" customFormat="1" ht="11.25" x14ac:dyDescent="0.2">
      <c r="A3230" s="310" t="s">
        <v>1261</v>
      </c>
      <c r="B3230" s="296" t="s">
        <v>1262</v>
      </c>
      <c r="C3230" s="296" t="s">
        <v>312</v>
      </c>
      <c r="D3230" s="297" t="s">
        <v>4864</v>
      </c>
      <c r="E3230" s="323">
        <v>6500</v>
      </c>
      <c r="F3230" s="310" t="s">
        <v>7867</v>
      </c>
      <c r="G3230" s="297" t="s">
        <v>7868</v>
      </c>
      <c r="H3230" s="297" t="s">
        <v>4867</v>
      </c>
      <c r="I3230" s="297" t="s">
        <v>4868</v>
      </c>
      <c r="J3230" s="324" t="s">
        <v>4869</v>
      </c>
      <c r="K3230" s="325"/>
      <c r="L3230" s="322"/>
      <c r="M3230" s="297"/>
      <c r="N3230" s="326">
        <v>1</v>
      </c>
      <c r="O3230" s="296">
        <v>6</v>
      </c>
      <c r="P3230" s="327">
        <v>40229.188122376669</v>
      </c>
      <c r="Q3230" s="321"/>
    </row>
    <row r="3231" spans="1:17" s="285" customFormat="1" ht="11.25" x14ac:dyDescent="0.2">
      <c r="A3231" s="310" t="s">
        <v>1261</v>
      </c>
      <c r="B3231" s="296" t="s">
        <v>1262</v>
      </c>
      <c r="C3231" s="296" t="s">
        <v>312</v>
      </c>
      <c r="D3231" s="297" t="s">
        <v>4864</v>
      </c>
      <c r="E3231" s="323">
        <v>6500</v>
      </c>
      <c r="F3231" s="310" t="s">
        <v>7869</v>
      </c>
      <c r="G3231" s="297" t="s">
        <v>7870</v>
      </c>
      <c r="H3231" s="297" t="s">
        <v>4887</v>
      </c>
      <c r="I3231" s="297" t="s">
        <v>4868</v>
      </c>
      <c r="J3231" s="324" t="s">
        <v>4869</v>
      </c>
      <c r="K3231" s="325"/>
      <c r="L3231" s="322"/>
      <c r="M3231" s="297"/>
      <c r="N3231" s="326">
        <v>2</v>
      </c>
      <c r="O3231" s="296">
        <v>6</v>
      </c>
      <c r="P3231" s="327">
        <v>40229.188122376669</v>
      </c>
      <c r="Q3231" s="321"/>
    </row>
    <row r="3232" spans="1:17" s="285" customFormat="1" ht="11.25" x14ac:dyDescent="0.2">
      <c r="A3232" s="310" t="s">
        <v>1261</v>
      </c>
      <c r="B3232" s="296" t="s">
        <v>1262</v>
      </c>
      <c r="C3232" s="296" t="s">
        <v>312</v>
      </c>
      <c r="D3232" s="297" t="s">
        <v>4864</v>
      </c>
      <c r="E3232" s="323">
        <v>6500</v>
      </c>
      <c r="F3232" s="310" t="s">
        <v>7871</v>
      </c>
      <c r="G3232" s="297" t="s">
        <v>7872</v>
      </c>
      <c r="H3232" s="297" t="s">
        <v>4867</v>
      </c>
      <c r="I3232" s="297" t="s">
        <v>4868</v>
      </c>
      <c r="J3232" s="324" t="s">
        <v>4869</v>
      </c>
      <c r="K3232" s="325"/>
      <c r="L3232" s="322"/>
      <c r="M3232" s="297"/>
      <c r="N3232" s="326">
        <v>2</v>
      </c>
      <c r="O3232" s="296">
        <v>6</v>
      </c>
      <c r="P3232" s="327">
        <v>40229.188122376669</v>
      </c>
      <c r="Q3232" s="321"/>
    </row>
    <row r="3233" spans="1:17" s="285" customFormat="1" ht="11.25" x14ac:dyDescent="0.2">
      <c r="A3233" s="310" t="s">
        <v>1261</v>
      </c>
      <c r="B3233" s="296" t="s">
        <v>1262</v>
      </c>
      <c r="C3233" s="296" t="s">
        <v>312</v>
      </c>
      <c r="D3233" s="297" t="s">
        <v>4864</v>
      </c>
      <c r="E3233" s="323">
        <v>8500</v>
      </c>
      <c r="F3233" s="310" t="s">
        <v>7873</v>
      </c>
      <c r="G3233" s="297" t="s">
        <v>7874</v>
      </c>
      <c r="H3233" s="297" t="s">
        <v>4867</v>
      </c>
      <c r="I3233" s="297" t="s">
        <v>4868</v>
      </c>
      <c r="J3233" s="324" t="s">
        <v>4869</v>
      </c>
      <c r="K3233" s="325"/>
      <c r="L3233" s="322"/>
      <c r="M3233" s="297"/>
      <c r="N3233" s="326">
        <v>2</v>
      </c>
      <c r="O3233" s="296">
        <v>6</v>
      </c>
      <c r="P3233" s="327">
        <v>52229.188122376669</v>
      </c>
      <c r="Q3233" s="321"/>
    </row>
    <row r="3234" spans="1:17" s="285" customFormat="1" ht="11.25" x14ac:dyDescent="0.2">
      <c r="A3234" s="310" t="s">
        <v>1261</v>
      </c>
      <c r="B3234" s="296" t="s">
        <v>1262</v>
      </c>
      <c r="C3234" s="296" t="s">
        <v>312</v>
      </c>
      <c r="D3234" s="297" t="s">
        <v>4864</v>
      </c>
      <c r="E3234" s="323">
        <v>11000</v>
      </c>
      <c r="F3234" s="310" t="s">
        <v>7875</v>
      </c>
      <c r="G3234" s="297" t="s">
        <v>7876</v>
      </c>
      <c r="H3234" s="297" t="s">
        <v>4887</v>
      </c>
      <c r="I3234" s="297" t="s">
        <v>4868</v>
      </c>
      <c r="J3234" s="324" t="s">
        <v>4869</v>
      </c>
      <c r="K3234" s="325"/>
      <c r="L3234" s="322"/>
      <c r="M3234" s="297"/>
      <c r="N3234" s="326">
        <v>2</v>
      </c>
      <c r="O3234" s="296">
        <v>6</v>
      </c>
      <c r="P3234" s="327">
        <v>67229.188122376669</v>
      </c>
      <c r="Q3234" s="321"/>
    </row>
    <row r="3235" spans="1:17" s="285" customFormat="1" ht="11.25" x14ac:dyDescent="0.2">
      <c r="A3235" s="310" t="s">
        <v>1261</v>
      </c>
      <c r="B3235" s="296" t="s">
        <v>1262</v>
      </c>
      <c r="C3235" s="296" t="s">
        <v>312</v>
      </c>
      <c r="D3235" s="297" t="s">
        <v>4864</v>
      </c>
      <c r="E3235" s="323">
        <v>8500</v>
      </c>
      <c r="F3235" s="310" t="s">
        <v>7877</v>
      </c>
      <c r="G3235" s="297" t="s">
        <v>7878</v>
      </c>
      <c r="H3235" s="297" t="s">
        <v>5647</v>
      </c>
      <c r="I3235" s="297" t="s">
        <v>4868</v>
      </c>
      <c r="J3235" s="324" t="s">
        <v>4869</v>
      </c>
      <c r="K3235" s="325"/>
      <c r="L3235" s="322"/>
      <c r="M3235" s="297"/>
      <c r="N3235" s="326">
        <v>2</v>
      </c>
      <c r="O3235" s="296">
        <v>6</v>
      </c>
      <c r="P3235" s="327">
        <v>52229.188122376669</v>
      </c>
      <c r="Q3235" s="321"/>
    </row>
    <row r="3236" spans="1:17" s="285" customFormat="1" ht="11.25" x14ac:dyDescent="0.2">
      <c r="A3236" s="310" t="s">
        <v>1261</v>
      </c>
      <c r="B3236" s="296" t="s">
        <v>1262</v>
      </c>
      <c r="C3236" s="296" t="s">
        <v>312</v>
      </c>
      <c r="D3236" s="297" t="s">
        <v>4864</v>
      </c>
      <c r="E3236" s="323">
        <v>6500</v>
      </c>
      <c r="F3236" s="310" t="s">
        <v>7879</v>
      </c>
      <c r="G3236" s="297" t="s">
        <v>7880</v>
      </c>
      <c r="H3236" s="297" t="s">
        <v>4877</v>
      </c>
      <c r="I3236" s="297" t="s">
        <v>4868</v>
      </c>
      <c r="J3236" s="324" t="s">
        <v>4869</v>
      </c>
      <c r="K3236" s="325"/>
      <c r="L3236" s="322"/>
      <c r="M3236" s="297"/>
      <c r="N3236" s="326">
        <v>2</v>
      </c>
      <c r="O3236" s="296">
        <v>6</v>
      </c>
      <c r="P3236" s="327">
        <v>40229.188122376669</v>
      </c>
      <c r="Q3236" s="321"/>
    </row>
    <row r="3237" spans="1:17" s="285" customFormat="1" ht="11.25" x14ac:dyDescent="0.2">
      <c r="A3237" s="310" t="s">
        <v>1261</v>
      </c>
      <c r="B3237" s="296" t="s">
        <v>1262</v>
      </c>
      <c r="C3237" s="296" t="s">
        <v>312</v>
      </c>
      <c r="D3237" s="297" t="s">
        <v>4864</v>
      </c>
      <c r="E3237" s="323">
        <v>12000</v>
      </c>
      <c r="F3237" s="310" t="s">
        <v>7881</v>
      </c>
      <c r="G3237" s="297" t="s">
        <v>7882</v>
      </c>
      <c r="H3237" s="297" t="s">
        <v>4887</v>
      </c>
      <c r="I3237" s="297" t="s">
        <v>4868</v>
      </c>
      <c r="J3237" s="324" t="s">
        <v>4869</v>
      </c>
      <c r="K3237" s="325"/>
      <c r="L3237" s="322"/>
      <c r="M3237" s="297"/>
      <c r="N3237" s="326">
        <v>4</v>
      </c>
      <c r="O3237" s="296">
        <v>6</v>
      </c>
      <c r="P3237" s="327">
        <v>73229.188122376669</v>
      </c>
      <c r="Q3237" s="321"/>
    </row>
    <row r="3238" spans="1:17" s="285" customFormat="1" ht="11.25" x14ac:dyDescent="0.2">
      <c r="A3238" s="310" t="s">
        <v>1261</v>
      </c>
      <c r="B3238" s="296" t="s">
        <v>1262</v>
      </c>
      <c r="C3238" s="296" t="s">
        <v>312</v>
      </c>
      <c r="D3238" s="297" t="s">
        <v>4864</v>
      </c>
      <c r="E3238" s="323">
        <v>8500</v>
      </c>
      <c r="F3238" s="310" t="s">
        <v>7883</v>
      </c>
      <c r="G3238" s="297" t="s">
        <v>7884</v>
      </c>
      <c r="H3238" s="297" t="s">
        <v>4877</v>
      </c>
      <c r="I3238" s="297" t="s">
        <v>4868</v>
      </c>
      <c r="J3238" s="324" t="s">
        <v>4869</v>
      </c>
      <c r="K3238" s="325"/>
      <c r="L3238" s="322"/>
      <c r="M3238" s="297"/>
      <c r="N3238" s="326">
        <v>2</v>
      </c>
      <c r="O3238" s="296">
        <v>6</v>
      </c>
      <c r="P3238" s="327">
        <v>52229.188122376669</v>
      </c>
      <c r="Q3238" s="321"/>
    </row>
    <row r="3239" spans="1:17" s="285" customFormat="1" ht="11.25" x14ac:dyDescent="0.2">
      <c r="A3239" s="310" t="s">
        <v>1261</v>
      </c>
      <c r="B3239" s="296" t="s">
        <v>1262</v>
      </c>
      <c r="C3239" s="296" t="s">
        <v>312</v>
      </c>
      <c r="D3239" s="297" t="s">
        <v>4864</v>
      </c>
      <c r="E3239" s="323">
        <v>6500</v>
      </c>
      <c r="F3239" s="310" t="s">
        <v>7887</v>
      </c>
      <c r="G3239" s="297" t="s">
        <v>7888</v>
      </c>
      <c r="H3239" s="297" t="s">
        <v>4867</v>
      </c>
      <c r="I3239" s="297" t="s">
        <v>4868</v>
      </c>
      <c r="J3239" s="324" t="s">
        <v>4869</v>
      </c>
      <c r="K3239" s="325"/>
      <c r="L3239" s="322"/>
      <c r="M3239" s="297"/>
      <c r="N3239" s="326">
        <v>1</v>
      </c>
      <c r="O3239" s="296">
        <v>6</v>
      </c>
      <c r="P3239" s="327">
        <v>40229.188122376669</v>
      </c>
      <c r="Q3239" s="321"/>
    </row>
    <row r="3240" spans="1:17" s="285" customFormat="1" ht="11.25" x14ac:dyDescent="0.2">
      <c r="A3240" s="310" t="s">
        <v>1261</v>
      </c>
      <c r="B3240" s="296" t="s">
        <v>1262</v>
      </c>
      <c r="C3240" s="296" t="s">
        <v>312</v>
      </c>
      <c r="D3240" s="297" t="s">
        <v>4864</v>
      </c>
      <c r="E3240" s="323">
        <v>9500</v>
      </c>
      <c r="F3240" s="310" t="s">
        <v>7889</v>
      </c>
      <c r="G3240" s="297" t="s">
        <v>7890</v>
      </c>
      <c r="H3240" s="297" t="s">
        <v>4887</v>
      </c>
      <c r="I3240" s="297" t="s">
        <v>4868</v>
      </c>
      <c r="J3240" s="324" t="s">
        <v>4869</v>
      </c>
      <c r="K3240" s="325"/>
      <c r="L3240" s="322"/>
      <c r="M3240" s="297"/>
      <c r="N3240" s="326">
        <v>2</v>
      </c>
      <c r="O3240" s="296">
        <v>6</v>
      </c>
      <c r="P3240" s="327">
        <v>58229.188122376669</v>
      </c>
      <c r="Q3240" s="321"/>
    </row>
    <row r="3241" spans="1:17" s="285" customFormat="1" ht="11.25" x14ac:dyDescent="0.2">
      <c r="A3241" s="310" t="s">
        <v>1261</v>
      </c>
      <c r="B3241" s="296" t="s">
        <v>1262</v>
      </c>
      <c r="C3241" s="296" t="s">
        <v>312</v>
      </c>
      <c r="D3241" s="297" t="s">
        <v>4864</v>
      </c>
      <c r="E3241" s="323">
        <v>6500</v>
      </c>
      <c r="F3241" s="310" t="s">
        <v>7891</v>
      </c>
      <c r="G3241" s="297" t="s">
        <v>7892</v>
      </c>
      <c r="H3241" s="297" t="s">
        <v>4877</v>
      </c>
      <c r="I3241" s="297" t="s">
        <v>4868</v>
      </c>
      <c r="J3241" s="324" t="s">
        <v>4869</v>
      </c>
      <c r="K3241" s="325"/>
      <c r="L3241" s="322"/>
      <c r="M3241" s="297"/>
      <c r="N3241" s="326">
        <v>2</v>
      </c>
      <c r="O3241" s="296">
        <v>6</v>
      </c>
      <c r="P3241" s="327">
        <v>40229.188122376669</v>
      </c>
      <c r="Q3241" s="321"/>
    </row>
    <row r="3242" spans="1:17" s="285" customFormat="1" ht="11.25" x14ac:dyDescent="0.2">
      <c r="A3242" s="310" t="s">
        <v>1261</v>
      </c>
      <c r="B3242" s="296" t="s">
        <v>1262</v>
      </c>
      <c r="C3242" s="296" t="s">
        <v>312</v>
      </c>
      <c r="D3242" s="297" t="s">
        <v>4864</v>
      </c>
      <c r="E3242" s="323">
        <v>7000</v>
      </c>
      <c r="F3242" s="310" t="s">
        <v>7893</v>
      </c>
      <c r="G3242" s="297" t="s">
        <v>7894</v>
      </c>
      <c r="H3242" s="297" t="s">
        <v>4903</v>
      </c>
      <c r="I3242" s="297" t="s">
        <v>4868</v>
      </c>
      <c r="J3242" s="324" t="s">
        <v>4869</v>
      </c>
      <c r="K3242" s="325"/>
      <c r="L3242" s="322"/>
      <c r="M3242" s="297"/>
      <c r="N3242" s="326">
        <v>1</v>
      </c>
      <c r="O3242" s="296">
        <v>6</v>
      </c>
      <c r="P3242" s="327">
        <v>43229.188122376669</v>
      </c>
      <c r="Q3242" s="321"/>
    </row>
    <row r="3243" spans="1:17" s="285" customFormat="1" ht="11.25" x14ac:dyDescent="0.2">
      <c r="A3243" s="310" t="s">
        <v>1261</v>
      </c>
      <c r="B3243" s="296" t="s">
        <v>1262</v>
      </c>
      <c r="C3243" s="296" t="s">
        <v>312</v>
      </c>
      <c r="D3243" s="297" t="s">
        <v>4864</v>
      </c>
      <c r="E3243" s="323">
        <v>6500</v>
      </c>
      <c r="F3243" s="310" t="s">
        <v>4143</v>
      </c>
      <c r="G3243" s="297" t="s">
        <v>4144</v>
      </c>
      <c r="H3243" s="297" t="s">
        <v>4917</v>
      </c>
      <c r="I3243" s="297" t="s">
        <v>4868</v>
      </c>
      <c r="J3243" s="324" t="s">
        <v>4869</v>
      </c>
      <c r="K3243" s="325"/>
      <c r="L3243" s="322"/>
      <c r="M3243" s="297"/>
      <c r="N3243" s="326">
        <v>1</v>
      </c>
      <c r="O3243" s="296">
        <v>6</v>
      </c>
      <c r="P3243" s="327">
        <v>40229.188122376669</v>
      </c>
      <c r="Q3243" s="321"/>
    </row>
    <row r="3244" spans="1:17" s="285" customFormat="1" ht="11.25" x14ac:dyDescent="0.2">
      <c r="A3244" s="310" t="s">
        <v>1261</v>
      </c>
      <c r="B3244" s="296" t="s">
        <v>1262</v>
      </c>
      <c r="C3244" s="296" t="s">
        <v>312</v>
      </c>
      <c r="D3244" s="297" t="s">
        <v>4864</v>
      </c>
      <c r="E3244" s="323">
        <v>7500</v>
      </c>
      <c r="F3244" s="310" t="s">
        <v>7895</v>
      </c>
      <c r="G3244" s="297" t="s">
        <v>7896</v>
      </c>
      <c r="H3244" s="297" t="s">
        <v>4867</v>
      </c>
      <c r="I3244" s="297" t="s">
        <v>4868</v>
      </c>
      <c r="J3244" s="324" t="s">
        <v>4869</v>
      </c>
      <c r="K3244" s="325"/>
      <c r="L3244" s="322"/>
      <c r="M3244" s="297"/>
      <c r="N3244" s="326">
        <v>4</v>
      </c>
      <c r="O3244" s="296">
        <v>6</v>
      </c>
      <c r="P3244" s="327">
        <v>46229.188122376669</v>
      </c>
      <c r="Q3244" s="321"/>
    </row>
    <row r="3245" spans="1:17" s="285" customFormat="1" ht="11.25" x14ac:dyDescent="0.2">
      <c r="A3245" s="310" t="s">
        <v>1261</v>
      </c>
      <c r="B3245" s="296" t="s">
        <v>1262</v>
      </c>
      <c r="C3245" s="296" t="s">
        <v>312</v>
      </c>
      <c r="D3245" s="297" t="s">
        <v>4864</v>
      </c>
      <c r="E3245" s="323">
        <v>7500</v>
      </c>
      <c r="F3245" s="310" t="s">
        <v>7899</v>
      </c>
      <c r="G3245" s="297" t="s">
        <v>7900</v>
      </c>
      <c r="H3245" s="297" t="s">
        <v>4867</v>
      </c>
      <c r="I3245" s="297" t="s">
        <v>4868</v>
      </c>
      <c r="J3245" s="324" t="s">
        <v>4869</v>
      </c>
      <c r="K3245" s="325"/>
      <c r="L3245" s="322"/>
      <c r="M3245" s="297"/>
      <c r="N3245" s="326">
        <v>2</v>
      </c>
      <c r="O3245" s="296">
        <v>6</v>
      </c>
      <c r="P3245" s="327">
        <v>46229.188122376669</v>
      </c>
      <c r="Q3245" s="321"/>
    </row>
    <row r="3246" spans="1:17" s="285" customFormat="1" ht="11.25" x14ac:dyDescent="0.2">
      <c r="A3246" s="310" t="s">
        <v>1261</v>
      </c>
      <c r="B3246" s="296" t="s">
        <v>1262</v>
      </c>
      <c r="C3246" s="296" t="s">
        <v>312</v>
      </c>
      <c r="D3246" s="297" t="s">
        <v>4864</v>
      </c>
      <c r="E3246" s="323">
        <v>6500</v>
      </c>
      <c r="F3246" s="310" t="s">
        <v>7901</v>
      </c>
      <c r="G3246" s="297" t="s">
        <v>7902</v>
      </c>
      <c r="H3246" s="297" t="s">
        <v>4877</v>
      </c>
      <c r="I3246" s="297" t="s">
        <v>4868</v>
      </c>
      <c r="J3246" s="324" t="s">
        <v>4869</v>
      </c>
      <c r="K3246" s="325"/>
      <c r="L3246" s="322"/>
      <c r="M3246" s="297"/>
      <c r="N3246" s="326">
        <v>2</v>
      </c>
      <c r="O3246" s="296">
        <v>6</v>
      </c>
      <c r="P3246" s="327">
        <v>40229.188122376669</v>
      </c>
      <c r="Q3246" s="321"/>
    </row>
    <row r="3247" spans="1:17" s="285" customFormat="1" ht="11.25" x14ac:dyDescent="0.2">
      <c r="A3247" s="310" t="s">
        <v>1261</v>
      </c>
      <c r="B3247" s="296" t="s">
        <v>1262</v>
      </c>
      <c r="C3247" s="296" t="s">
        <v>312</v>
      </c>
      <c r="D3247" s="297" t="s">
        <v>4864</v>
      </c>
      <c r="E3247" s="323">
        <v>6500</v>
      </c>
      <c r="F3247" s="310" t="s">
        <v>7905</v>
      </c>
      <c r="G3247" s="297" t="s">
        <v>7906</v>
      </c>
      <c r="H3247" s="297" t="s">
        <v>4867</v>
      </c>
      <c r="I3247" s="297" t="s">
        <v>4868</v>
      </c>
      <c r="J3247" s="324" t="s">
        <v>4869</v>
      </c>
      <c r="K3247" s="325"/>
      <c r="L3247" s="322"/>
      <c r="M3247" s="297"/>
      <c r="N3247" s="326">
        <v>1</v>
      </c>
      <c r="O3247" s="296">
        <v>6</v>
      </c>
      <c r="P3247" s="327">
        <v>40229.188122376669</v>
      </c>
      <c r="Q3247" s="321"/>
    </row>
    <row r="3248" spans="1:17" s="285" customFormat="1" ht="11.25" x14ac:dyDescent="0.2">
      <c r="A3248" s="310" t="s">
        <v>1261</v>
      </c>
      <c r="B3248" s="296" t="s">
        <v>1262</v>
      </c>
      <c r="C3248" s="296" t="s">
        <v>312</v>
      </c>
      <c r="D3248" s="297" t="s">
        <v>4864</v>
      </c>
      <c r="E3248" s="323">
        <v>12000</v>
      </c>
      <c r="F3248" s="310" t="s">
        <v>7907</v>
      </c>
      <c r="G3248" s="297" t="s">
        <v>7908</v>
      </c>
      <c r="H3248" s="297" t="s">
        <v>4877</v>
      </c>
      <c r="I3248" s="297" t="s">
        <v>4868</v>
      </c>
      <c r="J3248" s="324" t="s">
        <v>4869</v>
      </c>
      <c r="K3248" s="325"/>
      <c r="L3248" s="322"/>
      <c r="M3248" s="297"/>
      <c r="N3248" s="326">
        <v>4</v>
      </c>
      <c r="O3248" s="296">
        <v>6</v>
      </c>
      <c r="P3248" s="327">
        <v>73229.188122376669</v>
      </c>
      <c r="Q3248" s="321"/>
    </row>
    <row r="3249" spans="1:17" s="285" customFormat="1" ht="11.25" x14ac:dyDescent="0.2">
      <c r="A3249" s="310" t="s">
        <v>1261</v>
      </c>
      <c r="B3249" s="296" t="s">
        <v>1262</v>
      </c>
      <c r="C3249" s="296" t="s">
        <v>312</v>
      </c>
      <c r="D3249" s="297" t="s">
        <v>4864</v>
      </c>
      <c r="E3249" s="323">
        <v>2500</v>
      </c>
      <c r="F3249" s="310" t="s">
        <v>7909</v>
      </c>
      <c r="G3249" s="297" t="s">
        <v>7910</v>
      </c>
      <c r="H3249" s="297" t="s">
        <v>4867</v>
      </c>
      <c r="I3249" s="297" t="s">
        <v>4883</v>
      </c>
      <c r="J3249" s="324" t="s">
        <v>4884</v>
      </c>
      <c r="K3249" s="325"/>
      <c r="L3249" s="322"/>
      <c r="M3249" s="297"/>
      <c r="N3249" s="326">
        <v>2</v>
      </c>
      <c r="O3249" s="296">
        <v>6</v>
      </c>
      <c r="P3249" s="327">
        <v>16229.188122376669</v>
      </c>
      <c r="Q3249" s="321"/>
    </row>
    <row r="3250" spans="1:17" s="285" customFormat="1" ht="11.25" x14ac:dyDescent="0.2">
      <c r="A3250" s="310" t="s">
        <v>1261</v>
      </c>
      <c r="B3250" s="296" t="s">
        <v>1262</v>
      </c>
      <c r="C3250" s="296" t="s">
        <v>312</v>
      </c>
      <c r="D3250" s="297" t="s">
        <v>4864</v>
      </c>
      <c r="E3250" s="323">
        <v>6500</v>
      </c>
      <c r="F3250" s="310" t="s">
        <v>7913</v>
      </c>
      <c r="G3250" s="297" t="s">
        <v>7914</v>
      </c>
      <c r="H3250" s="297" t="s">
        <v>4877</v>
      </c>
      <c r="I3250" s="297" t="s">
        <v>4868</v>
      </c>
      <c r="J3250" s="324" t="s">
        <v>4869</v>
      </c>
      <c r="K3250" s="325"/>
      <c r="L3250" s="322"/>
      <c r="M3250" s="297"/>
      <c r="N3250" s="326">
        <v>1</v>
      </c>
      <c r="O3250" s="296">
        <v>6</v>
      </c>
      <c r="P3250" s="327">
        <v>40229.188122376669</v>
      </c>
      <c r="Q3250" s="321"/>
    </row>
    <row r="3251" spans="1:17" s="285" customFormat="1" ht="11.25" x14ac:dyDescent="0.2">
      <c r="A3251" s="310" t="s">
        <v>1261</v>
      </c>
      <c r="B3251" s="296" t="s">
        <v>1262</v>
      </c>
      <c r="C3251" s="296" t="s">
        <v>312</v>
      </c>
      <c r="D3251" s="297" t="s">
        <v>4864</v>
      </c>
      <c r="E3251" s="323">
        <v>6500</v>
      </c>
      <c r="F3251" s="310" t="s">
        <v>3643</v>
      </c>
      <c r="G3251" s="297" t="s">
        <v>3644</v>
      </c>
      <c r="H3251" s="297" t="s">
        <v>4867</v>
      </c>
      <c r="I3251" s="297" t="s">
        <v>4868</v>
      </c>
      <c r="J3251" s="324" t="s">
        <v>4869</v>
      </c>
      <c r="K3251" s="325"/>
      <c r="L3251" s="322"/>
      <c r="M3251" s="297"/>
      <c r="N3251" s="326">
        <v>2</v>
      </c>
      <c r="O3251" s="296">
        <v>6</v>
      </c>
      <c r="P3251" s="327">
        <v>40229.188122376669</v>
      </c>
      <c r="Q3251" s="321"/>
    </row>
    <row r="3252" spans="1:17" s="285" customFormat="1" ht="11.25" x14ac:dyDescent="0.2">
      <c r="A3252" s="310" t="s">
        <v>1261</v>
      </c>
      <c r="B3252" s="296" t="s">
        <v>1262</v>
      </c>
      <c r="C3252" s="296" t="s">
        <v>312</v>
      </c>
      <c r="D3252" s="297" t="s">
        <v>4864</v>
      </c>
      <c r="E3252" s="323">
        <v>6500</v>
      </c>
      <c r="F3252" s="310" t="s">
        <v>7915</v>
      </c>
      <c r="G3252" s="297" t="s">
        <v>7916</v>
      </c>
      <c r="H3252" s="297" t="s">
        <v>4867</v>
      </c>
      <c r="I3252" s="297" t="s">
        <v>4868</v>
      </c>
      <c r="J3252" s="324" t="s">
        <v>4869</v>
      </c>
      <c r="K3252" s="325"/>
      <c r="L3252" s="322"/>
      <c r="M3252" s="297"/>
      <c r="N3252" s="326">
        <v>2</v>
      </c>
      <c r="O3252" s="296">
        <v>6</v>
      </c>
      <c r="P3252" s="327">
        <v>37591.388122376666</v>
      </c>
      <c r="Q3252" s="321"/>
    </row>
    <row r="3253" spans="1:17" s="285" customFormat="1" ht="11.25" x14ac:dyDescent="0.2">
      <c r="A3253" s="310" t="s">
        <v>1261</v>
      </c>
      <c r="B3253" s="296" t="s">
        <v>1262</v>
      </c>
      <c r="C3253" s="296" t="s">
        <v>312</v>
      </c>
      <c r="D3253" s="297" t="s">
        <v>4864</v>
      </c>
      <c r="E3253" s="323">
        <v>2800</v>
      </c>
      <c r="F3253" s="310" t="s">
        <v>7917</v>
      </c>
      <c r="G3253" s="297" t="s">
        <v>7918</v>
      </c>
      <c r="H3253" s="297" t="s">
        <v>4867</v>
      </c>
      <c r="I3253" s="297" t="s">
        <v>4868</v>
      </c>
      <c r="J3253" s="324" t="s">
        <v>4869</v>
      </c>
      <c r="K3253" s="325"/>
      <c r="L3253" s="322"/>
      <c r="M3253" s="297"/>
      <c r="N3253" s="326">
        <v>1</v>
      </c>
      <c r="O3253" s="296">
        <v>6</v>
      </c>
      <c r="P3253" s="327">
        <v>18029.188122376669</v>
      </c>
      <c r="Q3253" s="321"/>
    </row>
    <row r="3254" spans="1:17" s="285" customFormat="1" ht="11.25" x14ac:dyDescent="0.2">
      <c r="A3254" s="310" t="s">
        <v>1261</v>
      </c>
      <c r="B3254" s="296" t="s">
        <v>1262</v>
      </c>
      <c r="C3254" s="296" t="s">
        <v>312</v>
      </c>
      <c r="D3254" s="297" t="s">
        <v>4864</v>
      </c>
      <c r="E3254" s="323">
        <v>7500</v>
      </c>
      <c r="F3254" s="310" t="s">
        <v>7919</v>
      </c>
      <c r="G3254" s="297" t="s">
        <v>7920</v>
      </c>
      <c r="H3254" s="297" t="s">
        <v>4917</v>
      </c>
      <c r="I3254" s="297" t="s">
        <v>4868</v>
      </c>
      <c r="J3254" s="324" t="s">
        <v>4869</v>
      </c>
      <c r="K3254" s="325"/>
      <c r="L3254" s="322"/>
      <c r="M3254" s="297"/>
      <c r="N3254" s="326">
        <v>1</v>
      </c>
      <c r="O3254" s="296">
        <v>6</v>
      </c>
      <c r="P3254" s="327">
        <v>46229.188122376669</v>
      </c>
      <c r="Q3254" s="321"/>
    </row>
    <row r="3255" spans="1:17" s="285" customFormat="1" ht="11.25" x14ac:dyDescent="0.2">
      <c r="A3255" s="310" t="s">
        <v>1261</v>
      </c>
      <c r="B3255" s="296" t="s">
        <v>1262</v>
      </c>
      <c r="C3255" s="296" t="s">
        <v>312</v>
      </c>
      <c r="D3255" s="297" t="s">
        <v>4864</v>
      </c>
      <c r="E3255" s="323">
        <v>8500</v>
      </c>
      <c r="F3255" s="310" t="s">
        <v>7921</v>
      </c>
      <c r="G3255" s="297" t="s">
        <v>7922</v>
      </c>
      <c r="H3255" s="297" t="s">
        <v>4867</v>
      </c>
      <c r="I3255" s="297" t="s">
        <v>4868</v>
      </c>
      <c r="J3255" s="324" t="s">
        <v>4869</v>
      </c>
      <c r="K3255" s="325"/>
      <c r="L3255" s="322"/>
      <c r="M3255" s="297"/>
      <c r="N3255" s="326">
        <v>1</v>
      </c>
      <c r="O3255" s="296">
        <v>6</v>
      </c>
      <c r="P3255" s="327">
        <v>52229.188122376669</v>
      </c>
      <c r="Q3255" s="321"/>
    </row>
    <row r="3256" spans="1:17" s="285" customFormat="1" ht="11.25" x14ac:dyDescent="0.2">
      <c r="A3256" s="310" t="s">
        <v>1261</v>
      </c>
      <c r="B3256" s="296" t="s">
        <v>1262</v>
      </c>
      <c r="C3256" s="296" t="s">
        <v>312</v>
      </c>
      <c r="D3256" s="297" t="s">
        <v>4864</v>
      </c>
      <c r="E3256" s="323">
        <v>10000</v>
      </c>
      <c r="F3256" s="310" t="s">
        <v>7923</v>
      </c>
      <c r="G3256" s="297" t="s">
        <v>7924</v>
      </c>
      <c r="H3256" s="297" t="s">
        <v>4877</v>
      </c>
      <c r="I3256" s="297" t="s">
        <v>4868</v>
      </c>
      <c r="J3256" s="324" t="s">
        <v>4869</v>
      </c>
      <c r="K3256" s="325"/>
      <c r="L3256" s="322"/>
      <c r="M3256" s="297"/>
      <c r="N3256" s="326">
        <v>2</v>
      </c>
      <c r="O3256" s="296">
        <v>6</v>
      </c>
      <c r="P3256" s="327">
        <v>61229.188122376669</v>
      </c>
      <c r="Q3256" s="321"/>
    </row>
    <row r="3257" spans="1:17" s="285" customFormat="1" ht="11.25" x14ac:dyDescent="0.2">
      <c r="A3257" s="310" t="s">
        <v>1261</v>
      </c>
      <c r="B3257" s="296" t="s">
        <v>1262</v>
      </c>
      <c r="C3257" s="296" t="s">
        <v>312</v>
      </c>
      <c r="D3257" s="297" t="s">
        <v>4864</v>
      </c>
      <c r="E3257" s="323">
        <f>VLOOKUP(F3257,[1]ES_CGR!$E$2:$M$1643,9,0)</f>
        <v>6000</v>
      </c>
      <c r="F3257" s="310" t="s">
        <v>7927</v>
      </c>
      <c r="G3257" s="297" t="s">
        <v>7928</v>
      </c>
      <c r="H3257" s="297" t="s">
        <v>4877</v>
      </c>
      <c r="I3257" s="297" t="s">
        <v>4868</v>
      </c>
      <c r="J3257" s="324" t="s">
        <v>4869</v>
      </c>
      <c r="K3257" s="325"/>
      <c r="L3257" s="322"/>
      <c r="M3257" s="297"/>
      <c r="N3257" s="326">
        <v>1</v>
      </c>
      <c r="O3257" s="296">
        <v>5</v>
      </c>
      <c r="P3257" s="327">
        <v>33644.718122376667</v>
      </c>
      <c r="Q3257" s="321"/>
    </row>
    <row r="3258" spans="1:17" s="285" customFormat="1" ht="11.25" x14ac:dyDescent="0.2">
      <c r="A3258" s="310" t="s">
        <v>1261</v>
      </c>
      <c r="B3258" s="296" t="s">
        <v>1262</v>
      </c>
      <c r="C3258" s="296" t="s">
        <v>312</v>
      </c>
      <c r="D3258" s="297" t="s">
        <v>4864</v>
      </c>
      <c r="E3258" s="323">
        <v>7500</v>
      </c>
      <c r="F3258" s="310" t="s">
        <v>3947</v>
      </c>
      <c r="G3258" s="297" t="s">
        <v>3948</v>
      </c>
      <c r="H3258" s="297" t="s">
        <v>4867</v>
      </c>
      <c r="I3258" s="297" t="s">
        <v>4868</v>
      </c>
      <c r="J3258" s="324" t="s">
        <v>4869</v>
      </c>
      <c r="K3258" s="325"/>
      <c r="L3258" s="322"/>
      <c r="M3258" s="297"/>
      <c r="N3258" s="326">
        <v>1</v>
      </c>
      <c r="O3258" s="296">
        <v>6</v>
      </c>
      <c r="P3258" s="327">
        <v>46229.188122376669</v>
      </c>
      <c r="Q3258" s="321"/>
    </row>
    <row r="3259" spans="1:17" s="285" customFormat="1" ht="11.25" x14ac:dyDescent="0.2">
      <c r="A3259" s="310" t="s">
        <v>1261</v>
      </c>
      <c r="B3259" s="296" t="s">
        <v>1262</v>
      </c>
      <c r="C3259" s="296" t="s">
        <v>312</v>
      </c>
      <c r="D3259" s="297" t="s">
        <v>4864</v>
      </c>
      <c r="E3259" s="323">
        <v>6500</v>
      </c>
      <c r="F3259" s="310" t="s">
        <v>7929</v>
      </c>
      <c r="G3259" s="297" t="s">
        <v>7930</v>
      </c>
      <c r="H3259" s="297" t="s">
        <v>4887</v>
      </c>
      <c r="I3259" s="297" t="s">
        <v>4868</v>
      </c>
      <c r="J3259" s="324" t="s">
        <v>4869</v>
      </c>
      <c r="K3259" s="325"/>
      <c r="L3259" s="322"/>
      <c r="M3259" s="297"/>
      <c r="N3259" s="326">
        <v>2</v>
      </c>
      <c r="O3259" s="296">
        <v>6</v>
      </c>
      <c r="P3259" s="327">
        <v>40229.188122376669</v>
      </c>
      <c r="Q3259" s="321"/>
    </row>
    <row r="3260" spans="1:17" s="285" customFormat="1" ht="11.25" x14ac:dyDescent="0.2">
      <c r="A3260" s="310" t="s">
        <v>1261</v>
      </c>
      <c r="B3260" s="296" t="s">
        <v>1262</v>
      </c>
      <c r="C3260" s="296" t="s">
        <v>312</v>
      </c>
      <c r="D3260" s="297" t="s">
        <v>4864</v>
      </c>
      <c r="E3260" s="323">
        <v>6500</v>
      </c>
      <c r="F3260" s="310" t="s">
        <v>7931</v>
      </c>
      <c r="G3260" s="297" t="s">
        <v>7932</v>
      </c>
      <c r="H3260" s="297" t="s">
        <v>4874</v>
      </c>
      <c r="I3260" s="297" t="s">
        <v>4868</v>
      </c>
      <c r="J3260" s="324" t="s">
        <v>4869</v>
      </c>
      <c r="K3260" s="325"/>
      <c r="L3260" s="322"/>
      <c r="M3260" s="297"/>
      <c r="N3260" s="326">
        <v>1</v>
      </c>
      <c r="O3260" s="296">
        <v>6</v>
      </c>
      <c r="P3260" s="327">
        <v>40229.188122376669</v>
      </c>
      <c r="Q3260" s="321"/>
    </row>
    <row r="3261" spans="1:17" s="285" customFormat="1" ht="11.25" x14ac:dyDescent="0.2">
      <c r="A3261" s="310" t="s">
        <v>1261</v>
      </c>
      <c r="B3261" s="296" t="s">
        <v>1262</v>
      </c>
      <c r="C3261" s="296" t="s">
        <v>312</v>
      </c>
      <c r="D3261" s="297" t="s">
        <v>4864</v>
      </c>
      <c r="E3261" s="323">
        <v>7500</v>
      </c>
      <c r="F3261" s="310" t="s">
        <v>7933</v>
      </c>
      <c r="G3261" s="297" t="s">
        <v>7934</v>
      </c>
      <c r="H3261" s="297" t="s">
        <v>4867</v>
      </c>
      <c r="I3261" s="297" t="s">
        <v>4868</v>
      </c>
      <c r="J3261" s="324" t="s">
        <v>4869</v>
      </c>
      <c r="K3261" s="325"/>
      <c r="L3261" s="322"/>
      <c r="M3261" s="297"/>
      <c r="N3261" s="326">
        <v>1</v>
      </c>
      <c r="O3261" s="296">
        <v>6</v>
      </c>
      <c r="P3261" s="327">
        <v>46229.188122376669</v>
      </c>
      <c r="Q3261" s="321"/>
    </row>
    <row r="3262" spans="1:17" s="285" customFormat="1" ht="11.25" x14ac:dyDescent="0.2">
      <c r="A3262" s="310" t="s">
        <v>1261</v>
      </c>
      <c r="B3262" s="296" t="s">
        <v>1262</v>
      </c>
      <c r="C3262" s="296" t="s">
        <v>312</v>
      </c>
      <c r="D3262" s="297" t="s">
        <v>4864</v>
      </c>
      <c r="E3262" s="323">
        <v>7500</v>
      </c>
      <c r="F3262" s="310" t="s">
        <v>7935</v>
      </c>
      <c r="G3262" s="297" t="s">
        <v>7936</v>
      </c>
      <c r="H3262" s="297" t="s">
        <v>4887</v>
      </c>
      <c r="I3262" s="297" t="s">
        <v>4868</v>
      </c>
      <c r="J3262" s="324" t="s">
        <v>4869</v>
      </c>
      <c r="K3262" s="325"/>
      <c r="L3262" s="322"/>
      <c r="M3262" s="297"/>
      <c r="N3262" s="326">
        <v>1</v>
      </c>
      <c r="O3262" s="296">
        <v>6</v>
      </c>
      <c r="P3262" s="327">
        <v>46229.188122376669</v>
      </c>
      <c r="Q3262" s="321"/>
    </row>
    <row r="3263" spans="1:17" s="285" customFormat="1" ht="11.25" x14ac:dyDescent="0.2">
      <c r="A3263" s="310" t="s">
        <v>1261</v>
      </c>
      <c r="B3263" s="296" t="s">
        <v>1262</v>
      </c>
      <c r="C3263" s="296" t="s">
        <v>312</v>
      </c>
      <c r="D3263" s="297" t="s">
        <v>4864</v>
      </c>
      <c r="E3263" s="323">
        <v>7500</v>
      </c>
      <c r="F3263" s="310" t="s">
        <v>7937</v>
      </c>
      <c r="G3263" s="297" t="s">
        <v>7938</v>
      </c>
      <c r="H3263" s="297" t="s">
        <v>4867</v>
      </c>
      <c r="I3263" s="297" t="s">
        <v>4868</v>
      </c>
      <c r="J3263" s="324" t="s">
        <v>4869</v>
      </c>
      <c r="K3263" s="325"/>
      <c r="L3263" s="322"/>
      <c r="M3263" s="297"/>
      <c r="N3263" s="326">
        <v>1</v>
      </c>
      <c r="O3263" s="296">
        <v>6</v>
      </c>
      <c r="P3263" s="327">
        <v>48290.318122376673</v>
      </c>
      <c r="Q3263" s="321"/>
    </row>
    <row r="3264" spans="1:17" s="285" customFormat="1" ht="11.25" x14ac:dyDescent="0.2">
      <c r="A3264" s="310" t="s">
        <v>1261</v>
      </c>
      <c r="B3264" s="296" t="s">
        <v>1262</v>
      </c>
      <c r="C3264" s="296" t="s">
        <v>312</v>
      </c>
      <c r="D3264" s="297" t="s">
        <v>4864</v>
      </c>
      <c r="E3264" s="323">
        <v>5500</v>
      </c>
      <c r="F3264" s="310" t="s">
        <v>7941</v>
      </c>
      <c r="G3264" s="297" t="s">
        <v>7942</v>
      </c>
      <c r="H3264" s="297" t="s">
        <v>4877</v>
      </c>
      <c r="I3264" s="297" t="s">
        <v>4868</v>
      </c>
      <c r="J3264" s="324" t="s">
        <v>4869</v>
      </c>
      <c r="K3264" s="325"/>
      <c r="L3264" s="322"/>
      <c r="M3264" s="297"/>
      <c r="N3264" s="326">
        <v>1</v>
      </c>
      <c r="O3264" s="296">
        <v>6</v>
      </c>
      <c r="P3264" s="327">
        <v>34229.188122376669</v>
      </c>
      <c r="Q3264" s="321"/>
    </row>
    <row r="3265" spans="1:17" s="285" customFormat="1" ht="11.25" x14ac:dyDescent="0.2">
      <c r="A3265" s="310" t="s">
        <v>1261</v>
      </c>
      <c r="B3265" s="296" t="s">
        <v>1262</v>
      </c>
      <c r="C3265" s="296" t="s">
        <v>312</v>
      </c>
      <c r="D3265" s="297" t="s">
        <v>4956</v>
      </c>
      <c r="E3265" s="323">
        <v>2500</v>
      </c>
      <c r="F3265" s="310" t="s">
        <v>7943</v>
      </c>
      <c r="G3265" s="297" t="s">
        <v>7944</v>
      </c>
      <c r="H3265" s="297" t="s">
        <v>4959</v>
      </c>
      <c r="I3265" s="297" t="s">
        <v>4897</v>
      </c>
      <c r="J3265" s="324" t="s">
        <v>4960</v>
      </c>
      <c r="K3265" s="325"/>
      <c r="L3265" s="322"/>
      <c r="M3265" s="297"/>
      <c r="N3265" s="326">
        <v>1</v>
      </c>
      <c r="O3265" s="296">
        <v>6</v>
      </c>
      <c r="P3265" s="327">
        <v>16229.188122376669</v>
      </c>
      <c r="Q3265" s="321"/>
    </row>
    <row r="3266" spans="1:17" s="285" customFormat="1" ht="11.25" x14ac:dyDescent="0.2">
      <c r="A3266" s="310" t="s">
        <v>1261</v>
      </c>
      <c r="B3266" s="296" t="s">
        <v>1262</v>
      </c>
      <c r="C3266" s="296" t="s">
        <v>312</v>
      </c>
      <c r="D3266" s="297" t="s">
        <v>4864</v>
      </c>
      <c r="E3266" s="323">
        <v>6500</v>
      </c>
      <c r="F3266" s="310" t="s">
        <v>7945</v>
      </c>
      <c r="G3266" s="297" t="s">
        <v>7946</v>
      </c>
      <c r="H3266" s="297" t="s">
        <v>4917</v>
      </c>
      <c r="I3266" s="297" t="s">
        <v>4868</v>
      </c>
      <c r="J3266" s="324" t="s">
        <v>4869</v>
      </c>
      <c r="K3266" s="325"/>
      <c r="L3266" s="322"/>
      <c r="M3266" s="297"/>
      <c r="N3266" s="326">
        <v>1</v>
      </c>
      <c r="O3266" s="296">
        <v>6</v>
      </c>
      <c r="P3266" s="327">
        <v>40229.188122376669</v>
      </c>
      <c r="Q3266" s="321"/>
    </row>
    <row r="3267" spans="1:17" s="285" customFormat="1" ht="11.25" x14ac:dyDescent="0.2">
      <c r="A3267" s="310" t="s">
        <v>1261</v>
      </c>
      <c r="B3267" s="296" t="s">
        <v>1262</v>
      </c>
      <c r="C3267" s="296" t="s">
        <v>312</v>
      </c>
      <c r="D3267" s="297" t="s">
        <v>4864</v>
      </c>
      <c r="E3267" s="323">
        <v>6500</v>
      </c>
      <c r="F3267" s="310" t="s">
        <v>7949</v>
      </c>
      <c r="G3267" s="297" t="s">
        <v>7950</v>
      </c>
      <c r="H3267" s="297" t="s">
        <v>4887</v>
      </c>
      <c r="I3267" s="297" t="s">
        <v>4868</v>
      </c>
      <c r="J3267" s="324" t="s">
        <v>4869</v>
      </c>
      <c r="K3267" s="325"/>
      <c r="L3267" s="322"/>
      <c r="M3267" s="297"/>
      <c r="N3267" s="326">
        <v>2</v>
      </c>
      <c r="O3267" s="296">
        <v>6</v>
      </c>
      <c r="P3267" s="327">
        <v>40229.188122376669</v>
      </c>
      <c r="Q3267" s="321"/>
    </row>
    <row r="3268" spans="1:17" s="285" customFormat="1" ht="11.25" x14ac:dyDescent="0.2">
      <c r="A3268" s="310" t="s">
        <v>1261</v>
      </c>
      <c r="B3268" s="296" t="s">
        <v>1262</v>
      </c>
      <c r="C3268" s="296" t="s">
        <v>312</v>
      </c>
      <c r="D3268" s="297" t="s">
        <v>4956</v>
      </c>
      <c r="E3268" s="323">
        <v>3500</v>
      </c>
      <c r="F3268" s="310" t="s">
        <v>7951</v>
      </c>
      <c r="G3268" s="297" t="s">
        <v>7952</v>
      </c>
      <c r="H3268" s="297" t="s">
        <v>4999</v>
      </c>
      <c r="I3268" s="297" t="s">
        <v>4868</v>
      </c>
      <c r="J3268" s="324" t="s">
        <v>5069</v>
      </c>
      <c r="K3268" s="325"/>
      <c r="L3268" s="322"/>
      <c r="M3268" s="297"/>
      <c r="N3268" s="326">
        <v>1</v>
      </c>
      <c r="O3268" s="296">
        <v>6</v>
      </c>
      <c r="P3268" s="327">
        <v>22229.188122376669</v>
      </c>
      <c r="Q3268" s="321"/>
    </row>
    <row r="3269" spans="1:17" s="285" customFormat="1" ht="11.25" x14ac:dyDescent="0.2">
      <c r="A3269" s="310" t="s">
        <v>1261</v>
      </c>
      <c r="B3269" s="296" t="s">
        <v>1262</v>
      </c>
      <c r="C3269" s="296" t="s">
        <v>312</v>
      </c>
      <c r="D3269" s="297" t="s">
        <v>4864</v>
      </c>
      <c r="E3269" s="323">
        <v>9500</v>
      </c>
      <c r="F3269" s="310" t="s">
        <v>7953</v>
      </c>
      <c r="G3269" s="297" t="s">
        <v>7954</v>
      </c>
      <c r="H3269" s="297" t="s">
        <v>4887</v>
      </c>
      <c r="I3269" s="297" t="s">
        <v>4868</v>
      </c>
      <c r="J3269" s="324" t="s">
        <v>4869</v>
      </c>
      <c r="K3269" s="325"/>
      <c r="L3269" s="322"/>
      <c r="M3269" s="297"/>
      <c r="N3269" s="326">
        <v>1</v>
      </c>
      <c r="O3269" s="296">
        <v>6</v>
      </c>
      <c r="P3269" s="327">
        <v>58229.188122376669</v>
      </c>
      <c r="Q3269" s="321"/>
    </row>
    <row r="3270" spans="1:17" s="285" customFormat="1" ht="11.25" x14ac:dyDescent="0.2">
      <c r="A3270" s="310" t="s">
        <v>1261</v>
      </c>
      <c r="B3270" s="296" t="s">
        <v>1262</v>
      </c>
      <c r="C3270" s="296" t="s">
        <v>312</v>
      </c>
      <c r="D3270" s="297" t="s">
        <v>4864</v>
      </c>
      <c r="E3270" s="323">
        <v>10000</v>
      </c>
      <c r="F3270" s="310" t="s">
        <v>7955</v>
      </c>
      <c r="G3270" s="297" t="s">
        <v>7956</v>
      </c>
      <c r="H3270" s="297" t="s">
        <v>4887</v>
      </c>
      <c r="I3270" s="297" t="s">
        <v>4868</v>
      </c>
      <c r="J3270" s="324" t="s">
        <v>4869</v>
      </c>
      <c r="K3270" s="325"/>
      <c r="L3270" s="322"/>
      <c r="M3270" s="297"/>
      <c r="N3270" s="326">
        <v>2</v>
      </c>
      <c r="O3270" s="296">
        <v>6</v>
      </c>
      <c r="P3270" s="327">
        <v>61229.188122376669</v>
      </c>
      <c r="Q3270" s="321"/>
    </row>
    <row r="3271" spans="1:17" s="285" customFormat="1" ht="11.25" x14ac:dyDescent="0.2">
      <c r="A3271" s="310" t="s">
        <v>1261</v>
      </c>
      <c r="B3271" s="296" t="s">
        <v>1262</v>
      </c>
      <c r="C3271" s="296" t="s">
        <v>312</v>
      </c>
      <c r="D3271" s="297" t="s">
        <v>4864</v>
      </c>
      <c r="E3271" s="323">
        <v>5500</v>
      </c>
      <c r="F3271" s="310" t="s">
        <v>7957</v>
      </c>
      <c r="G3271" s="297" t="s">
        <v>7958</v>
      </c>
      <c r="H3271" s="297" t="s">
        <v>4877</v>
      </c>
      <c r="I3271" s="297" t="s">
        <v>4868</v>
      </c>
      <c r="J3271" s="324" t="s">
        <v>4869</v>
      </c>
      <c r="K3271" s="325"/>
      <c r="L3271" s="322"/>
      <c r="M3271" s="297"/>
      <c r="N3271" s="326">
        <v>1</v>
      </c>
      <c r="O3271" s="296">
        <v>6</v>
      </c>
      <c r="P3271" s="327">
        <v>34229.188122376669</v>
      </c>
      <c r="Q3271" s="321"/>
    </row>
    <row r="3272" spans="1:17" s="285" customFormat="1" ht="11.25" x14ac:dyDescent="0.2">
      <c r="A3272" s="310" t="s">
        <v>1261</v>
      </c>
      <c r="B3272" s="296" t="s">
        <v>1262</v>
      </c>
      <c r="C3272" s="296" t="s">
        <v>312</v>
      </c>
      <c r="D3272" s="297" t="s">
        <v>4864</v>
      </c>
      <c r="E3272" s="323">
        <v>6500</v>
      </c>
      <c r="F3272" s="310" t="s">
        <v>7959</v>
      </c>
      <c r="G3272" s="297" t="s">
        <v>7960</v>
      </c>
      <c r="H3272" s="297" t="s">
        <v>4867</v>
      </c>
      <c r="I3272" s="297" t="s">
        <v>4868</v>
      </c>
      <c r="J3272" s="324" t="s">
        <v>4869</v>
      </c>
      <c r="K3272" s="325"/>
      <c r="L3272" s="322"/>
      <c r="M3272" s="297"/>
      <c r="N3272" s="326">
        <v>2</v>
      </c>
      <c r="O3272" s="296">
        <v>6</v>
      </c>
      <c r="P3272" s="327">
        <v>26793.58812237667</v>
      </c>
      <c r="Q3272" s="321"/>
    </row>
    <row r="3273" spans="1:17" s="285" customFormat="1" ht="11.25" x14ac:dyDescent="0.2">
      <c r="A3273" s="310" t="s">
        <v>1261</v>
      </c>
      <c r="B3273" s="296" t="s">
        <v>1262</v>
      </c>
      <c r="C3273" s="296" t="s">
        <v>312</v>
      </c>
      <c r="D3273" s="297" t="s">
        <v>4864</v>
      </c>
      <c r="E3273" s="323">
        <v>8500</v>
      </c>
      <c r="F3273" s="310" t="s">
        <v>7963</v>
      </c>
      <c r="G3273" s="297" t="s">
        <v>7964</v>
      </c>
      <c r="H3273" s="297" t="s">
        <v>4963</v>
      </c>
      <c r="I3273" s="297" t="s">
        <v>4868</v>
      </c>
      <c r="J3273" s="324" t="s">
        <v>4869</v>
      </c>
      <c r="K3273" s="325"/>
      <c r="L3273" s="322"/>
      <c r="M3273" s="297"/>
      <c r="N3273" s="326">
        <v>2</v>
      </c>
      <c r="O3273" s="296">
        <v>6</v>
      </c>
      <c r="P3273" s="327">
        <v>52837.188122376669</v>
      </c>
      <c r="Q3273" s="321"/>
    </row>
    <row r="3274" spans="1:17" s="285" customFormat="1" ht="11.25" x14ac:dyDescent="0.2">
      <c r="A3274" s="310" t="s">
        <v>1261</v>
      </c>
      <c r="B3274" s="296" t="s">
        <v>1262</v>
      </c>
      <c r="C3274" s="296" t="s">
        <v>312</v>
      </c>
      <c r="D3274" s="297" t="s">
        <v>4864</v>
      </c>
      <c r="E3274" s="323">
        <v>6500</v>
      </c>
      <c r="F3274" s="310" t="s">
        <v>7965</v>
      </c>
      <c r="G3274" s="297" t="s">
        <v>7966</v>
      </c>
      <c r="H3274" s="297" t="s">
        <v>4867</v>
      </c>
      <c r="I3274" s="297" t="s">
        <v>4868</v>
      </c>
      <c r="J3274" s="324" t="s">
        <v>4869</v>
      </c>
      <c r="K3274" s="325"/>
      <c r="L3274" s="322"/>
      <c r="M3274" s="297"/>
      <c r="N3274" s="326">
        <v>2</v>
      </c>
      <c r="O3274" s="296">
        <v>6</v>
      </c>
      <c r="P3274" s="327">
        <v>40229.188122376669</v>
      </c>
      <c r="Q3274" s="321"/>
    </row>
    <row r="3275" spans="1:17" s="285" customFormat="1" ht="11.25" x14ac:dyDescent="0.2">
      <c r="A3275" s="310" t="s">
        <v>1261</v>
      </c>
      <c r="B3275" s="296" t="s">
        <v>1262</v>
      </c>
      <c r="C3275" s="296" t="s">
        <v>312</v>
      </c>
      <c r="D3275" s="297" t="s">
        <v>4864</v>
      </c>
      <c r="E3275" s="323">
        <v>12000</v>
      </c>
      <c r="F3275" s="310" t="s">
        <v>7969</v>
      </c>
      <c r="G3275" s="297" t="s">
        <v>7970</v>
      </c>
      <c r="H3275" s="297" t="s">
        <v>4867</v>
      </c>
      <c r="I3275" s="297" t="s">
        <v>4868</v>
      </c>
      <c r="J3275" s="324" t="s">
        <v>4869</v>
      </c>
      <c r="K3275" s="325"/>
      <c r="L3275" s="322"/>
      <c r="M3275" s="297"/>
      <c r="N3275" s="326">
        <v>1</v>
      </c>
      <c r="O3275" s="296">
        <v>6</v>
      </c>
      <c r="P3275" s="327">
        <v>73229.188122376669</v>
      </c>
      <c r="Q3275" s="321"/>
    </row>
    <row r="3276" spans="1:17" s="285" customFormat="1" ht="11.25" x14ac:dyDescent="0.2">
      <c r="A3276" s="310" t="s">
        <v>1261</v>
      </c>
      <c r="B3276" s="296" t="s">
        <v>1262</v>
      </c>
      <c r="C3276" s="296" t="s">
        <v>312</v>
      </c>
      <c r="D3276" s="297" t="s">
        <v>4956</v>
      </c>
      <c r="E3276" s="323">
        <v>4500</v>
      </c>
      <c r="F3276" s="310" t="s">
        <v>7971</v>
      </c>
      <c r="G3276" s="297" t="s">
        <v>7972</v>
      </c>
      <c r="H3276" s="297" t="s">
        <v>4896</v>
      </c>
      <c r="I3276" s="297" t="s">
        <v>4868</v>
      </c>
      <c r="J3276" s="324" t="s">
        <v>5069</v>
      </c>
      <c r="K3276" s="325"/>
      <c r="L3276" s="322"/>
      <c r="M3276" s="297"/>
      <c r="N3276" s="326">
        <v>1</v>
      </c>
      <c r="O3276" s="296">
        <v>6</v>
      </c>
      <c r="P3276" s="327">
        <v>28229.188122376669</v>
      </c>
      <c r="Q3276" s="321"/>
    </row>
    <row r="3277" spans="1:17" s="285" customFormat="1" ht="11.25" x14ac:dyDescent="0.2">
      <c r="A3277" s="310" t="s">
        <v>1261</v>
      </c>
      <c r="B3277" s="296" t="s">
        <v>1262</v>
      </c>
      <c r="C3277" s="296" t="s">
        <v>312</v>
      </c>
      <c r="D3277" s="297" t="s">
        <v>4864</v>
      </c>
      <c r="E3277" s="323">
        <v>5500</v>
      </c>
      <c r="F3277" s="310" t="s">
        <v>7973</v>
      </c>
      <c r="G3277" s="297" t="s">
        <v>7974</v>
      </c>
      <c r="H3277" s="297" t="s">
        <v>4867</v>
      </c>
      <c r="I3277" s="297" t="s">
        <v>4868</v>
      </c>
      <c r="J3277" s="324" t="s">
        <v>4869</v>
      </c>
      <c r="K3277" s="325"/>
      <c r="L3277" s="322"/>
      <c r="M3277" s="297"/>
      <c r="N3277" s="326">
        <v>4</v>
      </c>
      <c r="O3277" s="296">
        <v>6</v>
      </c>
      <c r="P3277" s="327">
        <v>34229.188122376669</v>
      </c>
      <c r="Q3277" s="321"/>
    </row>
    <row r="3278" spans="1:17" s="285" customFormat="1" ht="11.25" x14ac:dyDescent="0.2">
      <c r="A3278" s="310" t="s">
        <v>1261</v>
      </c>
      <c r="B3278" s="296" t="s">
        <v>1262</v>
      </c>
      <c r="C3278" s="296" t="s">
        <v>312</v>
      </c>
      <c r="D3278" s="297" t="s">
        <v>4864</v>
      </c>
      <c r="E3278" s="323">
        <v>6500</v>
      </c>
      <c r="F3278" s="310" t="s">
        <v>7975</v>
      </c>
      <c r="G3278" s="297" t="s">
        <v>7976</v>
      </c>
      <c r="H3278" s="297" t="s">
        <v>4867</v>
      </c>
      <c r="I3278" s="297" t="s">
        <v>4868</v>
      </c>
      <c r="J3278" s="324" t="s">
        <v>4869</v>
      </c>
      <c r="K3278" s="325"/>
      <c r="L3278" s="322"/>
      <c r="M3278" s="297"/>
      <c r="N3278" s="326">
        <v>2</v>
      </c>
      <c r="O3278" s="296">
        <v>6</v>
      </c>
      <c r="P3278" s="327">
        <v>40229.188122376669</v>
      </c>
      <c r="Q3278" s="321"/>
    </row>
    <row r="3279" spans="1:17" s="285" customFormat="1" ht="11.25" x14ac:dyDescent="0.2">
      <c r="A3279" s="310" t="s">
        <v>1261</v>
      </c>
      <c r="B3279" s="296" t="s">
        <v>1262</v>
      </c>
      <c r="C3279" s="296" t="s">
        <v>312</v>
      </c>
      <c r="D3279" s="297" t="s">
        <v>4864</v>
      </c>
      <c r="E3279" s="323">
        <v>6500</v>
      </c>
      <c r="F3279" s="310" t="s">
        <v>7977</v>
      </c>
      <c r="G3279" s="297" t="s">
        <v>7978</v>
      </c>
      <c r="H3279" s="297" t="s">
        <v>4887</v>
      </c>
      <c r="I3279" s="297" t="s">
        <v>4868</v>
      </c>
      <c r="J3279" s="324" t="s">
        <v>4869</v>
      </c>
      <c r="K3279" s="325"/>
      <c r="L3279" s="322"/>
      <c r="M3279" s="297"/>
      <c r="N3279" s="326">
        <v>2</v>
      </c>
      <c r="O3279" s="296">
        <v>6</v>
      </c>
      <c r="P3279" s="327">
        <v>40229.188122376669</v>
      </c>
      <c r="Q3279" s="321"/>
    </row>
    <row r="3280" spans="1:17" s="285" customFormat="1" ht="11.25" x14ac:dyDescent="0.2">
      <c r="A3280" s="310" t="s">
        <v>1261</v>
      </c>
      <c r="B3280" s="296" t="s">
        <v>1262</v>
      </c>
      <c r="C3280" s="296" t="s">
        <v>312</v>
      </c>
      <c r="D3280" s="297" t="s">
        <v>4864</v>
      </c>
      <c r="E3280" s="323">
        <v>9500</v>
      </c>
      <c r="F3280" s="310" t="s">
        <v>7979</v>
      </c>
      <c r="G3280" s="297" t="s">
        <v>7980</v>
      </c>
      <c r="H3280" s="297" t="s">
        <v>5053</v>
      </c>
      <c r="I3280" s="297" t="s">
        <v>4868</v>
      </c>
      <c r="J3280" s="324" t="s">
        <v>4869</v>
      </c>
      <c r="K3280" s="325"/>
      <c r="L3280" s="322"/>
      <c r="M3280" s="297"/>
      <c r="N3280" s="326">
        <v>2</v>
      </c>
      <c r="O3280" s="296">
        <v>6</v>
      </c>
      <c r="P3280" s="327">
        <v>58229.188122376669</v>
      </c>
      <c r="Q3280" s="321"/>
    </row>
    <row r="3281" spans="1:17" s="285" customFormat="1" ht="11.25" x14ac:dyDescent="0.2">
      <c r="A3281" s="310" t="s">
        <v>1261</v>
      </c>
      <c r="B3281" s="296" t="s">
        <v>1262</v>
      </c>
      <c r="C3281" s="296" t="s">
        <v>312</v>
      </c>
      <c r="D3281" s="297" t="s">
        <v>4864</v>
      </c>
      <c r="E3281" s="323">
        <v>5500</v>
      </c>
      <c r="F3281" s="310" t="s">
        <v>7981</v>
      </c>
      <c r="G3281" s="297" t="s">
        <v>7982</v>
      </c>
      <c r="H3281" s="297" t="s">
        <v>6275</v>
      </c>
      <c r="I3281" s="297" t="s">
        <v>4868</v>
      </c>
      <c r="J3281" s="324" t="s">
        <v>4869</v>
      </c>
      <c r="K3281" s="325"/>
      <c r="L3281" s="322"/>
      <c r="M3281" s="297"/>
      <c r="N3281" s="326">
        <v>1</v>
      </c>
      <c r="O3281" s="296">
        <v>6</v>
      </c>
      <c r="P3281" s="327">
        <v>34229.188122376669</v>
      </c>
      <c r="Q3281" s="321"/>
    </row>
    <row r="3282" spans="1:17" s="285" customFormat="1" ht="11.25" x14ac:dyDescent="0.2">
      <c r="A3282" s="310" t="s">
        <v>1261</v>
      </c>
      <c r="B3282" s="296" t="s">
        <v>1262</v>
      </c>
      <c r="C3282" s="296" t="s">
        <v>312</v>
      </c>
      <c r="D3282" s="297" t="s">
        <v>4864</v>
      </c>
      <c r="E3282" s="323">
        <v>5500</v>
      </c>
      <c r="F3282" s="310" t="s">
        <v>7983</v>
      </c>
      <c r="G3282" s="297" t="s">
        <v>7984</v>
      </c>
      <c r="H3282" s="297" t="s">
        <v>4874</v>
      </c>
      <c r="I3282" s="297" t="s">
        <v>4868</v>
      </c>
      <c r="J3282" s="324" t="s">
        <v>4869</v>
      </c>
      <c r="K3282" s="325"/>
      <c r="L3282" s="322"/>
      <c r="M3282" s="297"/>
      <c r="N3282" s="326">
        <v>2</v>
      </c>
      <c r="O3282" s="296">
        <v>6</v>
      </c>
      <c r="P3282" s="327">
        <v>34229.188122376669</v>
      </c>
      <c r="Q3282" s="321"/>
    </row>
    <row r="3283" spans="1:17" s="285" customFormat="1" ht="11.25" x14ac:dyDescent="0.2">
      <c r="A3283" s="310" t="s">
        <v>1261</v>
      </c>
      <c r="B3283" s="296" t="s">
        <v>1262</v>
      </c>
      <c r="C3283" s="296" t="s">
        <v>312</v>
      </c>
      <c r="D3283" s="297" t="s">
        <v>4864</v>
      </c>
      <c r="E3283" s="323">
        <v>8500</v>
      </c>
      <c r="F3283" s="310" t="s">
        <v>7987</v>
      </c>
      <c r="G3283" s="297" t="s">
        <v>7988</v>
      </c>
      <c r="H3283" s="297" t="s">
        <v>4877</v>
      </c>
      <c r="I3283" s="297" t="s">
        <v>4868</v>
      </c>
      <c r="J3283" s="324" t="s">
        <v>4869</v>
      </c>
      <c r="K3283" s="325"/>
      <c r="L3283" s="322"/>
      <c r="M3283" s="297"/>
      <c r="N3283" s="326">
        <v>2</v>
      </c>
      <c r="O3283" s="296">
        <v>6</v>
      </c>
      <c r="P3283" s="327">
        <v>52229.188122376669</v>
      </c>
      <c r="Q3283" s="321"/>
    </row>
    <row r="3284" spans="1:17" s="285" customFormat="1" ht="11.25" x14ac:dyDescent="0.2">
      <c r="A3284" s="310" t="s">
        <v>1261</v>
      </c>
      <c r="B3284" s="296" t="s">
        <v>1262</v>
      </c>
      <c r="C3284" s="296" t="s">
        <v>312</v>
      </c>
      <c r="D3284" s="297" t="s">
        <v>4864</v>
      </c>
      <c r="E3284" s="323">
        <v>6500</v>
      </c>
      <c r="F3284" s="310" t="s">
        <v>7989</v>
      </c>
      <c r="G3284" s="297" t="s">
        <v>7990</v>
      </c>
      <c r="H3284" s="297" t="s">
        <v>4877</v>
      </c>
      <c r="I3284" s="297" t="s">
        <v>4868</v>
      </c>
      <c r="J3284" s="324" t="s">
        <v>4869</v>
      </c>
      <c r="K3284" s="325"/>
      <c r="L3284" s="322"/>
      <c r="M3284" s="297"/>
      <c r="N3284" s="326">
        <v>1</v>
      </c>
      <c r="O3284" s="296">
        <v>6</v>
      </c>
      <c r="P3284" s="327">
        <v>40229.188122376669</v>
      </c>
      <c r="Q3284" s="321"/>
    </row>
    <row r="3285" spans="1:17" s="285" customFormat="1" ht="11.25" x14ac:dyDescent="0.2">
      <c r="A3285" s="310" t="s">
        <v>1261</v>
      </c>
      <c r="B3285" s="296" t="s">
        <v>1262</v>
      </c>
      <c r="C3285" s="296" t="s">
        <v>312</v>
      </c>
      <c r="D3285" s="297" t="s">
        <v>4864</v>
      </c>
      <c r="E3285" s="323">
        <v>8500</v>
      </c>
      <c r="F3285" s="310" t="s">
        <v>7991</v>
      </c>
      <c r="G3285" s="297" t="s">
        <v>7992</v>
      </c>
      <c r="H3285" s="297" t="s">
        <v>4867</v>
      </c>
      <c r="I3285" s="297" t="s">
        <v>4868</v>
      </c>
      <c r="J3285" s="324" t="s">
        <v>4869</v>
      </c>
      <c r="K3285" s="325"/>
      <c r="L3285" s="322"/>
      <c r="M3285" s="297"/>
      <c r="N3285" s="326">
        <v>4</v>
      </c>
      <c r="O3285" s="296">
        <v>6</v>
      </c>
      <c r="P3285" s="327">
        <v>52229.188122376669</v>
      </c>
      <c r="Q3285" s="321"/>
    </row>
    <row r="3286" spans="1:17" s="285" customFormat="1" ht="11.25" x14ac:dyDescent="0.2">
      <c r="A3286" s="310" t="s">
        <v>1261</v>
      </c>
      <c r="B3286" s="296" t="s">
        <v>1262</v>
      </c>
      <c r="C3286" s="296" t="s">
        <v>312</v>
      </c>
      <c r="D3286" s="297" t="s">
        <v>4864</v>
      </c>
      <c r="E3286" s="323">
        <v>10500</v>
      </c>
      <c r="F3286" s="310" t="s">
        <v>7995</v>
      </c>
      <c r="G3286" s="297" t="s">
        <v>7996</v>
      </c>
      <c r="H3286" s="297" t="s">
        <v>5094</v>
      </c>
      <c r="I3286" s="297" t="s">
        <v>4868</v>
      </c>
      <c r="J3286" s="324" t="s">
        <v>4869</v>
      </c>
      <c r="K3286" s="325"/>
      <c r="L3286" s="322"/>
      <c r="M3286" s="297"/>
      <c r="N3286" s="326">
        <v>4</v>
      </c>
      <c r="O3286" s="296">
        <v>6</v>
      </c>
      <c r="P3286" s="327">
        <v>64229.188122376669</v>
      </c>
      <c r="Q3286" s="321"/>
    </row>
    <row r="3287" spans="1:17" s="285" customFormat="1" ht="11.25" x14ac:dyDescent="0.2">
      <c r="A3287" s="310" t="s">
        <v>1261</v>
      </c>
      <c r="B3287" s="296" t="s">
        <v>1262</v>
      </c>
      <c r="C3287" s="296" t="s">
        <v>312</v>
      </c>
      <c r="D3287" s="297" t="s">
        <v>4864</v>
      </c>
      <c r="E3287" s="323">
        <v>8500</v>
      </c>
      <c r="F3287" s="310" t="s">
        <v>7997</v>
      </c>
      <c r="G3287" s="297" t="s">
        <v>7998</v>
      </c>
      <c r="H3287" s="297" t="s">
        <v>4887</v>
      </c>
      <c r="I3287" s="297" t="s">
        <v>4868</v>
      </c>
      <c r="J3287" s="324" t="s">
        <v>4869</v>
      </c>
      <c r="K3287" s="325"/>
      <c r="L3287" s="322"/>
      <c r="M3287" s="297"/>
      <c r="N3287" s="326">
        <v>2</v>
      </c>
      <c r="O3287" s="296">
        <v>6</v>
      </c>
      <c r="P3287" s="327">
        <v>52229.188122376669</v>
      </c>
      <c r="Q3287" s="321"/>
    </row>
    <row r="3288" spans="1:17" s="285" customFormat="1" ht="11.25" x14ac:dyDescent="0.2">
      <c r="A3288" s="310" t="s">
        <v>1261</v>
      </c>
      <c r="B3288" s="296" t="s">
        <v>1262</v>
      </c>
      <c r="C3288" s="296" t="s">
        <v>312</v>
      </c>
      <c r="D3288" s="297" t="s">
        <v>4864</v>
      </c>
      <c r="E3288" s="323">
        <v>8500</v>
      </c>
      <c r="F3288" s="310" t="s">
        <v>8000</v>
      </c>
      <c r="G3288" s="297" t="s">
        <v>8001</v>
      </c>
      <c r="H3288" s="297" t="s">
        <v>4877</v>
      </c>
      <c r="I3288" s="297" t="s">
        <v>4868</v>
      </c>
      <c r="J3288" s="324" t="s">
        <v>4869</v>
      </c>
      <c r="K3288" s="325"/>
      <c r="L3288" s="322"/>
      <c r="M3288" s="297"/>
      <c r="N3288" s="326">
        <v>1</v>
      </c>
      <c r="O3288" s="296">
        <v>6</v>
      </c>
      <c r="P3288" s="327">
        <v>52229.188122376669</v>
      </c>
      <c r="Q3288" s="321"/>
    </row>
    <row r="3289" spans="1:17" s="285" customFormat="1" ht="11.25" x14ac:dyDescent="0.2">
      <c r="A3289" s="310" t="s">
        <v>1261</v>
      </c>
      <c r="B3289" s="296" t="s">
        <v>1262</v>
      </c>
      <c r="C3289" s="296" t="s">
        <v>312</v>
      </c>
      <c r="D3289" s="297" t="s">
        <v>4864</v>
      </c>
      <c r="E3289" s="323">
        <v>8500</v>
      </c>
      <c r="F3289" s="310" t="s">
        <v>8002</v>
      </c>
      <c r="G3289" s="297" t="s">
        <v>8003</v>
      </c>
      <c r="H3289" s="297" t="s">
        <v>4867</v>
      </c>
      <c r="I3289" s="297" t="s">
        <v>4868</v>
      </c>
      <c r="J3289" s="324" t="s">
        <v>4869</v>
      </c>
      <c r="K3289" s="325"/>
      <c r="L3289" s="322"/>
      <c r="M3289" s="297"/>
      <c r="N3289" s="326">
        <v>4</v>
      </c>
      <c r="O3289" s="296">
        <v>6</v>
      </c>
      <c r="P3289" s="327">
        <v>52229.188122376669</v>
      </c>
      <c r="Q3289" s="321"/>
    </row>
    <row r="3290" spans="1:17" s="285" customFormat="1" ht="11.25" x14ac:dyDescent="0.2">
      <c r="A3290" s="310" t="s">
        <v>1261</v>
      </c>
      <c r="B3290" s="296" t="s">
        <v>1262</v>
      </c>
      <c r="C3290" s="296" t="s">
        <v>312</v>
      </c>
      <c r="D3290" s="297" t="s">
        <v>4880</v>
      </c>
      <c r="E3290" s="323">
        <v>6500</v>
      </c>
      <c r="F3290" s="310" t="s">
        <v>8004</v>
      </c>
      <c r="G3290" s="297" t="s">
        <v>8005</v>
      </c>
      <c r="H3290" s="297" t="s">
        <v>4877</v>
      </c>
      <c r="I3290" s="297" t="s">
        <v>4897</v>
      </c>
      <c r="J3290" s="324" t="s">
        <v>4884</v>
      </c>
      <c r="K3290" s="325"/>
      <c r="L3290" s="322"/>
      <c r="M3290" s="297"/>
      <c r="N3290" s="326">
        <v>2</v>
      </c>
      <c r="O3290" s="296">
        <v>6</v>
      </c>
      <c r="P3290" s="327">
        <v>39583.858122376667</v>
      </c>
      <c r="Q3290" s="321"/>
    </row>
    <row r="3291" spans="1:17" s="285" customFormat="1" ht="11.25" x14ac:dyDescent="0.2">
      <c r="A3291" s="310" t="s">
        <v>1261</v>
      </c>
      <c r="B3291" s="296" t="s">
        <v>1262</v>
      </c>
      <c r="C3291" s="296" t="s">
        <v>312</v>
      </c>
      <c r="D3291" s="297" t="s">
        <v>4864</v>
      </c>
      <c r="E3291" s="323">
        <v>6500</v>
      </c>
      <c r="F3291" s="310" t="s">
        <v>8006</v>
      </c>
      <c r="G3291" s="297" t="s">
        <v>8007</v>
      </c>
      <c r="H3291" s="297" t="s">
        <v>4867</v>
      </c>
      <c r="I3291" s="297" t="s">
        <v>4868</v>
      </c>
      <c r="J3291" s="324" t="s">
        <v>4869</v>
      </c>
      <c r="K3291" s="325"/>
      <c r="L3291" s="322"/>
      <c r="M3291" s="297"/>
      <c r="N3291" s="326">
        <v>2</v>
      </c>
      <c r="O3291" s="296">
        <v>6</v>
      </c>
      <c r="P3291" s="327">
        <v>40229.188122376669</v>
      </c>
      <c r="Q3291" s="321"/>
    </row>
    <row r="3292" spans="1:17" s="285" customFormat="1" ht="11.25" x14ac:dyDescent="0.2">
      <c r="A3292" s="310" t="s">
        <v>1261</v>
      </c>
      <c r="B3292" s="296" t="s">
        <v>1262</v>
      </c>
      <c r="C3292" s="296" t="s">
        <v>312</v>
      </c>
      <c r="D3292" s="297" t="s">
        <v>4864</v>
      </c>
      <c r="E3292" s="323">
        <v>6500</v>
      </c>
      <c r="F3292" s="310" t="s">
        <v>8010</v>
      </c>
      <c r="G3292" s="297" t="s">
        <v>8011</v>
      </c>
      <c r="H3292" s="297" t="s">
        <v>4887</v>
      </c>
      <c r="I3292" s="297" t="s">
        <v>4868</v>
      </c>
      <c r="J3292" s="324" t="s">
        <v>4869</v>
      </c>
      <c r="K3292" s="325"/>
      <c r="L3292" s="322"/>
      <c r="M3292" s="297"/>
      <c r="N3292" s="326">
        <v>2</v>
      </c>
      <c r="O3292" s="296">
        <v>6</v>
      </c>
      <c r="P3292" s="327">
        <v>40229.188122376669</v>
      </c>
      <c r="Q3292" s="321"/>
    </row>
    <row r="3293" spans="1:17" s="285" customFormat="1" ht="11.25" x14ac:dyDescent="0.2">
      <c r="A3293" s="310" t="s">
        <v>1261</v>
      </c>
      <c r="B3293" s="296" t="s">
        <v>1262</v>
      </c>
      <c r="C3293" s="296" t="s">
        <v>312</v>
      </c>
      <c r="D3293" s="297" t="s">
        <v>4864</v>
      </c>
      <c r="E3293" s="323">
        <v>5500</v>
      </c>
      <c r="F3293" s="310" t="s">
        <v>8014</v>
      </c>
      <c r="G3293" s="297" t="s">
        <v>8015</v>
      </c>
      <c r="H3293" s="297" t="s">
        <v>4874</v>
      </c>
      <c r="I3293" s="297" t="s">
        <v>4868</v>
      </c>
      <c r="J3293" s="324" t="s">
        <v>4869</v>
      </c>
      <c r="K3293" s="325"/>
      <c r="L3293" s="322"/>
      <c r="M3293" s="297"/>
      <c r="N3293" s="326">
        <v>4</v>
      </c>
      <c r="O3293" s="296">
        <v>6</v>
      </c>
      <c r="P3293" s="327">
        <v>34229.188122376669</v>
      </c>
      <c r="Q3293" s="321"/>
    </row>
    <row r="3294" spans="1:17" s="285" customFormat="1" ht="11.25" x14ac:dyDescent="0.2">
      <c r="A3294" s="310" t="s">
        <v>1261</v>
      </c>
      <c r="B3294" s="296" t="s">
        <v>1262</v>
      </c>
      <c r="C3294" s="296" t="s">
        <v>312</v>
      </c>
      <c r="D3294" s="297" t="s">
        <v>4864</v>
      </c>
      <c r="E3294" s="323">
        <v>6000</v>
      </c>
      <c r="F3294" s="310" t="s">
        <v>8016</v>
      </c>
      <c r="G3294" s="297" t="s">
        <v>8017</v>
      </c>
      <c r="H3294" s="297" t="s">
        <v>4914</v>
      </c>
      <c r="I3294" s="297" t="s">
        <v>4868</v>
      </c>
      <c r="J3294" s="324" t="s">
        <v>4869</v>
      </c>
      <c r="K3294" s="325"/>
      <c r="L3294" s="322"/>
      <c r="M3294" s="297"/>
      <c r="N3294" s="326">
        <v>1</v>
      </c>
      <c r="O3294" s="296">
        <v>6</v>
      </c>
      <c r="P3294" s="327">
        <v>37229.188122376669</v>
      </c>
      <c r="Q3294" s="321"/>
    </row>
    <row r="3295" spans="1:17" s="285" customFormat="1" ht="11.25" x14ac:dyDescent="0.2">
      <c r="A3295" s="310" t="s">
        <v>1261</v>
      </c>
      <c r="B3295" s="296" t="s">
        <v>1262</v>
      </c>
      <c r="C3295" s="296" t="s">
        <v>312</v>
      </c>
      <c r="D3295" s="297" t="s">
        <v>4864</v>
      </c>
      <c r="E3295" s="323">
        <v>6500</v>
      </c>
      <c r="F3295" s="310" t="s">
        <v>2340</v>
      </c>
      <c r="G3295" s="297" t="s">
        <v>2341</v>
      </c>
      <c r="H3295" s="297" t="s">
        <v>4867</v>
      </c>
      <c r="I3295" s="297" t="s">
        <v>4868</v>
      </c>
      <c r="J3295" s="324" t="s">
        <v>4869</v>
      </c>
      <c r="K3295" s="325"/>
      <c r="L3295" s="322"/>
      <c r="M3295" s="297"/>
      <c r="N3295" s="326">
        <v>2</v>
      </c>
      <c r="O3295" s="296">
        <v>6</v>
      </c>
      <c r="P3295" s="327">
        <v>40229.188122376669</v>
      </c>
      <c r="Q3295" s="321"/>
    </row>
    <row r="3296" spans="1:17" s="285" customFormat="1" ht="11.25" x14ac:dyDescent="0.2">
      <c r="A3296" s="310" t="s">
        <v>1261</v>
      </c>
      <c r="B3296" s="296" t="s">
        <v>1262</v>
      </c>
      <c r="C3296" s="296" t="s">
        <v>312</v>
      </c>
      <c r="D3296" s="297" t="s">
        <v>4864</v>
      </c>
      <c r="E3296" s="323">
        <v>7500</v>
      </c>
      <c r="F3296" s="310" t="s">
        <v>8020</v>
      </c>
      <c r="G3296" s="297" t="s">
        <v>8021</v>
      </c>
      <c r="H3296" s="297" t="s">
        <v>4867</v>
      </c>
      <c r="I3296" s="297" t="s">
        <v>4868</v>
      </c>
      <c r="J3296" s="324" t="s">
        <v>4869</v>
      </c>
      <c r="K3296" s="325"/>
      <c r="L3296" s="322"/>
      <c r="M3296" s="297"/>
      <c r="N3296" s="326">
        <v>4</v>
      </c>
      <c r="O3296" s="296">
        <v>6</v>
      </c>
      <c r="P3296" s="327">
        <v>46229.188122376669</v>
      </c>
      <c r="Q3296" s="321"/>
    </row>
    <row r="3297" spans="1:17" s="285" customFormat="1" ht="11.25" x14ac:dyDescent="0.2">
      <c r="A3297" s="310" t="s">
        <v>1261</v>
      </c>
      <c r="B3297" s="296" t="s">
        <v>1262</v>
      </c>
      <c r="C3297" s="296" t="s">
        <v>312</v>
      </c>
      <c r="D3297" s="297" t="s">
        <v>4864</v>
      </c>
      <c r="E3297" s="323">
        <v>6500</v>
      </c>
      <c r="F3297" s="310" t="s">
        <v>8022</v>
      </c>
      <c r="G3297" s="297" t="s">
        <v>8023</v>
      </c>
      <c r="H3297" s="297" t="s">
        <v>4867</v>
      </c>
      <c r="I3297" s="297" t="s">
        <v>4868</v>
      </c>
      <c r="J3297" s="324" t="s">
        <v>4869</v>
      </c>
      <c r="K3297" s="325"/>
      <c r="L3297" s="322"/>
      <c r="M3297" s="297"/>
      <c r="N3297" s="326">
        <v>2</v>
      </c>
      <c r="O3297" s="296">
        <v>6</v>
      </c>
      <c r="P3297" s="327">
        <v>40229.188122376669</v>
      </c>
      <c r="Q3297" s="321"/>
    </row>
    <row r="3298" spans="1:17" s="285" customFormat="1" ht="11.25" x14ac:dyDescent="0.2">
      <c r="A3298" s="310" t="s">
        <v>1261</v>
      </c>
      <c r="B3298" s="296" t="s">
        <v>1262</v>
      </c>
      <c r="C3298" s="296" t="s">
        <v>312</v>
      </c>
      <c r="D3298" s="297" t="s">
        <v>4864</v>
      </c>
      <c r="E3298" s="323">
        <v>9500</v>
      </c>
      <c r="F3298" s="310" t="s">
        <v>8024</v>
      </c>
      <c r="G3298" s="297" t="s">
        <v>8025</v>
      </c>
      <c r="H3298" s="297" t="s">
        <v>4917</v>
      </c>
      <c r="I3298" s="297" t="s">
        <v>4868</v>
      </c>
      <c r="J3298" s="324" t="s">
        <v>4869</v>
      </c>
      <c r="K3298" s="325"/>
      <c r="L3298" s="322"/>
      <c r="M3298" s="297"/>
      <c r="N3298" s="326">
        <v>1</v>
      </c>
      <c r="O3298" s="296">
        <v>6</v>
      </c>
      <c r="P3298" s="327">
        <v>58229.188122376669</v>
      </c>
      <c r="Q3298" s="321"/>
    </row>
    <row r="3299" spans="1:17" s="285" customFormat="1" ht="11.25" x14ac:dyDescent="0.2">
      <c r="A3299" s="310" t="s">
        <v>1261</v>
      </c>
      <c r="B3299" s="296" t="s">
        <v>1262</v>
      </c>
      <c r="C3299" s="296" t="s">
        <v>312</v>
      </c>
      <c r="D3299" s="297" t="s">
        <v>4864</v>
      </c>
      <c r="E3299" s="323">
        <v>7500</v>
      </c>
      <c r="F3299" s="310" t="s">
        <v>8026</v>
      </c>
      <c r="G3299" s="297" t="s">
        <v>8027</v>
      </c>
      <c r="H3299" s="297" t="s">
        <v>4867</v>
      </c>
      <c r="I3299" s="297" t="s">
        <v>4868</v>
      </c>
      <c r="J3299" s="324" t="s">
        <v>4869</v>
      </c>
      <c r="K3299" s="325"/>
      <c r="L3299" s="322"/>
      <c r="M3299" s="297"/>
      <c r="N3299" s="326">
        <v>4</v>
      </c>
      <c r="O3299" s="296">
        <v>6</v>
      </c>
      <c r="P3299" s="327">
        <v>46229.188122376669</v>
      </c>
      <c r="Q3299" s="321"/>
    </row>
    <row r="3300" spans="1:17" s="285" customFormat="1" ht="11.25" x14ac:dyDescent="0.2">
      <c r="A3300" s="310" t="s">
        <v>1261</v>
      </c>
      <c r="B3300" s="296" t="s">
        <v>1262</v>
      </c>
      <c r="C3300" s="296" t="s">
        <v>312</v>
      </c>
      <c r="D3300" s="297" t="s">
        <v>4864</v>
      </c>
      <c r="E3300" s="323">
        <v>8500</v>
      </c>
      <c r="F3300" s="310" t="s">
        <v>8028</v>
      </c>
      <c r="G3300" s="297" t="s">
        <v>8029</v>
      </c>
      <c r="H3300" s="297" t="s">
        <v>4877</v>
      </c>
      <c r="I3300" s="297" t="s">
        <v>4868</v>
      </c>
      <c r="J3300" s="324" t="s">
        <v>4869</v>
      </c>
      <c r="K3300" s="325"/>
      <c r="L3300" s="322"/>
      <c r="M3300" s="297"/>
      <c r="N3300" s="326">
        <v>1</v>
      </c>
      <c r="O3300" s="296">
        <v>6</v>
      </c>
      <c r="P3300" s="327">
        <v>52229.188122376669</v>
      </c>
      <c r="Q3300" s="321"/>
    </row>
    <row r="3301" spans="1:17" s="285" customFormat="1" ht="11.25" x14ac:dyDescent="0.2">
      <c r="A3301" s="310" t="s">
        <v>1261</v>
      </c>
      <c r="B3301" s="296" t="s">
        <v>1262</v>
      </c>
      <c r="C3301" s="296" t="s">
        <v>312</v>
      </c>
      <c r="D3301" s="297" t="s">
        <v>4864</v>
      </c>
      <c r="E3301" s="323">
        <v>7500</v>
      </c>
      <c r="F3301" s="310" t="s">
        <v>8030</v>
      </c>
      <c r="G3301" s="297" t="s">
        <v>8031</v>
      </c>
      <c r="H3301" s="297" t="s">
        <v>4867</v>
      </c>
      <c r="I3301" s="297" t="s">
        <v>4868</v>
      </c>
      <c r="J3301" s="324" t="s">
        <v>4869</v>
      </c>
      <c r="K3301" s="325"/>
      <c r="L3301" s="322"/>
      <c r="M3301" s="297"/>
      <c r="N3301" s="326">
        <v>2</v>
      </c>
      <c r="O3301" s="296">
        <v>6</v>
      </c>
      <c r="P3301" s="327">
        <v>46229.188122376669</v>
      </c>
      <c r="Q3301" s="321"/>
    </row>
    <row r="3302" spans="1:17" s="285" customFormat="1" ht="11.25" x14ac:dyDescent="0.2">
      <c r="A3302" s="310" t="s">
        <v>1261</v>
      </c>
      <c r="B3302" s="296" t="s">
        <v>1262</v>
      </c>
      <c r="C3302" s="296" t="s">
        <v>312</v>
      </c>
      <c r="D3302" s="297" t="s">
        <v>4864</v>
      </c>
      <c r="E3302" s="323">
        <v>11000</v>
      </c>
      <c r="F3302" s="310" t="s">
        <v>8033</v>
      </c>
      <c r="G3302" s="297" t="s">
        <v>8034</v>
      </c>
      <c r="H3302" s="297" t="s">
        <v>4867</v>
      </c>
      <c r="I3302" s="297" t="s">
        <v>4868</v>
      </c>
      <c r="J3302" s="324" t="s">
        <v>4869</v>
      </c>
      <c r="K3302" s="325"/>
      <c r="L3302" s="322"/>
      <c r="M3302" s="297"/>
      <c r="N3302" s="326">
        <v>2</v>
      </c>
      <c r="O3302" s="296">
        <v>6</v>
      </c>
      <c r="P3302" s="327">
        <v>67229.188122376669</v>
      </c>
      <c r="Q3302" s="321"/>
    </row>
    <row r="3303" spans="1:17" s="285" customFormat="1" ht="11.25" x14ac:dyDescent="0.2">
      <c r="A3303" s="310" t="s">
        <v>1261</v>
      </c>
      <c r="B3303" s="296" t="s">
        <v>1262</v>
      </c>
      <c r="C3303" s="296" t="s">
        <v>312</v>
      </c>
      <c r="D3303" s="297" t="s">
        <v>4864</v>
      </c>
      <c r="E3303" s="323">
        <f>VLOOKUP(F3303,[1]ES_CGR!$E$2:$M$1643,9,0)</f>
        <v>8500</v>
      </c>
      <c r="F3303" s="310" t="s">
        <v>8035</v>
      </c>
      <c r="G3303" s="297" t="s">
        <v>8036</v>
      </c>
      <c r="H3303" s="297" t="s">
        <v>4887</v>
      </c>
      <c r="I3303" s="297" t="s">
        <v>4868</v>
      </c>
      <c r="J3303" s="324" t="s">
        <v>4869</v>
      </c>
      <c r="K3303" s="325"/>
      <c r="L3303" s="322"/>
      <c r="M3303" s="297"/>
      <c r="N3303" s="326">
        <v>2</v>
      </c>
      <c r="O3303" s="296">
        <v>4</v>
      </c>
      <c r="P3303" s="327">
        <v>45583.868122376662</v>
      </c>
      <c r="Q3303" s="321"/>
    </row>
    <row r="3304" spans="1:17" s="285" customFormat="1" ht="11.25" x14ac:dyDescent="0.2">
      <c r="A3304" s="310" t="s">
        <v>1261</v>
      </c>
      <c r="B3304" s="296" t="s">
        <v>1262</v>
      </c>
      <c r="C3304" s="296" t="s">
        <v>312</v>
      </c>
      <c r="D3304" s="297" t="s">
        <v>4864</v>
      </c>
      <c r="E3304" s="323">
        <v>6500</v>
      </c>
      <c r="F3304" s="310" t="s">
        <v>8037</v>
      </c>
      <c r="G3304" s="297" t="s">
        <v>8038</v>
      </c>
      <c r="H3304" s="297" t="s">
        <v>4877</v>
      </c>
      <c r="I3304" s="297" t="s">
        <v>4868</v>
      </c>
      <c r="J3304" s="324" t="s">
        <v>4869</v>
      </c>
      <c r="K3304" s="325"/>
      <c r="L3304" s="322"/>
      <c r="M3304" s="297"/>
      <c r="N3304" s="326">
        <v>2</v>
      </c>
      <c r="O3304" s="296">
        <v>6</v>
      </c>
      <c r="P3304" s="327">
        <v>40229.188122376669</v>
      </c>
      <c r="Q3304" s="321"/>
    </row>
    <row r="3305" spans="1:17" s="285" customFormat="1" ht="11.25" x14ac:dyDescent="0.2">
      <c r="A3305" s="310" t="s">
        <v>1261</v>
      </c>
      <c r="B3305" s="296" t="s">
        <v>1262</v>
      </c>
      <c r="C3305" s="296" t="s">
        <v>312</v>
      </c>
      <c r="D3305" s="297" t="s">
        <v>4864</v>
      </c>
      <c r="E3305" s="323">
        <v>11500</v>
      </c>
      <c r="F3305" s="310" t="s">
        <v>8039</v>
      </c>
      <c r="G3305" s="297" t="s">
        <v>8040</v>
      </c>
      <c r="H3305" s="297" t="s">
        <v>4887</v>
      </c>
      <c r="I3305" s="297" t="s">
        <v>4868</v>
      </c>
      <c r="J3305" s="324" t="s">
        <v>4869</v>
      </c>
      <c r="K3305" s="325"/>
      <c r="L3305" s="322"/>
      <c r="M3305" s="297"/>
      <c r="N3305" s="326">
        <v>1</v>
      </c>
      <c r="O3305" s="296">
        <v>6</v>
      </c>
      <c r="P3305" s="327">
        <v>70229.188122376669</v>
      </c>
      <c r="Q3305" s="321"/>
    </row>
    <row r="3306" spans="1:17" s="285" customFormat="1" ht="11.25" x14ac:dyDescent="0.2">
      <c r="A3306" s="310" t="s">
        <v>1261</v>
      </c>
      <c r="B3306" s="296" t="s">
        <v>1262</v>
      </c>
      <c r="C3306" s="296" t="s">
        <v>312</v>
      </c>
      <c r="D3306" s="297" t="s">
        <v>4864</v>
      </c>
      <c r="E3306" s="323">
        <v>8500</v>
      </c>
      <c r="F3306" s="310" t="s">
        <v>8041</v>
      </c>
      <c r="G3306" s="297" t="s">
        <v>8042</v>
      </c>
      <c r="H3306" s="297" t="s">
        <v>4867</v>
      </c>
      <c r="I3306" s="297" t="s">
        <v>4868</v>
      </c>
      <c r="J3306" s="324" t="s">
        <v>4869</v>
      </c>
      <c r="K3306" s="325"/>
      <c r="L3306" s="322"/>
      <c r="M3306" s="297"/>
      <c r="N3306" s="326">
        <v>4</v>
      </c>
      <c r="O3306" s="296">
        <v>6</v>
      </c>
      <c r="P3306" s="327">
        <v>49965.148122376668</v>
      </c>
      <c r="Q3306" s="321"/>
    </row>
    <row r="3307" spans="1:17" s="285" customFormat="1" ht="11.25" x14ac:dyDescent="0.2">
      <c r="A3307" s="310" t="s">
        <v>1261</v>
      </c>
      <c r="B3307" s="296" t="s">
        <v>1262</v>
      </c>
      <c r="C3307" s="296" t="s">
        <v>312</v>
      </c>
      <c r="D3307" s="297" t="s">
        <v>4956</v>
      </c>
      <c r="E3307" s="323">
        <v>3000</v>
      </c>
      <c r="F3307" s="310" t="s">
        <v>8043</v>
      </c>
      <c r="G3307" s="297" t="s">
        <v>8044</v>
      </c>
      <c r="H3307" s="297" t="s">
        <v>4959</v>
      </c>
      <c r="I3307" s="297" t="s">
        <v>4897</v>
      </c>
      <c r="J3307" s="324" t="s">
        <v>4960</v>
      </c>
      <c r="K3307" s="325"/>
      <c r="L3307" s="322"/>
      <c r="M3307" s="297"/>
      <c r="N3307" s="326">
        <v>1</v>
      </c>
      <c r="O3307" s="296">
        <v>6</v>
      </c>
      <c r="P3307" s="327">
        <v>19229.188122376669</v>
      </c>
      <c r="Q3307" s="321"/>
    </row>
    <row r="3308" spans="1:17" s="285" customFormat="1" ht="11.25" x14ac:dyDescent="0.2">
      <c r="A3308" s="310" t="s">
        <v>1261</v>
      </c>
      <c r="B3308" s="296" t="s">
        <v>1262</v>
      </c>
      <c r="C3308" s="296" t="s">
        <v>312</v>
      </c>
      <c r="D3308" s="297" t="s">
        <v>4864</v>
      </c>
      <c r="E3308" s="323">
        <v>8500</v>
      </c>
      <c r="F3308" s="310" t="s">
        <v>8045</v>
      </c>
      <c r="G3308" s="297" t="s">
        <v>8046</v>
      </c>
      <c r="H3308" s="297" t="s">
        <v>4887</v>
      </c>
      <c r="I3308" s="297" t="s">
        <v>4868</v>
      </c>
      <c r="J3308" s="324" t="s">
        <v>4869</v>
      </c>
      <c r="K3308" s="325"/>
      <c r="L3308" s="322"/>
      <c r="M3308" s="297"/>
      <c r="N3308" s="326">
        <v>1</v>
      </c>
      <c r="O3308" s="296">
        <v>6</v>
      </c>
      <c r="P3308" s="327">
        <v>52795.858122376667</v>
      </c>
      <c r="Q3308" s="321"/>
    </row>
    <row r="3309" spans="1:17" s="285" customFormat="1" ht="11.25" x14ac:dyDescent="0.2">
      <c r="A3309" s="310" t="s">
        <v>1261</v>
      </c>
      <c r="B3309" s="296" t="s">
        <v>1262</v>
      </c>
      <c r="C3309" s="296" t="s">
        <v>312</v>
      </c>
      <c r="D3309" s="297" t="s">
        <v>4864</v>
      </c>
      <c r="E3309" s="323">
        <v>6500</v>
      </c>
      <c r="F3309" s="310" t="s">
        <v>8047</v>
      </c>
      <c r="G3309" s="297" t="s">
        <v>8048</v>
      </c>
      <c r="H3309" s="297" t="s">
        <v>4867</v>
      </c>
      <c r="I3309" s="297" t="s">
        <v>4868</v>
      </c>
      <c r="J3309" s="324" t="s">
        <v>4869</v>
      </c>
      <c r="K3309" s="325"/>
      <c r="L3309" s="322"/>
      <c r="M3309" s="297"/>
      <c r="N3309" s="326">
        <v>1</v>
      </c>
      <c r="O3309" s="296">
        <v>6</v>
      </c>
      <c r="P3309" s="327">
        <v>40229.188122376669</v>
      </c>
      <c r="Q3309" s="321"/>
    </row>
    <row r="3310" spans="1:17" s="285" customFormat="1" ht="11.25" x14ac:dyDescent="0.2">
      <c r="A3310" s="310" t="s">
        <v>1261</v>
      </c>
      <c r="B3310" s="296" t="s">
        <v>1262</v>
      </c>
      <c r="C3310" s="296" t="s">
        <v>312</v>
      </c>
      <c r="D3310" s="297" t="s">
        <v>4956</v>
      </c>
      <c r="E3310" s="323">
        <v>2500</v>
      </c>
      <c r="F3310" s="310" t="s">
        <v>8049</v>
      </c>
      <c r="G3310" s="297" t="s">
        <v>8050</v>
      </c>
      <c r="H3310" s="297" t="s">
        <v>4959</v>
      </c>
      <c r="I3310" s="297" t="s">
        <v>4897</v>
      </c>
      <c r="J3310" s="324" t="s">
        <v>4960</v>
      </c>
      <c r="K3310" s="325"/>
      <c r="L3310" s="322"/>
      <c r="M3310" s="297"/>
      <c r="N3310" s="326">
        <v>1</v>
      </c>
      <c r="O3310" s="296">
        <v>6</v>
      </c>
      <c r="P3310" s="327">
        <v>16229.188122376669</v>
      </c>
      <c r="Q3310" s="321"/>
    </row>
    <row r="3311" spans="1:17" s="285" customFormat="1" ht="11.25" x14ac:dyDescent="0.2">
      <c r="A3311" s="310" t="s">
        <v>1261</v>
      </c>
      <c r="B3311" s="296" t="s">
        <v>1262</v>
      </c>
      <c r="C3311" s="296" t="s">
        <v>312</v>
      </c>
      <c r="D3311" s="297" t="s">
        <v>4864</v>
      </c>
      <c r="E3311" s="323">
        <v>7500</v>
      </c>
      <c r="F3311" s="310" t="s">
        <v>8051</v>
      </c>
      <c r="G3311" s="297" t="s">
        <v>8052</v>
      </c>
      <c r="H3311" s="297" t="s">
        <v>4874</v>
      </c>
      <c r="I3311" s="297" t="s">
        <v>4868</v>
      </c>
      <c r="J3311" s="324" t="s">
        <v>4869</v>
      </c>
      <c r="K3311" s="325"/>
      <c r="L3311" s="322"/>
      <c r="M3311" s="297"/>
      <c r="N3311" s="326">
        <v>4</v>
      </c>
      <c r="O3311" s="296">
        <v>6</v>
      </c>
      <c r="P3311" s="327">
        <v>46229.188122376669</v>
      </c>
      <c r="Q3311" s="321"/>
    </row>
    <row r="3312" spans="1:17" s="285" customFormat="1" ht="11.25" x14ac:dyDescent="0.2">
      <c r="A3312" s="310" t="s">
        <v>1261</v>
      </c>
      <c r="B3312" s="296" t="s">
        <v>1262</v>
      </c>
      <c r="C3312" s="296" t="s">
        <v>312</v>
      </c>
      <c r="D3312" s="297" t="s">
        <v>4864</v>
      </c>
      <c r="E3312" s="323">
        <v>6500</v>
      </c>
      <c r="F3312" s="310" t="s">
        <v>4303</v>
      </c>
      <c r="G3312" s="297" t="s">
        <v>4304</v>
      </c>
      <c r="H3312" s="297" t="s">
        <v>4867</v>
      </c>
      <c r="I3312" s="297" t="s">
        <v>4868</v>
      </c>
      <c r="J3312" s="324" t="s">
        <v>4869</v>
      </c>
      <c r="K3312" s="325"/>
      <c r="L3312" s="322"/>
      <c r="M3312" s="297"/>
      <c r="N3312" s="326">
        <v>2</v>
      </c>
      <c r="O3312" s="296">
        <v>6</v>
      </c>
      <c r="P3312" s="327">
        <v>40229.188122376669</v>
      </c>
      <c r="Q3312" s="321"/>
    </row>
    <row r="3313" spans="1:17" s="285" customFormat="1" ht="11.25" x14ac:dyDescent="0.2">
      <c r="A3313" s="310" t="s">
        <v>1261</v>
      </c>
      <c r="B3313" s="296" t="s">
        <v>1262</v>
      </c>
      <c r="C3313" s="296" t="s">
        <v>312</v>
      </c>
      <c r="D3313" s="297" t="s">
        <v>4864</v>
      </c>
      <c r="E3313" s="323">
        <v>4800</v>
      </c>
      <c r="F3313" s="310" t="s">
        <v>8055</v>
      </c>
      <c r="G3313" s="297" t="s">
        <v>8056</v>
      </c>
      <c r="H3313" s="297" t="s">
        <v>4877</v>
      </c>
      <c r="I3313" s="297" t="s">
        <v>4868</v>
      </c>
      <c r="J3313" s="324" t="s">
        <v>4869</v>
      </c>
      <c r="K3313" s="325"/>
      <c r="L3313" s="322"/>
      <c r="M3313" s="297"/>
      <c r="N3313" s="326">
        <v>1</v>
      </c>
      <c r="O3313" s="296">
        <v>6</v>
      </c>
      <c r="P3313" s="327">
        <v>30029.188122376669</v>
      </c>
      <c r="Q3313" s="321"/>
    </row>
    <row r="3314" spans="1:17" s="285" customFormat="1" ht="11.25" x14ac:dyDescent="0.2">
      <c r="A3314" s="310" t="s">
        <v>1261</v>
      </c>
      <c r="B3314" s="296" t="s">
        <v>1262</v>
      </c>
      <c r="C3314" s="296" t="s">
        <v>312</v>
      </c>
      <c r="D3314" s="297" t="s">
        <v>4864</v>
      </c>
      <c r="E3314" s="323">
        <v>6500</v>
      </c>
      <c r="F3314" s="310" t="s">
        <v>8057</v>
      </c>
      <c r="G3314" s="297" t="s">
        <v>8058</v>
      </c>
      <c r="H3314" s="297" t="s">
        <v>4877</v>
      </c>
      <c r="I3314" s="297" t="s">
        <v>4868</v>
      </c>
      <c r="J3314" s="324" t="s">
        <v>4869</v>
      </c>
      <c r="K3314" s="325"/>
      <c r="L3314" s="322"/>
      <c r="M3314" s="297"/>
      <c r="N3314" s="326">
        <v>4</v>
      </c>
      <c r="O3314" s="296">
        <v>6</v>
      </c>
      <c r="P3314" s="327">
        <v>40229.188122376669</v>
      </c>
      <c r="Q3314" s="321"/>
    </row>
    <row r="3315" spans="1:17" s="285" customFormat="1" ht="11.25" x14ac:dyDescent="0.2">
      <c r="A3315" s="310" t="s">
        <v>1261</v>
      </c>
      <c r="B3315" s="296" t="s">
        <v>1262</v>
      </c>
      <c r="C3315" s="296" t="s">
        <v>312</v>
      </c>
      <c r="D3315" s="297" t="s">
        <v>4864</v>
      </c>
      <c r="E3315" s="323">
        <v>8500</v>
      </c>
      <c r="F3315" s="310" t="s">
        <v>8059</v>
      </c>
      <c r="G3315" s="297" t="s">
        <v>8060</v>
      </c>
      <c r="H3315" s="297" t="s">
        <v>5647</v>
      </c>
      <c r="I3315" s="297" t="s">
        <v>4868</v>
      </c>
      <c r="J3315" s="324" t="s">
        <v>4869</v>
      </c>
      <c r="K3315" s="325"/>
      <c r="L3315" s="322"/>
      <c r="M3315" s="297"/>
      <c r="N3315" s="326">
        <v>2</v>
      </c>
      <c r="O3315" s="296">
        <v>6</v>
      </c>
      <c r="P3315" s="327">
        <v>52229.188122376669</v>
      </c>
      <c r="Q3315" s="321"/>
    </row>
    <row r="3316" spans="1:17" s="285" customFormat="1" ht="11.25" x14ac:dyDescent="0.2">
      <c r="A3316" s="310" t="s">
        <v>1261</v>
      </c>
      <c r="B3316" s="296" t="s">
        <v>1262</v>
      </c>
      <c r="C3316" s="296" t="s">
        <v>312</v>
      </c>
      <c r="D3316" s="297" t="s">
        <v>4864</v>
      </c>
      <c r="E3316" s="323">
        <v>8500</v>
      </c>
      <c r="F3316" s="310" t="s">
        <v>8061</v>
      </c>
      <c r="G3316" s="297" t="s">
        <v>8062</v>
      </c>
      <c r="H3316" s="297" t="s">
        <v>4887</v>
      </c>
      <c r="I3316" s="297" t="s">
        <v>4868</v>
      </c>
      <c r="J3316" s="324" t="s">
        <v>4869</v>
      </c>
      <c r="K3316" s="325"/>
      <c r="L3316" s="322"/>
      <c r="M3316" s="297"/>
      <c r="N3316" s="326">
        <v>2</v>
      </c>
      <c r="O3316" s="296">
        <v>6</v>
      </c>
      <c r="P3316" s="327">
        <v>52229.188122376669</v>
      </c>
      <c r="Q3316" s="321"/>
    </row>
    <row r="3317" spans="1:17" s="285" customFormat="1" ht="11.25" x14ac:dyDescent="0.2">
      <c r="A3317" s="310" t="s">
        <v>1261</v>
      </c>
      <c r="B3317" s="296" t="s">
        <v>1262</v>
      </c>
      <c r="C3317" s="296" t="s">
        <v>312</v>
      </c>
      <c r="D3317" s="297" t="s">
        <v>4864</v>
      </c>
      <c r="E3317" s="323">
        <v>7500</v>
      </c>
      <c r="F3317" s="310" t="s">
        <v>8063</v>
      </c>
      <c r="G3317" s="297" t="s">
        <v>8064</v>
      </c>
      <c r="H3317" s="297" t="s">
        <v>4867</v>
      </c>
      <c r="I3317" s="297" t="s">
        <v>4883</v>
      </c>
      <c r="J3317" s="324" t="s">
        <v>4884</v>
      </c>
      <c r="K3317" s="325"/>
      <c r="L3317" s="322"/>
      <c r="M3317" s="297"/>
      <c r="N3317" s="326">
        <v>4</v>
      </c>
      <c r="O3317" s="296">
        <v>6</v>
      </c>
      <c r="P3317" s="327">
        <v>43618.548122376662</v>
      </c>
      <c r="Q3317" s="321"/>
    </row>
    <row r="3318" spans="1:17" s="285" customFormat="1" ht="11.25" x14ac:dyDescent="0.2">
      <c r="A3318" s="310" t="s">
        <v>1261</v>
      </c>
      <c r="B3318" s="296" t="s">
        <v>1262</v>
      </c>
      <c r="C3318" s="296" t="s">
        <v>312</v>
      </c>
      <c r="D3318" s="297" t="s">
        <v>4880</v>
      </c>
      <c r="E3318" s="323">
        <v>5500</v>
      </c>
      <c r="F3318" s="310" t="s">
        <v>8065</v>
      </c>
      <c r="G3318" s="297" t="s">
        <v>8066</v>
      </c>
      <c r="H3318" s="297" t="s">
        <v>5196</v>
      </c>
      <c r="I3318" s="297" t="s">
        <v>4883</v>
      </c>
      <c r="J3318" s="324" t="s">
        <v>4884</v>
      </c>
      <c r="K3318" s="325"/>
      <c r="L3318" s="322"/>
      <c r="M3318" s="297"/>
      <c r="N3318" s="326">
        <v>1</v>
      </c>
      <c r="O3318" s="296">
        <v>6</v>
      </c>
      <c r="P3318" s="327">
        <v>34229.188122376669</v>
      </c>
      <c r="Q3318" s="321"/>
    </row>
    <row r="3319" spans="1:17" s="285" customFormat="1" ht="11.25" x14ac:dyDescent="0.2">
      <c r="A3319" s="310" t="s">
        <v>1261</v>
      </c>
      <c r="B3319" s="296" t="s">
        <v>1262</v>
      </c>
      <c r="C3319" s="296" t="s">
        <v>312</v>
      </c>
      <c r="D3319" s="297" t="s">
        <v>4864</v>
      </c>
      <c r="E3319" s="323">
        <v>10500</v>
      </c>
      <c r="F3319" s="310" t="s">
        <v>8067</v>
      </c>
      <c r="G3319" s="297" t="s">
        <v>8068</v>
      </c>
      <c r="H3319" s="297" t="s">
        <v>5647</v>
      </c>
      <c r="I3319" s="297" t="s">
        <v>4868</v>
      </c>
      <c r="J3319" s="324" t="s">
        <v>4869</v>
      </c>
      <c r="K3319" s="325"/>
      <c r="L3319" s="322"/>
      <c r="M3319" s="297"/>
      <c r="N3319" s="326">
        <v>4</v>
      </c>
      <c r="O3319" s="296">
        <v>6</v>
      </c>
      <c r="P3319" s="327">
        <v>64229.188122376669</v>
      </c>
      <c r="Q3319" s="321"/>
    </row>
    <row r="3320" spans="1:17" s="285" customFormat="1" ht="11.25" x14ac:dyDescent="0.2">
      <c r="A3320" s="310" t="s">
        <v>1261</v>
      </c>
      <c r="B3320" s="296" t="s">
        <v>1262</v>
      </c>
      <c r="C3320" s="296" t="s">
        <v>312</v>
      </c>
      <c r="D3320" s="297" t="s">
        <v>4864</v>
      </c>
      <c r="E3320" s="323">
        <v>5500</v>
      </c>
      <c r="F3320" s="310" t="s">
        <v>8069</v>
      </c>
      <c r="G3320" s="297" t="s">
        <v>8070</v>
      </c>
      <c r="H3320" s="297" t="s">
        <v>4877</v>
      </c>
      <c r="I3320" s="297" t="s">
        <v>4868</v>
      </c>
      <c r="J3320" s="324" t="s">
        <v>4869</v>
      </c>
      <c r="K3320" s="325"/>
      <c r="L3320" s="322"/>
      <c r="M3320" s="297"/>
      <c r="N3320" s="326">
        <v>1</v>
      </c>
      <c r="O3320" s="296">
        <v>6</v>
      </c>
      <c r="P3320" s="327">
        <v>34349.898122376668</v>
      </c>
      <c r="Q3320" s="321"/>
    </row>
    <row r="3321" spans="1:17" s="285" customFormat="1" ht="11.25" x14ac:dyDescent="0.2">
      <c r="A3321" s="310" t="s">
        <v>1261</v>
      </c>
      <c r="B3321" s="296" t="s">
        <v>1262</v>
      </c>
      <c r="C3321" s="296" t="s">
        <v>312</v>
      </c>
      <c r="D3321" s="297" t="s">
        <v>4864</v>
      </c>
      <c r="E3321" s="323">
        <v>12500</v>
      </c>
      <c r="F3321" s="310" t="s">
        <v>8071</v>
      </c>
      <c r="G3321" s="297" t="s">
        <v>8072</v>
      </c>
      <c r="H3321" s="297" t="s">
        <v>4917</v>
      </c>
      <c r="I3321" s="297" t="s">
        <v>4868</v>
      </c>
      <c r="J3321" s="324" t="s">
        <v>4869</v>
      </c>
      <c r="K3321" s="325"/>
      <c r="L3321" s="322"/>
      <c r="M3321" s="297"/>
      <c r="N3321" s="326">
        <v>4</v>
      </c>
      <c r="O3321" s="296">
        <v>6</v>
      </c>
      <c r="P3321" s="327">
        <v>76229.188122376669</v>
      </c>
      <c r="Q3321" s="321"/>
    </row>
    <row r="3322" spans="1:17" s="285" customFormat="1" ht="11.25" x14ac:dyDescent="0.2">
      <c r="A3322" s="310" t="s">
        <v>1261</v>
      </c>
      <c r="B3322" s="296" t="s">
        <v>1262</v>
      </c>
      <c r="C3322" s="296" t="s">
        <v>312</v>
      </c>
      <c r="D3322" s="297" t="s">
        <v>4864</v>
      </c>
      <c r="E3322" s="323">
        <v>7500</v>
      </c>
      <c r="F3322" s="310" t="s">
        <v>8073</v>
      </c>
      <c r="G3322" s="297" t="s">
        <v>8074</v>
      </c>
      <c r="H3322" s="297" t="s">
        <v>4877</v>
      </c>
      <c r="I3322" s="297" t="s">
        <v>4868</v>
      </c>
      <c r="J3322" s="324" t="s">
        <v>4869</v>
      </c>
      <c r="K3322" s="325"/>
      <c r="L3322" s="322"/>
      <c r="M3322" s="297"/>
      <c r="N3322" s="326">
        <v>1</v>
      </c>
      <c r="O3322" s="296">
        <v>6</v>
      </c>
      <c r="P3322" s="327">
        <v>46229.188122376669</v>
      </c>
      <c r="Q3322" s="321"/>
    </row>
    <row r="3323" spans="1:17" s="285" customFormat="1" ht="11.25" x14ac:dyDescent="0.2">
      <c r="A3323" s="310" t="s">
        <v>1261</v>
      </c>
      <c r="B3323" s="296" t="s">
        <v>1262</v>
      </c>
      <c r="C3323" s="296" t="s">
        <v>312</v>
      </c>
      <c r="D3323" s="297" t="s">
        <v>4864</v>
      </c>
      <c r="E3323" s="323">
        <v>5500</v>
      </c>
      <c r="F3323" s="310" t="s">
        <v>8075</v>
      </c>
      <c r="G3323" s="297" t="s">
        <v>8076</v>
      </c>
      <c r="H3323" s="297" t="s">
        <v>4914</v>
      </c>
      <c r="I3323" s="297" t="s">
        <v>4868</v>
      </c>
      <c r="J3323" s="324" t="s">
        <v>4869</v>
      </c>
      <c r="K3323" s="325"/>
      <c r="L3323" s="322"/>
      <c r="M3323" s="297"/>
      <c r="N3323" s="326">
        <v>1</v>
      </c>
      <c r="O3323" s="296">
        <v>6</v>
      </c>
      <c r="P3323" s="327">
        <v>34229.188122376669</v>
      </c>
      <c r="Q3323" s="321"/>
    </row>
    <row r="3324" spans="1:17" s="285" customFormat="1" ht="11.25" x14ac:dyDescent="0.2">
      <c r="A3324" s="310" t="s">
        <v>1261</v>
      </c>
      <c r="B3324" s="296" t="s">
        <v>1262</v>
      </c>
      <c r="C3324" s="296" t="s">
        <v>312</v>
      </c>
      <c r="D3324" s="297" t="s">
        <v>4864</v>
      </c>
      <c r="E3324" s="323">
        <v>3400</v>
      </c>
      <c r="F3324" s="310" t="s">
        <v>8077</v>
      </c>
      <c r="G3324" s="297" t="s">
        <v>8078</v>
      </c>
      <c r="H3324" s="297" t="s">
        <v>4877</v>
      </c>
      <c r="I3324" s="297" t="s">
        <v>4868</v>
      </c>
      <c r="J3324" s="324" t="s">
        <v>4869</v>
      </c>
      <c r="K3324" s="325"/>
      <c r="L3324" s="322"/>
      <c r="M3324" s="297"/>
      <c r="N3324" s="326">
        <v>1</v>
      </c>
      <c r="O3324" s="296">
        <v>6</v>
      </c>
      <c r="P3324" s="327">
        <v>21629.188122376669</v>
      </c>
      <c r="Q3324" s="321"/>
    </row>
    <row r="3325" spans="1:17" s="285" customFormat="1" ht="11.25" x14ac:dyDescent="0.2">
      <c r="A3325" s="310" t="s">
        <v>1261</v>
      </c>
      <c r="B3325" s="296" t="s">
        <v>1262</v>
      </c>
      <c r="C3325" s="296" t="s">
        <v>312</v>
      </c>
      <c r="D3325" s="297" t="s">
        <v>4864</v>
      </c>
      <c r="E3325" s="323">
        <v>6500</v>
      </c>
      <c r="F3325" s="310" t="s">
        <v>8079</v>
      </c>
      <c r="G3325" s="297" t="s">
        <v>8080</v>
      </c>
      <c r="H3325" s="297" t="s">
        <v>4874</v>
      </c>
      <c r="I3325" s="297" t="s">
        <v>4868</v>
      </c>
      <c r="J3325" s="324" t="s">
        <v>4869</v>
      </c>
      <c r="K3325" s="325"/>
      <c r="L3325" s="322"/>
      <c r="M3325" s="297"/>
      <c r="N3325" s="326">
        <v>2</v>
      </c>
      <c r="O3325" s="296">
        <v>6</v>
      </c>
      <c r="P3325" s="327">
        <v>40229.188122376669</v>
      </c>
      <c r="Q3325" s="321"/>
    </row>
    <row r="3326" spans="1:17" s="285" customFormat="1" ht="11.25" x14ac:dyDescent="0.2">
      <c r="A3326" s="310" t="s">
        <v>1261</v>
      </c>
      <c r="B3326" s="296" t="s">
        <v>1262</v>
      </c>
      <c r="C3326" s="296" t="s">
        <v>312</v>
      </c>
      <c r="D3326" s="297" t="s">
        <v>4864</v>
      </c>
      <c r="E3326" s="323">
        <v>10000</v>
      </c>
      <c r="F3326" s="310" t="s">
        <v>8081</v>
      </c>
      <c r="G3326" s="297" t="s">
        <v>8082</v>
      </c>
      <c r="H3326" s="297" t="s">
        <v>5954</v>
      </c>
      <c r="I3326" s="297" t="s">
        <v>4868</v>
      </c>
      <c r="J3326" s="324" t="s">
        <v>4869</v>
      </c>
      <c r="K3326" s="325"/>
      <c r="L3326" s="322"/>
      <c r="M3326" s="297"/>
      <c r="N3326" s="326">
        <v>1</v>
      </c>
      <c r="O3326" s="296">
        <v>6</v>
      </c>
      <c r="P3326" s="327">
        <v>61229.188122376669</v>
      </c>
      <c r="Q3326" s="321"/>
    </row>
    <row r="3327" spans="1:17" s="285" customFormat="1" ht="11.25" x14ac:dyDescent="0.2">
      <c r="A3327" s="310" t="s">
        <v>1261</v>
      </c>
      <c r="B3327" s="296" t="s">
        <v>1262</v>
      </c>
      <c r="C3327" s="296" t="s">
        <v>312</v>
      </c>
      <c r="D3327" s="297" t="s">
        <v>4880</v>
      </c>
      <c r="E3327" s="323">
        <v>3600</v>
      </c>
      <c r="F3327" s="310" t="s">
        <v>8083</v>
      </c>
      <c r="G3327" s="297" t="s">
        <v>8084</v>
      </c>
      <c r="H3327" s="297" t="s">
        <v>4896</v>
      </c>
      <c r="I3327" s="297" t="s">
        <v>4897</v>
      </c>
      <c r="J3327" s="324" t="s">
        <v>4884</v>
      </c>
      <c r="K3327" s="325"/>
      <c r="L3327" s="322"/>
      <c r="M3327" s="297"/>
      <c r="N3327" s="326">
        <v>1</v>
      </c>
      <c r="O3327" s="296">
        <v>6</v>
      </c>
      <c r="P3327" s="327">
        <v>22829.188122376669</v>
      </c>
      <c r="Q3327" s="321"/>
    </row>
    <row r="3328" spans="1:17" s="285" customFormat="1" ht="11.25" x14ac:dyDescent="0.2">
      <c r="A3328" s="310" t="s">
        <v>1261</v>
      </c>
      <c r="B3328" s="296" t="s">
        <v>1262</v>
      </c>
      <c r="C3328" s="296" t="s">
        <v>312</v>
      </c>
      <c r="D3328" s="297" t="s">
        <v>4864</v>
      </c>
      <c r="E3328" s="323">
        <v>6500</v>
      </c>
      <c r="F3328" s="310" t="s">
        <v>1738</v>
      </c>
      <c r="G3328" s="297" t="s">
        <v>1739</v>
      </c>
      <c r="H3328" s="297" t="s">
        <v>4877</v>
      </c>
      <c r="I3328" s="297" t="s">
        <v>4868</v>
      </c>
      <c r="J3328" s="324" t="s">
        <v>4869</v>
      </c>
      <c r="K3328" s="325"/>
      <c r="L3328" s="322"/>
      <c r="M3328" s="297"/>
      <c r="N3328" s="326">
        <v>2</v>
      </c>
      <c r="O3328" s="296">
        <v>6</v>
      </c>
      <c r="P3328" s="327">
        <v>40229.188122376669</v>
      </c>
      <c r="Q3328" s="321"/>
    </row>
    <row r="3329" spans="1:17" s="285" customFormat="1" ht="11.25" x14ac:dyDescent="0.2">
      <c r="A3329" s="310" t="s">
        <v>1261</v>
      </c>
      <c r="B3329" s="296" t="s">
        <v>1262</v>
      </c>
      <c r="C3329" s="296" t="s">
        <v>312</v>
      </c>
      <c r="D3329" s="297" t="s">
        <v>4864</v>
      </c>
      <c r="E3329" s="323">
        <v>7500</v>
      </c>
      <c r="F3329" s="310" t="s">
        <v>8087</v>
      </c>
      <c r="G3329" s="297" t="s">
        <v>8088</v>
      </c>
      <c r="H3329" s="297" t="s">
        <v>4867</v>
      </c>
      <c r="I3329" s="297" t="s">
        <v>4868</v>
      </c>
      <c r="J3329" s="324" t="s">
        <v>4869</v>
      </c>
      <c r="K3329" s="325"/>
      <c r="L3329" s="322"/>
      <c r="M3329" s="297"/>
      <c r="N3329" s="326">
        <v>2</v>
      </c>
      <c r="O3329" s="296">
        <v>6</v>
      </c>
      <c r="P3329" s="327">
        <v>46229.188122376669</v>
      </c>
      <c r="Q3329" s="321"/>
    </row>
    <row r="3330" spans="1:17" s="285" customFormat="1" ht="11.25" x14ac:dyDescent="0.2">
      <c r="A3330" s="310" t="s">
        <v>1261</v>
      </c>
      <c r="B3330" s="296" t="s">
        <v>1262</v>
      </c>
      <c r="C3330" s="296" t="s">
        <v>312</v>
      </c>
      <c r="D3330" s="297" t="s">
        <v>4880</v>
      </c>
      <c r="E3330" s="323">
        <v>3500</v>
      </c>
      <c r="F3330" s="310" t="s">
        <v>8093</v>
      </c>
      <c r="G3330" s="297" t="s">
        <v>8094</v>
      </c>
      <c r="H3330" s="297" t="s">
        <v>6859</v>
      </c>
      <c r="I3330" s="297" t="s">
        <v>4922</v>
      </c>
      <c r="J3330" s="297" t="s">
        <v>4898</v>
      </c>
      <c r="K3330" s="325"/>
      <c r="L3330" s="322"/>
      <c r="M3330" s="297"/>
      <c r="N3330" s="326">
        <v>1</v>
      </c>
      <c r="O3330" s="296">
        <v>6</v>
      </c>
      <c r="P3330" s="327">
        <v>22229.188122376669</v>
      </c>
      <c r="Q3330" s="321"/>
    </row>
    <row r="3331" spans="1:17" s="285" customFormat="1" ht="11.25" x14ac:dyDescent="0.2">
      <c r="A3331" s="310" t="s">
        <v>1261</v>
      </c>
      <c r="B3331" s="296" t="s">
        <v>1262</v>
      </c>
      <c r="C3331" s="296" t="s">
        <v>312</v>
      </c>
      <c r="D3331" s="297" t="s">
        <v>4864</v>
      </c>
      <c r="E3331" s="323">
        <v>8500</v>
      </c>
      <c r="F3331" s="310" t="s">
        <v>8095</v>
      </c>
      <c r="G3331" s="297" t="s">
        <v>8096</v>
      </c>
      <c r="H3331" s="297" t="s">
        <v>4887</v>
      </c>
      <c r="I3331" s="297" t="s">
        <v>4868</v>
      </c>
      <c r="J3331" s="324" t="s">
        <v>4869</v>
      </c>
      <c r="K3331" s="325"/>
      <c r="L3331" s="322"/>
      <c r="M3331" s="297"/>
      <c r="N3331" s="326">
        <v>1</v>
      </c>
      <c r="O3331" s="296">
        <v>6</v>
      </c>
      <c r="P3331" s="327">
        <v>52229.188122376669</v>
      </c>
      <c r="Q3331" s="321"/>
    </row>
    <row r="3332" spans="1:17" s="285" customFormat="1" ht="11.25" x14ac:dyDescent="0.2">
      <c r="A3332" s="310" t="s">
        <v>1261</v>
      </c>
      <c r="B3332" s="296" t="s">
        <v>1262</v>
      </c>
      <c r="C3332" s="296" t="s">
        <v>312</v>
      </c>
      <c r="D3332" s="297" t="s">
        <v>4864</v>
      </c>
      <c r="E3332" s="323">
        <v>6500</v>
      </c>
      <c r="F3332" s="310" t="s">
        <v>8097</v>
      </c>
      <c r="G3332" s="297" t="s">
        <v>8098</v>
      </c>
      <c r="H3332" s="297" t="s">
        <v>4877</v>
      </c>
      <c r="I3332" s="297" t="s">
        <v>4868</v>
      </c>
      <c r="J3332" s="324" t="s">
        <v>4869</v>
      </c>
      <c r="K3332" s="325"/>
      <c r="L3332" s="322"/>
      <c r="M3332" s="297"/>
      <c r="N3332" s="326">
        <v>1</v>
      </c>
      <c r="O3332" s="296">
        <v>6</v>
      </c>
      <c r="P3332" s="327">
        <v>40229.188122376669</v>
      </c>
      <c r="Q3332" s="321"/>
    </row>
    <row r="3333" spans="1:17" s="285" customFormat="1" ht="11.25" x14ac:dyDescent="0.2">
      <c r="A3333" s="310" t="s">
        <v>1261</v>
      </c>
      <c r="B3333" s="296" t="s">
        <v>1262</v>
      </c>
      <c r="C3333" s="296" t="s">
        <v>312</v>
      </c>
      <c r="D3333" s="297" t="s">
        <v>4864</v>
      </c>
      <c r="E3333" s="323">
        <v>7500</v>
      </c>
      <c r="F3333" s="310" t="s">
        <v>8099</v>
      </c>
      <c r="G3333" s="297" t="s">
        <v>8100</v>
      </c>
      <c r="H3333" s="297" t="s">
        <v>4867</v>
      </c>
      <c r="I3333" s="297" t="s">
        <v>4868</v>
      </c>
      <c r="J3333" s="324" t="s">
        <v>4869</v>
      </c>
      <c r="K3333" s="325"/>
      <c r="L3333" s="322"/>
      <c r="M3333" s="297"/>
      <c r="N3333" s="326">
        <v>2</v>
      </c>
      <c r="O3333" s="296">
        <v>6</v>
      </c>
      <c r="P3333" s="327">
        <v>46229.188122376669</v>
      </c>
      <c r="Q3333" s="321"/>
    </row>
    <row r="3334" spans="1:17" s="285" customFormat="1" ht="11.25" x14ac:dyDescent="0.2">
      <c r="A3334" s="310" t="s">
        <v>1261</v>
      </c>
      <c r="B3334" s="296" t="s">
        <v>1262</v>
      </c>
      <c r="C3334" s="296" t="s">
        <v>312</v>
      </c>
      <c r="D3334" s="297" t="s">
        <v>4864</v>
      </c>
      <c r="E3334" s="323">
        <v>6500</v>
      </c>
      <c r="F3334" s="310" t="s">
        <v>8101</v>
      </c>
      <c r="G3334" s="297" t="s">
        <v>8102</v>
      </c>
      <c r="H3334" s="297" t="s">
        <v>4877</v>
      </c>
      <c r="I3334" s="297" t="s">
        <v>4868</v>
      </c>
      <c r="J3334" s="324" t="s">
        <v>4869</v>
      </c>
      <c r="K3334" s="325"/>
      <c r="L3334" s="322"/>
      <c r="M3334" s="297"/>
      <c r="N3334" s="326">
        <v>2</v>
      </c>
      <c r="O3334" s="296">
        <v>6</v>
      </c>
      <c r="P3334" s="327">
        <v>24842.458122376669</v>
      </c>
      <c r="Q3334" s="321"/>
    </row>
    <row r="3335" spans="1:17" s="285" customFormat="1" ht="11.25" x14ac:dyDescent="0.2">
      <c r="A3335" s="310" t="s">
        <v>1261</v>
      </c>
      <c r="B3335" s="296" t="s">
        <v>1262</v>
      </c>
      <c r="C3335" s="296" t="s">
        <v>312</v>
      </c>
      <c r="D3335" s="297" t="s">
        <v>4864</v>
      </c>
      <c r="E3335" s="323">
        <v>8500</v>
      </c>
      <c r="F3335" s="310" t="s">
        <v>8103</v>
      </c>
      <c r="G3335" s="297" t="s">
        <v>8104</v>
      </c>
      <c r="H3335" s="297" t="s">
        <v>4887</v>
      </c>
      <c r="I3335" s="297" t="s">
        <v>4868</v>
      </c>
      <c r="J3335" s="324" t="s">
        <v>4869</v>
      </c>
      <c r="K3335" s="325"/>
      <c r="L3335" s="322"/>
      <c r="M3335" s="297"/>
      <c r="N3335" s="326">
        <v>2</v>
      </c>
      <c r="O3335" s="296">
        <v>6</v>
      </c>
      <c r="P3335" s="327">
        <v>52229.188122376669</v>
      </c>
      <c r="Q3335" s="321"/>
    </row>
    <row r="3336" spans="1:17" s="285" customFormat="1" ht="11.25" x14ac:dyDescent="0.2">
      <c r="A3336" s="310" t="s">
        <v>1261</v>
      </c>
      <c r="B3336" s="296" t="s">
        <v>1262</v>
      </c>
      <c r="C3336" s="296" t="s">
        <v>312</v>
      </c>
      <c r="D3336" s="297" t="s">
        <v>4864</v>
      </c>
      <c r="E3336" s="323">
        <v>7500</v>
      </c>
      <c r="F3336" s="310" t="s">
        <v>8105</v>
      </c>
      <c r="G3336" s="297" t="s">
        <v>8106</v>
      </c>
      <c r="H3336" s="297" t="s">
        <v>4867</v>
      </c>
      <c r="I3336" s="297" t="s">
        <v>4868</v>
      </c>
      <c r="J3336" s="324" t="s">
        <v>4869</v>
      </c>
      <c r="K3336" s="325"/>
      <c r="L3336" s="322"/>
      <c r="M3336" s="297"/>
      <c r="N3336" s="326">
        <v>2</v>
      </c>
      <c r="O3336" s="296">
        <v>6</v>
      </c>
      <c r="P3336" s="327">
        <v>46229.188122376669</v>
      </c>
      <c r="Q3336" s="321"/>
    </row>
    <row r="3337" spans="1:17" s="285" customFormat="1" ht="11.25" x14ac:dyDescent="0.2">
      <c r="A3337" s="310" t="s">
        <v>1261</v>
      </c>
      <c r="B3337" s="296" t="s">
        <v>1262</v>
      </c>
      <c r="C3337" s="296" t="s">
        <v>312</v>
      </c>
      <c r="D3337" s="297" t="s">
        <v>4864</v>
      </c>
      <c r="E3337" s="323">
        <v>7500</v>
      </c>
      <c r="F3337" s="310" t="s">
        <v>8107</v>
      </c>
      <c r="G3337" s="297" t="s">
        <v>8108</v>
      </c>
      <c r="H3337" s="297" t="s">
        <v>4867</v>
      </c>
      <c r="I3337" s="297" t="s">
        <v>4868</v>
      </c>
      <c r="J3337" s="324" t="s">
        <v>4869</v>
      </c>
      <c r="K3337" s="325"/>
      <c r="L3337" s="322"/>
      <c r="M3337" s="297"/>
      <c r="N3337" s="326">
        <v>2</v>
      </c>
      <c r="O3337" s="296">
        <v>6</v>
      </c>
      <c r="P3337" s="327">
        <v>46229.188122376669</v>
      </c>
      <c r="Q3337" s="321"/>
    </row>
    <row r="3338" spans="1:17" s="285" customFormat="1" ht="11.25" x14ac:dyDescent="0.2">
      <c r="A3338" s="310" t="s">
        <v>1261</v>
      </c>
      <c r="B3338" s="296" t="s">
        <v>1262</v>
      </c>
      <c r="C3338" s="296" t="s">
        <v>312</v>
      </c>
      <c r="D3338" s="297" t="s">
        <v>4864</v>
      </c>
      <c r="E3338" s="323">
        <v>8500</v>
      </c>
      <c r="F3338" s="310" t="s">
        <v>8109</v>
      </c>
      <c r="G3338" s="297" t="s">
        <v>8110</v>
      </c>
      <c r="H3338" s="297" t="s">
        <v>4903</v>
      </c>
      <c r="I3338" s="297" t="s">
        <v>4868</v>
      </c>
      <c r="J3338" s="324" t="s">
        <v>4869</v>
      </c>
      <c r="K3338" s="325"/>
      <c r="L3338" s="322"/>
      <c r="M3338" s="297"/>
      <c r="N3338" s="326">
        <v>1</v>
      </c>
      <c r="O3338" s="296">
        <v>6</v>
      </c>
      <c r="P3338" s="327">
        <v>52229.188122376669</v>
      </c>
      <c r="Q3338" s="321"/>
    </row>
    <row r="3339" spans="1:17" s="285" customFormat="1" ht="11.25" x14ac:dyDescent="0.2">
      <c r="A3339" s="310" t="s">
        <v>1261</v>
      </c>
      <c r="B3339" s="296" t="s">
        <v>1262</v>
      </c>
      <c r="C3339" s="296" t="s">
        <v>312</v>
      </c>
      <c r="D3339" s="297" t="s">
        <v>4864</v>
      </c>
      <c r="E3339" s="323">
        <v>6500</v>
      </c>
      <c r="F3339" s="310" t="s">
        <v>8111</v>
      </c>
      <c r="G3339" s="297" t="s">
        <v>8112</v>
      </c>
      <c r="H3339" s="297" t="s">
        <v>4877</v>
      </c>
      <c r="I3339" s="297" t="s">
        <v>4868</v>
      </c>
      <c r="J3339" s="324" t="s">
        <v>4869</v>
      </c>
      <c r="K3339" s="325"/>
      <c r="L3339" s="322"/>
      <c r="M3339" s="297"/>
      <c r="N3339" s="326">
        <v>2</v>
      </c>
      <c r="O3339" s="296">
        <v>6</v>
      </c>
      <c r="P3339" s="327">
        <v>40229.188122376669</v>
      </c>
      <c r="Q3339" s="321"/>
    </row>
    <row r="3340" spans="1:17" s="285" customFormat="1" ht="11.25" x14ac:dyDescent="0.2">
      <c r="A3340" s="310" t="s">
        <v>1261</v>
      </c>
      <c r="B3340" s="296" t="s">
        <v>1262</v>
      </c>
      <c r="C3340" s="296" t="s">
        <v>312</v>
      </c>
      <c r="D3340" s="297" t="s">
        <v>4864</v>
      </c>
      <c r="E3340" s="323">
        <v>10000</v>
      </c>
      <c r="F3340" s="310" t="s">
        <v>8113</v>
      </c>
      <c r="G3340" s="297" t="s">
        <v>8114</v>
      </c>
      <c r="H3340" s="297" t="s">
        <v>4887</v>
      </c>
      <c r="I3340" s="297" t="s">
        <v>4868</v>
      </c>
      <c r="J3340" s="324" t="s">
        <v>4869</v>
      </c>
      <c r="K3340" s="325"/>
      <c r="L3340" s="322"/>
      <c r="M3340" s="297"/>
      <c r="N3340" s="326">
        <v>2</v>
      </c>
      <c r="O3340" s="296">
        <v>6</v>
      </c>
      <c r="P3340" s="327">
        <v>61229.188122376669</v>
      </c>
      <c r="Q3340" s="321"/>
    </row>
    <row r="3341" spans="1:17" s="285" customFormat="1" ht="11.25" x14ac:dyDescent="0.2">
      <c r="A3341" s="310" t="s">
        <v>1261</v>
      </c>
      <c r="B3341" s="296" t="s">
        <v>1262</v>
      </c>
      <c r="C3341" s="296" t="s">
        <v>312</v>
      </c>
      <c r="D3341" s="297" t="s">
        <v>4864</v>
      </c>
      <c r="E3341" s="323">
        <v>6500</v>
      </c>
      <c r="F3341" s="310" t="s">
        <v>2687</v>
      </c>
      <c r="G3341" s="297" t="s">
        <v>2688</v>
      </c>
      <c r="H3341" s="297" t="s">
        <v>4877</v>
      </c>
      <c r="I3341" s="297" t="s">
        <v>4868</v>
      </c>
      <c r="J3341" s="324" t="s">
        <v>4869</v>
      </c>
      <c r="K3341" s="325"/>
      <c r="L3341" s="322"/>
      <c r="M3341" s="297"/>
      <c r="N3341" s="326">
        <v>2</v>
      </c>
      <c r="O3341" s="296">
        <v>6</v>
      </c>
      <c r="P3341" s="327">
        <v>40229.188122376669</v>
      </c>
      <c r="Q3341" s="321"/>
    </row>
    <row r="3342" spans="1:17" s="285" customFormat="1" ht="11.25" x14ac:dyDescent="0.2">
      <c r="A3342" s="310" t="s">
        <v>1261</v>
      </c>
      <c r="B3342" s="296" t="s">
        <v>1262</v>
      </c>
      <c r="C3342" s="296" t="s">
        <v>312</v>
      </c>
      <c r="D3342" s="297" t="s">
        <v>4864</v>
      </c>
      <c r="E3342" s="323">
        <v>6000</v>
      </c>
      <c r="F3342" s="310" t="s">
        <v>8118</v>
      </c>
      <c r="G3342" s="297" t="s">
        <v>8119</v>
      </c>
      <c r="H3342" s="297" t="s">
        <v>4887</v>
      </c>
      <c r="I3342" s="297" t="s">
        <v>4868</v>
      </c>
      <c r="J3342" s="324" t="s">
        <v>4869</v>
      </c>
      <c r="K3342" s="325"/>
      <c r="L3342" s="322"/>
      <c r="M3342" s="297"/>
      <c r="N3342" s="326">
        <v>1</v>
      </c>
      <c r="O3342" s="296">
        <v>6</v>
      </c>
      <c r="P3342" s="327">
        <v>37229.188122376669</v>
      </c>
      <c r="Q3342" s="321"/>
    </row>
    <row r="3343" spans="1:17" s="285" customFormat="1" ht="11.25" x14ac:dyDescent="0.2">
      <c r="A3343" s="310" t="s">
        <v>1261</v>
      </c>
      <c r="B3343" s="296" t="s">
        <v>1262</v>
      </c>
      <c r="C3343" s="296" t="s">
        <v>312</v>
      </c>
      <c r="D3343" s="297" t="s">
        <v>4864</v>
      </c>
      <c r="E3343" s="323">
        <v>6500</v>
      </c>
      <c r="F3343" s="310" t="s">
        <v>8120</v>
      </c>
      <c r="G3343" s="297" t="s">
        <v>8121</v>
      </c>
      <c r="H3343" s="297" t="s">
        <v>4887</v>
      </c>
      <c r="I3343" s="297" t="s">
        <v>4868</v>
      </c>
      <c r="J3343" s="324" t="s">
        <v>4869</v>
      </c>
      <c r="K3343" s="325"/>
      <c r="L3343" s="322"/>
      <c r="M3343" s="297"/>
      <c r="N3343" s="326">
        <v>2</v>
      </c>
      <c r="O3343" s="296">
        <v>6</v>
      </c>
      <c r="P3343" s="327">
        <v>40229.188122376669</v>
      </c>
      <c r="Q3343" s="321"/>
    </row>
    <row r="3344" spans="1:17" s="285" customFormat="1" ht="11.25" x14ac:dyDescent="0.2">
      <c r="A3344" s="310" t="s">
        <v>1261</v>
      </c>
      <c r="B3344" s="296" t="s">
        <v>1262</v>
      </c>
      <c r="C3344" s="296" t="s">
        <v>312</v>
      </c>
      <c r="D3344" s="297" t="s">
        <v>4864</v>
      </c>
      <c r="E3344" s="323">
        <v>5500</v>
      </c>
      <c r="F3344" s="310" t="s">
        <v>8122</v>
      </c>
      <c r="G3344" s="297" t="s">
        <v>8123</v>
      </c>
      <c r="H3344" s="297" t="s">
        <v>4914</v>
      </c>
      <c r="I3344" s="297" t="s">
        <v>4868</v>
      </c>
      <c r="J3344" s="324" t="s">
        <v>4869</v>
      </c>
      <c r="K3344" s="325"/>
      <c r="L3344" s="322"/>
      <c r="M3344" s="297"/>
      <c r="N3344" s="326">
        <v>1</v>
      </c>
      <c r="O3344" s="296">
        <v>6</v>
      </c>
      <c r="P3344" s="327">
        <v>34229.188122376669</v>
      </c>
      <c r="Q3344" s="321"/>
    </row>
    <row r="3345" spans="1:17" s="285" customFormat="1" ht="11.25" x14ac:dyDescent="0.2">
      <c r="A3345" s="310" t="s">
        <v>1261</v>
      </c>
      <c r="B3345" s="296" t="s">
        <v>1262</v>
      </c>
      <c r="C3345" s="296" t="s">
        <v>312</v>
      </c>
      <c r="D3345" s="297" t="s">
        <v>4864</v>
      </c>
      <c r="E3345" s="323">
        <v>6500</v>
      </c>
      <c r="F3345" s="310" t="s">
        <v>8126</v>
      </c>
      <c r="G3345" s="297" t="s">
        <v>8127</v>
      </c>
      <c r="H3345" s="297" t="s">
        <v>5849</v>
      </c>
      <c r="I3345" s="297" t="s">
        <v>4868</v>
      </c>
      <c r="J3345" s="324" t="s">
        <v>4869</v>
      </c>
      <c r="K3345" s="325"/>
      <c r="L3345" s="322"/>
      <c r="M3345" s="297"/>
      <c r="N3345" s="326">
        <v>1</v>
      </c>
      <c r="O3345" s="296">
        <v>6</v>
      </c>
      <c r="P3345" s="327">
        <v>40229.188122376669</v>
      </c>
      <c r="Q3345" s="321"/>
    </row>
    <row r="3346" spans="1:17" s="285" customFormat="1" ht="11.25" x14ac:dyDescent="0.2">
      <c r="A3346" s="310" t="s">
        <v>1261</v>
      </c>
      <c r="B3346" s="296" t="s">
        <v>1262</v>
      </c>
      <c r="C3346" s="296" t="s">
        <v>312</v>
      </c>
      <c r="D3346" s="297" t="s">
        <v>4864</v>
      </c>
      <c r="E3346" s="323">
        <v>6500</v>
      </c>
      <c r="F3346" s="310" t="s">
        <v>8130</v>
      </c>
      <c r="G3346" s="297" t="s">
        <v>8131</v>
      </c>
      <c r="H3346" s="297" t="s">
        <v>4877</v>
      </c>
      <c r="I3346" s="297" t="s">
        <v>4868</v>
      </c>
      <c r="J3346" s="324" t="s">
        <v>4869</v>
      </c>
      <c r="K3346" s="325"/>
      <c r="L3346" s="322"/>
      <c r="M3346" s="297"/>
      <c r="N3346" s="326">
        <v>1</v>
      </c>
      <c r="O3346" s="296">
        <v>6</v>
      </c>
      <c r="P3346" s="327">
        <v>40229.188122376669</v>
      </c>
      <c r="Q3346" s="321"/>
    </row>
    <row r="3347" spans="1:17" s="285" customFormat="1" ht="11.25" x14ac:dyDescent="0.2">
      <c r="A3347" s="310" t="s">
        <v>1261</v>
      </c>
      <c r="B3347" s="296" t="s">
        <v>1262</v>
      </c>
      <c r="C3347" s="296" t="s">
        <v>312</v>
      </c>
      <c r="D3347" s="297" t="s">
        <v>4864</v>
      </c>
      <c r="E3347" s="323">
        <v>6500</v>
      </c>
      <c r="F3347" s="310" t="s">
        <v>8132</v>
      </c>
      <c r="G3347" s="297" t="s">
        <v>8133</v>
      </c>
      <c r="H3347" s="297" t="s">
        <v>4867</v>
      </c>
      <c r="I3347" s="297" t="s">
        <v>4868</v>
      </c>
      <c r="J3347" s="324" t="s">
        <v>4869</v>
      </c>
      <c r="K3347" s="325"/>
      <c r="L3347" s="322"/>
      <c r="M3347" s="297"/>
      <c r="N3347" s="326">
        <v>2</v>
      </c>
      <c r="O3347" s="296">
        <v>6</v>
      </c>
      <c r="P3347" s="327">
        <v>40229.188122376669</v>
      </c>
      <c r="Q3347" s="321"/>
    </row>
    <row r="3348" spans="1:17" s="285" customFormat="1" ht="11.25" x14ac:dyDescent="0.2">
      <c r="A3348" s="310" t="s">
        <v>1261</v>
      </c>
      <c r="B3348" s="296" t="s">
        <v>1262</v>
      </c>
      <c r="C3348" s="296" t="s">
        <v>312</v>
      </c>
      <c r="D3348" s="297" t="s">
        <v>4864</v>
      </c>
      <c r="E3348" s="323">
        <v>10500</v>
      </c>
      <c r="F3348" s="310" t="s">
        <v>8134</v>
      </c>
      <c r="G3348" s="297" t="s">
        <v>8135</v>
      </c>
      <c r="H3348" s="297" t="s">
        <v>4903</v>
      </c>
      <c r="I3348" s="297" t="s">
        <v>4868</v>
      </c>
      <c r="J3348" s="324" t="s">
        <v>4869</v>
      </c>
      <c r="K3348" s="325"/>
      <c r="L3348" s="322"/>
      <c r="M3348" s="297"/>
      <c r="N3348" s="326">
        <v>1</v>
      </c>
      <c r="O3348" s="296">
        <v>6</v>
      </c>
      <c r="P3348" s="327">
        <v>64229.188122376669</v>
      </c>
      <c r="Q3348" s="321"/>
    </row>
    <row r="3349" spans="1:17" s="285" customFormat="1" ht="11.25" x14ac:dyDescent="0.2">
      <c r="A3349" s="310" t="s">
        <v>1261</v>
      </c>
      <c r="B3349" s="296" t="s">
        <v>1262</v>
      </c>
      <c r="C3349" s="296" t="s">
        <v>312</v>
      </c>
      <c r="D3349" s="297" t="s">
        <v>4864</v>
      </c>
      <c r="E3349" s="323">
        <v>6500</v>
      </c>
      <c r="F3349" s="310" t="s">
        <v>8136</v>
      </c>
      <c r="G3349" s="297" t="s">
        <v>8137</v>
      </c>
      <c r="H3349" s="297" t="s">
        <v>4867</v>
      </c>
      <c r="I3349" s="297" t="s">
        <v>4868</v>
      </c>
      <c r="J3349" s="324" t="s">
        <v>4869</v>
      </c>
      <c r="K3349" s="325"/>
      <c r="L3349" s="322"/>
      <c r="M3349" s="297"/>
      <c r="N3349" s="326">
        <v>1</v>
      </c>
      <c r="O3349" s="296">
        <v>6</v>
      </c>
      <c r="P3349" s="327">
        <v>40229.188122376669</v>
      </c>
      <c r="Q3349" s="321"/>
    </row>
    <row r="3350" spans="1:17" s="285" customFormat="1" ht="11.25" x14ac:dyDescent="0.2">
      <c r="A3350" s="310" t="s">
        <v>1261</v>
      </c>
      <c r="B3350" s="296" t="s">
        <v>1262</v>
      </c>
      <c r="C3350" s="296" t="s">
        <v>312</v>
      </c>
      <c r="D3350" s="297" t="s">
        <v>4864</v>
      </c>
      <c r="E3350" s="323">
        <v>6500</v>
      </c>
      <c r="F3350" s="310" t="s">
        <v>8138</v>
      </c>
      <c r="G3350" s="297" t="s">
        <v>8139</v>
      </c>
      <c r="H3350" s="297" t="s">
        <v>4877</v>
      </c>
      <c r="I3350" s="297" t="s">
        <v>4868</v>
      </c>
      <c r="J3350" s="324" t="s">
        <v>4869</v>
      </c>
      <c r="K3350" s="325"/>
      <c r="L3350" s="322"/>
      <c r="M3350" s="297"/>
      <c r="N3350" s="326">
        <v>4</v>
      </c>
      <c r="O3350" s="296">
        <v>6</v>
      </c>
      <c r="P3350" s="327">
        <v>40229.188122376669</v>
      </c>
      <c r="Q3350" s="321"/>
    </row>
    <row r="3351" spans="1:17" s="285" customFormat="1" ht="11.25" x14ac:dyDescent="0.2">
      <c r="A3351" s="310" t="s">
        <v>1261</v>
      </c>
      <c r="B3351" s="296" t="s">
        <v>1262</v>
      </c>
      <c r="C3351" s="296" t="s">
        <v>312</v>
      </c>
      <c r="D3351" s="297" t="s">
        <v>4864</v>
      </c>
      <c r="E3351" s="323">
        <v>7500</v>
      </c>
      <c r="F3351" s="310" t="s">
        <v>8142</v>
      </c>
      <c r="G3351" s="297" t="s">
        <v>8143</v>
      </c>
      <c r="H3351" s="297" t="s">
        <v>4867</v>
      </c>
      <c r="I3351" s="297" t="s">
        <v>4868</v>
      </c>
      <c r="J3351" s="324" t="s">
        <v>4869</v>
      </c>
      <c r="K3351" s="325"/>
      <c r="L3351" s="322"/>
      <c r="M3351" s="297"/>
      <c r="N3351" s="326">
        <v>2</v>
      </c>
      <c r="O3351" s="296">
        <v>6</v>
      </c>
      <c r="P3351" s="327">
        <v>46229.188122376669</v>
      </c>
      <c r="Q3351" s="321"/>
    </row>
    <row r="3352" spans="1:17" s="285" customFormat="1" ht="11.25" x14ac:dyDescent="0.2">
      <c r="A3352" s="310" t="s">
        <v>1261</v>
      </c>
      <c r="B3352" s="296" t="s">
        <v>1262</v>
      </c>
      <c r="C3352" s="296" t="s">
        <v>312</v>
      </c>
      <c r="D3352" s="297" t="s">
        <v>4864</v>
      </c>
      <c r="E3352" s="323">
        <v>6500</v>
      </c>
      <c r="F3352" s="310" t="s">
        <v>3795</v>
      </c>
      <c r="G3352" s="297" t="s">
        <v>3796</v>
      </c>
      <c r="H3352" s="297" t="s">
        <v>4867</v>
      </c>
      <c r="I3352" s="297" t="s">
        <v>4868</v>
      </c>
      <c r="J3352" s="324" t="s">
        <v>4869</v>
      </c>
      <c r="K3352" s="325"/>
      <c r="L3352" s="322"/>
      <c r="M3352" s="297"/>
      <c r="N3352" s="326">
        <v>1</v>
      </c>
      <c r="O3352" s="296">
        <v>6</v>
      </c>
      <c r="P3352" s="327">
        <v>40229.188122376669</v>
      </c>
      <c r="Q3352" s="321"/>
    </row>
    <row r="3353" spans="1:17" s="285" customFormat="1" ht="11.25" x14ac:dyDescent="0.2">
      <c r="A3353" s="310" t="s">
        <v>1261</v>
      </c>
      <c r="B3353" s="296" t="s">
        <v>1262</v>
      </c>
      <c r="C3353" s="296" t="s">
        <v>312</v>
      </c>
      <c r="D3353" s="297" t="s">
        <v>4864</v>
      </c>
      <c r="E3353" s="323">
        <v>6500</v>
      </c>
      <c r="F3353" s="310" t="s">
        <v>8144</v>
      </c>
      <c r="G3353" s="297" t="s">
        <v>8145</v>
      </c>
      <c r="H3353" s="297" t="s">
        <v>4867</v>
      </c>
      <c r="I3353" s="297" t="s">
        <v>4868</v>
      </c>
      <c r="J3353" s="324" t="s">
        <v>4869</v>
      </c>
      <c r="K3353" s="325"/>
      <c r="L3353" s="322"/>
      <c r="M3353" s="297"/>
      <c r="N3353" s="326">
        <v>2</v>
      </c>
      <c r="O3353" s="296">
        <v>6</v>
      </c>
      <c r="P3353" s="327">
        <v>40229.188122376669</v>
      </c>
      <c r="Q3353" s="321"/>
    </row>
    <row r="3354" spans="1:17" s="285" customFormat="1" ht="11.25" x14ac:dyDescent="0.2">
      <c r="A3354" s="310" t="s">
        <v>1261</v>
      </c>
      <c r="B3354" s="296" t="s">
        <v>1262</v>
      </c>
      <c r="C3354" s="296" t="s">
        <v>312</v>
      </c>
      <c r="D3354" s="297" t="s">
        <v>4880</v>
      </c>
      <c r="E3354" s="323">
        <v>3500</v>
      </c>
      <c r="F3354" s="310" t="s">
        <v>8146</v>
      </c>
      <c r="G3354" s="297" t="s">
        <v>8147</v>
      </c>
      <c r="H3354" s="297" t="s">
        <v>5050</v>
      </c>
      <c r="I3354" s="297" t="s">
        <v>4868</v>
      </c>
      <c r="J3354" s="324" t="s">
        <v>5069</v>
      </c>
      <c r="K3354" s="325"/>
      <c r="L3354" s="322"/>
      <c r="M3354" s="297"/>
      <c r="N3354" s="326">
        <v>1</v>
      </c>
      <c r="O3354" s="296">
        <v>6</v>
      </c>
      <c r="P3354" s="327">
        <v>22229.188122376669</v>
      </c>
      <c r="Q3354" s="321"/>
    </row>
    <row r="3355" spans="1:17" s="285" customFormat="1" ht="11.25" x14ac:dyDescent="0.2">
      <c r="A3355" s="310" t="s">
        <v>1261</v>
      </c>
      <c r="B3355" s="296" t="s">
        <v>1262</v>
      </c>
      <c r="C3355" s="296" t="s">
        <v>312</v>
      </c>
      <c r="D3355" s="297" t="s">
        <v>4864</v>
      </c>
      <c r="E3355" s="323">
        <v>8500</v>
      </c>
      <c r="F3355" s="310" t="s">
        <v>8148</v>
      </c>
      <c r="G3355" s="297" t="s">
        <v>8149</v>
      </c>
      <c r="H3355" s="297" t="s">
        <v>4887</v>
      </c>
      <c r="I3355" s="297" t="s">
        <v>4868</v>
      </c>
      <c r="J3355" s="324" t="s">
        <v>4869</v>
      </c>
      <c r="K3355" s="325"/>
      <c r="L3355" s="322"/>
      <c r="M3355" s="297"/>
      <c r="N3355" s="326">
        <v>2</v>
      </c>
      <c r="O3355" s="296">
        <v>6</v>
      </c>
      <c r="P3355" s="327">
        <v>52229.188122376669</v>
      </c>
      <c r="Q3355" s="321"/>
    </row>
    <row r="3356" spans="1:17" s="285" customFormat="1" ht="11.25" x14ac:dyDescent="0.2">
      <c r="A3356" s="310" t="s">
        <v>1261</v>
      </c>
      <c r="B3356" s="296" t="s">
        <v>1262</v>
      </c>
      <c r="C3356" s="296" t="s">
        <v>312</v>
      </c>
      <c r="D3356" s="297" t="s">
        <v>4864</v>
      </c>
      <c r="E3356" s="323">
        <v>6500</v>
      </c>
      <c r="F3356" s="310" t="s">
        <v>8150</v>
      </c>
      <c r="G3356" s="297" t="s">
        <v>8151</v>
      </c>
      <c r="H3356" s="297" t="s">
        <v>4877</v>
      </c>
      <c r="I3356" s="297" t="s">
        <v>4868</v>
      </c>
      <c r="J3356" s="324" t="s">
        <v>4869</v>
      </c>
      <c r="K3356" s="325"/>
      <c r="L3356" s="322"/>
      <c r="M3356" s="297"/>
      <c r="N3356" s="326">
        <v>1</v>
      </c>
      <c r="O3356" s="296">
        <v>6</v>
      </c>
      <c r="P3356" s="327">
        <v>40229.188122376669</v>
      </c>
      <c r="Q3356" s="321"/>
    </row>
    <row r="3357" spans="1:17" s="285" customFormat="1" ht="11.25" x14ac:dyDescent="0.2">
      <c r="A3357" s="310" t="s">
        <v>1261</v>
      </c>
      <c r="B3357" s="296" t="s">
        <v>1262</v>
      </c>
      <c r="C3357" s="296" t="s">
        <v>312</v>
      </c>
      <c r="D3357" s="297" t="s">
        <v>4864</v>
      </c>
      <c r="E3357" s="323">
        <v>8500</v>
      </c>
      <c r="F3357" s="310" t="s">
        <v>8152</v>
      </c>
      <c r="G3357" s="297" t="s">
        <v>8153</v>
      </c>
      <c r="H3357" s="297" t="s">
        <v>4887</v>
      </c>
      <c r="I3357" s="297" t="s">
        <v>4868</v>
      </c>
      <c r="J3357" s="324" t="s">
        <v>4869</v>
      </c>
      <c r="K3357" s="325"/>
      <c r="L3357" s="322"/>
      <c r="M3357" s="297"/>
      <c r="N3357" s="326">
        <v>2</v>
      </c>
      <c r="O3357" s="296">
        <v>6</v>
      </c>
      <c r="P3357" s="327">
        <v>52229.188122376669</v>
      </c>
      <c r="Q3357" s="321"/>
    </row>
    <row r="3358" spans="1:17" s="285" customFormat="1" ht="11.25" x14ac:dyDescent="0.2">
      <c r="A3358" s="310" t="s">
        <v>1261</v>
      </c>
      <c r="B3358" s="296" t="s">
        <v>1262</v>
      </c>
      <c r="C3358" s="296" t="s">
        <v>312</v>
      </c>
      <c r="D3358" s="297" t="s">
        <v>4864</v>
      </c>
      <c r="E3358" s="323">
        <v>6500</v>
      </c>
      <c r="F3358" s="310" t="s">
        <v>8154</v>
      </c>
      <c r="G3358" s="297" t="s">
        <v>8155</v>
      </c>
      <c r="H3358" s="297" t="s">
        <v>4877</v>
      </c>
      <c r="I3358" s="297" t="s">
        <v>4868</v>
      </c>
      <c r="J3358" s="324" t="s">
        <v>4869</v>
      </c>
      <c r="K3358" s="325"/>
      <c r="L3358" s="322"/>
      <c r="M3358" s="297"/>
      <c r="N3358" s="326">
        <v>1</v>
      </c>
      <c r="O3358" s="296">
        <v>6</v>
      </c>
      <c r="P3358" s="327">
        <v>40229.188122376669</v>
      </c>
      <c r="Q3358" s="321"/>
    </row>
    <row r="3359" spans="1:17" s="285" customFormat="1" ht="11.25" x14ac:dyDescent="0.2">
      <c r="A3359" s="310" t="s">
        <v>1261</v>
      </c>
      <c r="B3359" s="296" t="s">
        <v>1262</v>
      </c>
      <c r="C3359" s="296" t="s">
        <v>312</v>
      </c>
      <c r="D3359" s="297" t="s">
        <v>4956</v>
      </c>
      <c r="E3359" s="323">
        <v>3500</v>
      </c>
      <c r="F3359" s="310" t="s">
        <v>8156</v>
      </c>
      <c r="G3359" s="297" t="s">
        <v>8157</v>
      </c>
      <c r="H3359" s="297" t="s">
        <v>6859</v>
      </c>
      <c r="I3359" s="297" t="s">
        <v>4868</v>
      </c>
      <c r="J3359" s="324" t="s">
        <v>5069</v>
      </c>
      <c r="K3359" s="325"/>
      <c r="L3359" s="322"/>
      <c r="M3359" s="297"/>
      <c r="N3359" s="326">
        <v>1</v>
      </c>
      <c r="O3359" s="296">
        <v>6</v>
      </c>
      <c r="P3359" s="327">
        <v>22229.188122376669</v>
      </c>
      <c r="Q3359" s="321"/>
    </row>
    <row r="3360" spans="1:17" s="285" customFormat="1" ht="11.25" x14ac:dyDescent="0.2">
      <c r="A3360" s="310" t="s">
        <v>1261</v>
      </c>
      <c r="B3360" s="296" t="s">
        <v>1262</v>
      </c>
      <c r="C3360" s="296" t="s">
        <v>312</v>
      </c>
      <c r="D3360" s="297" t="s">
        <v>4864</v>
      </c>
      <c r="E3360" s="323">
        <v>8500</v>
      </c>
      <c r="F3360" s="310" t="s">
        <v>8158</v>
      </c>
      <c r="G3360" s="297" t="s">
        <v>8159</v>
      </c>
      <c r="H3360" s="297" t="s">
        <v>4887</v>
      </c>
      <c r="I3360" s="297" t="s">
        <v>4868</v>
      </c>
      <c r="J3360" s="324" t="s">
        <v>4869</v>
      </c>
      <c r="K3360" s="325"/>
      <c r="L3360" s="322"/>
      <c r="M3360" s="297"/>
      <c r="N3360" s="326">
        <v>1</v>
      </c>
      <c r="O3360" s="296">
        <v>6</v>
      </c>
      <c r="P3360" s="327">
        <v>52229.188122376669</v>
      </c>
      <c r="Q3360" s="321"/>
    </row>
    <row r="3361" spans="1:17" s="285" customFormat="1" ht="11.25" x14ac:dyDescent="0.2">
      <c r="A3361" s="310" t="s">
        <v>1261</v>
      </c>
      <c r="B3361" s="296" t="s">
        <v>1262</v>
      </c>
      <c r="C3361" s="296" t="s">
        <v>312</v>
      </c>
      <c r="D3361" s="297" t="s">
        <v>4864</v>
      </c>
      <c r="E3361" s="323">
        <v>5500</v>
      </c>
      <c r="F3361" s="310" t="s">
        <v>8160</v>
      </c>
      <c r="G3361" s="297" t="s">
        <v>8161</v>
      </c>
      <c r="H3361" s="297" t="s">
        <v>4874</v>
      </c>
      <c r="I3361" s="297" t="s">
        <v>4868</v>
      </c>
      <c r="J3361" s="324" t="s">
        <v>4869</v>
      </c>
      <c r="K3361" s="325"/>
      <c r="L3361" s="322"/>
      <c r="M3361" s="297"/>
      <c r="N3361" s="326">
        <v>1</v>
      </c>
      <c r="O3361" s="296">
        <v>6</v>
      </c>
      <c r="P3361" s="327">
        <v>34229.188122376669</v>
      </c>
      <c r="Q3361" s="321"/>
    </row>
    <row r="3362" spans="1:17" s="285" customFormat="1" ht="11.25" x14ac:dyDescent="0.2">
      <c r="A3362" s="310" t="s">
        <v>1261</v>
      </c>
      <c r="B3362" s="296" t="s">
        <v>1262</v>
      </c>
      <c r="C3362" s="296" t="s">
        <v>312</v>
      </c>
      <c r="D3362" s="297" t="s">
        <v>4956</v>
      </c>
      <c r="E3362" s="323">
        <v>2500</v>
      </c>
      <c r="F3362" s="310" t="s">
        <v>8162</v>
      </c>
      <c r="G3362" s="297" t="s">
        <v>8163</v>
      </c>
      <c r="H3362" s="297" t="s">
        <v>4959</v>
      </c>
      <c r="I3362" s="297" t="s">
        <v>4897</v>
      </c>
      <c r="J3362" s="324" t="s">
        <v>4960</v>
      </c>
      <c r="K3362" s="325"/>
      <c r="L3362" s="322"/>
      <c r="M3362" s="297"/>
      <c r="N3362" s="326">
        <v>1</v>
      </c>
      <c r="O3362" s="296">
        <v>6</v>
      </c>
      <c r="P3362" s="327">
        <v>16229.188122376669</v>
      </c>
      <c r="Q3362" s="321"/>
    </row>
    <row r="3363" spans="1:17" s="285" customFormat="1" ht="11.25" x14ac:dyDescent="0.2">
      <c r="A3363" s="310" t="s">
        <v>1261</v>
      </c>
      <c r="B3363" s="296" t="s">
        <v>1262</v>
      </c>
      <c r="C3363" s="296" t="s">
        <v>312</v>
      </c>
      <c r="D3363" s="297" t="s">
        <v>4864</v>
      </c>
      <c r="E3363" s="323">
        <v>6500</v>
      </c>
      <c r="F3363" s="310" t="s">
        <v>8164</v>
      </c>
      <c r="G3363" s="297" t="s">
        <v>8165</v>
      </c>
      <c r="H3363" s="297" t="s">
        <v>4867</v>
      </c>
      <c r="I3363" s="297" t="s">
        <v>4868</v>
      </c>
      <c r="J3363" s="324" t="s">
        <v>4869</v>
      </c>
      <c r="K3363" s="325"/>
      <c r="L3363" s="322"/>
      <c r="M3363" s="297"/>
      <c r="N3363" s="326">
        <v>2</v>
      </c>
      <c r="O3363" s="296">
        <v>6</v>
      </c>
      <c r="P3363" s="327">
        <v>40229.188122376669</v>
      </c>
      <c r="Q3363" s="321"/>
    </row>
    <row r="3364" spans="1:17" s="285" customFormat="1" ht="11.25" x14ac:dyDescent="0.2">
      <c r="A3364" s="310" t="s">
        <v>1261</v>
      </c>
      <c r="B3364" s="296" t="s">
        <v>1262</v>
      </c>
      <c r="C3364" s="296" t="s">
        <v>312</v>
      </c>
      <c r="D3364" s="297" t="s">
        <v>4864</v>
      </c>
      <c r="E3364" s="323">
        <v>10500</v>
      </c>
      <c r="F3364" s="310" t="s">
        <v>8166</v>
      </c>
      <c r="G3364" s="297" t="s">
        <v>8167</v>
      </c>
      <c r="H3364" s="297" t="s">
        <v>4963</v>
      </c>
      <c r="I3364" s="297" t="s">
        <v>4868</v>
      </c>
      <c r="J3364" s="324" t="s">
        <v>4869</v>
      </c>
      <c r="K3364" s="325"/>
      <c r="L3364" s="322"/>
      <c r="M3364" s="297"/>
      <c r="N3364" s="326">
        <v>1</v>
      </c>
      <c r="O3364" s="296">
        <v>6</v>
      </c>
      <c r="P3364" s="327">
        <v>64229.188122376669</v>
      </c>
      <c r="Q3364" s="321"/>
    </row>
    <row r="3365" spans="1:17" s="285" customFormat="1" ht="11.25" x14ac:dyDescent="0.2">
      <c r="A3365" s="310" t="s">
        <v>1261</v>
      </c>
      <c r="B3365" s="296" t="s">
        <v>1262</v>
      </c>
      <c r="C3365" s="296" t="s">
        <v>312</v>
      </c>
      <c r="D3365" s="297" t="s">
        <v>4864</v>
      </c>
      <c r="E3365" s="323">
        <v>5500</v>
      </c>
      <c r="F3365" s="310" t="s">
        <v>8168</v>
      </c>
      <c r="G3365" s="297" t="s">
        <v>8169</v>
      </c>
      <c r="H3365" s="297" t="s">
        <v>4867</v>
      </c>
      <c r="I3365" s="297" t="s">
        <v>4868</v>
      </c>
      <c r="J3365" s="324" t="s">
        <v>4869</v>
      </c>
      <c r="K3365" s="325"/>
      <c r="L3365" s="322"/>
      <c r="M3365" s="297"/>
      <c r="N3365" s="326">
        <v>4</v>
      </c>
      <c r="O3365" s="296">
        <v>6</v>
      </c>
      <c r="P3365" s="327">
        <v>34229.188122376669</v>
      </c>
      <c r="Q3365" s="321"/>
    </row>
    <row r="3366" spans="1:17" s="285" customFormat="1" ht="11.25" x14ac:dyDescent="0.2">
      <c r="A3366" s="310" t="s">
        <v>1261</v>
      </c>
      <c r="B3366" s="296" t="s">
        <v>1262</v>
      </c>
      <c r="C3366" s="296" t="s">
        <v>312</v>
      </c>
      <c r="D3366" s="297" t="s">
        <v>4864</v>
      </c>
      <c r="E3366" s="323">
        <v>8500</v>
      </c>
      <c r="F3366" s="310" t="s">
        <v>8170</v>
      </c>
      <c r="G3366" s="297" t="s">
        <v>8171</v>
      </c>
      <c r="H3366" s="297" t="s">
        <v>4887</v>
      </c>
      <c r="I3366" s="297" t="s">
        <v>4868</v>
      </c>
      <c r="J3366" s="324" t="s">
        <v>4869</v>
      </c>
      <c r="K3366" s="325"/>
      <c r="L3366" s="322"/>
      <c r="M3366" s="297"/>
      <c r="N3366" s="326">
        <v>2</v>
      </c>
      <c r="O3366" s="296">
        <v>6</v>
      </c>
      <c r="P3366" s="327">
        <v>52229.188122376669</v>
      </c>
      <c r="Q3366" s="321"/>
    </row>
    <row r="3367" spans="1:17" s="285" customFormat="1" ht="11.25" x14ac:dyDescent="0.2">
      <c r="A3367" s="310" t="s">
        <v>1261</v>
      </c>
      <c r="B3367" s="296" t="s">
        <v>1262</v>
      </c>
      <c r="C3367" s="296" t="s">
        <v>312</v>
      </c>
      <c r="D3367" s="297" t="s">
        <v>4864</v>
      </c>
      <c r="E3367" s="323">
        <v>6000</v>
      </c>
      <c r="F3367" s="310" t="s">
        <v>8172</v>
      </c>
      <c r="G3367" s="297" t="s">
        <v>8173</v>
      </c>
      <c r="H3367" s="297" t="s">
        <v>4877</v>
      </c>
      <c r="I3367" s="297" t="s">
        <v>4868</v>
      </c>
      <c r="J3367" s="324" t="s">
        <v>4869</v>
      </c>
      <c r="K3367" s="325"/>
      <c r="L3367" s="322"/>
      <c r="M3367" s="297"/>
      <c r="N3367" s="326">
        <v>1</v>
      </c>
      <c r="O3367" s="296">
        <v>6</v>
      </c>
      <c r="P3367" s="327">
        <v>37229.188122376669</v>
      </c>
      <c r="Q3367" s="321"/>
    </row>
    <row r="3368" spans="1:17" s="285" customFormat="1" ht="11.25" x14ac:dyDescent="0.2">
      <c r="A3368" s="310" t="s">
        <v>1261</v>
      </c>
      <c r="B3368" s="296" t="s">
        <v>1262</v>
      </c>
      <c r="C3368" s="296" t="s">
        <v>312</v>
      </c>
      <c r="D3368" s="297" t="s">
        <v>4864</v>
      </c>
      <c r="E3368" s="323">
        <v>8500</v>
      </c>
      <c r="F3368" s="310" t="s">
        <v>8177</v>
      </c>
      <c r="G3368" s="297" t="s">
        <v>8178</v>
      </c>
      <c r="H3368" s="297" t="s">
        <v>4874</v>
      </c>
      <c r="I3368" s="297" t="s">
        <v>4868</v>
      </c>
      <c r="J3368" s="324" t="s">
        <v>4869</v>
      </c>
      <c r="K3368" s="325"/>
      <c r="L3368" s="322"/>
      <c r="M3368" s="297"/>
      <c r="N3368" s="326">
        <v>1</v>
      </c>
      <c r="O3368" s="296">
        <v>6</v>
      </c>
      <c r="P3368" s="327">
        <v>52229.188122376669</v>
      </c>
      <c r="Q3368" s="321"/>
    </row>
    <row r="3369" spans="1:17" s="285" customFormat="1" ht="11.25" x14ac:dyDescent="0.2">
      <c r="A3369" s="310" t="s">
        <v>1261</v>
      </c>
      <c r="B3369" s="296" t="s">
        <v>1262</v>
      </c>
      <c r="C3369" s="296" t="s">
        <v>312</v>
      </c>
      <c r="D3369" s="297" t="s">
        <v>4864</v>
      </c>
      <c r="E3369" s="323">
        <v>6500</v>
      </c>
      <c r="F3369" s="310" t="s">
        <v>8179</v>
      </c>
      <c r="G3369" s="297" t="s">
        <v>8180</v>
      </c>
      <c r="H3369" s="297" t="s">
        <v>4874</v>
      </c>
      <c r="I3369" s="297" t="s">
        <v>4868</v>
      </c>
      <c r="J3369" s="324" t="s">
        <v>4869</v>
      </c>
      <c r="K3369" s="325"/>
      <c r="L3369" s="322"/>
      <c r="M3369" s="297"/>
      <c r="N3369" s="326">
        <v>1</v>
      </c>
      <c r="O3369" s="296">
        <v>6</v>
      </c>
      <c r="P3369" s="327">
        <v>40229.188122376669</v>
      </c>
      <c r="Q3369" s="321"/>
    </row>
    <row r="3370" spans="1:17" s="285" customFormat="1" ht="11.25" x14ac:dyDescent="0.2">
      <c r="A3370" s="310" t="s">
        <v>1261</v>
      </c>
      <c r="B3370" s="296" t="s">
        <v>1262</v>
      </c>
      <c r="C3370" s="296" t="s">
        <v>312</v>
      </c>
      <c r="D3370" s="297" t="s">
        <v>4864</v>
      </c>
      <c r="E3370" s="323">
        <v>5500</v>
      </c>
      <c r="F3370" s="310" t="s">
        <v>8181</v>
      </c>
      <c r="G3370" s="297" t="s">
        <v>8182</v>
      </c>
      <c r="H3370" s="297" t="s">
        <v>4914</v>
      </c>
      <c r="I3370" s="297" t="s">
        <v>4868</v>
      </c>
      <c r="J3370" s="324" t="s">
        <v>4869</v>
      </c>
      <c r="K3370" s="325"/>
      <c r="L3370" s="322"/>
      <c r="M3370" s="297"/>
      <c r="N3370" s="326">
        <v>1</v>
      </c>
      <c r="O3370" s="296">
        <v>6</v>
      </c>
      <c r="P3370" s="327">
        <v>34229.188122376669</v>
      </c>
      <c r="Q3370" s="321"/>
    </row>
    <row r="3371" spans="1:17" s="285" customFormat="1" ht="11.25" x14ac:dyDescent="0.2">
      <c r="A3371" s="310" t="s">
        <v>1261</v>
      </c>
      <c r="B3371" s="296" t="s">
        <v>1262</v>
      </c>
      <c r="C3371" s="296" t="s">
        <v>312</v>
      </c>
      <c r="D3371" s="297" t="s">
        <v>4864</v>
      </c>
      <c r="E3371" s="323">
        <v>6500</v>
      </c>
      <c r="F3371" s="310" t="s">
        <v>8183</v>
      </c>
      <c r="G3371" s="297" t="s">
        <v>8184</v>
      </c>
      <c r="H3371" s="297" t="s">
        <v>4877</v>
      </c>
      <c r="I3371" s="297" t="s">
        <v>4868</v>
      </c>
      <c r="J3371" s="324" t="s">
        <v>4869</v>
      </c>
      <c r="K3371" s="325"/>
      <c r="L3371" s="322"/>
      <c r="M3371" s="297"/>
      <c r="N3371" s="326">
        <v>2</v>
      </c>
      <c r="O3371" s="296">
        <v>6</v>
      </c>
      <c r="P3371" s="327">
        <v>40229.188122376669</v>
      </c>
      <c r="Q3371" s="321"/>
    </row>
    <row r="3372" spans="1:17" s="285" customFormat="1" ht="11.25" x14ac:dyDescent="0.2">
      <c r="A3372" s="310" t="s">
        <v>1261</v>
      </c>
      <c r="B3372" s="296" t="s">
        <v>1262</v>
      </c>
      <c r="C3372" s="296" t="s">
        <v>312</v>
      </c>
      <c r="D3372" s="297" t="s">
        <v>4864</v>
      </c>
      <c r="E3372" s="323">
        <v>5500</v>
      </c>
      <c r="F3372" s="310" t="s">
        <v>8185</v>
      </c>
      <c r="G3372" s="297" t="s">
        <v>8186</v>
      </c>
      <c r="H3372" s="297" t="s">
        <v>6329</v>
      </c>
      <c r="I3372" s="297" t="s">
        <v>4868</v>
      </c>
      <c r="J3372" s="324" t="s">
        <v>4869</v>
      </c>
      <c r="K3372" s="325"/>
      <c r="L3372" s="322"/>
      <c r="M3372" s="297"/>
      <c r="N3372" s="326">
        <v>4</v>
      </c>
      <c r="O3372" s="296">
        <v>6</v>
      </c>
      <c r="P3372" s="327">
        <v>34229.188122376669</v>
      </c>
      <c r="Q3372" s="321"/>
    </row>
    <row r="3373" spans="1:17" s="285" customFormat="1" ht="11.25" x14ac:dyDescent="0.2">
      <c r="A3373" s="310" t="s">
        <v>1261</v>
      </c>
      <c r="B3373" s="296" t="s">
        <v>1262</v>
      </c>
      <c r="C3373" s="296" t="s">
        <v>312</v>
      </c>
      <c r="D3373" s="297" t="s">
        <v>4956</v>
      </c>
      <c r="E3373" s="323">
        <v>2500</v>
      </c>
      <c r="F3373" s="310" t="s">
        <v>8187</v>
      </c>
      <c r="G3373" s="297" t="s">
        <v>8188</v>
      </c>
      <c r="H3373" s="297" t="s">
        <v>4959</v>
      </c>
      <c r="I3373" s="297" t="s">
        <v>4897</v>
      </c>
      <c r="J3373" s="324" t="s">
        <v>4960</v>
      </c>
      <c r="K3373" s="325"/>
      <c r="L3373" s="322"/>
      <c r="M3373" s="297"/>
      <c r="N3373" s="326">
        <v>1</v>
      </c>
      <c r="O3373" s="296">
        <v>6</v>
      </c>
      <c r="P3373" s="327">
        <v>16229.188122376669</v>
      </c>
      <c r="Q3373" s="321"/>
    </row>
    <row r="3374" spans="1:17" s="285" customFormat="1" ht="11.25" x14ac:dyDescent="0.2">
      <c r="A3374" s="310" t="s">
        <v>1261</v>
      </c>
      <c r="B3374" s="296" t="s">
        <v>1262</v>
      </c>
      <c r="C3374" s="296" t="s">
        <v>312</v>
      </c>
      <c r="D3374" s="297" t="s">
        <v>4864</v>
      </c>
      <c r="E3374" s="323">
        <v>8500</v>
      </c>
      <c r="F3374" s="310" t="s">
        <v>8189</v>
      </c>
      <c r="G3374" s="297" t="s">
        <v>8190</v>
      </c>
      <c r="H3374" s="297" t="s">
        <v>4877</v>
      </c>
      <c r="I3374" s="297" t="s">
        <v>4868</v>
      </c>
      <c r="J3374" s="324" t="s">
        <v>4869</v>
      </c>
      <c r="K3374" s="325"/>
      <c r="L3374" s="322"/>
      <c r="M3374" s="297"/>
      <c r="N3374" s="326">
        <v>1</v>
      </c>
      <c r="O3374" s="296">
        <v>6</v>
      </c>
      <c r="P3374" s="327">
        <v>52229.188122376669</v>
      </c>
      <c r="Q3374" s="321"/>
    </row>
    <row r="3375" spans="1:17" s="285" customFormat="1" ht="11.25" x14ac:dyDescent="0.2">
      <c r="A3375" s="310" t="s">
        <v>1261</v>
      </c>
      <c r="B3375" s="296" t="s">
        <v>1262</v>
      </c>
      <c r="C3375" s="296" t="s">
        <v>312</v>
      </c>
      <c r="D3375" s="297" t="s">
        <v>4864</v>
      </c>
      <c r="E3375" s="323">
        <v>5500</v>
      </c>
      <c r="F3375" s="310" t="s">
        <v>8191</v>
      </c>
      <c r="G3375" s="297" t="s">
        <v>8192</v>
      </c>
      <c r="H3375" s="297" t="s">
        <v>4867</v>
      </c>
      <c r="I3375" s="297" t="s">
        <v>4868</v>
      </c>
      <c r="J3375" s="324" t="s">
        <v>4869</v>
      </c>
      <c r="K3375" s="325"/>
      <c r="L3375" s="322"/>
      <c r="M3375" s="297"/>
      <c r="N3375" s="326">
        <v>2</v>
      </c>
      <c r="O3375" s="296">
        <v>6</v>
      </c>
      <c r="P3375" s="327">
        <v>34229.188122376669</v>
      </c>
      <c r="Q3375" s="321"/>
    </row>
    <row r="3376" spans="1:17" s="285" customFormat="1" ht="11.25" x14ac:dyDescent="0.2">
      <c r="A3376" s="310" t="s">
        <v>1261</v>
      </c>
      <c r="B3376" s="296" t="s">
        <v>1262</v>
      </c>
      <c r="C3376" s="296" t="s">
        <v>312</v>
      </c>
      <c r="D3376" s="297" t="s">
        <v>4864</v>
      </c>
      <c r="E3376" s="323">
        <v>6500</v>
      </c>
      <c r="F3376" s="310" t="s">
        <v>8193</v>
      </c>
      <c r="G3376" s="297" t="s">
        <v>8194</v>
      </c>
      <c r="H3376" s="297" t="s">
        <v>4867</v>
      </c>
      <c r="I3376" s="297" t="s">
        <v>4868</v>
      </c>
      <c r="J3376" s="324" t="s">
        <v>4869</v>
      </c>
      <c r="K3376" s="325"/>
      <c r="L3376" s="322"/>
      <c r="M3376" s="297"/>
      <c r="N3376" s="326">
        <v>2</v>
      </c>
      <c r="O3376" s="296">
        <v>6</v>
      </c>
      <c r="P3376" s="327">
        <v>40229.188122376669</v>
      </c>
      <c r="Q3376" s="321"/>
    </row>
    <row r="3377" spans="1:17" s="285" customFormat="1" ht="11.25" x14ac:dyDescent="0.2">
      <c r="A3377" s="310" t="s">
        <v>1261</v>
      </c>
      <c r="B3377" s="296" t="s">
        <v>1262</v>
      </c>
      <c r="C3377" s="296" t="s">
        <v>312</v>
      </c>
      <c r="D3377" s="297" t="s">
        <v>4864</v>
      </c>
      <c r="E3377" s="323">
        <v>6500</v>
      </c>
      <c r="F3377" s="310" t="s">
        <v>8195</v>
      </c>
      <c r="G3377" s="297" t="s">
        <v>8196</v>
      </c>
      <c r="H3377" s="297" t="s">
        <v>5154</v>
      </c>
      <c r="I3377" s="297" t="s">
        <v>4868</v>
      </c>
      <c r="J3377" s="324" t="s">
        <v>4869</v>
      </c>
      <c r="K3377" s="325"/>
      <c r="L3377" s="322"/>
      <c r="M3377" s="297"/>
      <c r="N3377" s="326">
        <v>2</v>
      </c>
      <c r="O3377" s="296">
        <v>6</v>
      </c>
      <c r="P3377" s="327">
        <v>40229.188122376669</v>
      </c>
      <c r="Q3377" s="321"/>
    </row>
    <row r="3378" spans="1:17" s="285" customFormat="1" ht="11.25" x14ac:dyDescent="0.2">
      <c r="A3378" s="310" t="s">
        <v>1261</v>
      </c>
      <c r="B3378" s="296" t="s">
        <v>1262</v>
      </c>
      <c r="C3378" s="296" t="s">
        <v>312</v>
      </c>
      <c r="D3378" s="297" t="s">
        <v>4864</v>
      </c>
      <c r="E3378" s="323">
        <v>5500</v>
      </c>
      <c r="F3378" s="310" t="s">
        <v>8197</v>
      </c>
      <c r="G3378" s="297" t="s">
        <v>8198</v>
      </c>
      <c r="H3378" s="297" t="s">
        <v>4867</v>
      </c>
      <c r="I3378" s="297" t="s">
        <v>4868</v>
      </c>
      <c r="J3378" s="324" t="s">
        <v>4869</v>
      </c>
      <c r="K3378" s="325"/>
      <c r="L3378" s="322"/>
      <c r="M3378" s="297"/>
      <c r="N3378" s="326">
        <v>4</v>
      </c>
      <c r="O3378" s="296">
        <v>6</v>
      </c>
      <c r="P3378" s="327">
        <v>34229.188122376669</v>
      </c>
      <c r="Q3378" s="321"/>
    </row>
    <row r="3379" spans="1:17" s="285" customFormat="1" ht="11.25" x14ac:dyDescent="0.2">
      <c r="A3379" s="310" t="s">
        <v>1261</v>
      </c>
      <c r="B3379" s="296" t="s">
        <v>1262</v>
      </c>
      <c r="C3379" s="296" t="s">
        <v>312</v>
      </c>
      <c r="D3379" s="297" t="s">
        <v>4864</v>
      </c>
      <c r="E3379" s="323">
        <v>7500</v>
      </c>
      <c r="F3379" s="310" t="s">
        <v>8202</v>
      </c>
      <c r="G3379" s="297" t="s">
        <v>8203</v>
      </c>
      <c r="H3379" s="297" t="s">
        <v>4867</v>
      </c>
      <c r="I3379" s="297" t="s">
        <v>4868</v>
      </c>
      <c r="J3379" s="324" t="s">
        <v>4869</v>
      </c>
      <c r="K3379" s="325"/>
      <c r="L3379" s="322"/>
      <c r="M3379" s="297"/>
      <c r="N3379" s="326">
        <v>2</v>
      </c>
      <c r="O3379" s="296">
        <v>6</v>
      </c>
      <c r="P3379" s="327">
        <v>46229.188122376669</v>
      </c>
      <c r="Q3379" s="321"/>
    </row>
    <row r="3380" spans="1:17" s="285" customFormat="1" ht="11.25" x14ac:dyDescent="0.2">
      <c r="A3380" s="310" t="s">
        <v>1261</v>
      </c>
      <c r="B3380" s="296" t="s">
        <v>1262</v>
      </c>
      <c r="C3380" s="296" t="s">
        <v>312</v>
      </c>
      <c r="D3380" s="297" t="s">
        <v>4864</v>
      </c>
      <c r="E3380" s="323">
        <v>6500</v>
      </c>
      <c r="F3380" s="310" t="s">
        <v>8204</v>
      </c>
      <c r="G3380" s="297" t="s">
        <v>8205</v>
      </c>
      <c r="H3380" s="297" t="s">
        <v>4877</v>
      </c>
      <c r="I3380" s="297" t="s">
        <v>4868</v>
      </c>
      <c r="J3380" s="324" t="s">
        <v>4869</v>
      </c>
      <c r="K3380" s="325"/>
      <c r="L3380" s="322"/>
      <c r="M3380" s="297"/>
      <c r="N3380" s="326">
        <v>1</v>
      </c>
      <c r="O3380" s="296">
        <v>6</v>
      </c>
      <c r="P3380" s="327">
        <v>40229.188122376669</v>
      </c>
      <c r="Q3380" s="321"/>
    </row>
    <row r="3381" spans="1:17" s="285" customFormat="1" ht="11.25" x14ac:dyDescent="0.2">
      <c r="A3381" s="310" t="s">
        <v>1261</v>
      </c>
      <c r="B3381" s="296" t="s">
        <v>1262</v>
      </c>
      <c r="C3381" s="296" t="s">
        <v>312</v>
      </c>
      <c r="D3381" s="297" t="s">
        <v>4864</v>
      </c>
      <c r="E3381" s="323">
        <v>6500</v>
      </c>
      <c r="F3381" s="310" t="s">
        <v>8206</v>
      </c>
      <c r="G3381" s="297" t="s">
        <v>8207</v>
      </c>
      <c r="H3381" s="297" t="s">
        <v>4887</v>
      </c>
      <c r="I3381" s="297" t="s">
        <v>4868</v>
      </c>
      <c r="J3381" s="324" t="s">
        <v>4869</v>
      </c>
      <c r="K3381" s="325"/>
      <c r="L3381" s="322"/>
      <c r="M3381" s="297"/>
      <c r="N3381" s="326">
        <v>2</v>
      </c>
      <c r="O3381" s="296">
        <v>6</v>
      </c>
      <c r="P3381" s="327">
        <v>40229.188122376669</v>
      </c>
      <c r="Q3381" s="321"/>
    </row>
    <row r="3382" spans="1:17" s="285" customFormat="1" ht="11.25" x14ac:dyDescent="0.2">
      <c r="A3382" s="310" t="s">
        <v>1261</v>
      </c>
      <c r="B3382" s="296" t="s">
        <v>1262</v>
      </c>
      <c r="C3382" s="296" t="s">
        <v>312</v>
      </c>
      <c r="D3382" s="297" t="s">
        <v>4864</v>
      </c>
      <c r="E3382" s="323">
        <v>4800</v>
      </c>
      <c r="F3382" s="310" t="s">
        <v>8208</v>
      </c>
      <c r="G3382" s="297" t="s">
        <v>8209</v>
      </c>
      <c r="H3382" s="297" t="s">
        <v>5728</v>
      </c>
      <c r="I3382" s="297" t="s">
        <v>4883</v>
      </c>
      <c r="J3382" s="324" t="s">
        <v>4884</v>
      </c>
      <c r="K3382" s="325"/>
      <c r="L3382" s="322"/>
      <c r="M3382" s="297"/>
      <c r="N3382" s="326">
        <v>1</v>
      </c>
      <c r="O3382" s="296">
        <v>6</v>
      </c>
      <c r="P3382" s="327">
        <v>30029.188122376669</v>
      </c>
      <c r="Q3382" s="321"/>
    </row>
    <row r="3383" spans="1:17" s="285" customFormat="1" ht="11.25" x14ac:dyDescent="0.2">
      <c r="A3383" s="310" t="s">
        <v>1261</v>
      </c>
      <c r="B3383" s="296" t="s">
        <v>1262</v>
      </c>
      <c r="C3383" s="296" t="s">
        <v>312</v>
      </c>
      <c r="D3383" s="297" t="s">
        <v>4864</v>
      </c>
      <c r="E3383" s="323">
        <v>6500</v>
      </c>
      <c r="F3383" s="310" t="s">
        <v>8210</v>
      </c>
      <c r="G3383" s="297" t="s">
        <v>8211</v>
      </c>
      <c r="H3383" s="297" t="s">
        <v>4917</v>
      </c>
      <c r="I3383" s="297" t="s">
        <v>4868</v>
      </c>
      <c r="J3383" s="324" t="s">
        <v>4869</v>
      </c>
      <c r="K3383" s="325"/>
      <c r="L3383" s="322"/>
      <c r="M3383" s="297"/>
      <c r="N3383" s="326">
        <v>1</v>
      </c>
      <c r="O3383" s="296">
        <v>6</v>
      </c>
      <c r="P3383" s="327">
        <v>40229.188122376669</v>
      </c>
      <c r="Q3383" s="321"/>
    </row>
    <row r="3384" spans="1:17" s="285" customFormat="1" ht="11.25" x14ac:dyDescent="0.2">
      <c r="A3384" s="310" t="s">
        <v>1261</v>
      </c>
      <c r="B3384" s="296" t="s">
        <v>1262</v>
      </c>
      <c r="C3384" s="296" t="s">
        <v>312</v>
      </c>
      <c r="D3384" s="297" t="s">
        <v>4864</v>
      </c>
      <c r="E3384" s="323">
        <v>6500</v>
      </c>
      <c r="F3384" s="310" t="s">
        <v>8212</v>
      </c>
      <c r="G3384" s="297" t="s">
        <v>8213</v>
      </c>
      <c r="H3384" s="297" t="s">
        <v>4877</v>
      </c>
      <c r="I3384" s="297" t="s">
        <v>4868</v>
      </c>
      <c r="J3384" s="324" t="s">
        <v>4869</v>
      </c>
      <c r="K3384" s="325"/>
      <c r="L3384" s="322"/>
      <c r="M3384" s="297"/>
      <c r="N3384" s="326">
        <v>2</v>
      </c>
      <c r="O3384" s="296">
        <v>6</v>
      </c>
      <c r="P3384" s="327">
        <v>40229.188122376669</v>
      </c>
      <c r="Q3384" s="321"/>
    </row>
    <row r="3385" spans="1:17" s="285" customFormat="1" ht="11.25" x14ac:dyDescent="0.2">
      <c r="A3385" s="310" t="s">
        <v>1261</v>
      </c>
      <c r="B3385" s="296" t="s">
        <v>1262</v>
      </c>
      <c r="C3385" s="296" t="s">
        <v>312</v>
      </c>
      <c r="D3385" s="297" t="s">
        <v>4864</v>
      </c>
      <c r="E3385" s="323">
        <v>6500</v>
      </c>
      <c r="F3385" s="310" t="s">
        <v>2544</v>
      </c>
      <c r="G3385" s="297" t="s">
        <v>8214</v>
      </c>
      <c r="H3385" s="297" t="s">
        <v>4877</v>
      </c>
      <c r="I3385" s="297" t="s">
        <v>4868</v>
      </c>
      <c r="J3385" s="324" t="s">
        <v>4869</v>
      </c>
      <c r="K3385" s="325"/>
      <c r="L3385" s="322"/>
      <c r="M3385" s="297"/>
      <c r="N3385" s="326">
        <v>2</v>
      </c>
      <c r="O3385" s="296">
        <v>6</v>
      </c>
      <c r="P3385" s="327">
        <v>39584.188122376669</v>
      </c>
      <c r="Q3385" s="321"/>
    </row>
    <row r="3386" spans="1:17" s="285" customFormat="1" ht="11.25" x14ac:dyDescent="0.2">
      <c r="A3386" s="310" t="s">
        <v>1261</v>
      </c>
      <c r="B3386" s="296" t="s">
        <v>1262</v>
      </c>
      <c r="C3386" s="296" t="s">
        <v>312</v>
      </c>
      <c r="D3386" s="297" t="s">
        <v>4864</v>
      </c>
      <c r="E3386" s="323">
        <v>10000</v>
      </c>
      <c r="F3386" s="310" t="s">
        <v>8215</v>
      </c>
      <c r="G3386" s="297" t="s">
        <v>8216</v>
      </c>
      <c r="H3386" s="297" t="s">
        <v>4887</v>
      </c>
      <c r="I3386" s="297" t="s">
        <v>4868</v>
      </c>
      <c r="J3386" s="324" t="s">
        <v>4869</v>
      </c>
      <c r="K3386" s="325"/>
      <c r="L3386" s="322"/>
      <c r="M3386" s="297"/>
      <c r="N3386" s="326">
        <v>2</v>
      </c>
      <c r="O3386" s="296">
        <v>6</v>
      </c>
      <c r="P3386" s="327">
        <v>61229.188122376669</v>
      </c>
      <c r="Q3386" s="321"/>
    </row>
    <row r="3387" spans="1:17" s="285" customFormat="1" ht="11.25" x14ac:dyDescent="0.2">
      <c r="A3387" s="310" t="s">
        <v>1261</v>
      </c>
      <c r="B3387" s="296" t="s">
        <v>1262</v>
      </c>
      <c r="C3387" s="296" t="s">
        <v>312</v>
      </c>
      <c r="D3387" s="297" t="s">
        <v>4864</v>
      </c>
      <c r="E3387" s="323">
        <v>3000</v>
      </c>
      <c r="F3387" s="310" t="s">
        <v>8217</v>
      </c>
      <c r="G3387" s="297" t="s">
        <v>8218</v>
      </c>
      <c r="H3387" s="297" t="s">
        <v>4903</v>
      </c>
      <c r="I3387" s="297" t="s">
        <v>4868</v>
      </c>
      <c r="J3387" s="324" t="s">
        <v>4869</v>
      </c>
      <c r="K3387" s="325"/>
      <c r="L3387" s="322"/>
      <c r="M3387" s="297"/>
      <c r="N3387" s="326">
        <v>1</v>
      </c>
      <c r="O3387" s="296">
        <v>6</v>
      </c>
      <c r="P3387" s="327">
        <v>19229.188122376669</v>
      </c>
      <c r="Q3387" s="321"/>
    </row>
    <row r="3388" spans="1:17" s="285" customFormat="1" ht="11.25" x14ac:dyDescent="0.2">
      <c r="A3388" s="310" t="s">
        <v>1261</v>
      </c>
      <c r="B3388" s="296" t="s">
        <v>1262</v>
      </c>
      <c r="C3388" s="296" t="s">
        <v>312</v>
      </c>
      <c r="D3388" s="297" t="s">
        <v>4956</v>
      </c>
      <c r="E3388" s="323">
        <v>3400</v>
      </c>
      <c r="F3388" s="310" t="s">
        <v>8219</v>
      </c>
      <c r="G3388" s="297" t="s">
        <v>8220</v>
      </c>
      <c r="H3388" s="297" t="s">
        <v>6859</v>
      </c>
      <c r="I3388" s="297" t="s">
        <v>4897</v>
      </c>
      <c r="J3388" s="297" t="s">
        <v>4898</v>
      </c>
      <c r="K3388" s="325"/>
      <c r="L3388" s="322"/>
      <c r="M3388" s="297"/>
      <c r="N3388" s="326">
        <v>1</v>
      </c>
      <c r="O3388" s="296">
        <v>6</v>
      </c>
      <c r="P3388" s="327">
        <v>21629.188122376669</v>
      </c>
      <c r="Q3388" s="321"/>
    </row>
    <row r="3389" spans="1:17" s="285" customFormat="1" ht="11.25" x14ac:dyDescent="0.2">
      <c r="A3389" s="310" t="s">
        <v>1261</v>
      </c>
      <c r="B3389" s="296" t="s">
        <v>1262</v>
      </c>
      <c r="C3389" s="296" t="s">
        <v>312</v>
      </c>
      <c r="D3389" s="297" t="s">
        <v>4864</v>
      </c>
      <c r="E3389" s="323">
        <v>6500</v>
      </c>
      <c r="F3389" s="310" t="s">
        <v>8221</v>
      </c>
      <c r="G3389" s="297" t="s">
        <v>8222</v>
      </c>
      <c r="H3389" s="297" t="s">
        <v>6036</v>
      </c>
      <c r="I3389" s="297" t="s">
        <v>4868</v>
      </c>
      <c r="J3389" s="324" t="s">
        <v>4869</v>
      </c>
      <c r="K3389" s="325"/>
      <c r="L3389" s="322"/>
      <c r="M3389" s="297"/>
      <c r="N3389" s="326">
        <v>1</v>
      </c>
      <c r="O3389" s="296">
        <v>6</v>
      </c>
      <c r="P3389" s="327">
        <v>40229.188122376669</v>
      </c>
      <c r="Q3389" s="321"/>
    </row>
    <row r="3390" spans="1:17" s="285" customFormat="1" ht="11.25" x14ac:dyDescent="0.2">
      <c r="A3390" s="310" t="s">
        <v>1261</v>
      </c>
      <c r="B3390" s="296" t="s">
        <v>1262</v>
      </c>
      <c r="C3390" s="296" t="s">
        <v>312</v>
      </c>
      <c r="D3390" s="297" t="s">
        <v>4864</v>
      </c>
      <c r="E3390" s="323">
        <v>8500</v>
      </c>
      <c r="F3390" s="310" t="s">
        <v>8223</v>
      </c>
      <c r="G3390" s="297" t="s">
        <v>8224</v>
      </c>
      <c r="H3390" s="297" t="s">
        <v>4887</v>
      </c>
      <c r="I3390" s="297" t="s">
        <v>4868</v>
      </c>
      <c r="J3390" s="324" t="s">
        <v>4869</v>
      </c>
      <c r="K3390" s="325"/>
      <c r="L3390" s="322"/>
      <c r="M3390" s="297"/>
      <c r="N3390" s="326">
        <v>1</v>
      </c>
      <c r="O3390" s="296">
        <v>6</v>
      </c>
      <c r="P3390" s="327">
        <v>52229.188122376669</v>
      </c>
      <c r="Q3390" s="321"/>
    </row>
    <row r="3391" spans="1:17" s="285" customFormat="1" ht="11.25" x14ac:dyDescent="0.2">
      <c r="A3391" s="310" t="s">
        <v>1261</v>
      </c>
      <c r="B3391" s="296" t="s">
        <v>1262</v>
      </c>
      <c r="C3391" s="296" t="s">
        <v>312</v>
      </c>
      <c r="D3391" s="297" t="s">
        <v>4864</v>
      </c>
      <c r="E3391" s="323">
        <v>5500</v>
      </c>
      <c r="F3391" s="310" t="s">
        <v>8227</v>
      </c>
      <c r="G3391" s="297" t="s">
        <v>8228</v>
      </c>
      <c r="H3391" s="297" t="s">
        <v>4874</v>
      </c>
      <c r="I3391" s="297" t="s">
        <v>4868</v>
      </c>
      <c r="J3391" s="324" t="s">
        <v>4869</v>
      </c>
      <c r="K3391" s="325"/>
      <c r="L3391" s="322"/>
      <c r="M3391" s="297"/>
      <c r="N3391" s="326">
        <v>4</v>
      </c>
      <c r="O3391" s="296">
        <v>6</v>
      </c>
      <c r="P3391" s="327">
        <v>29172.238122376668</v>
      </c>
      <c r="Q3391" s="321"/>
    </row>
    <row r="3392" spans="1:17" s="285" customFormat="1" ht="11.25" x14ac:dyDescent="0.2">
      <c r="A3392" s="310" t="s">
        <v>1261</v>
      </c>
      <c r="B3392" s="296" t="s">
        <v>1262</v>
      </c>
      <c r="C3392" s="296" t="s">
        <v>312</v>
      </c>
      <c r="D3392" s="297" t="s">
        <v>4864</v>
      </c>
      <c r="E3392" s="323">
        <v>8500</v>
      </c>
      <c r="F3392" s="310" t="s">
        <v>8229</v>
      </c>
      <c r="G3392" s="297" t="s">
        <v>8230</v>
      </c>
      <c r="H3392" s="297" t="s">
        <v>4867</v>
      </c>
      <c r="I3392" s="297" t="s">
        <v>4868</v>
      </c>
      <c r="J3392" s="324" t="s">
        <v>4869</v>
      </c>
      <c r="K3392" s="325"/>
      <c r="L3392" s="322"/>
      <c r="M3392" s="297"/>
      <c r="N3392" s="326">
        <v>2</v>
      </c>
      <c r="O3392" s="296">
        <v>6</v>
      </c>
      <c r="P3392" s="327">
        <v>52229.188122376669</v>
      </c>
      <c r="Q3392" s="321"/>
    </row>
    <row r="3393" spans="1:17" s="285" customFormat="1" ht="11.25" x14ac:dyDescent="0.2">
      <c r="A3393" s="310" t="s">
        <v>1261</v>
      </c>
      <c r="B3393" s="296" t="s">
        <v>1262</v>
      </c>
      <c r="C3393" s="296" t="s">
        <v>312</v>
      </c>
      <c r="D3393" s="297" t="s">
        <v>4864</v>
      </c>
      <c r="E3393" s="323">
        <v>7500</v>
      </c>
      <c r="F3393" s="310" t="s">
        <v>8231</v>
      </c>
      <c r="G3393" s="297" t="s">
        <v>8232</v>
      </c>
      <c r="H3393" s="297" t="s">
        <v>4867</v>
      </c>
      <c r="I3393" s="297" t="s">
        <v>4868</v>
      </c>
      <c r="J3393" s="324" t="s">
        <v>4869</v>
      </c>
      <c r="K3393" s="325"/>
      <c r="L3393" s="322"/>
      <c r="M3393" s="297"/>
      <c r="N3393" s="326">
        <v>2</v>
      </c>
      <c r="O3393" s="296">
        <v>6</v>
      </c>
      <c r="P3393" s="327">
        <v>46229.188122376669</v>
      </c>
      <c r="Q3393" s="321"/>
    </row>
    <row r="3394" spans="1:17" s="285" customFormat="1" ht="11.25" x14ac:dyDescent="0.2">
      <c r="A3394" s="310" t="s">
        <v>1261</v>
      </c>
      <c r="B3394" s="296" t="s">
        <v>1262</v>
      </c>
      <c r="C3394" s="296" t="s">
        <v>312</v>
      </c>
      <c r="D3394" s="297" t="s">
        <v>4864</v>
      </c>
      <c r="E3394" s="323">
        <v>8500</v>
      </c>
      <c r="F3394" s="310" t="s">
        <v>8235</v>
      </c>
      <c r="G3394" s="297" t="s">
        <v>8236</v>
      </c>
      <c r="H3394" s="297" t="s">
        <v>5404</v>
      </c>
      <c r="I3394" s="297" t="s">
        <v>4868</v>
      </c>
      <c r="J3394" s="324" t="s">
        <v>4869</v>
      </c>
      <c r="K3394" s="325"/>
      <c r="L3394" s="322"/>
      <c r="M3394" s="297"/>
      <c r="N3394" s="326">
        <v>1</v>
      </c>
      <c r="O3394" s="296">
        <v>6</v>
      </c>
      <c r="P3394" s="327">
        <v>52229.188122376669</v>
      </c>
      <c r="Q3394" s="321"/>
    </row>
    <row r="3395" spans="1:17" s="285" customFormat="1" ht="11.25" x14ac:dyDescent="0.2">
      <c r="A3395" s="310" t="s">
        <v>1261</v>
      </c>
      <c r="B3395" s="296" t="s">
        <v>1262</v>
      </c>
      <c r="C3395" s="296" t="s">
        <v>312</v>
      </c>
      <c r="D3395" s="297" t="s">
        <v>4864</v>
      </c>
      <c r="E3395" s="323">
        <v>9500</v>
      </c>
      <c r="F3395" s="310" t="s">
        <v>8237</v>
      </c>
      <c r="G3395" s="297" t="s">
        <v>8238</v>
      </c>
      <c r="H3395" s="297" t="s">
        <v>4877</v>
      </c>
      <c r="I3395" s="297" t="s">
        <v>4868</v>
      </c>
      <c r="J3395" s="324" t="s">
        <v>4869</v>
      </c>
      <c r="K3395" s="325"/>
      <c r="L3395" s="322"/>
      <c r="M3395" s="297"/>
      <c r="N3395" s="326">
        <v>2</v>
      </c>
      <c r="O3395" s="296">
        <v>6</v>
      </c>
      <c r="P3395" s="327">
        <v>58229.188122376669</v>
      </c>
      <c r="Q3395" s="321"/>
    </row>
    <row r="3396" spans="1:17" s="285" customFormat="1" ht="11.25" x14ac:dyDescent="0.2">
      <c r="A3396" s="310" t="s">
        <v>1261</v>
      </c>
      <c r="B3396" s="296" t="s">
        <v>1262</v>
      </c>
      <c r="C3396" s="296" t="s">
        <v>312</v>
      </c>
      <c r="D3396" s="297" t="s">
        <v>4864</v>
      </c>
      <c r="E3396" s="323">
        <v>6500</v>
      </c>
      <c r="F3396" s="310" t="s">
        <v>8239</v>
      </c>
      <c r="G3396" s="297" t="s">
        <v>8240</v>
      </c>
      <c r="H3396" s="297" t="s">
        <v>4877</v>
      </c>
      <c r="I3396" s="297" t="s">
        <v>4868</v>
      </c>
      <c r="J3396" s="324" t="s">
        <v>4869</v>
      </c>
      <c r="K3396" s="325"/>
      <c r="L3396" s="322"/>
      <c r="M3396" s="297"/>
      <c r="N3396" s="326">
        <v>2</v>
      </c>
      <c r="O3396" s="296">
        <v>6</v>
      </c>
      <c r="P3396" s="327">
        <v>40229.188122376669</v>
      </c>
      <c r="Q3396" s="321"/>
    </row>
    <row r="3397" spans="1:17" s="285" customFormat="1" ht="11.25" x14ac:dyDescent="0.2">
      <c r="A3397" s="310" t="s">
        <v>1261</v>
      </c>
      <c r="B3397" s="296" t="s">
        <v>1262</v>
      </c>
      <c r="C3397" s="296" t="s">
        <v>312</v>
      </c>
      <c r="D3397" s="297" t="s">
        <v>4864</v>
      </c>
      <c r="E3397" s="323">
        <v>9500</v>
      </c>
      <c r="F3397" s="310" t="s">
        <v>8241</v>
      </c>
      <c r="G3397" s="297" t="s">
        <v>8242</v>
      </c>
      <c r="H3397" s="297" t="s">
        <v>4917</v>
      </c>
      <c r="I3397" s="297" t="s">
        <v>4868</v>
      </c>
      <c r="J3397" s="324" t="s">
        <v>4869</v>
      </c>
      <c r="K3397" s="325"/>
      <c r="L3397" s="322"/>
      <c r="M3397" s="297"/>
      <c r="N3397" s="326">
        <v>1</v>
      </c>
      <c r="O3397" s="296">
        <v>6</v>
      </c>
      <c r="P3397" s="327">
        <v>58229.188122376669</v>
      </c>
      <c r="Q3397" s="321"/>
    </row>
    <row r="3398" spans="1:17" s="285" customFormat="1" ht="11.25" x14ac:dyDescent="0.2">
      <c r="A3398" s="310" t="s">
        <v>1261</v>
      </c>
      <c r="B3398" s="296" t="s">
        <v>1262</v>
      </c>
      <c r="C3398" s="296" t="s">
        <v>312</v>
      </c>
      <c r="D3398" s="297" t="s">
        <v>4864</v>
      </c>
      <c r="E3398" s="323">
        <v>6000</v>
      </c>
      <c r="F3398" s="310" t="s">
        <v>8243</v>
      </c>
      <c r="G3398" s="297" t="s">
        <v>8244</v>
      </c>
      <c r="H3398" s="297" t="s">
        <v>4914</v>
      </c>
      <c r="I3398" s="297" t="s">
        <v>4868</v>
      </c>
      <c r="J3398" s="324" t="s">
        <v>4869</v>
      </c>
      <c r="K3398" s="325"/>
      <c r="L3398" s="322"/>
      <c r="M3398" s="297"/>
      <c r="N3398" s="326">
        <v>1</v>
      </c>
      <c r="O3398" s="296">
        <v>6</v>
      </c>
      <c r="P3398" s="327">
        <v>37229.188122376669</v>
      </c>
      <c r="Q3398" s="321"/>
    </row>
    <row r="3399" spans="1:17" s="285" customFormat="1" ht="11.25" x14ac:dyDescent="0.2">
      <c r="A3399" s="310" t="s">
        <v>1261</v>
      </c>
      <c r="B3399" s="296" t="s">
        <v>1262</v>
      </c>
      <c r="C3399" s="296" t="s">
        <v>312</v>
      </c>
      <c r="D3399" s="297" t="s">
        <v>4864</v>
      </c>
      <c r="E3399" s="323">
        <v>7500</v>
      </c>
      <c r="F3399" s="310" t="s">
        <v>8245</v>
      </c>
      <c r="G3399" s="297" t="s">
        <v>8246</v>
      </c>
      <c r="H3399" s="297" t="s">
        <v>4903</v>
      </c>
      <c r="I3399" s="297" t="s">
        <v>4868</v>
      </c>
      <c r="J3399" s="324" t="s">
        <v>4869</v>
      </c>
      <c r="K3399" s="325"/>
      <c r="L3399" s="322"/>
      <c r="M3399" s="297"/>
      <c r="N3399" s="326">
        <v>1</v>
      </c>
      <c r="O3399" s="296">
        <v>6</v>
      </c>
      <c r="P3399" s="327">
        <v>46229.188122376669</v>
      </c>
      <c r="Q3399" s="321"/>
    </row>
    <row r="3400" spans="1:17" s="285" customFormat="1" ht="11.25" x14ac:dyDescent="0.2">
      <c r="A3400" s="310" t="s">
        <v>1261</v>
      </c>
      <c r="B3400" s="296" t="s">
        <v>1262</v>
      </c>
      <c r="C3400" s="296" t="s">
        <v>312</v>
      </c>
      <c r="D3400" s="297" t="s">
        <v>4864</v>
      </c>
      <c r="E3400" s="323">
        <v>5500</v>
      </c>
      <c r="F3400" s="310" t="s">
        <v>8247</v>
      </c>
      <c r="G3400" s="297" t="s">
        <v>8248</v>
      </c>
      <c r="H3400" s="297" t="s">
        <v>4867</v>
      </c>
      <c r="I3400" s="297" t="s">
        <v>4868</v>
      </c>
      <c r="J3400" s="324" t="s">
        <v>4869</v>
      </c>
      <c r="K3400" s="325"/>
      <c r="L3400" s="322"/>
      <c r="M3400" s="297"/>
      <c r="N3400" s="326">
        <v>4</v>
      </c>
      <c r="O3400" s="296">
        <v>6</v>
      </c>
      <c r="P3400" s="327">
        <v>34229.188122376669</v>
      </c>
      <c r="Q3400" s="321"/>
    </row>
    <row r="3401" spans="1:17" s="285" customFormat="1" ht="11.25" x14ac:dyDescent="0.2">
      <c r="A3401" s="310" t="s">
        <v>1261</v>
      </c>
      <c r="B3401" s="296" t="s">
        <v>1262</v>
      </c>
      <c r="C3401" s="296" t="s">
        <v>312</v>
      </c>
      <c r="D3401" s="297" t="s">
        <v>4864</v>
      </c>
      <c r="E3401" s="323">
        <f>VLOOKUP(F3401,[1]ES_CGR!$E$2:$M$1643,9,0)</f>
        <v>5500</v>
      </c>
      <c r="F3401" s="310" t="s">
        <v>8249</v>
      </c>
      <c r="G3401" s="297" t="s">
        <v>8250</v>
      </c>
      <c r="H3401" s="297" t="s">
        <v>4914</v>
      </c>
      <c r="I3401" s="297" t="s">
        <v>4868</v>
      </c>
      <c r="J3401" s="324" t="s">
        <v>4869</v>
      </c>
      <c r="K3401" s="325"/>
      <c r="L3401" s="322"/>
      <c r="M3401" s="297"/>
      <c r="N3401" s="326">
        <v>1</v>
      </c>
      <c r="O3401" s="296">
        <v>3</v>
      </c>
      <c r="P3401" s="327">
        <v>17809.118122376673</v>
      </c>
      <c r="Q3401" s="321"/>
    </row>
    <row r="3402" spans="1:17" s="285" customFormat="1" ht="11.25" x14ac:dyDescent="0.2">
      <c r="A3402" s="310" t="s">
        <v>1261</v>
      </c>
      <c r="B3402" s="296" t="s">
        <v>1262</v>
      </c>
      <c r="C3402" s="296" t="s">
        <v>312</v>
      </c>
      <c r="D3402" s="297" t="s">
        <v>4864</v>
      </c>
      <c r="E3402" s="323">
        <v>7000</v>
      </c>
      <c r="F3402" s="310" t="s">
        <v>8251</v>
      </c>
      <c r="G3402" s="297" t="s">
        <v>8252</v>
      </c>
      <c r="H3402" s="297" t="s">
        <v>4903</v>
      </c>
      <c r="I3402" s="297" t="s">
        <v>4868</v>
      </c>
      <c r="J3402" s="324" t="s">
        <v>4869</v>
      </c>
      <c r="K3402" s="325"/>
      <c r="L3402" s="322"/>
      <c r="M3402" s="297"/>
      <c r="N3402" s="326">
        <v>1</v>
      </c>
      <c r="O3402" s="296">
        <v>6</v>
      </c>
      <c r="P3402" s="327">
        <v>49424.548122376669</v>
      </c>
      <c r="Q3402" s="321"/>
    </row>
    <row r="3403" spans="1:17" s="285" customFormat="1" ht="11.25" x14ac:dyDescent="0.2">
      <c r="A3403" s="310" t="s">
        <v>1261</v>
      </c>
      <c r="B3403" s="296" t="s">
        <v>1262</v>
      </c>
      <c r="C3403" s="296" t="s">
        <v>312</v>
      </c>
      <c r="D3403" s="297" t="s">
        <v>4864</v>
      </c>
      <c r="E3403" s="323">
        <v>6500</v>
      </c>
      <c r="F3403" s="310" t="s">
        <v>8253</v>
      </c>
      <c r="G3403" s="297" t="s">
        <v>8254</v>
      </c>
      <c r="H3403" s="297" t="s">
        <v>4867</v>
      </c>
      <c r="I3403" s="297" t="s">
        <v>4868</v>
      </c>
      <c r="J3403" s="324" t="s">
        <v>4869</v>
      </c>
      <c r="K3403" s="325"/>
      <c r="L3403" s="322"/>
      <c r="M3403" s="297"/>
      <c r="N3403" s="326">
        <v>2</v>
      </c>
      <c r="O3403" s="296">
        <v>6</v>
      </c>
      <c r="P3403" s="327">
        <v>40229.188122376669</v>
      </c>
      <c r="Q3403" s="321"/>
    </row>
    <row r="3404" spans="1:17" s="285" customFormat="1" ht="11.25" x14ac:dyDescent="0.2">
      <c r="A3404" s="310" t="s">
        <v>1261</v>
      </c>
      <c r="B3404" s="296" t="s">
        <v>1262</v>
      </c>
      <c r="C3404" s="296" t="s">
        <v>312</v>
      </c>
      <c r="D3404" s="297" t="s">
        <v>4864</v>
      </c>
      <c r="E3404" s="323">
        <v>6500</v>
      </c>
      <c r="F3404" s="310" t="s">
        <v>8255</v>
      </c>
      <c r="G3404" s="297" t="s">
        <v>8256</v>
      </c>
      <c r="H3404" s="297" t="s">
        <v>5053</v>
      </c>
      <c r="I3404" s="297" t="s">
        <v>4868</v>
      </c>
      <c r="J3404" s="324" t="s">
        <v>4869</v>
      </c>
      <c r="K3404" s="325"/>
      <c r="L3404" s="322"/>
      <c r="M3404" s="297"/>
      <c r="N3404" s="326">
        <v>2</v>
      </c>
      <c r="O3404" s="296">
        <v>6</v>
      </c>
      <c r="P3404" s="327">
        <v>40229.188122376669</v>
      </c>
      <c r="Q3404" s="321"/>
    </row>
    <row r="3405" spans="1:17" s="285" customFormat="1" ht="11.25" x14ac:dyDescent="0.2">
      <c r="A3405" s="310" t="s">
        <v>1261</v>
      </c>
      <c r="B3405" s="296" t="s">
        <v>1262</v>
      </c>
      <c r="C3405" s="296" t="s">
        <v>312</v>
      </c>
      <c r="D3405" s="297" t="s">
        <v>4864</v>
      </c>
      <c r="E3405" s="323">
        <v>6500</v>
      </c>
      <c r="F3405" s="310" t="s">
        <v>8257</v>
      </c>
      <c r="G3405" s="297" t="s">
        <v>8258</v>
      </c>
      <c r="H3405" s="297" t="s">
        <v>5569</v>
      </c>
      <c r="I3405" s="297" t="s">
        <v>4868</v>
      </c>
      <c r="J3405" s="324" t="s">
        <v>4869</v>
      </c>
      <c r="K3405" s="325"/>
      <c r="L3405" s="322"/>
      <c r="M3405" s="297"/>
      <c r="N3405" s="326">
        <v>1</v>
      </c>
      <c r="O3405" s="296">
        <v>6</v>
      </c>
      <c r="P3405" s="327">
        <v>40229.188122376669</v>
      </c>
      <c r="Q3405" s="321"/>
    </row>
    <row r="3406" spans="1:17" s="285" customFormat="1" ht="11.25" x14ac:dyDescent="0.2">
      <c r="A3406" s="310" t="s">
        <v>1261</v>
      </c>
      <c r="B3406" s="296" t="s">
        <v>1262</v>
      </c>
      <c r="C3406" s="296" t="s">
        <v>312</v>
      </c>
      <c r="D3406" s="297" t="s">
        <v>4880</v>
      </c>
      <c r="E3406" s="323">
        <v>2500</v>
      </c>
      <c r="F3406" s="310" t="s">
        <v>8259</v>
      </c>
      <c r="G3406" s="297" t="s">
        <v>8260</v>
      </c>
      <c r="H3406" s="297" t="s">
        <v>4917</v>
      </c>
      <c r="I3406" s="297" t="s">
        <v>4883</v>
      </c>
      <c r="J3406" s="324" t="s">
        <v>4884</v>
      </c>
      <c r="K3406" s="325"/>
      <c r="L3406" s="322"/>
      <c r="M3406" s="297"/>
      <c r="N3406" s="326">
        <v>1</v>
      </c>
      <c r="O3406" s="296">
        <v>6</v>
      </c>
      <c r="P3406" s="327">
        <v>16229.188122376669</v>
      </c>
      <c r="Q3406" s="321"/>
    </row>
    <row r="3407" spans="1:17" s="285" customFormat="1" ht="11.25" x14ac:dyDescent="0.2">
      <c r="A3407" s="310" t="s">
        <v>1261</v>
      </c>
      <c r="B3407" s="296" t="s">
        <v>1262</v>
      </c>
      <c r="C3407" s="296" t="s">
        <v>312</v>
      </c>
      <c r="D3407" s="297" t="s">
        <v>4864</v>
      </c>
      <c r="E3407" s="323">
        <v>5500</v>
      </c>
      <c r="F3407" s="310" t="s">
        <v>8261</v>
      </c>
      <c r="G3407" s="297" t="s">
        <v>8262</v>
      </c>
      <c r="H3407" s="297" t="s">
        <v>4867</v>
      </c>
      <c r="I3407" s="297" t="s">
        <v>4868</v>
      </c>
      <c r="J3407" s="324" t="s">
        <v>4869</v>
      </c>
      <c r="K3407" s="325"/>
      <c r="L3407" s="322"/>
      <c r="M3407" s="297"/>
      <c r="N3407" s="326">
        <v>2</v>
      </c>
      <c r="O3407" s="296">
        <v>6</v>
      </c>
      <c r="P3407" s="327">
        <v>34229.188122376669</v>
      </c>
      <c r="Q3407" s="321"/>
    </row>
    <row r="3408" spans="1:17" s="285" customFormat="1" ht="11.25" x14ac:dyDescent="0.2">
      <c r="A3408" s="310" t="s">
        <v>1261</v>
      </c>
      <c r="B3408" s="296" t="s">
        <v>1262</v>
      </c>
      <c r="C3408" s="296" t="s">
        <v>312</v>
      </c>
      <c r="D3408" s="297" t="s">
        <v>4864</v>
      </c>
      <c r="E3408" s="323">
        <v>6500</v>
      </c>
      <c r="F3408" s="310" t="s">
        <v>8263</v>
      </c>
      <c r="G3408" s="297" t="s">
        <v>8264</v>
      </c>
      <c r="H3408" s="297" t="s">
        <v>4867</v>
      </c>
      <c r="I3408" s="297" t="s">
        <v>4868</v>
      </c>
      <c r="J3408" s="324" t="s">
        <v>4869</v>
      </c>
      <c r="K3408" s="325"/>
      <c r="L3408" s="322"/>
      <c r="M3408" s="297"/>
      <c r="N3408" s="326">
        <v>1</v>
      </c>
      <c r="O3408" s="296">
        <v>6</v>
      </c>
      <c r="P3408" s="327">
        <v>40229.188122376669</v>
      </c>
      <c r="Q3408" s="321"/>
    </row>
    <row r="3409" spans="1:17" s="285" customFormat="1" ht="11.25" x14ac:dyDescent="0.2">
      <c r="A3409" s="310" t="s">
        <v>1261</v>
      </c>
      <c r="B3409" s="296" t="s">
        <v>1262</v>
      </c>
      <c r="C3409" s="296" t="s">
        <v>312</v>
      </c>
      <c r="D3409" s="297" t="s">
        <v>4864</v>
      </c>
      <c r="E3409" s="323">
        <v>6500</v>
      </c>
      <c r="F3409" s="310" t="s">
        <v>8265</v>
      </c>
      <c r="G3409" s="297" t="s">
        <v>8266</v>
      </c>
      <c r="H3409" s="297" t="s">
        <v>4877</v>
      </c>
      <c r="I3409" s="297" t="s">
        <v>4868</v>
      </c>
      <c r="J3409" s="324" t="s">
        <v>4869</v>
      </c>
      <c r="K3409" s="325"/>
      <c r="L3409" s="322"/>
      <c r="M3409" s="297"/>
      <c r="N3409" s="326">
        <v>2</v>
      </c>
      <c r="O3409" s="296">
        <v>6</v>
      </c>
      <c r="P3409" s="327">
        <v>40229.188122376669</v>
      </c>
      <c r="Q3409" s="321"/>
    </row>
    <row r="3410" spans="1:17" s="285" customFormat="1" ht="11.25" x14ac:dyDescent="0.2">
      <c r="A3410" s="310" t="s">
        <v>1261</v>
      </c>
      <c r="B3410" s="296" t="s">
        <v>1262</v>
      </c>
      <c r="C3410" s="296" t="s">
        <v>312</v>
      </c>
      <c r="D3410" s="297" t="s">
        <v>4864</v>
      </c>
      <c r="E3410" s="323">
        <v>5500</v>
      </c>
      <c r="F3410" s="310" t="s">
        <v>8267</v>
      </c>
      <c r="G3410" s="297" t="s">
        <v>8268</v>
      </c>
      <c r="H3410" s="297" t="s">
        <v>4867</v>
      </c>
      <c r="I3410" s="297" t="s">
        <v>4868</v>
      </c>
      <c r="J3410" s="324" t="s">
        <v>4869</v>
      </c>
      <c r="K3410" s="325"/>
      <c r="L3410" s="322"/>
      <c r="M3410" s="297"/>
      <c r="N3410" s="326">
        <v>2</v>
      </c>
      <c r="O3410" s="296">
        <v>6</v>
      </c>
      <c r="P3410" s="327">
        <v>34229.188122376669</v>
      </c>
      <c r="Q3410" s="321"/>
    </row>
    <row r="3411" spans="1:17" s="285" customFormat="1" ht="11.25" x14ac:dyDescent="0.2">
      <c r="A3411" s="310" t="s">
        <v>1261</v>
      </c>
      <c r="B3411" s="296" t="s">
        <v>1262</v>
      </c>
      <c r="C3411" s="296" t="s">
        <v>312</v>
      </c>
      <c r="D3411" s="297" t="s">
        <v>4864</v>
      </c>
      <c r="E3411" s="323">
        <v>5500</v>
      </c>
      <c r="F3411" s="310" t="s">
        <v>8269</v>
      </c>
      <c r="G3411" s="297" t="s">
        <v>8270</v>
      </c>
      <c r="H3411" s="297" t="s">
        <v>4914</v>
      </c>
      <c r="I3411" s="297" t="s">
        <v>4868</v>
      </c>
      <c r="J3411" s="324" t="s">
        <v>4869</v>
      </c>
      <c r="K3411" s="325"/>
      <c r="L3411" s="322"/>
      <c r="M3411" s="297"/>
      <c r="N3411" s="326">
        <v>1</v>
      </c>
      <c r="O3411" s="296">
        <v>6</v>
      </c>
      <c r="P3411" s="327">
        <v>34229.188122376669</v>
      </c>
      <c r="Q3411" s="321"/>
    </row>
    <row r="3412" spans="1:17" s="285" customFormat="1" ht="11.25" x14ac:dyDescent="0.2">
      <c r="A3412" s="310" t="s">
        <v>1261</v>
      </c>
      <c r="B3412" s="296" t="s">
        <v>1262</v>
      </c>
      <c r="C3412" s="296" t="s">
        <v>312</v>
      </c>
      <c r="D3412" s="297" t="s">
        <v>4864</v>
      </c>
      <c r="E3412" s="323">
        <v>7500</v>
      </c>
      <c r="F3412" s="310" t="s">
        <v>8271</v>
      </c>
      <c r="G3412" s="297" t="s">
        <v>8272</v>
      </c>
      <c r="H3412" s="297" t="s">
        <v>4877</v>
      </c>
      <c r="I3412" s="297" t="s">
        <v>4868</v>
      </c>
      <c r="J3412" s="324" t="s">
        <v>4869</v>
      </c>
      <c r="K3412" s="325"/>
      <c r="L3412" s="322"/>
      <c r="M3412" s="297"/>
      <c r="N3412" s="326">
        <v>1</v>
      </c>
      <c r="O3412" s="296">
        <v>6</v>
      </c>
      <c r="P3412" s="327">
        <v>46229.188122376669</v>
      </c>
      <c r="Q3412" s="321"/>
    </row>
    <row r="3413" spans="1:17" s="285" customFormat="1" ht="11.25" x14ac:dyDescent="0.2">
      <c r="A3413" s="310" t="s">
        <v>1261</v>
      </c>
      <c r="B3413" s="296" t="s">
        <v>1262</v>
      </c>
      <c r="C3413" s="296" t="s">
        <v>312</v>
      </c>
      <c r="D3413" s="297" t="s">
        <v>4864</v>
      </c>
      <c r="E3413" s="323">
        <v>10000</v>
      </c>
      <c r="F3413" s="310" t="s">
        <v>8273</v>
      </c>
      <c r="G3413" s="297" t="s">
        <v>8274</v>
      </c>
      <c r="H3413" s="297" t="s">
        <v>4887</v>
      </c>
      <c r="I3413" s="297" t="s">
        <v>4868</v>
      </c>
      <c r="J3413" s="324" t="s">
        <v>4869</v>
      </c>
      <c r="K3413" s="325"/>
      <c r="L3413" s="322"/>
      <c r="M3413" s="297"/>
      <c r="N3413" s="326">
        <v>2</v>
      </c>
      <c r="O3413" s="296">
        <v>6</v>
      </c>
      <c r="P3413" s="327">
        <v>61229.188122376669</v>
      </c>
      <c r="Q3413" s="321"/>
    </row>
    <row r="3414" spans="1:17" s="285" customFormat="1" ht="11.25" x14ac:dyDescent="0.2">
      <c r="A3414" s="310" t="s">
        <v>1261</v>
      </c>
      <c r="B3414" s="296" t="s">
        <v>1262</v>
      </c>
      <c r="C3414" s="296" t="s">
        <v>312</v>
      </c>
      <c r="D3414" s="297" t="s">
        <v>4880</v>
      </c>
      <c r="E3414" s="323">
        <v>4200</v>
      </c>
      <c r="F3414" s="310" t="s">
        <v>8275</v>
      </c>
      <c r="G3414" s="297" t="s">
        <v>8276</v>
      </c>
      <c r="H3414" s="297" t="s">
        <v>4903</v>
      </c>
      <c r="I3414" s="297" t="s">
        <v>4883</v>
      </c>
      <c r="J3414" s="324" t="s">
        <v>4884</v>
      </c>
      <c r="K3414" s="325"/>
      <c r="L3414" s="322"/>
      <c r="M3414" s="297"/>
      <c r="N3414" s="326">
        <v>1</v>
      </c>
      <c r="O3414" s="296">
        <v>6</v>
      </c>
      <c r="P3414" s="327">
        <v>26429.188122376669</v>
      </c>
      <c r="Q3414" s="321"/>
    </row>
    <row r="3415" spans="1:17" s="285" customFormat="1" ht="11.25" x14ac:dyDescent="0.2">
      <c r="A3415" s="310" t="s">
        <v>1261</v>
      </c>
      <c r="B3415" s="296" t="s">
        <v>1262</v>
      </c>
      <c r="C3415" s="296" t="s">
        <v>312</v>
      </c>
      <c r="D3415" s="297" t="s">
        <v>4864</v>
      </c>
      <c r="E3415" s="323">
        <v>4800</v>
      </c>
      <c r="F3415" s="310" t="s">
        <v>8277</v>
      </c>
      <c r="G3415" s="297" t="s">
        <v>8278</v>
      </c>
      <c r="H3415" s="297" t="s">
        <v>4877</v>
      </c>
      <c r="I3415" s="297" t="s">
        <v>4868</v>
      </c>
      <c r="J3415" s="324" t="s">
        <v>4869</v>
      </c>
      <c r="K3415" s="325"/>
      <c r="L3415" s="322"/>
      <c r="M3415" s="297"/>
      <c r="N3415" s="326">
        <v>1</v>
      </c>
      <c r="O3415" s="296">
        <v>6</v>
      </c>
      <c r="P3415" s="327">
        <v>30029.188122376669</v>
      </c>
      <c r="Q3415" s="321"/>
    </row>
    <row r="3416" spans="1:17" s="285" customFormat="1" ht="11.25" x14ac:dyDescent="0.2">
      <c r="A3416" s="310" t="s">
        <v>1261</v>
      </c>
      <c r="B3416" s="296" t="s">
        <v>1262</v>
      </c>
      <c r="C3416" s="296" t="s">
        <v>312</v>
      </c>
      <c r="D3416" s="297" t="s">
        <v>4864</v>
      </c>
      <c r="E3416" s="323">
        <v>7500</v>
      </c>
      <c r="F3416" s="310" t="s">
        <v>8279</v>
      </c>
      <c r="G3416" s="297" t="s">
        <v>8280</v>
      </c>
      <c r="H3416" s="297" t="s">
        <v>4877</v>
      </c>
      <c r="I3416" s="297" t="s">
        <v>4868</v>
      </c>
      <c r="J3416" s="324" t="s">
        <v>4869</v>
      </c>
      <c r="K3416" s="325"/>
      <c r="L3416" s="322"/>
      <c r="M3416" s="297"/>
      <c r="N3416" s="326">
        <v>2</v>
      </c>
      <c r="O3416" s="296">
        <v>6</v>
      </c>
      <c r="P3416" s="327">
        <v>46229.188122376669</v>
      </c>
      <c r="Q3416" s="321"/>
    </row>
    <row r="3417" spans="1:17" s="285" customFormat="1" ht="11.25" x14ac:dyDescent="0.2">
      <c r="A3417" s="310" t="s">
        <v>1261</v>
      </c>
      <c r="B3417" s="296" t="s">
        <v>1262</v>
      </c>
      <c r="C3417" s="296" t="s">
        <v>312</v>
      </c>
      <c r="D3417" s="297" t="s">
        <v>4956</v>
      </c>
      <c r="E3417" s="323">
        <v>4500</v>
      </c>
      <c r="F3417" s="310" t="s">
        <v>8281</v>
      </c>
      <c r="G3417" s="297" t="s">
        <v>8282</v>
      </c>
      <c r="H3417" s="297" t="s">
        <v>6084</v>
      </c>
      <c r="I3417" s="297" t="s">
        <v>4868</v>
      </c>
      <c r="J3417" s="324" t="s">
        <v>5069</v>
      </c>
      <c r="K3417" s="325"/>
      <c r="L3417" s="322"/>
      <c r="M3417" s="297"/>
      <c r="N3417" s="326">
        <v>1</v>
      </c>
      <c r="O3417" s="296">
        <v>6</v>
      </c>
      <c r="P3417" s="327">
        <v>28229.188122376669</v>
      </c>
      <c r="Q3417" s="321"/>
    </row>
    <row r="3418" spans="1:17" s="285" customFormat="1" ht="11.25" x14ac:dyDescent="0.2">
      <c r="A3418" s="310" t="s">
        <v>1261</v>
      </c>
      <c r="B3418" s="296" t="s">
        <v>1262</v>
      </c>
      <c r="C3418" s="296" t="s">
        <v>312</v>
      </c>
      <c r="D3418" s="297" t="s">
        <v>4864</v>
      </c>
      <c r="E3418" s="323">
        <v>6500</v>
      </c>
      <c r="F3418" s="310" t="s">
        <v>8283</v>
      </c>
      <c r="G3418" s="297" t="s">
        <v>8284</v>
      </c>
      <c r="H3418" s="297" t="s">
        <v>4867</v>
      </c>
      <c r="I3418" s="297" t="s">
        <v>4868</v>
      </c>
      <c r="J3418" s="324" t="s">
        <v>4869</v>
      </c>
      <c r="K3418" s="325"/>
      <c r="L3418" s="322"/>
      <c r="M3418" s="297"/>
      <c r="N3418" s="326">
        <v>2</v>
      </c>
      <c r="O3418" s="296">
        <v>6</v>
      </c>
      <c r="P3418" s="327">
        <v>40229.188122376669</v>
      </c>
      <c r="Q3418" s="321"/>
    </row>
    <row r="3419" spans="1:17" s="285" customFormat="1" ht="11.25" x14ac:dyDescent="0.2">
      <c r="A3419" s="310" t="s">
        <v>1261</v>
      </c>
      <c r="B3419" s="296" t="s">
        <v>1262</v>
      </c>
      <c r="C3419" s="296" t="s">
        <v>312</v>
      </c>
      <c r="D3419" s="297" t="s">
        <v>4864</v>
      </c>
      <c r="E3419" s="323">
        <v>6000</v>
      </c>
      <c r="F3419" s="310" t="s">
        <v>8285</v>
      </c>
      <c r="G3419" s="297" t="s">
        <v>8286</v>
      </c>
      <c r="H3419" s="297" t="s">
        <v>5647</v>
      </c>
      <c r="I3419" s="297" t="s">
        <v>4868</v>
      </c>
      <c r="J3419" s="324" t="s">
        <v>4869</v>
      </c>
      <c r="K3419" s="325"/>
      <c r="L3419" s="322"/>
      <c r="M3419" s="297"/>
      <c r="N3419" s="326">
        <v>1</v>
      </c>
      <c r="O3419" s="296">
        <v>6</v>
      </c>
      <c r="P3419" s="327">
        <v>37229.188122376669</v>
      </c>
      <c r="Q3419" s="321"/>
    </row>
    <row r="3420" spans="1:17" s="285" customFormat="1" ht="11.25" x14ac:dyDescent="0.2">
      <c r="A3420" s="310" t="s">
        <v>1261</v>
      </c>
      <c r="B3420" s="296" t="s">
        <v>1262</v>
      </c>
      <c r="C3420" s="296" t="s">
        <v>312</v>
      </c>
      <c r="D3420" s="297" t="s">
        <v>4864</v>
      </c>
      <c r="E3420" s="323">
        <v>7000</v>
      </c>
      <c r="F3420" s="310" t="s">
        <v>8288</v>
      </c>
      <c r="G3420" s="297" t="s">
        <v>8289</v>
      </c>
      <c r="H3420" s="297" t="s">
        <v>4874</v>
      </c>
      <c r="I3420" s="297" t="s">
        <v>4868</v>
      </c>
      <c r="J3420" s="324" t="s">
        <v>4869</v>
      </c>
      <c r="K3420" s="325"/>
      <c r="L3420" s="322"/>
      <c r="M3420" s="297"/>
      <c r="N3420" s="326">
        <v>4</v>
      </c>
      <c r="O3420" s="296">
        <v>6</v>
      </c>
      <c r="P3420" s="327">
        <v>43229.188122376669</v>
      </c>
      <c r="Q3420" s="321"/>
    </row>
    <row r="3421" spans="1:17" s="285" customFormat="1" ht="11.25" x14ac:dyDescent="0.2">
      <c r="A3421" s="310" t="s">
        <v>1261</v>
      </c>
      <c r="B3421" s="296" t="s">
        <v>1262</v>
      </c>
      <c r="C3421" s="296" t="s">
        <v>312</v>
      </c>
      <c r="D3421" s="297" t="s">
        <v>4864</v>
      </c>
      <c r="E3421" s="323">
        <v>6500</v>
      </c>
      <c r="F3421" s="310" t="s">
        <v>8290</v>
      </c>
      <c r="G3421" s="297" t="s">
        <v>8291</v>
      </c>
      <c r="H3421" s="297" t="s">
        <v>4867</v>
      </c>
      <c r="I3421" s="297" t="s">
        <v>4868</v>
      </c>
      <c r="J3421" s="324" t="s">
        <v>4869</v>
      </c>
      <c r="K3421" s="325"/>
      <c r="L3421" s="322"/>
      <c r="M3421" s="297"/>
      <c r="N3421" s="326">
        <v>1</v>
      </c>
      <c r="O3421" s="296">
        <v>6</v>
      </c>
      <c r="P3421" s="327">
        <v>40229.188122376669</v>
      </c>
      <c r="Q3421" s="321"/>
    </row>
    <row r="3422" spans="1:17" s="285" customFormat="1" ht="11.25" x14ac:dyDescent="0.2">
      <c r="A3422" s="310" t="s">
        <v>1261</v>
      </c>
      <c r="B3422" s="296" t="s">
        <v>1262</v>
      </c>
      <c r="C3422" s="296" t="s">
        <v>312</v>
      </c>
      <c r="D3422" s="297" t="s">
        <v>4864</v>
      </c>
      <c r="E3422" s="323">
        <v>5500</v>
      </c>
      <c r="F3422" s="310" t="s">
        <v>8294</v>
      </c>
      <c r="G3422" s="297" t="s">
        <v>8295</v>
      </c>
      <c r="H3422" s="297" t="s">
        <v>4867</v>
      </c>
      <c r="I3422" s="297" t="s">
        <v>4868</v>
      </c>
      <c r="J3422" s="324" t="s">
        <v>4869</v>
      </c>
      <c r="K3422" s="325"/>
      <c r="L3422" s="322"/>
      <c r="M3422" s="297"/>
      <c r="N3422" s="326">
        <v>2</v>
      </c>
      <c r="O3422" s="296">
        <v>6</v>
      </c>
      <c r="P3422" s="327">
        <v>34229.188122376669</v>
      </c>
      <c r="Q3422" s="321"/>
    </row>
    <row r="3423" spans="1:17" s="285" customFormat="1" ht="11.25" x14ac:dyDescent="0.2">
      <c r="A3423" s="310" t="s">
        <v>1261</v>
      </c>
      <c r="B3423" s="296" t="s">
        <v>1262</v>
      </c>
      <c r="C3423" s="296" t="s">
        <v>312</v>
      </c>
      <c r="D3423" s="297" t="s">
        <v>4864</v>
      </c>
      <c r="E3423" s="323">
        <v>7500</v>
      </c>
      <c r="F3423" s="310" t="s">
        <v>8296</v>
      </c>
      <c r="G3423" s="297" t="s">
        <v>8297</v>
      </c>
      <c r="H3423" s="297" t="s">
        <v>4887</v>
      </c>
      <c r="I3423" s="297" t="s">
        <v>4868</v>
      </c>
      <c r="J3423" s="324" t="s">
        <v>4869</v>
      </c>
      <c r="K3423" s="325"/>
      <c r="L3423" s="322"/>
      <c r="M3423" s="297"/>
      <c r="N3423" s="326">
        <v>2</v>
      </c>
      <c r="O3423" s="296">
        <v>6</v>
      </c>
      <c r="P3423" s="327">
        <v>46888.65812237667</v>
      </c>
      <c r="Q3423" s="321"/>
    </row>
    <row r="3424" spans="1:17" s="285" customFormat="1" ht="11.25" x14ac:dyDescent="0.2">
      <c r="A3424" s="310" t="s">
        <v>1261</v>
      </c>
      <c r="B3424" s="296" t="s">
        <v>1262</v>
      </c>
      <c r="C3424" s="296" t="s">
        <v>312</v>
      </c>
      <c r="D3424" s="297" t="s">
        <v>4864</v>
      </c>
      <c r="E3424" s="323">
        <f>VLOOKUP(F3424,[1]ES_CGR!$E$2:$M$1643,9,0)</f>
        <v>4800</v>
      </c>
      <c r="F3424" s="310" t="s">
        <v>8298</v>
      </c>
      <c r="G3424" s="297" t="s">
        <v>8299</v>
      </c>
      <c r="H3424" s="297" t="s">
        <v>4877</v>
      </c>
      <c r="I3424" s="297" t="s">
        <v>4868</v>
      </c>
      <c r="J3424" s="324" t="s">
        <v>4869</v>
      </c>
      <c r="K3424" s="325"/>
      <c r="L3424" s="322"/>
      <c r="M3424" s="297"/>
      <c r="N3424" s="326">
        <v>1</v>
      </c>
      <c r="O3424" s="296">
        <v>2</v>
      </c>
      <c r="P3424" s="327">
        <v>11144.65812237667</v>
      </c>
      <c r="Q3424" s="321"/>
    </row>
    <row r="3425" spans="1:17" s="285" customFormat="1" ht="11.25" x14ac:dyDescent="0.2">
      <c r="A3425" s="310" t="s">
        <v>1261</v>
      </c>
      <c r="B3425" s="296" t="s">
        <v>1262</v>
      </c>
      <c r="C3425" s="296" t="s">
        <v>312</v>
      </c>
      <c r="D3425" s="297" t="s">
        <v>4864</v>
      </c>
      <c r="E3425" s="323">
        <v>10000</v>
      </c>
      <c r="F3425" s="310" t="s">
        <v>8300</v>
      </c>
      <c r="G3425" s="297" t="s">
        <v>8301</v>
      </c>
      <c r="H3425" s="297" t="s">
        <v>4887</v>
      </c>
      <c r="I3425" s="297" t="s">
        <v>4868</v>
      </c>
      <c r="J3425" s="324" t="s">
        <v>4869</v>
      </c>
      <c r="K3425" s="325"/>
      <c r="L3425" s="322"/>
      <c r="M3425" s="297"/>
      <c r="N3425" s="326">
        <v>2</v>
      </c>
      <c r="O3425" s="296">
        <v>6</v>
      </c>
      <c r="P3425" s="327">
        <v>61229.188122376669</v>
      </c>
      <c r="Q3425" s="321"/>
    </row>
    <row r="3426" spans="1:17" s="285" customFormat="1" ht="11.25" x14ac:dyDescent="0.2">
      <c r="A3426" s="310" t="s">
        <v>1261</v>
      </c>
      <c r="B3426" s="296" t="s">
        <v>1262</v>
      </c>
      <c r="C3426" s="296" t="s">
        <v>312</v>
      </c>
      <c r="D3426" s="297" t="s">
        <v>4864</v>
      </c>
      <c r="E3426" s="323">
        <v>11500</v>
      </c>
      <c r="F3426" s="310" t="s">
        <v>8303</v>
      </c>
      <c r="G3426" s="297" t="s">
        <v>8304</v>
      </c>
      <c r="H3426" s="297" t="s">
        <v>5652</v>
      </c>
      <c r="I3426" s="297" t="s">
        <v>4868</v>
      </c>
      <c r="J3426" s="324" t="s">
        <v>4869</v>
      </c>
      <c r="K3426" s="325"/>
      <c r="L3426" s="322"/>
      <c r="M3426" s="297"/>
      <c r="N3426" s="326">
        <v>4</v>
      </c>
      <c r="O3426" s="296">
        <v>6</v>
      </c>
      <c r="P3426" s="327">
        <v>70229.188122376669</v>
      </c>
      <c r="Q3426" s="321"/>
    </row>
    <row r="3427" spans="1:17" s="285" customFormat="1" ht="11.25" x14ac:dyDescent="0.2">
      <c r="A3427" s="310" t="s">
        <v>1261</v>
      </c>
      <c r="B3427" s="296" t="s">
        <v>1262</v>
      </c>
      <c r="C3427" s="296" t="s">
        <v>312</v>
      </c>
      <c r="D3427" s="297" t="s">
        <v>4864</v>
      </c>
      <c r="E3427" s="323">
        <v>8500</v>
      </c>
      <c r="F3427" s="310" t="s">
        <v>8305</v>
      </c>
      <c r="G3427" s="297" t="s">
        <v>8306</v>
      </c>
      <c r="H3427" s="297" t="s">
        <v>4887</v>
      </c>
      <c r="I3427" s="297" t="s">
        <v>4868</v>
      </c>
      <c r="J3427" s="324" t="s">
        <v>4869</v>
      </c>
      <c r="K3427" s="325"/>
      <c r="L3427" s="322"/>
      <c r="M3427" s="297"/>
      <c r="N3427" s="326">
        <v>4</v>
      </c>
      <c r="O3427" s="296">
        <v>6</v>
      </c>
      <c r="P3427" s="327">
        <v>52229.188122376669</v>
      </c>
      <c r="Q3427" s="321"/>
    </row>
    <row r="3428" spans="1:17" s="285" customFormat="1" ht="11.25" x14ac:dyDescent="0.2">
      <c r="A3428" s="310" t="s">
        <v>1261</v>
      </c>
      <c r="B3428" s="296" t="s">
        <v>1262</v>
      </c>
      <c r="C3428" s="296" t="s">
        <v>312</v>
      </c>
      <c r="D3428" s="297" t="s">
        <v>4864</v>
      </c>
      <c r="E3428" s="323">
        <v>6500</v>
      </c>
      <c r="F3428" s="310" t="s">
        <v>8307</v>
      </c>
      <c r="G3428" s="297" t="s">
        <v>8308</v>
      </c>
      <c r="H3428" s="297" t="s">
        <v>4877</v>
      </c>
      <c r="I3428" s="297" t="s">
        <v>4868</v>
      </c>
      <c r="J3428" s="324" t="s">
        <v>4869</v>
      </c>
      <c r="K3428" s="325"/>
      <c r="L3428" s="322"/>
      <c r="M3428" s="297"/>
      <c r="N3428" s="326">
        <v>2</v>
      </c>
      <c r="O3428" s="296">
        <v>6</v>
      </c>
      <c r="P3428" s="327">
        <v>40229.188122376669</v>
      </c>
      <c r="Q3428" s="321"/>
    </row>
    <row r="3429" spans="1:17" s="285" customFormat="1" ht="11.25" x14ac:dyDescent="0.2">
      <c r="A3429" s="310" t="s">
        <v>1261</v>
      </c>
      <c r="B3429" s="296" t="s">
        <v>1262</v>
      </c>
      <c r="C3429" s="296" t="s">
        <v>312</v>
      </c>
      <c r="D3429" s="297" t="s">
        <v>4864</v>
      </c>
      <c r="E3429" s="323">
        <v>6500</v>
      </c>
      <c r="F3429" s="310" t="s">
        <v>8311</v>
      </c>
      <c r="G3429" s="297" t="s">
        <v>8312</v>
      </c>
      <c r="H3429" s="297" t="s">
        <v>4877</v>
      </c>
      <c r="I3429" s="297" t="s">
        <v>4868</v>
      </c>
      <c r="J3429" s="324" t="s">
        <v>4869</v>
      </c>
      <c r="K3429" s="325"/>
      <c r="L3429" s="322"/>
      <c r="M3429" s="297"/>
      <c r="N3429" s="326">
        <v>2</v>
      </c>
      <c r="O3429" s="296">
        <v>6</v>
      </c>
      <c r="P3429" s="327">
        <v>40229.188122376669</v>
      </c>
      <c r="Q3429" s="321"/>
    </row>
    <row r="3430" spans="1:17" s="285" customFormat="1" ht="11.25" x14ac:dyDescent="0.2">
      <c r="A3430" s="310" t="s">
        <v>1261</v>
      </c>
      <c r="B3430" s="296" t="s">
        <v>1262</v>
      </c>
      <c r="C3430" s="296" t="s">
        <v>312</v>
      </c>
      <c r="D3430" s="297" t="s">
        <v>4864</v>
      </c>
      <c r="E3430" s="323">
        <v>6500</v>
      </c>
      <c r="F3430" s="310" t="s">
        <v>8313</v>
      </c>
      <c r="G3430" s="297" t="s">
        <v>8314</v>
      </c>
      <c r="H3430" s="297" t="s">
        <v>4877</v>
      </c>
      <c r="I3430" s="297" t="s">
        <v>4868</v>
      </c>
      <c r="J3430" s="324" t="s">
        <v>4869</v>
      </c>
      <c r="K3430" s="325"/>
      <c r="L3430" s="322"/>
      <c r="M3430" s="297"/>
      <c r="N3430" s="326">
        <v>2</v>
      </c>
      <c r="O3430" s="296">
        <v>6</v>
      </c>
      <c r="P3430" s="327">
        <v>40229.188122376669</v>
      </c>
      <c r="Q3430" s="321"/>
    </row>
    <row r="3431" spans="1:17" s="285" customFormat="1" ht="11.25" x14ac:dyDescent="0.2">
      <c r="A3431" s="310" t="s">
        <v>1261</v>
      </c>
      <c r="B3431" s="296" t="s">
        <v>1262</v>
      </c>
      <c r="C3431" s="296" t="s">
        <v>312</v>
      </c>
      <c r="D3431" s="297" t="s">
        <v>4880</v>
      </c>
      <c r="E3431" s="323">
        <v>5500</v>
      </c>
      <c r="F3431" s="310" t="s">
        <v>8315</v>
      </c>
      <c r="G3431" s="297" t="s">
        <v>8316</v>
      </c>
      <c r="H3431" s="297" t="s">
        <v>4874</v>
      </c>
      <c r="I3431" s="297" t="s">
        <v>4883</v>
      </c>
      <c r="J3431" s="324" t="s">
        <v>4884</v>
      </c>
      <c r="K3431" s="325"/>
      <c r="L3431" s="322"/>
      <c r="M3431" s="297"/>
      <c r="N3431" s="326">
        <v>1</v>
      </c>
      <c r="O3431" s="296">
        <v>6</v>
      </c>
      <c r="P3431" s="327">
        <v>24191.508122376668</v>
      </c>
      <c r="Q3431" s="321"/>
    </row>
    <row r="3432" spans="1:17" s="285" customFormat="1" ht="11.25" x14ac:dyDescent="0.2">
      <c r="A3432" s="310" t="s">
        <v>1261</v>
      </c>
      <c r="B3432" s="296" t="s">
        <v>1262</v>
      </c>
      <c r="C3432" s="296" t="s">
        <v>312</v>
      </c>
      <c r="D3432" s="297" t="s">
        <v>4864</v>
      </c>
      <c r="E3432" s="323">
        <v>3500</v>
      </c>
      <c r="F3432" s="310" t="s">
        <v>8317</v>
      </c>
      <c r="G3432" s="297" t="s">
        <v>8318</v>
      </c>
      <c r="H3432" s="297" t="s">
        <v>6036</v>
      </c>
      <c r="I3432" s="297" t="s">
        <v>4868</v>
      </c>
      <c r="J3432" s="324" t="s">
        <v>4869</v>
      </c>
      <c r="K3432" s="325"/>
      <c r="L3432" s="322"/>
      <c r="M3432" s="297"/>
      <c r="N3432" s="326">
        <v>1</v>
      </c>
      <c r="O3432" s="296">
        <v>6</v>
      </c>
      <c r="P3432" s="327">
        <v>22229.188122376669</v>
      </c>
      <c r="Q3432" s="321"/>
    </row>
    <row r="3433" spans="1:17" s="285" customFormat="1" ht="11.25" x14ac:dyDescent="0.2">
      <c r="A3433" s="310" t="s">
        <v>1261</v>
      </c>
      <c r="B3433" s="296" t="s">
        <v>1262</v>
      </c>
      <c r="C3433" s="296" t="s">
        <v>312</v>
      </c>
      <c r="D3433" s="297" t="s">
        <v>4864</v>
      </c>
      <c r="E3433" s="323">
        <v>7000</v>
      </c>
      <c r="F3433" s="310" t="s">
        <v>8319</v>
      </c>
      <c r="G3433" s="297" t="s">
        <v>8320</v>
      </c>
      <c r="H3433" s="297" t="s">
        <v>4903</v>
      </c>
      <c r="I3433" s="297" t="s">
        <v>4868</v>
      </c>
      <c r="J3433" s="324" t="s">
        <v>4869</v>
      </c>
      <c r="K3433" s="325"/>
      <c r="L3433" s="322"/>
      <c r="M3433" s="297"/>
      <c r="N3433" s="326">
        <v>1</v>
      </c>
      <c r="O3433" s="296">
        <v>6</v>
      </c>
      <c r="P3433" s="327">
        <v>43229.188122376669</v>
      </c>
      <c r="Q3433" s="321"/>
    </row>
    <row r="3434" spans="1:17" s="285" customFormat="1" ht="11.25" x14ac:dyDescent="0.2">
      <c r="A3434" s="310" t="s">
        <v>1261</v>
      </c>
      <c r="B3434" s="296" t="s">
        <v>1262</v>
      </c>
      <c r="C3434" s="296" t="s">
        <v>312</v>
      </c>
      <c r="D3434" s="297" t="s">
        <v>4864</v>
      </c>
      <c r="E3434" s="323">
        <v>9500</v>
      </c>
      <c r="F3434" s="310" t="s">
        <v>2596</v>
      </c>
      <c r="G3434" s="297" t="s">
        <v>2597</v>
      </c>
      <c r="H3434" s="297" t="s">
        <v>4867</v>
      </c>
      <c r="I3434" s="297" t="s">
        <v>4868</v>
      </c>
      <c r="J3434" s="324" t="s">
        <v>4869</v>
      </c>
      <c r="K3434" s="325"/>
      <c r="L3434" s="322"/>
      <c r="M3434" s="297"/>
      <c r="N3434" s="326">
        <v>2</v>
      </c>
      <c r="O3434" s="296">
        <v>6</v>
      </c>
      <c r="P3434" s="327">
        <v>58229.188122376669</v>
      </c>
      <c r="Q3434" s="321"/>
    </row>
    <row r="3435" spans="1:17" s="285" customFormat="1" ht="11.25" x14ac:dyDescent="0.2">
      <c r="A3435" s="310" t="s">
        <v>1261</v>
      </c>
      <c r="B3435" s="296" t="s">
        <v>1262</v>
      </c>
      <c r="C3435" s="296" t="s">
        <v>312</v>
      </c>
      <c r="D3435" s="322" t="s">
        <v>4864</v>
      </c>
      <c r="E3435" s="323">
        <v>6500</v>
      </c>
      <c r="F3435" s="310" t="s">
        <v>8323</v>
      </c>
      <c r="G3435" s="297" t="s">
        <v>8324</v>
      </c>
      <c r="H3435" s="297" t="s">
        <v>4877</v>
      </c>
      <c r="I3435" s="297" t="s">
        <v>4868</v>
      </c>
      <c r="J3435" s="324" t="s">
        <v>4869</v>
      </c>
      <c r="K3435" s="325"/>
      <c r="L3435" s="322"/>
      <c r="M3435" s="297"/>
      <c r="N3435" s="326">
        <v>1</v>
      </c>
      <c r="O3435" s="296">
        <v>6</v>
      </c>
      <c r="P3435" s="327">
        <v>40229.188122376669</v>
      </c>
      <c r="Q3435" s="321"/>
    </row>
    <row r="3436" spans="1:17" s="285" customFormat="1" ht="11.25" x14ac:dyDescent="0.2">
      <c r="A3436" s="310" t="s">
        <v>1261</v>
      </c>
      <c r="B3436" s="296" t="s">
        <v>1262</v>
      </c>
      <c r="C3436" s="296" t="s">
        <v>312</v>
      </c>
      <c r="D3436" s="297" t="s">
        <v>4864</v>
      </c>
      <c r="E3436" s="323">
        <v>10000</v>
      </c>
      <c r="F3436" s="310" t="s">
        <v>8325</v>
      </c>
      <c r="G3436" s="297" t="s">
        <v>8326</v>
      </c>
      <c r="H3436" s="297" t="s">
        <v>4887</v>
      </c>
      <c r="I3436" s="297" t="s">
        <v>4868</v>
      </c>
      <c r="J3436" s="324" t="s">
        <v>4869</v>
      </c>
      <c r="K3436" s="325"/>
      <c r="L3436" s="322"/>
      <c r="M3436" s="297"/>
      <c r="N3436" s="326">
        <v>2</v>
      </c>
      <c r="O3436" s="296">
        <v>6</v>
      </c>
      <c r="P3436" s="327">
        <v>61229.188122376669</v>
      </c>
      <c r="Q3436" s="321"/>
    </row>
    <row r="3437" spans="1:17" s="285" customFormat="1" ht="11.25" x14ac:dyDescent="0.2">
      <c r="A3437" s="310" t="s">
        <v>1261</v>
      </c>
      <c r="B3437" s="296" t="s">
        <v>1262</v>
      </c>
      <c r="C3437" s="296" t="s">
        <v>312</v>
      </c>
      <c r="D3437" s="297" t="s">
        <v>4864</v>
      </c>
      <c r="E3437" s="323">
        <v>10000</v>
      </c>
      <c r="F3437" s="310" t="s">
        <v>8329</v>
      </c>
      <c r="G3437" s="297" t="s">
        <v>8330</v>
      </c>
      <c r="H3437" s="297" t="s">
        <v>4887</v>
      </c>
      <c r="I3437" s="297" t="s">
        <v>4868</v>
      </c>
      <c r="J3437" s="324" t="s">
        <v>4869</v>
      </c>
      <c r="K3437" s="325"/>
      <c r="L3437" s="322"/>
      <c r="M3437" s="297"/>
      <c r="N3437" s="326">
        <v>2</v>
      </c>
      <c r="O3437" s="296">
        <v>6</v>
      </c>
      <c r="P3437" s="327">
        <v>62229.188122376669</v>
      </c>
      <c r="Q3437" s="321"/>
    </row>
    <row r="3438" spans="1:17" s="285" customFormat="1" ht="11.25" x14ac:dyDescent="0.2">
      <c r="A3438" s="310" t="s">
        <v>1261</v>
      </c>
      <c r="B3438" s="296" t="s">
        <v>1262</v>
      </c>
      <c r="C3438" s="296" t="s">
        <v>312</v>
      </c>
      <c r="D3438" s="297" t="s">
        <v>4864</v>
      </c>
      <c r="E3438" s="323">
        <f>VLOOKUP(F3438,[1]ES_CGR!$E$2:$M$1643,9,0)</f>
        <v>10000</v>
      </c>
      <c r="F3438" s="310" t="s">
        <v>8331</v>
      </c>
      <c r="G3438" s="297" t="s">
        <v>8332</v>
      </c>
      <c r="H3438" s="297" t="s">
        <v>4887</v>
      </c>
      <c r="I3438" s="297" t="s">
        <v>4868</v>
      </c>
      <c r="J3438" s="324" t="s">
        <v>4869</v>
      </c>
      <c r="K3438" s="325"/>
      <c r="L3438" s="322"/>
      <c r="M3438" s="297"/>
      <c r="N3438" s="326">
        <v>2</v>
      </c>
      <c r="O3438" s="296">
        <v>5</v>
      </c>
      <c r="P3438" s="327">
        <v>56709.15812237667</v>
      </c>
      <c r="Q3438" s="321"/>
    </row>
    <row r="3439" spans="1:17" s="285" customFormat="1" ht="11.25" x14ac:dyDescent="0.2">
      <c r="A3439" s="310" t="s">
        <v>1261</v>
      </c>
      <c r="B3439" s="296" t="s">
        <v>1262</v>
      </c>
      <c r="C3439" s="296" t="s">
        <v>312</v>
      </c>
      <c r="D3439" s="297" t="s">
        <v>4864</v>
      </c>
      <c r="E3439" s="323">
        <v>9500</v>
      </c>
      <c r="F3439" s="310" t="s">
        <v>3661</v>
      </c>
      <c r="G3439" s="297" t="s">
        <v>3662</v>
      </c>
      <c r="H3439" s="297" t="s">
        <v>5647</v>
      </c>
      <c r="I3439" s="297" t="s">
        <v>4868</v>
      </c>
      <c r="J3439" s="324" t="s">
        <v>4869</v>
      </c>
      <c r="K3439" s="325"/>
      <c r="L3439" s="322"/>
      <c r="M3439" s="297"/>
      <c r="N3439" s="326">
        <v>1</v>
      </c>
      <c r="O3439" s="296">
        <v>6</v>
      </c>
      <c r="P3439" s="327">
        <v>58229.188122376669</v>
      </c>
      <c r="Q3439" s="321"/>
    </row>
    <row r="3440" spans="1:17" s="285" customFormat="1" ht="11.25" x14ac:dyDescent="0.2">
      <c r="A3440" s="310" t="s">
        <v>1261</v>
      </c>
      <c r="B3440" s="296" t="s">
        <v>1262</v>
      </c>
      <c r="C3440" s="296" t="s">
        <v>312</v>
      </c>
      <c r="D3440" s="297" t="s">
        <v>4864</v>
      </c>
      <c r="E3440" s="323">
        <v>6500</v>
      </c>
      <c r="F3440" s="310" t="s">
        <v>8333</v>
      </c>
      <c r="G3440" s="297" t="s">
        <v>8334</v>
      </c>
      <c r="H3440" s="297" t="s">
        <v>4877</v>
      </c>
      <c r="I3440" s="297" t="s">
        <v>4868</v>
      </c>
      <c r="J3440" s="324" t="s">
        <v>4869</v>
      </c>
      <c r="K3440" s="325"/>
      <c r="L3440" s="322"/>
      <c r="M3440" s="297"/>
      <c r="N3440" s="326">
        <v>1</v>
      </c>
      <c r="O3440" s="296">
        <v>6</v>
      </c>
      <c r="P3440" s="327">
        <v>40229.188122376669</v>
      </c>
      <c r="Q3440" s="321"/>
    </row>
    <row r="3441" spans="1:17" s="285" customFormat="1" ht="11.25" x14ac:dyDescent="0.2">
      <c r="A3441" s="310" t="s">
        <v>1261</v>
      </c>
      <c r="B3441" s="296" t="s">
        <v>1262</v>
      </c>
      <c r="C3441" s="296" t="s">
        <v>312</v>
      </c>
      <c r="D3441" s="297" t="s">
        <v>4864</v>
      </c>
      <c r="E3441" s="323">
        <v>6500</v>
      </c>
      <c r="F3441" s="310" t="s">
        <v>8335</v>
      </c>
      <c r="G3441" s="297" t="s">
        <v>8336</v>
      </c>
      <c r="H3441" s="297" t="s">
        <v>4874</v>
      </c>
      <c r="I3441" s="297" t="s">
        <v>4868</v>
      </c>
      <c r="J3441" s="324" t="s">
        <v>4869</v>
      </c>
      <c r="K3441" s="325"/>
      <c r="L3441" s="322"/>
      <c r="M3441" s="297"/>
      <c r="N3441" s="326">
        <v>2</v>
      </c>
      <c r="O3441" s="296">
        <v>6</v>
      </c>
      <c r="P3441" s="327">
        <v>40229.188122376669</v>
      </c>
      <c r="Q3441" s="321"/>
    </row>
    <row r="3442" spans="1:17" s="285" customFormat="1" ht="11.25" x14ac:dyDescent="0.2">
      <c r="A3442" s="310" t="s">
        <v>1261</v>
      </c>
      <c r="B3442" s="296" t="s">
        <v>1262</v>
      </c>
      <c r="C3442" s="296" t="s">
        <v>312</v>
      </c>
      <c r="D3442" s="297" t="s">
        <v>4864</v>
      </c>
      <c r="E3442" s="323">
        <v>6500</v>
      </c>
      <c r="F3442" s="310" t="s">
        <v>8337</v>
      </c>
      <c r="G3442" s="297" t="s">
        <v>8338</v>
      </c>
      <c r="H3442" s="297" t="s">
        <v>4887</v>
      </c>
      <c r="I3442" s="297" t="s">
        <v>4868</v>
      </c>
      <c r="J3442" s="324" t="s">
        <v>4869</v>
      </c>
      <c r="K3442" s="325"/>
      <c r="L3442" s="322"/>
      <c r="M3442" s="297"/>
      <c r="N3442" s="326">
        <v>4</v>
      </c>
      <c r="O3442" s="296">
        <v>6</v>
      </c>
      <c r="P3442" s="327">
        <v>40229.188122376669</v>
      </c>
      <c r="Q3442" s="321"/>
    </row>
    <row r="3443" spans="1:17" s="285" customFormat="1" ht="11.25" x14ac:dyDescent="0.2">
      <c r="A3443" s="310" t="s">
        <v>1261</v>
      </c>
      <c r="B3443" s="296" t="s">
        <v>1262</v>
      </c>
      <c r="C3443" s="296" t="s">
        <v>312</v>
      </c>
      <c r="D3443" s="297" t="s">
        <v>4880</v>
      </c>
      <c r="E3443" s="323">
        <v>3800</v>
      </c>
      <c r="F3443" s="310" t="s">
        <v>8339</v>
      </c>
      <c r="G3443" s="297" t="s">
        <v>8340</v>
      </c>
      <c r="H3443" s="297" t="s">
        <v>5050</v>
      </c>
      <c r="I3443" s="297" t="s">
        <v>4868</v>
      </c>
      <c r="J3443" s="324" t="s">
        <v>5069</v>
      </c>
      <c r="K3443" s="325"/>
      <c r="L3443" s="322"/>
      <c r="M3443" s="297"/>
      <c r="N3443" s="326">
        <v>1</v>
      </c>
      <c r="O3443" s="296">
        <v>6</v>
      </c>
      <c r="P3443" s="327">
        <v>24029.188122376669</v>
      </c>
      <c r="Q3443" s="321"/>
    </row>
    <row r="3444" spans="1:17" s="285" customFormat="1" ht="11.25" x14ac:dyDescent="0.2">
      <c r="A3444" s="310" t="s">
        <v>1261</v>
      </c>
      <c r="B3444" s="296" t="s">
        <v>1262</v>
      </c>
      <c r="C3444" s="296" t="s">
        <v>312</v>
      </c>
      <c r="D3444" s="297" t="s">
        <v>4880</v>
      </c>
      <c r="E3444" s="323">
        <v>5500</v>
      </c>
      <c r="F3444" s="310" t="s">
        <v>8341</v>
      </c>
      <c r="G3444" s="297" t="s">
        <v>8342</v>
      </c>
      <c r="H3444" s="297" t="s">
        <v>6275</v>
      </c>
      <c r="I3444" s="297" t="s">
        <v>4883</v>
      </c>
      <c r="J3444" s="324" t="s">
        <v>4884</v>
      </c>
      <c r="K3444" s="325"/>
      <c r="L3444" s="322"/>
      <c r="M3444" s="297"/>
      <c r="N3444" s="326">
        <v>1</v>
      </c>
      <c r="O3444" s="296">
        <v>6</v>
      </c>
      <c r="P3444" s="327">
        <v>34229.188122376669</v>
      </c>
      <c r="Q3444" s="321"/>
    </row>
    <row r="3445" spans="1:17" s="285" customFormat="1" ht="11.25" x14ac:dyDescent="0.2">
      <c r="A3445" s="310" t="s">
        <v>1261</v>
      </c>
      <c r="B3445" s="296" t="s">
        <v>1262</v>
      </c>
      <c r="C3445" s="296" t="s">
        <v>312</v>
      </c>
      <c r="D3445" s="297" t="s">
        <v>4864</v>
      </c>
      <c r="E3445" s="323">
        <v>9500</v>
      </c>
      <c r="F3445" s="310" t="s">
        <v>8343</v>
      </c>
      <c r="G3445" s="297" t="s">
        <v>8344</v>
      </c>
      <c r="H3445" s="297" t="s">
        <v>4887</v>
      </c>
      <c r="I3445" s="297" t="s">
        <v>4868</v>
      </c>
      <c r="J3445" s="324" t="s">
        <v>4869</v>
      </c>
      <c r="K3445" s="325"/>
      <c r="L3445" s="322"/>
      <c r="M3445" s="297"/>
      <c r="N3445" s="326">
        <v>2</v>
      </c>
      <c r="O3445" s="296">
        <v>6</v>
      </c>
      <c r="P3445" s="327">
        <v>58229.188122376669</v>
      </c>
      <c r="Q3445" s="321"/>
    </row>
    <row r="3446" spans="1:17" s="285" customFormat="1" ht="11.25" x14ac:dyDescent="0.2">
      <c r="A3446" s="310" t="s">
        <v>1261</v>
      </c>
      <c r="B3446" s="296" t="s">
        <v>1262</v>
      </c>
      <c r="C3446" s="296" t="s">
        <v>312</v>
      </c>
      <c r="D3446" s="297" t="s">
        <v>4864</v>
      </c>
      <c r="E3446" s="323">
        <v>11000</v>
      </c>
      <c r="F3446" s="310" t="s">
        <v>8346</v>
      </c>
      <c r="G3446" s="297" t="s">
        <v>8347</v>
      </c>
      <c r="H3446" s="297" t="s">
        <v>4887</v>
      </c>
      <c r="I3446" s="297" t="s">
        <v>4868</v>
      </c>
      <c r="J3446" s="324" t="s">
        <v>4869</v>
      </c>
      <c r="K3446" s="325"/>
      <c r="L3446" s="322"/>
      <c r="M3446" s="297"/>
      <c r="N3446" s="326">
        <v>2</v>
      </c>
      <c r="O3446" s="296">
        <v>6</v>
      </c>
      <c r="P3446" s="327">
        <v>67229.188122376669</v>
      </c>
      <c r="Q3446" s="321"/>
    </row>
    <row r="3447" spans="1:17" s="285" customFormat="1" ht="11.25" x14ac:dyDescent="0.2">
      <c r="A3447" s="310" t="s">
        <v>1261</v>
      </c>
      <c r="B3447" s="296" t="s">
        <v>1262</v>
      </c>
      <c r="C3447" s="296" t="s">
        <v>312</v>
      </c>
      <c r="D3447" s="297" t="s">
        <v>4864</v>
      </c>
      <c r="E3447" s="323">
        <v>6500</v>
      </c>
      <c r="F3447" s="310" t="s">
        <v>8348</v>
      </c>
      <c r="G3447" s="297" t="s">
        <v>8349</v>
      </c>
      <c r="H3447" s="297" t="s">
        <v>5154</v>
      </c>
      <c r="I3447" s="297" t="s">
        <v>4868</v>
      </c>
      <c r="J3447" s="324" t="s">
        <v>4869</v>
      </c>
      <c r="K3447" s="325"/>
      <c r="L3447" s="322"/>
      <c r="M3447" s="297"/>
      <c r="N3447" s="326">
        <v>2</v>
      </c>
      <c r="O3447" s="296">
        <v>6</v>
      </c>
      <c r="P3447" s="327">
        <v>40229.188122376669</v>
      </c>
      <c r="Q3447" s="321"/>
    </row>
    <row r="3448" spans="1:17" s="285" customFormat="1" ht="11.25" x14ac:dyDescent="0.2">
      <c r="A3448" s="310" t="s">
        <v>1261</v>
      </c>
      <c r="B3448" s="296" t="s">
        <v>1262</v>
      </c>
      <c r="C3448" s="296" t="s">
        <v>312</v>
      </c>
      <c r="D3448" s="297" t="s">
        <v>4864</v>
      </c>
      <c r="E3448" s="323">
        <v>8500</v>
      </c>
      <c r="F3448" s="310" t="s">
        <v>8350</v>
      </c>
      <c r="G3448" s="297" t="s">
        <v>8351</v>
      </c>
      <c r="H3448" s="297" t="s">
        <v>4867</v>
      </c>
      <c r="I3448" s="297" t="s">
        <v>4868</v>
      </c>
      <c r="J3448" s="324" t="s">
        <v>4869</v>
      </c>
      <c r="K3448" s="325"/>
      <c r="L3448" s="322"/>
      <c r="M3448" s="297"/>
      <c r="N3448" s="326">
        <v>2</v>
      </c>
      <c r="O3448" s="296">
        <v>6</v>
      </c>
      <c r="P3448" s="327">
        <v>52229.188122376669</v>
      </c>
      <c r="Q3448" s="321"/>
    </row>
    <row r="3449" spans="1:17" s="285" customFormat="1" ht="11.25" x14ac:dyDescent="0.2">
      <c r="A3449" s="310" t="s">
        <v>1261</v>
      </c>
      <c r="B3449" s="296" t="s">
        <v>1262</v>
      </c>
      <c r="C3449" s="296" t="s">
        <v>312</v>
      </c>
      <c r="D3449" s="297" t="s">
        <v>4864</v>
      </c>
      <c r="E3449" s="323">
        <v>7500</v>
      </c>
      <c r="F3449" s="310" t="s">
        <v>8352</v>
      </c>
      <c r="G3449" s="297" t="s">
        <v>8353</v>
      </c>
      <c r="H3449" s="297" t="s">
        <v>8354</v>
      </c>
      <c r="I3449" s="297" t="s">
        <v>4868</v>
      </c>
      <c r="J3449" s="324" t="s">
        <v>4869</v>
      </c>
      <c r="K3449" s="325"/>
      <c r="L3449" s="322"/>
      <c r="M3449" s="297"/>
      <c r="N3449" s="326">
        <v>1</v>
      </c>
      <c r="O3449" s="296">
        <v>6</v>
      </c>
      <c r="P3449" s="327">
        <v>46229.188122376669</v>
      </c>
      <c r="Q3449" s="321"/>
    </row>
    <row r="3450" spans="1:17" s="285" customFormat="1" ht="11.25" x14ac:dyDescent="0.2">
      <c r="A3450" s="310" t="s">
        <v>1261</v>
      </c>
      <c r="B3450" s="296" t="s">
        <v>1262</v>
      </c>
      <c r="C3450" s="296" t="s">
        <v>312</v>
      </c>
      <c r="D3450" s="297" t="s">
        <v>4956</v>
      </c>
      <c r="E3450" s="323">
        <v>7000</v>
      </c>
      <c r="F3450" s="310" t="s">
        <v>8355</v>
      </c>
      <c r="G3450" s="297" t="s">
        <v>8356</v>
      </c>
      <c r="H3450" s="297" t="s">
        <v>4896</v>
      </c>
      <c r="I3450" s="297" t="s">
        <v>4868</v>
      </c>
      <c r="J3450" s="324" t="s">
        <v>5069</v>
      </c>
      <c r="K3450" s="325"/>
      <c r="L3450" s="322"/>
      <c r="M3450" s="297"/>
      <c r="N3450" s="326">
        <v>1</v>
      </c>
      <c r="O3450" s="296">
        <v>6</v>
      </c>
      <c r="P3450" s="327">
        <v>43229.188122376669</v>
      </c>
      <c r="Q3450" s="321"/>
    </row>
    <row r="3451" spans="1:17" s="285" customFormat="1" ht="11.25" x14ac:dyDescent="0.2">
      <c r="A3451" s="310" t="s">
        <v>1261</v>
      </c>
      <c r="B3451" s="296" t="s">
        <v>1262</v>
      </c>
      <c r="C3451" s="296" t="s">
        <v>312</v>
      </c>
      <c r="D3451" s="297" t="s">
        <v>4864</v>
      </c>
      <c r="E3451" s="323">
        <v>6500</v>
      </c>
      <c r="F3451" s="310" t="s">
        <v>8357</v>
      </c>
      <c r="G3451" s="297" t="s">
        <v>8358</v>
      </c>
      <c r="H3451" s="297" t="s">
        <v>4867</v>
      </c>
      <c r="I3451" s="297" t="s">
        <v>4868</v>
      </c>
      <c r="J3451" s="324" t="s">
        <v>4869</v>
      </c>
      <c r="K3451" s="325"/>
      <c r="L3451" s="322"/>
      <c r="M3451" s="297"/>
      <c r="N3451" s="326">
        <v>2</v>
      </c>
      <c r="O3451" s="296">
        <v>6</v>
      </c>
      <c r="P3451" s="327">
        <v>40229.188122376669</v>
      </c>
      <c r="Q3451" s="321"/>
    </row>
    <row r="3452" spans="1:17" s="285" customFormat="1" ht="11.25" x14ac:dyDescent="0.2">
      <c r="A3452" s="310" t="s">
        <v>1261</v>
      </c>
      <c r="B3452" s="296" t="s">
        <v>1262</v>
      </c>
      <c r="C3452" s="296" t="s">
        <v>312</v>
      </c>
      <c r="D3452" s="297" t="s">
        <v>4864</v>
      </c>
      <c r="E3452" s="323">
        <v>6500</v>
      </c>
      <c r="F3452" s="310" t="s">
        <v>8359</v>
      </c>
      <c r="G3452" s="297" t="s">
        <v>8360</v>
      </c>
      <c r="H3452" s="297" t="s">
        <v>4867</v>
      </c>
      <c r="I3452" s="297" t="s">
        <v>4868</v>
      </c>
      <c r="J3452" s="324" t="s">
        <v>4869</v>
      </c>
      <c r="K3452" s="325"/>
      <c r="L3452" s="322"/>
      <c r="M3452" s="297"/>
      <c r="N3452" s="326">
        <v>2</v>
      </c>
      <c r="O3452" s="296">
        <v>6</v>
      </c>
      <c r="P3452" s="327">
        <v>40229.188122376669</v>
      </c>
      <c r="Q3452" s="321"/>
    </row>
    <row r="3453" spans="1:17" s="285" customFormat="1" ht="11.25" x14ac:dyDescent="0.2">
      <c r="A3453" s="310" t="s">
        <v>1261</v>
      </c>
      <c r="B3453" s="296" t="s">
        <v>1262</v>
      </c>
      <c r="C3453" s="296" t="s">
        <v>312</v>
      </c>
      <c r="D3453" s="297" t="s">
        <v>4864</v>
      </c>
      <c r="E3453" s="323">
        <v>5500</v>
      </c>
      <c r="F3453" s="310" t="s">
        <v>8363</v>
      </c>
      <c r="G3453" s="297" t="s">
        <v>8364</v>
      </c>
      <c r="H3453" s="297" t="s">
        <v>4867</v>
      </c>
      <c r="I3453" s="297" t="s">
        <v>4868</v>
      </c>
      <c r="J3453" s="324" t="s">
        <v>4869</v>
      </c>
      <c r="K3453" s="325"/>
      <c r="L3453" s="322"/>
      <c r="M3453" s="297"/>
      <c r="N3453" s="326">
        <v>4</v>
      </c>
      <c r="O3453" s="296">
        <v>6</v>
      </c>
      <c r="P3453" s="327">
        <v>34229.188122376669</v>
      </c>
      <c r="Q3453" s="321"/>
    </row>
    <row r="3454" spans="1:17" s="285" customFormat="1" ht="11.25" x14ac:dyDescent="0.2">
      <c r="A3454" s="310" t="s">
        <v>1261</v>
      </c>
      <c r="B3454" s="296" t="s">
        <v>1262</v>
      </c>
      <c r="C3454" s="296" t="s">
        <v>312</v>
      </c>
      <c r="D3454" s="297" t="s">
        <v>4864</v>
      </c>
      <c r="E3454" s="323">
        <v>8500</v>
      </c>
      <c r="F3454" s="310" t="s">
        <v>8365</v>
      </c>
      <c r="G3454" s="297" t="s">
        <v>8366</v>
      </c>
      <c r="H3454" s="297" t="s">
        <v>4887</v>
      </c>
      <c r="I3454" s="297" t="s">
        <v>4868</v>
      </c>
      <c r="J3454" s="324" t="s">
        <v>4869</v>
      </c>
      <c r="K3454" s="325"/>
      <c r="L3454" s="322"/>
      <c r="M3454" s="297"/>
      <c r="N3454" s="326">
        <v>2</v>
      </c>
      <c r="O3454" s="296">
        <v>6</v>
      </c>
      <c r="P3454" s="327">
        <v>52229.188122376669</v>
      </c>
      <c r="Q3454" s="321"/>
    </row>
    <row r="3455" spans="1:17" s="285" customFormat="1" ht="11.25" x14ac:dyDescent="0.2">
      <c r="A3455" s="310" t="s">
        <v>1261</v>
      </c>
      <c r="B3455" s="296" t="s">
        <v>1262</v>
      </c>
      <c r="C3455" s="296" t="s">
        <v>312</v>
      </c>
      <c r="D3455" s="297" t="s">
        <v>4864</v>
      </c>
      <c r="E3455" s="323">
        <v>8500</v>
      </c>
      <c r="F3455" s="310" t="s">
        <v>8369</v>
      </c>
      <c r="G3455" s="297" t="s">
        <v>8370</v>
      </c>
      <c r="H3455" s="297" t="s">
        <v>4867</v>
      </c>
      <c r="I3455" s="297" t="s">
        <v>4868</v>
      </c>
      <c r="J3455" s="324" t="s">
        <v>4869</v>
      </c>
      <c r="K3455" s="325"/>
      <c r="L3455" s="322"/>
      <c r="M3455" s="297"/>
      <c r="N3455" s="326">
        <v>1</v>
      </c>
      <c r="O3455" s="296">
        <v>6</v>
      </c>
      <c r="P3455" s="327">
        <v>52229.188122376669</v>
      </c>
      <c r="Q3455" s="321"/>
    </row>
    <row r="3456" spans="1:17" s="285" customFormat="1" ht="11.25" x14ac:dyDescent="0.2">
      <c r="A3456" s="310" t="s">
        <v>1261</v>
      </c>
      <c r="B3456" s="296" t="s">
        <v>1262</v>
      </c>
      <c r="C3456" s="296" t="s">
        <v>312</v>
      </c>
      <c r="D3456" s="297" t="s">
        <v>4880</v>
      </c>
      <c r="E3456" s="323">
        <v>4500</v>
      </c>
      <c r="F3456" s="310" t="s">
        <v>8371</v>
      </c>
      <c r="G3456" s="297" t="s">
        <v>8372</v>
      </c>
      <c r="H3456" s="297" t="s">
        <v>5050</v>
      </c>
      <c r="I3456" s="297" t="s">
        <v>4868</v>
      </c>
      <c r="J3456" s="324" t="s">
        <v>5069</v>
      </c>
      <c r="K3456" s="325"/>
      <c r="L3456" s="322"/>
      <c r="M3456" s="297"/>
      <c r="N3456" s="326">
        <v>4</v>
      </c>
      <c r="O3456" s="296">
        <v>6</v>
      </c>
      <c r="P3456" s="327">
        <v>28229.188122376669</v>
      </c>
      <c r="Q3456" s="321"/>
    </row>
    <row r="3457" spans="1:17" s="285" customFormat="1" ht="11.25" x14ac:dyDescent="0.2">
      <c r="A3457" s="310" t="s">
        <v>1261</v>
      </c>
      <c r="B3457" s="296" t="s">
        <v>1262</v>
      </c>
      <c r="C3457" s="296" t="s">
        <v>312</v>
      </c>
      <c r="D3457" s="297" t="s">
        <v>4864</v>
      </c>
      <c r="E3457" s="323">
        <v>4000</v>
      </c>
      <c r="F3457" s="310" t="s">
        <v>8373</v>
      </c>
      <c r="G3457" s="297" t="s">
        <v>8374</v>
      </c>
      <c r="H3457" s="297" t="s">
        <v>4867</v>
      </c>
      <c r="I3457" s="297" t="s">
        <v>4868</v>
      </c>
      <c r="J3457" s="324" t="s">
        <v>4869</v>
      </c>
      <c r="K3457" s="325"/>
      <c r="L3457" s="322"/>
      <c r="M3457" s="297"/>
      <c r="N3457" s="326">
        <v>1</v>
      </c>
      <c r="O3457" s="296">
        <v>6</v>
      </c>
      <c r="P3457" s="327">
        <v>25229.188122376669</v>
      </c>
      <c r="Q3457" s="321"/>
    </row>
    <row r="3458" spans="1:17" s="285" customFormat="1" ht="11.25" x14ac:dyDescent="0.2">
      <c r="A3458" s="310" t="s">
        <v>1261</v>
      </c>
      <c r="B3458" s="296" t="s">
        <v>1262</v>
      </c>
      <c r="C3458" s="296" t="s">
        <v>312</v>
      </c>
      <c r="D3458" s="297" t="s">
        <v>4864</v>
      </c>
      <c r="E3458" s="323">
        <v>4800</v>
      </c>
      <c r="F3458" s="310" t="s">
        <v>8375</v>
      </c>
      <c r="G3458" s="297" t="s">
        <v>8376</v>
      </c>
      <c r="H3458" s="297" t="s">
        <v>4867</v>
      </c>
      <c r="I3458" s="297" t="s">
        <v>4868</v>
      </c>
      <c r="J3458" s="324" t="s">
        <v>4869</v>
      </c>
      <c r="K3458" s="325"/>
      <c r="L3458" s="322"/>
      <c r="M3458" s="297"/>
      <c r="N3458" s="326">
        <v>1</v>
      </c>
      <c r="O3458" s="296">
        <v>6</v>
      </c>
      <c r="P3458" s="327">
        <v>30029.188122376669</v>
      </c>
      <c r="Q3458" s="321"/>
    </row>
    <row r="3459" spans="1:17" s="285" customFormat="1" ht="11.25" x14ac:dyDescent="0.2">
      <c r="A3459" s="310" t="s">
        <v>1261</v>
      </c>
      <c r="B3459" s="296" t="s">
        <v>1262</v>
      </c>
      <c r="C3459" s="296" t="s">
        <v>312</v>
      </c>
      <c r="D3459" s="297" t="s">
        <v>4880</v>
      </c>
      <c r="E3459" s="323">
        <v>3500</v>
      </c>
      <c r="F3459" s="310" t="s">
        <v>8377</v>
      </c>
      <c r="G3459" s="297" t="s">
        <v>8378</v>
      </c>
      <c r="H3459" s="297" t="s">
        <v>4874</v>
      </c>
      <c r="I3459" s="297" t="s">
        <v>4922</v>
      </c>
      <c r="J3459" s="324" t="s">
        <v>4884</v>
      </c>
      <c r="K3459" s="325"/>
      <c r="L3459" s="322"/>
      <c r="M3459" s="297"/>
      <c r="N3459" s="326">
        <v>1</v>
      </c>
      <c r="O3459" s="296">
        <v>6</v>
      </c>
      <c r="P3459" s="327">
        <v>22229.188122376669</v>
      </c>
      <c r="Q3459" s="321"/>
    </row>
    <row r="3460" spans="1:17" s="285" customFormat="1" ht="11.25" x14ac:dyDescent="0.2">
      <c r="A3460" s="310" t="s">
        <v>1261</v>
      </c>
      <c r="B3460" s="296" t="s">
        <v>1262</v>
      </c>
      <c r="C3460" s="296" t="s">
        <v>312</v>
      </c>
      <c r="D3460" s="297" t="s">
        <v>4864</v>
      </c>
      <c r="E3460" s="323">
        <v>10000</v>
      </c>
      <c r="F3460" s="310" t="s">
        <v>8379</v>
      </c>
      <c r="G3460" s="297" t="s">
        <v>8380</v>
      </c>
      <c r="H3460" s="297" t="s">
        <v>4887</v>
      </c>
      <c r="I3460" s="297" t="s">
        <v>4868</v>
      </c>
      <c r="J3460" s="324" t="s">
        <v>4869</v>
      </c>
      <c r="K3460" s="325"/>
      <c r="L3460" s="322"/>
      <c r="M3460" s="297"/>
      <c r="N3460" s="326">
        <v>2</v>
      </c>
      <c r="O3460" s="296">
        <v>6</v>
      </c>
      <c r="P3460" s="327">
        <v>61229.188122376669</v>
      </c>
      <c r="Q3460" s="321"/>
    </row>
    <row r="3461" spans="1:17" s="285" customFormat="1" ht="11.25" x14ac:dyDescent="0.2">
      <c r="A3461" s="310" t="s">
        <v>1261</v>
      </c>
      <c r="B3461" s="296" t="s">
        <v>1262</v>
      </c>
      <c r="C3461" s="296" t="s">
        <v>312</v>
      </c>
      <c r="D3461" s="297" t="s">
        <v>4864</v>
      </c>
      <c r="E3461" s="323">
        <v>6500</v>
      </c>
      <c r="F3461" s="310" t="s">
        <v>8381</v>
      </c>
      <c r="G3461" s="297" t="s">
        <v>8382</v>
      </c>
      <c r="H3461" s="297" t="s">
        <v>4877</v>
      </c>
      <c r="I3461" s="297" t="s">
        <v>4868</v>
      </c>
      <c r="J3461" s="324" t="s">
        <v>4869</v>
      </c>
      <c r="K3461" s="325"/>
      <c r="L3461" s="322"/>
      <c r="M3461" s="297"/>
      <c r="N3461" s="326">
        <v>2</v>
      </c>
      <c r="O3461" s="296">
        <v>6</v>
      </c>
      <c r="P3461" s="327">
        <v>40229.188122376669</v>
      </c>
      <c r="Q3461" s="321"/>
    </row>
    <row r="3462" spans="1:17" s="285" customFormat="1" ht="11.25" x14ac:dyDescent="0.2">
      <c r="A3462" s="310" t="s">
        <v>1261</v>
      </c>
      <c r="B3462" s="296" t="s">
        <v>1262</v>
      </c>
      <c r="C3462" s="296" t="s">
        <v>312</v>
      </c>
      <c r="D3462" s="297" t="s">
        <v>4864</v>
      </c>
      <c r="E3462" s="323">
        <v>6500</v>
      </c>
      <c r="F3462" s="310" t="s">
        <v>8383</v>
      </c>
      <c r="G3462" s="297" t="s">
        <v>8384</v>
      </c>
      <c r="H3462" s="297" t="s">
        <v>4887</v>
      </c>
      <c r="I3462" s="297" t="s">
        <v>4868</v>
      </c>
      <c r="J3462" s="324" t="s">
        <v>4869</v>
      </c>
      <c r="K3462" s="325"/>
      <c r="L3462" s="322"/>
      <c r="M3462" s="297"/>
      <c r="N3462" s="326">
        <v>4</v>
      </c>
      <c r="O3462" s="296">
        <v>6</v>
      </c>
      <c r="P3462" s="327">
        <v>40229.188122376669</v>
      </c>
      <c r="Q3462" s="321"/>
    </row>
    <row r="3463" spans="1:17" s="285" customFormat="1" ht="11.25" x14ac:dyDescent="0.2">
      <c r="A3463" s="310" t="s">
        <v>1261</v>
      </c>
      <c r="B3463" s="296" t="s">
        <v>1262</v>
      </c>
      <c r="C3463" s="296" t="s">
        <v>312</v>
      </c>
      <c r="D3463" s="297" t="s">
        <v>4864</v>
      </c>
      <c r="E3463" s="323">
        <v>6500</v>
      </c>
      <c r="F3463" s="310" t="s">
        <v>8385</v>
      </c>
      <c r="G3463" s="297" t="s">
        <v>8386</v>
      </c>
      <c r="H3463" s="297" t="s">
        <v>4874</v>
      </c>
      <c r="I3463" s="297" t="s">
        <v>4868</v>
      </c>
      <c r="J3463" s="324" t="s">
        <v>4869</v>
      </c>
      <c r="K3463" s="325"/>
      <c r="L3463" s="322"/>
      <c r="M3463" s="297"/>
      <c r="N3463" s="326">
        <v>1</v>
      </c>
      <c r="O3463" s="296">
        <v>6</v>
      </c>
      <c r="P3463" s="327">
        <v>40445.858122376667</v>
      </c>
      <c r="Q3463" s="321"/>
    </row>
    <row r="3464" spans="1:17" s="285" customFormat="1" ht="11.25" x14ac:dyDescent="0.2">
      <c r="A3464" s="310" t="s">
        <v>1261</v>
      </c>
      <c r="B3464" s="296" t="s">
        <v>1262</v>
      </c>
      <c r="C3464" s="296" t="s">
        <v>312</v>
      </c>
      <c r="D3464" s="297" t="s">
        <v>4864</v>
      </c>
      <c r="E3464" s="323">
        <v>4800</v>
      </c>
      <c r="F3464" s="310" t="s">
        <v>8387</v>
      </c>
      <c r="G3464" s="297" t="s">
        <v>8388</v>
      </c>
      <c r="H3464" s="297" t="s">
        <v>4874</v>
      </c>
      <c r="I3464" s="297" t="s">
        <v>4868</v>
      </c>
      <c r="J3464" s="324" t="s">
        <v>4869</v>
      </c>
      <c r="K3464" s="325"/>
      <c r="L3464" s="322"/>
      <c r="M3464" s="297"/>
      <c r="N3464" s="326">
        <v>1</v>
      </c>
      <c r="O3464" s="296">
        <v>6</v>
      </c>
      <c r="P3464" s="327">
        <v>30029.188122376669</v>
      </c>
      <c r="Q3464" s="321"/>
    </row>
    <row r="3465" spans="1:17" s="285" customFormat="1" ht="11.25" x14ac:dyDescent="0.2">
      <c r="A3465" s="310" t="s">
        <v>1261</v>
      </c>
      <c r="B3465" s="296" t="s">
        <v>1262</v>
      </c>
      <c r="C3465" s="296" t="s">
        <v>312</v>
      </c>
      <c r="D3465" s="297" t="s">
        <v>4880</v>
      </c>
      <c r="E3465" s="323">
        <v>4200</v>
      </c>
      <c r="F3465" s="310" t="s">
        <v>8389</v>
      </c>
      <c r="G3465" s="297" t="s">
        <v>8390</v>
      </c>
      <c r="H3465" s="297" t="s">
        <v>4903</v>
      </c>
      <c r="I3465" s="297" t="s">
        <v>4897</v>
      </c>
      <c r="J3465" s="324" t="s">
        <v>4884</v>
      </c>
      <c r="K3465" s="325"/>
      <c r="L3465" s="322"/>
      <c r="M3465" s="297"/>
      <c r="N3465" s="326">
        <v>1</v>
      </c>
      <c r="O3465" s="296">
        <v>6</v>
      </c>
      <c r="P3465" s="327">
        <v>26429.188122376669</v>
      </c>
      <c r="Q3465" s="321"/>
    </row>
    <row r="3466" spans="1:17" s="285" customFormat="1" ht="11.25" x14ac:dyDescent="0.2">
      <c r="A3466" s="310" t="s">
        <v>1261</v>
      </c>
      <c r="B3466" s="296" t="s">
        <v>1262</v>
      </c>
      <c r="C3466" s="296" t="s">
        <v>312</v>
      </c>
      <c r="D3466" s="297" t="s">
        <v>4864</v>
      </c>
      <c r="E3466" s="323">
        <v>6500</v>
      </c>
      <c r="F3466" s="310" t="s">
        <v>8391</v>
      </c>
      <c r="G3466" s="297" t="s">
        <v>8392</v>
      </c>
      <c r="H3466" s="297" t="s">
        <v>4877</v>
      </c>
      <c r="I3466" s="297" t="s">
        <v>4868</v>
      </c>
      <c r="J3466" s="324" t="s">
        <v>4869</v>
      </c>
      <c r="K3466" s="325"/>
      <c r="L3466" s="322"/>
      <c r="M3466" s="297"/>
      <c r="N3466" s="326">
        <v>4</v>
      </c>
      <c r="O3466" s="296">
        <v>6</v>
      </c>
      <c r="P3466" s="327">
        <v>40148.51812237667</v>
      </c>
      <c r="Q3466" s="321"/>
    </row>
    <row r="3467" spans="1:17" s="285" customFormat="1" ht="11.25" x14ac:dyDescent="0.2">
      <c r="A3467" s="310" t="s">
        <v>1261</v>
      </c>
      <c r="B3467" s="296" t="s">
        <v>1262</v>
      </c>
      <c r="C3467" s="296" t="s">
        <v>312</v>
      </c>
      <c r="D3467" s="297" t="s">
        <v>4864</v>
      </c>
      <c r="E3467" s="323">
        <v>9500</v>
      </c>
      <c r="F3467" s="310" t="s">
        <v>8393</v>
      </c>
      <c r="G3467" s="297" t="s">
        <v>8394</v>
      </c>
      <c r="H3467" s="297" t="s">
        <v>4877</v>
      </c>
      <c r="I3467" s="297" t="s">
        <v>4868</v>
      </c>
      <c r="J3467" s="324" t="s">
        <v>4869</v>
      </c>
      <c r="K3467" s="325"/>
      <c r="L3467" s="322"/>
      <c r="M3467" s="297"/>
      <c r="N3467" s="326">
        <v>2</v>
      </c>
      <c r="O3467" s="296">
        <v>6</v>
      </c>
      <c r="P3467" s="327">
        <v>58229.188122376669</v>
      </c>
      <c r="Q3467" s="321"/>
    </row>
    <row r="3468" spans="1:17" s="285" customFormat="1" ht="11.25" x14ac:dyDescent="0.2">
      <c r="A3468" s="310" t="s">
        <v>1261</v>
      </c>
      <c r="B3468" s="296" t="s">
        <v>1262</v>
      </c>
      <c r="C3468" s="296" t="s">
        <v>312</v>
      </c>
      <c r="D3468" s="297" t="s">
        <v>4864</v>
      </c>
      <c r="E3468" s="323">
        <v>6000</v>
      </c>
      <c r="F3468" s="310" t="s">
        <v>8395</v>
      </c>
      <c r="G3468" s="297" t="s">
        <v>8396</v>
      </c>
      <c r="H3468" s="297" t="s">
        <v>4914</v>
      </c>
      <c r="I3468" s="297" t="s">
        <v>4868</v>
      </c>
      <c r="J3468" s="324" t="s">
        <v>4869</v>
      </c>
      <c r="K3468" s="325"/>
      <c r="L3468" s="322"/>
      <c r="M3468" s="297"/>
      <c r="N3468" s="326">
        <v>1</v>
      </c>
      <c r="O3468" s="296">
        <v>6</v>
      </c>
      <c r="P3468" s="327">
        <v>37229.188122376669</v>
      </c>
      <c r="Q3468" s="321"/>
    </row>
    <row r="3469" spans="1:17" s="285" customFormat="1" ht="11.25" x14ac:dyDescent="0.2">
      <c r="A3469" s="310" t="s">
        <v>1261</v>
      </c>
      <c r="B3469" s="296" t="s">
        <v>1262</v>
      </c>
      <c r="C3469" s="296" t="s">
        <v>312</v>
      </c>
      <c r="D3469" s="297" t="s">
        <v>4864</v>
      </c>
      <c r="E3469" s="323">
        <v>5000</v>
      </c>
      <c r="F3469" s="310" t="s">
        <v>8397</v>
      </c>
      <c r="G3469" s="297" t="s">
        <v>8398</v>
      </c>
      <c r="H3469" s="297" t="s">
        <v>4867</v>
      </c>
      <c r="I3469" s="297" t="s">
        <v>4868</v>
      </c>
      <c r="J3469" s="324" t="s">
        <v>4869</v>
      </c>
      <c r="K3469" s="325"/>
      <c r="L3469" s="322"/>
      <c r="M3469" s="297"/>
      <c r="N3469" s="326">
        <v>1</v>
      </c>
      <c r="O3469" s="296">
        <v>6</v>
      </c>
      <c r="P3469" s="327">
        <v>31229.188122376669</v>
      </c>
      <c r="Q3469" s="321"/>
    </row>
    <row r="3470" spans="1:17" s="285" customFormat="1" ht="11.25" x14ac:dyDescent="0.2">
      <c r="A3470" s="310" t="s">
        <v>1261</v>
      </c>
      <c r="B3470" s="296" t="s">
        <v>1262</v>
      </c>
      <c r="C3470" s="296" t="s">
        <v>312</v>
      </c>
      <c r="D3470" s="297" t="s">
        <v>4864</v>
      </c>
      <c r="E3470" s="323">
        <v>8500</v>
      </c>
      <c r="F3470" s="310" t="s">
        <v>8399</v>
      </c>
      <c r="G3470" s="297" t="s">
        <v>8400</v>
      </c>
      <c r="H3470" s="297" t="s">
        <v>4887</v>
      </c>
      <c r="I3470" s="297" t="s">
        <v>4868</v>
      </c>
      <c r="J3470" s="324" t="s">
        <v>4869</v>
      </c>
      <c r="K3470" s="325"/>
      <c r="L3470" s="322"/>
      <c r="M3470" s="297"/>
      <c r="N3470" s="326">
        <v>1</v>
      </c>
      <c r="O3470" s="296">
        <v>6</v>
      </c>
      <c r="P3470" s="327">
        <v>52229.188122376669</v>
      </c>
      <c r="Q3470" s="321"/>
    </row>
    <row r="3471" spans="1:17" s="285" customFormat="1" ht="11.25" x14ac:dyDescent="0.2">
      <c r="A3471" s="310" t="s">
        <v>1261</v>
      </c>
      <c r="B3471" s="296" t="s">
        <v>1262</v>
      </c>
      <c r="C3471" s="296" t="s">
        <v>312</v>
      </c>
      <c r="D3471" s="297" t="s">
        <v>4864</v>
      </c>
      <c r="E3471" s="323">
        <v>10500</v>
      </c>
      <c r="F3471" s="310" t="s">
        <v>8401</v>
      </c>
      <c r="G3471" s="297" t="s">
        <v>8402</v>
      </c>
      <c r="H3471" s="297" t="s">
        <v>4887</v>
      </c>
      <c r="I3471" s="297" t="s">
        <v>4868</v>
      </c>
      <c r="J3471" s="324" t="s">
        <v>4869</v>
      </c>
      <c r="K3471" s="325"/>
      <c r="L3471" s="322"/>
      <c r="M3471" s="297"/>
      <c r="N3471" s="326">
        <v>2</v>
      </c>
      <c r="O3471" s="296">
        <v>6</v>
      </c>
      <c r="P3471" s="327">
        <v>64229.188122376669</v>
      </c>
      <c r="Q3471" s="321"/>
    </row>
    <row r="3472" spans="1:17" s="285" customFormat="1" ht="11.25" x14ac:dyDescent="0.2">
      <c r="A3472" s="310" t="s">
        <v>1261</v>
      </c>
      <c r="B3472" s="296" t="s">
        <v>1262</v>
      </c>
      <c r="C3472" s="296" t="s">
        <v>312</v>
      </c>
      <c r="D3472" s="297" t="s">
        <v>4864</v>
      </c>
      <c r="E3472" s="323">
        <v>6500</v>
      </c>
      <c r="F3472" s="310" t="s">
        <v>8403</v>
      </c>
      <c r="G3472" s="297" t="s">
        <v>8404</v>
      </c>
      <c r="H3472" s="297" t="s">
        <v>5647</v>
      </c>
      <c r="I3472" s="297" t="s">
        <v>4868</v>
      </c>
      <c r="J3472" s="324" t="s">
        <v>4869</v>
      </c>
      <c r="K3472" s="325"/>
      <c r="L3472" s="322"/>
      <c r="M3472" s="297"/>
      <c r="N3472" s="326">
        <v>1</v>
      </c>
      <c r="O3472" s="296">
        <v>6</v>
      </c>
      <c r="P3472" s="327">
        <v>40229.188122376669</v>
      </c>
      <c r="Q3472" s="321"/>
    </row>
    <row r="3473" spans="1:17" s="285" customFormat="1" ht="11.25" x14ac:dyDescent="0.2">
      <c r="A3473" s="310" t="s">
        <v>1261</v>
      </c>
      <c r="B3473" s="296" t="s">
        <v>1262</v>
      </c>
      <c r="C3473" s="296" t="s">
        <v>312</v>
      </c>
      <c r="D3473" s="297" t="s">
        <v>4864</v>
      </c>
      <c r="E3473" s="323">
        <v>7000</v>
      </c>
      <c r="F3473" s="310" t="s">
        <v>8405</v>
      </c>
      <c r="G3473" s="297" t="s">
        <v>8406</v>
      </c>
      <c r="H3473" s="297" t="s">
        <v>6329</v>
      </c>
      <c r="I3473" s="297" t="s">
        <v>4883</v>
      </c>
      <c r="J3473" s="324" t="s">
        <v>4884</v>
      </c>
      <c r="K3473" s="325"/>
      <c r="L3473" s="322"/>
      <c r="M3473" s="297"/>
      <c r="N3473" s="326">
        <v>1</v>
      </c>
      <c r="O3473" s="296">
        <v>6</v>
      </c>
      <c r="P3473" s="327">
        <v>43229.188122376669</v>
      </c>
      <c r="Q3473" s="321"/>
    </row>
    <row r="3474" spans="1:17" s="285" customFormat="1" ht="11.25" x14ac:dyDescent="0.2">
      <c r="A3474" s="310" t="s">
        <v>1261</v>
      </c>
      <c r="B3474" s="296" t="s">
        <v>1262</v>
      </c>
      <c r="C3474" s="296" t="s">
        <v>312</v>
      </c>
      <c r="D3474" s="297" t="s">
        <v>4864</v>
      </c>
      <c r="E3474" s="323">
        <v>8500</v>
      </c>
      <c r="F3474" s="310" t="s">
        <v>8407</v>
      </c>
      <c r="G3474" s="297" t="s">
        <v>8408</v>
      </c>
      <c r="H3474" s="297" t="s">
        <v>4877</v>
      </c>
      <c r="I3474" s="297" t="s">
        <v>4868</v>
      </c>
      <c r="J3474" s="324" t="s">
        <v>4869</v>
      </c>
      <c r="K3474" s="325"/>
      <c r="L3474" s="322"/>
      <c r="M3474" s="297"/>
      <c r="N3474" s="326">
        <v>1</v>
      </c>
      <c r="O3474" s="296">
        <v>6</v>
      </c>
      <c r="P3474" s="327">
        <v>52229.188122376669</v>
      </c>
      <c r="Q3474" s="321"/>
    </row>
    <row r="3475" spans="1:17" s="285" customFormat="1" ht="11.25" x14ac:dyDescent="0.2">
      <c r="A3475" s="310" t="s">
        <v>1261</v>
      </c>
      <c r="B3475" s="296" t="s">
        <v>1262</v>
      </c>
      <c r="C3475" s="296" t="s">
        <v>312</v>
      </c>
      <c r="D3475" s="297" t="s">
        <v>4864</v>
      </c>
      <c r="E3475" s="323">
        <f>VLOOKUP(F3475,[1]ES_CGR!$E$2:$M$1643,9,0)</f>
        <v>6500</v>
      </c>
      <c r="F3475" s="310" t="s">
        <v>8409</v>
      </c>
      <c r="G3475" s="297" t="s">
        <v>8410</v>
      </c>
      <c r="H3475" s="297" t="s">
        <v>4917</v>
      </c>
      <c r="I3475" s="297" t="s">
        <v>4868</v>
      </c>
      <c r="J3475" s="324" t="s">
        <v>4869</v>
      </c>
      <c r="K3475" s="325"/>
      <c r="L3475" s="322"/>
      <c r="M3475" s="297"/>
      <c r="N3475" s="326">
        <v>1</v>
      </c>
      <c r="O3475" s="296">
        <v>3</v>
      </c>
      <c r="P3475" s="327">
        <v>18794.56812237667</v>
      </c>
      <c r="Q3475" s="321"/>
    </row>
    <row r="3476" spans="1:17" s="285" customFormat="1" ht="11.25" x14ac:dyDescent="0.2">
      <c r="A3476" s="310" t="s">
        <v>1261</v>
      </c>
      <c r="B3476" s="296" t="s">
        <v>1262</v>
      </c>
      <c r="C3476" s="296" t="s">
        <v>312</v>
      </c>
      <c r="D3476" s="297" t="s">
        <v>4864</v>
      </c>
      <c r="E3476" s="323">
        <v>9500</v>
      </c>
      <c r="F3476" s="310" t="s">
        <v>2421</v>
      </c>
      <c r="G3476" s="297" t="s">
        <v>2422</v>
      </c>
      <c r="H3476" s="297" t="s">
        <v>5002</v>
      </c>
      <c r="I3476" s="297" t="s">
        <v>4868</v>
      </c>
      <c r="J3476" s="324" t="s">
        <v>4869</v>
      </c>
      <c r="K3476" s="325"/>
      <c r="L3476" s="322"/>
      <c r="M3476" s="297"/>
      <c r="N3476" s="326">
        <v>1</v>
      </c>
      <c r="O3476" s="296">
        <v>6</v>
      </c>
      <c r="P3476" s="327">
        <v>58229.188122376669</v>
      </c>
      <c r="Q3476" s="321"/>
    </row>
    <row r="3477" spans="1:17" s="285" customFormat="1" ht="11.25" x14ac:dyDescent="0.2">
      <c r="A3477" s="310" t="s">
        <v>1261</v>
      </c>
      <c r="B3477" s="296" t="s">
        <v>1262</v>
      </c>
      <c r="C3477" s="296" t="s">
        <v>312</v>
      </c>
      <c r="D3477" s="297" t="s">
        <v>4864</v>
      </c>
      <c r="E3477" s="323">
        <v>7500</v>
      </c>
      <c r="F3477" s="310" t="s">
        <v>8411</v>
      </c>
      <c r="G3477" s="297" t="s">
        <v>8412</v>
      </c>
      <c r="H3477" s="297" t="s">
        <v>5347</v>
      </c>
      <c r="I3477" s="297" t="s">
        <v>4868</v>
      </c>
      <c r="J3477" s="324" t="s">
        <v>4869</v>
      </c>
      <c r="K3477" s="325"/>
      <c r="L3477" s="322"/>
      <c r="M3477" s="297"/>
      <c r="N3477" s="326">
        <v>1</v>
      </c>
      <c r="O3477" s="296">
        <v>6</v>
      </c>
      <c r="P3477" s="327">
        <v>46229.188122376669</v>
      </c>
      <c r="Q3477" s="321"/>
    </row>
    <row r="3478" spans="1:17" s="285" customFormat="1" ht="11.25" x14ac:dyDescent="0.2">
      <c r="A3478" s="310" t="s">
        <v>1261</v>
      </c>
      <c r="B3478" s="296" t="s">
        <v>1262</v>
      </c>
      <c r="C3478" s="296" t="s">
        <v>312</v>
      </c>
      <c r="D3478" s="297" t="s">
        <v>4864</v>
      </c>
      <c r="E3478" s="323">
        <v>6500</v>
      </c>
      <c r="F3478" s="310" t="s">
        <v>4004</v>
      </c>
      <c r="G3478" s="297" t="s">
        <v>4005</v>
      </c>
      <c r="H3478" s="297" t="s">
        <v>4887</v>
      </c>
      <c r="I3478" s="297" t="s">
        <v>4868</v>
      </c>
      <c r="J3478" s="324" t="s">
        <v>4869</v>
      </c>
      <c r="K3478" s="325"/>
      <c r="L3478" s="322"/>
      <c r="M3478" s="297"/>
      <c r="N3478" s="326">
        <v>2</v>
      </c>
      <c r="O3478" s="296">
        <v>6</v>
      </c>
      <c r="P3478" s="327">
        <v>40229.188122376669</v>
      </c>
      <c r="Q3478" s="321"/>
    </row>
    <row r="3479" spans="1:17" s="285" customFormat="1" ht="11.25" x14ac:dyDescent="0.2">
      <c r="A3479" s="310" t="s">
        <v>1261</v>
      </c>
      <c r="B3479" s="296" t="s">
        <v>1262</v>
      </c>
      <c r="C3479" s="296" t="s">
        <v>312</v>
      </c>
      <c r="D3479" s="297" t="s">
        <v>4864</v>
      </c>
      <c r="E3479" s="323">
        <v>3800</v>
      </c>
      <c r="F3479" s="310" t="s">
        <v>8413</v>
      </c>
      <c r="G3479" s="297" t="s">
        <v>8414</v>
      </c>
      <c r="H3479" s="297" t="s">
        <v>7498</v>
      </c>
      <c r="I3479" s="297" t="s">
        <v>4868</v>
      </c>
      <c r="J3479" s="324" t="s">
        <v>4869</v>
      </c>
      <c r="K3479" s="325"/>
      <c r="L3479" s="322"/>
      <c r="M3479" s="297"/>
      <c r="N3479" s="326">
        <v>1</v>
      </c>
      <c r="O3479" s="296">
        <v>6</v>
      </c>
      <c r="P3479" s="327">
        <v>24029.188122376669</v>
      </c>
      <c r="Q3479" s="321"/>
    </row>
    <row r="3480" spans="1:17" s="285" customFormat="1" ht="11.25" x14ac:dyDescent="0.2">
      <c r="A3480" s="310" t="s">
        <v>1261</v>
      </c>
      <c r="B3480" s="296" t="s">
        <v>1262</v>
      </c>
      <c r="C3480" s="296" t="s">
        <v>312</v>
      </c>
      <c r="D3480" s="297" t="s">
        <v>4864</v>
      </c>
      <c r="E3480" s="323">
        <v>4800</v>
      </c>
      <c r="F3480" s="310" t="s">
        <v>8415</v>
      </c>
      <c r="G3480" s="297" t="s">
        <v>8416</v>
      </c>
      <c r="H3480" s="297" t="s">
        <v>4867</v>
      </c>
      <c r="I3480" s="297" t="s">
        <v>4868</v>
      </c>
      <c r="J3480" s="324" t="s">
        <v>4869</v>
      </c>
      <c r="K3480" s="325"/>
      <c r="L3480" s="322"/>
      <c r="M3480" s="297"/>
      <c r="N3480" s="326">
        <v>1</v>
      </c>
      <c r="O3480" s="296">
        <v>6</v>
      </c>
      <c r="P3480" s="327">
        <v>30029.188122376669</v>
      </c>
      <c r="Q3480" s="321"/>
    </row>
    <row r="3481" spans="1:17" s="285" customFormat="1" ht="11.25" x14ac:dyDescent="0.2">
      <c r="A3481" s="310" t="s">
        <v>1261</v>
      </c>
      <c r="B3481" s="296" t="s">
        <v>1262</v>
      </c>
      <c r="C3481" s="296" t="s">
        <v>312</v>
      </c>
      <c r="D3481" s="297" t="s">
        <v>4864</v>
      </c>
      <c r="E3481" s="323">
        <v>10500</v>
      </c>
      <c r="F3481" s="310" t="s">
        <v>8417</v>
      </c>
      <c r="G3481" s="297" t="s">
        <v>8418</v>
      </c>
      <c r="H3481" s="297" t="s">
        <v>5094</v>
      </c>
      <c r="I3481" s="297" t="s">
        <v>4868</v>
      </c>
      <c r="J3481" s="324" t="s">
        <v>4869</v>
      </c>
      <c r="K3481" s="325"/>
      <c r="L3481" s="322"/>
      <c r="M3481" s="297"/>
      <c r="N3481" s="326">
        <v>4</v>
      </c>
      <c r="O3481" s="296">
        <v>6</v>
      </c>
      <c r="P3481" s="327">
        <v>64229.188122376669</v>
      </c>
      <c r="Q3481" s="321"/>
    </row>
    <row r="3482" spans="1:17" s="285" customFormat="1" ht="11.25" x14ac:dyDescent="0.2">
      <c r="A3482" s="310" t="s">
        <v>1261</v>
      </c>
      <c r="B3482" s="296" t="s">
        <v>1262</v>
      </c>
      <c r="C3482" s="296" t="s">
        <v>312</v>
      </c>
      <c r="D3482" s="297" t="s">
        <v>4864</v>
      </c>
      <c r="E3482" s="323">
        <v>7500</v>
      </c>
      <c r="F3482" s="310" t="s">
        <v>8419</v>
      </c>
      <c r="G3482" s="297" t="s">
        <v>8420</v>
      </c>
      <c r="H3482" s="297" t="s">
        <v>4867</v>
      </c>
      <c r="I3482" s="297" t="s">
        <v>4868</v>
      </c>
      <c r="J3482" s="324" t="s">
        <v>4869</v>
      </c>
      <c r="K3482" s="325"/>
      <c r="L3482" s="322"/>
      <c r="M3482" s="297"/>
      <c r="N3482" s="326">
        <v>2</v>
      </c>
      <c r="O3482" s="296">
        <v>6</v>
      </c>
      <c r="P3482" s="327">
        <v>46229.188122376669</v>
      </c>
      <c r="Q3482" s="321"/>
    </row>
    <row r="3483" spans="1:17" s="285" customFormat="1" ht="11.25" x14ac:dyDescent="0.2">
      <c r="A3483" s="310" t="s">
        <v>1261</v>
      </c>
      <c r="B3483" s="296" t="s">
        <v>1262</v>
      </c>
      <c r="C3483" s="296" t="s">
        <v>312</v>
      </c>
      <c r="D3483" s="297" t="s">
        <v>4864</v>
      </c>
      <c r="E3483" s="323">
        <v>9500</v>
      </c>
      <c r="F3483" s="310" t="s">
        <v>8421</v>
      </c>
      <c r="G3483" s="297" t="s">
        <v>8422</v>
      </c>
      <c r="H3483" s="297" t="s">
        <v>4874</v>
      </c>
      <c r="I3483" s="297" t="s">
        <v>4868</v>
      </c>
      <c r="J3483" s="324" t="s">
        <v>4869</v>
      </c>
      <c r="K3483" s="325"/>
      <c r="L3483" s="322"/>
      <c r="M3483" s="297"/>
      <c r="N3483" s="326">
        <v>2</v>
      </c>
      <c r="O3483" s="296">
        <v>6</v>
      </c>
      <c r="P3483" s="327">
        <v>58229.188122376669</v>
      </c>
      <c r="Q3483" s="321"/>
    </row>
    <row r="3484" spans="1:17" s="285" customFormat="1" ht="11.25" x14ac:dyDescent="0.2">
      <c r="A3484" s="310" t="s">
        <v>1261</v>
      </c>
      <c r="B3484" s="296" t="s">
        <v>1262</v>
      </c>
      <c r="C3484" s="296" t="s">
        <v>312</v>
      </c>
      <c r="D3484" s="297" t="s">
        <v>4864</v>
      </c>
      <c r="E3484" s="323">
        <v>6500</v>
      </c>
      <c r="F3484" s="310" t="s">
        <v>8425</v>
      </c>
      <c r="G3484" s="297" t="s">
        <v>8426</v>
      </c>
      <c r="H3484" s="297" t="s">
        <v>4887</v>
      </c>
      <c r="I3484" s="297" t="s">
        <v>4868</v>
      </c>
      <c r="J3484" s="324" t="s">
        <v>4869</v>
      </c>
      <c r="K3484" s="325"/>
      <c r="L3484" s="322"/>
      <c r="M3484" s="297"/>
      <c r="N3484" s="326">
        <v>2</v>
      </c>
      <c r="O3484" s="296">
        <v>6</v>
      </c>
      <c r="P3484" s="327">
        <v>40229.188122376669</v>
      </c>
      <c r="Q3484" s="321"/>
    </row>
    <row r="3485" spans="1:17" s="285" customFormat="1" ht="11.25" x14ac:dyDescent="0.2">
      <c r="A3485" s="310" t="s">
        <v>1261</v>
      </c>
      <c r="B3485" s="296" t="s">
        <v>1262</v>
      </c>
      <c r="C3485" s="296" t="s">
        <v>312</v>
      </c>
      <c r="D3485" s="297" t="s">
        <v>4864</v>
      </c>
      <c r="E3485" s="323">
        <v>11000</v>
      </c>
      <c r="F3485" s="310" t="s">
        <v>8427</v>
      </c>
      <c r="G3485" s="297" t="s">
        <v>8428</v>
      </c>
      <c r="H3485" s="297" t="s">
        <v>4887</v>
      </c>
      <c r="I3485" s="297" t="s">
        <v>4868</v>
      </c>
      <c r="J3485" s="324" t="s">
        <v>4869</v>
      </c>
      <c r="K3485" s="325"/>
      <c r="L3485" s="322"/>
      <c r="M3485" s="297"/>
      <c r="N3485" s="326">
        <v>2</v>
      </c>
      <c r="O3485" s="296">
        <v>6</v>
      </c>
      <c r="P3485" s="327">
        <v>67229.188122376669</v>
      </c>
      <c r="Q3485" s="321"/>
    </row>
    <row r="3486" spans="1:17" s="285" customFormat="1" ht="11.25" x14ac:dyDescent="0.2">
      <c r="A3486" s="310" t="s">
        <v>1261</v>
      </c>
      <c r="B3486" s="296" t="s">
        <v>1262</v>
      </c>
      <c r="C3486" s="296" t="s">
        <v>312</v>
      </c>
      <c r="D3486" s="297" t="s">
        <v>4864</v>
      </c>
      <c r="E3486" s="323">
        <v>6500</v>
      </c>
      <c r="F3486" s="310" t="s">
        <v>8429</v>
      </c>
      <c r="G3486" s="297" t="s">
        <v>8430</v>
      </c>
      <c r="H3486" s="297" t="s">
        <v>4887</v>
      </c>
      <c r="I3486" s="297" t="s">
        <v>4868</v>
      </c>
      <c r="J3486" s="324" t="s">
        <v>4869</v>
      </c>
      <c r="K3486" s="325"/>
      <c r="L3486" s="322"/>
      <c r="M3486" s="297"/>
      <c r="N3486" s="326">
        <v>2</v>
      </c>
      <c r="O3486" s="296">
        <v>6</v>
      </c>
      <c r="P3486" s="327">
        <v>40229.188122376669</v>
      </c>
      <c r="Q3486" s="321"/>
    </row>
    <row r="3487" spans="1:17" s="285" customFormat="1" ht="11.25" x14ac:dyDescent="0.2">
      <c r="A3487" s="310" t="s">
        <v>1261</v>
      </c>
      <c r="B3487" s="296" t="s">
        <v>1262</v>
      </c>
      <c r="C3487" s="296" t="s">
        <v>312</v>
      </c>
      <c r="D3487" s="297" t="s">
        <v>4864</v>
      </c>
      <c r="E3487" s="323">
        <v>5500</v>
      </c>
      <c r="F3487" s="310" t="s">
        <v>8431</v>
      </c>
      <c r="G3487" s="297" t="s">
        <v>8432</v>
      </c>
      <c r="H3487" s="297" t="s">
        <v>4877</v>
      </c>
      <c r="I3487" s="297" t="s">
        <v>4868</v>
      </c>
      <c r="J3487" s="324" t="s">
        <v>4869</v>
      </c>
      <c r="K3487" s="325"/>
      <c r="L3487" s="322"/>
      <c r="M3487" s="297"/>
      <c r="N3487" s="326">
        <v>1</v>
      </c>
      <c r="O3487" s="296">
        <v>6</v>
      </c>
      <c r="P3487" s="327">
        <v>34229.188122376669</v>
      </c>
      <c r="Q3487" s="321"/>
    </row>
    <row r="3488" spans="1:17" s="285" customFormat="1" ht="11.25" x14ac:dyDescent="0.2">
      <c r="A3488" s="310" t="s">
        <v>1261</v>
      </c>
      <c r="B3488" s="296" t="s">
        <v>1262</v>
      </c>
      <c r="C3488" s="296" t="s">
        <v>312</v>
      </c>
      <c r="D3488" s="297" t="s">
        <v>4864</v>
      </c>
      <c r="E3488" s="323">
        <v>6500</v>
      </c>
      <c r="F3488" s="310" t="s">
        <v>8433</v>
      </c>
      <c r="G3488" s="297" t="s">
        <v>8434</v>
      </c>
      <c r="H3488" s="297" t="s">
        <v>4867</v>
      </c>
      <c r="I3488" s="297" t="s">
        <v>4868</v>
      </c>
      <c r="J3488" s="324" t="s">
        <v>4869</v>
      </c>
      <c r="K3488" s="325"/>
      <c r="L3488" s="322"/>
      <c r="M3488" s="297"/>
      <c r="N3488" s="326">
        <v>2</v>
      </c>
      <c r="O3488" s="296">
        <v>6</v>
      </c>
      <c r="P3488" s="327">
        <v>40229.188122376669</v>
      </c>
      <c r="Q3488" s="321"/>
    </row>
    <row r="3489" spans="1:17" s="285" customFormat="1" ht="11.25" x14ac:dyDescent="0.2">
      <c r="A3489" s="310" t="s">
        <v>1261</v>
      </c>
      <c r="B3489" s="296" t="s">
        <v>1262</v>
      </c>
      <c r="C3489" s="296" t="s">
        <v>312</v>
      </c>
      <c r="D3489" s="297" t="s">
        <v>4864</v>
      </c>
      <c r="E3489" s="323">
        <v>12000</v>
      </c>
      <c r="F3489" s="310" t="s">
        <v>8435</v>
      </c>
      <c r="G3489" s="297" t="s">
        <v>8436</v>
      </c>
      <c r="H3489" s="297" t="s">
        <v>4877</v>
      </c>
      <c r="I3489" s="297" t="s">
        <v>4868</v>
      </c>
      <c r="J3489" s="324" t="s">
        <v>4869</v>
      </c>
      <c r="K3489" s="325"/>
      <c r="L3489" s="322"/>
      <c r="M3489" s="297"/>
      <c r="N3489" s="326">
        <v>4</v>
      </c>
      <c r="O3489" s="296">
        <v>6</v>
      </c>
      <c r="P3489" s="327">
        <v>73229.188122376669</v>
      </c>
      <c r="Q3489" s="321"/>
    </row>
    <row r="3490" spans="1:17" s="285" customFormat="1" ht="11.25" x14ac:dyDescent="0.2">
      <c r="A3490" s="310" t="s">
        <v>1261</v>
      </c>
      <c r="B3490" s="296" t="s">
        <v>1262</v>
      </c>
      <c r="C3490" s="296" t="s">
        <v>312</v>
      </c>
      <c r="D3490" s="297" t="s">
        <v>4864</v>
      </c>
      <c r="E3490" s="323">
        <v>6500</v>
      </c>
      <c r="F3490" s="310" t="s">
        <v>8437</v>
      </c>
      <c r="G3490" s="297" t="s">
        <v>8438</v>
      </c>
      <c r="H3490" s="297" t="s">
        <v>4887</v>
      </c>
      <c r="I3490" s="297" t="s">
        <v>4868</v>
      </c>
      <c r="J3490" s="324" t="s">
        <v>4869</v>
      </c>
      <c r="K3490" s="325"/>
      <c r="L3490" s="322"/>
      <c r="M3490" s="297"/>
      <c r="N3490" s="326">
        <v>4</v>
      </c>
      <c r="O3490" s="296">
        <v>6</v>
      </c>
      <c r="P3490" s="327">
        <v>40229.188122376669</v>
      </c>
      <c r="Q3490" s="321"/>
    </row>
    <row r="3491" spans="1:17" s="285" customFormat="1" ht="11.25" x14ac:dyDescent="0.2">
      <c r="A3491" s="310" t="s">
        <v>1261</v>
      </c>
      <c r="B3491" s="296" t="s">
        <v>1262</v>
      </c>
      <c r="C3491" s="296" t="s">
        <v>312</v>
      </c>
      <c r="D3491" s="297" t="s">
        <v>4864</v>
      </c>
      <c r="E3491" s="323">
        <v>6500</v>
      </c>
      <c r="F3491" s="310" t="s">
        <v>8439</v>
      </c>
      <c r="G3491" s="297" t="s">
        <v>8440</v>
      </c>
      <c r="H3491" s="297" t="s">
        <v>4867</v>
      </c>
      <c r="I3491" s="297" t="s">
        <v>4868</v>
      </c>
      <c r="J3491" s="324" t="s">
        <v>4869</v>
      </c>
      <c r="K3491" s="325"/>
      <c r="L3491" s="322"/>
      <c r="M3491" s="297"/>
      <c r="N3491" s="326">
        <v>2</v>
      </c>
      <c r="O3491" s="296">
        <v>6</v>
      </c>
      <c r="P3491" s="327">
        <v>40229.188122376669</v>
      </c>
      <c r="Q3491" s="321"/>
    </row>
    <row r="3492" spans="1:17" s="285" customFormat="1" ht="11.25" x14ac:dyDescent="0.2">
      <c r="A3492" s="310" t="s">
        <v>1261</v>
      </c>
      <c r="B3492" s="296" t="s">
        <v>1262</v>
      </c>
      <c r="C3492" s="296" t="s">
        <v>312</v>
      </c>
      <c r="D3492" s="297" t="s">
        <v>4880</v>
      </c>
      <c r="E3492" s="323">
        <v>4200</v>
      </c>
      <c r="F3492" s="310" t="s">
        <v>8443</v>
      </c>
      <c r="G3492" s="297" t="s">
        <v>8444</v>
      </c>
      <c r="H3492" s="297" t="s">
        <v>4877</v>
      </c>
      <c r="I3492" s="297" t="s">
        <v>4897</v>
      </c>
      <c r="J3492" s="324" t="s">
        <v>4884</v>
      </c>
      <c r="K3492" s="325"/>
      <c r="L3492" s="322"/>
      <c r="M3492" s="297"/>
      <c r="N3492" s="326">
        <v>1</v>
      </c>
      <c r="O3492" s="296">
        <v>6</v>
      </c>
      <c r="P3492" s="327">
        <v>26429.188122376669</v>
      </c>
      <c r="Q3492" s="321"/>
    </row>
    <row r="3493" spans="1:17" s="285" customFormat="1" ht="11.25" x14ac:dyDescent="0.2">
      <c r="A3493" s="310" t="s">
        <v>1261</v>
      </c>
      <c r="B3493" s="296" t="s">
        <v>1262</v>
      </c>
      <c r="C3493" s="296" t="s">
        <v>312</v>
      </c>
      <c r="D3493" s="297" t="s">
        <v>4864</v>
      </c>
      <c r="E3493" s="323">
        <v>7500</v>
      </c>
      <c r="F3493" s="310" t="s">
        <v>8445</v>
      </c>
      <c r="G3493" s="297" t="s">
        <v>8446</v>
      </c>
      <c r="H3493" s="297" t="s">
        <v>4867</v>
      </c>
      <c r="I3493" s="297" t="s">
        <v>4868</v>
      </c>
      <c r="J3493" s="324" t="s">
        <v>4869</v>
      </c>
      <c r="K3493" s="325"/>
      <c r="L3493" s="322"/>
      <c r="M3493" s="297"/>
      <c r="N3493" s="326">
        <v>4</v>
      </c>
      <c r="O3493" s="296">
        <v>6</v>
      </c>
      <c r="P3493" s="327">
        <v>46229.188122376669</v>
      </c>
      <c r="Q3493" s="321"/>
    </row>
    <row r="3494" spans="1:17" s="285" customFormat="1" ht="11.25" x14ac:dyDescent="0.2">
      <c r="A3494" s="310" t="s">
        <v>1261</v>
      </c>
      <c r="B3494" s="296" t="s">
        <v>1262</v>
      </c>
      <c r="C3494" s="296" t="s">
        <v>312</v>
      </c>
      <c r="D3494" s="297" t="s">
        <v>4864</v>
      </c>
      <c r="E3494" s="323">
        <v>7500</v>
      </c>
      <c r="F3494" s="310" t="s">
        <v>8447</v>
      </c>
      <c r="G3494" s="297" t="s">
        <v>8448</v>
      </c>
      <c r="H3494" s="297" t="s">
        <v>4867</v>
      </c>
      <c r="I3494" s="297" t="s">
        <v>4868</v>
      </c>
      <c r="J3494" s="324" t="s">
        <v>4869</v>
      </c>
      <c r="K3494" s="325"/>
      <c r="L3494" s="322"/>
      <c r="M3494" s="297"/>
      <c r="N3494" s="326">
        <v>2</v>
      </c>
      <c r="O3494" s="296">
        <v>6</v>
      </c>
      <c r="P3494" s="327">
        <v>46229.188122376669</v>
      </c>
      <c r="Q3494" s="321"/>
    </row>
    <row r="3495" spans="1:17" s="285" customFormat="1" ht="11.25" x14ac:dyDescent="0.2">
      <c r="A3495" s="310" t="s">
        <v>1261</v>
      </c>
      <c r="B3495" s="304" t="s">
        <v>1262</v>
      </c>
      <c r="C3495" s="304" t="s">
        <v>312</v>
      </c>
      <c r="D3495" s="305" t="s">
        <v>4864</v>
      </c>
      <c r="E3495" s="329">
        <v>7500</v>
      </c>
      <c r="F3495" s="309" t="s">
        <v>8449</v>
      </c>
      <c r="G3495" s="297" t="s">
        <v>8450</v>
      </c>
      <c r="H3495" s="305" t="s">
        <v>4867</v>
      </c>
      <c r="I3495" s="305" t="s">
        <v>4868</v>
      </c>
      <c r="J3495" s="330" t="s">
        <v>4869</v>
      </c>
      <c r="K3495" s="325"/>
      <c r="L3495" s="322"/>
      <c r="M3495" s="297"/>
      <c r="N3495" s="326">
        <v>2</v>
      </c>
      <c r="O3495" s="296">
        <v>6</v>
      </c>
      <c r="P3495" s="327">
        <v>46229.188122376669</v>
      </c>
      <c r="Q3495" s="321"/>
    </row>
    <row r="3496" spans="1:17" s="285" customFormat="1" ht="11.25" x14ac:dyDescent="0.2">
      <c r="A3496" s="310" t="s">
        <v>1261</v>
      </c>
      <c r="B3496" s="298" t="s">
        <v>1262</v>
      </c>
      <c r="C3496" s="298" t="s">
        <v>312</v>
      </c>
      <c r="D3496" s="297" t="s">
        <v>4864</v>
      </c>
      <c r="E3496" s="298">
        <v>7500</v>
      </c>
      <c r="F3496" s="298" t="s">
        <v>8451</v>
      </c>
      <c r="G3496" s="297" t="s">
        <v>8452</v>
      </c>
      <c r="H3496" s="297" t="s">
        <v>4867</v>
      </c>
      <c r="I3496" s="297" t="s">
        <v>4868</v>
      </c>
      <c r="J3496" s="324" t="s">
        <v>4869</v>
      </c>
      <c r="K3496" s="325"/>
      <c r="L3496" s="322"/>
      <c r="M3496" s="297"/>
      <c r="N3496" s="326">
        <v>2</v>
      </c>
      <c r="O3496" s="296">
        <v>6</v>
      </c>
      <c r="P3496" s="327">
        <v>46229.188122376669</v>
      </c>
      <c r="Q3496" s="321"/>
    </row>
    <row r="3497" spans="1:17" s="285" customFormat="1" ht="11.25" x14ac:dyDescent="0.2">
      <c r="A3497" s="310" t="s">
        <v>1261</v>
      </c>
      <c r="B3497" s="298" t="s">
        <v>1262</v>
      </c>
      <c r="C3497" s="298" t="s">
        <v>312</v>
      </c>
      <c r="D3497" s="297" t="s">
        <v>4864</v>
      </c>
      <c r="E3497" s="298">
        <v>8500</v>
      </c>
      <c r="F3497" s="298" t="s">
        <v>8453</v>
      </c>
      <c r="G3497" s="297" t="s">
        <v>8454</v>
      </c>
      <c r="H3497" s="297" t="s">
        <v>4867</v>
      </c>
      <c r="I3497" s="297" t="s">
        <v>4868</v>
      </c>
      <c r="J3497" s="324" t="s">
        <v>4869</v>
      </c>
      <c r="K3497" s="325"/>
      <c r="L3497" s="322"/>
      <c r="M3497" s="297"/>
      <c r="N3497" s="326">
        <v>2</v>
      </c>
      <c r="O3497" s="296">
        <v>6</v>
      </c>
      <c r="P3497" s="327">
        <v>52229.188122376669</v>
      </c>
      <c r="Q3497" s="321"/>
    </row>
    <row r="3498" spans="1:17" s="285" customFormat="1" ht="11.25" x14ac:dyDescent="0.2">
      <c r="A3498" s="310" t="s">
        <v>1261</v>
      </c>
      <c r="B3498" s="298" t="s">
        <v>1262</v>
      </c>
      <c r="C3498" s="298" t="s">
        <v>312</v>
      </c>
      <c r="D3498" s="297" t="s">
        <v>4864</v>
      </c>
      <c r="E3498" s="298">
        <v>6500</v>
      </c>
      <c r="F3498" s="298" t="s">
        <v>8455</v>
      </c>
      <c r="G3498" s="297" t="s">
        <v>8456</v>
      </c>
      <c r="H3498" s="297" t="s">
        <v>4887</v>
      </c>
      <c r="I3498" s="297" t="s">
        <v>4868</v>
      </c>
      <c r="J3498" s="324" t="s">
        <v>4869</v>
      </c>
      <c r="K3498" s="325"/>
      <c r="L3498" s="322"/>
      <c r="M3498" s="297"/>
      <c r="N3498" s="326">
        <v>2</v>
      </c>
      <c r="O3498" s="296">
        <v>6</v>
      </c>
      <c r="P3498" s="327">
        <v>40229.188122376669</v>
      </c>
      <c r="Q3498" s="321"/>
    </row>
    <row r="3499" spans="1:17" s="285" customFormat="1" ht="11.25" x14ac:dyDescent="0.2">
      <c r="A3499" s="310" t="s">
        <v>1261</v>
      </c>
      <c r="B3499" s="298" t="s">
        <v>1262</v>
      </c>
      <c r="C3499" s="298" t="s">
        <v>312</v>
      </c>
      <c r="D3499" s="297" t="s">
        <v>4880</v>
      </c>
      <c r="E3499" s="298">
        <v>4500</v>
      </c>
      <c r="F3499" s="298" t="s">
        <v>8457</v>
      </c>
      <c r="G3499" s="297" t="s">
        <v>8458</v>
      </c>
      <c r="H3499" s="297" t="s">
        <v>4903</v>
      </c>
      <c r="I3499" s="297" t="s">
        <v>4922</v>
      </c>
      <c r="J3499" s="324" t="s">
        <v>4884</v>
      </c>
      <c r="K3499" s="325"/>
      <c r="L3499" s="322"/>
      <c r="M3499" s="297"/>
      <c r="N3499" s="326">
        <v>1</v>
      </c>
      <c r="O3499" s="296">
        <v>6</v>
      </c>
      <c r="P3499" s="327">
        <v>28229.188122376669</v>
      </c>
      <c r="Q3499" s="321"/>
    </row>
    <row r="3500" spans="1:17" s="285" customFormat="1" ht="11.25" x14ac:dyDescent="0.2">
      <c r="A3500" s="310" t="s">
        <v>1261</v>
      </c>
      <c r="B3500" s="298" t="s">
        <v>1262</v>
      </c>
      <c r="C3500" s="298" t="s">
        <v>312</v>
      </c>
      <c r="D3500" s="297" t="s">
        <v>4956</v>
      </c>
      <c r="E3500" s="298">
        <v>3500</v>
      </c>
      <c r="F3500" s="298" t="s">
        <v>8459</v>
      </c>
      <c r="G3500" s="297" t="s">
        <v>8460</v>
      </c>
      <c r="H3500" s="297" t="s">
        <v>4959</v>
      </c>
      <c r="I3500" s="297" t="s">
        <v>4897</v>
      </c>
      <c r="J3500" s="324" t="s">
        <v>4960</v>
      </c>
      <c r="K3500" s="325"/>
      <c r="L3500" s="322"/>
      <c r="M3500" s="297"/>
      <c r="N3500" s="326">
        <v>1</v>
      </c>
      <c r="O3500" s="296">
        <v>6</v>
      </c>
      <c r="P3500" s="327">
        <v>22229.188122376669</v>
      </c>
      <c r="Q3500" s="321"/>
    </row>
    <row r="3501" spans="1:17" s="285" customFormat="1" ht="11.25" x14ac:dyDescent="0.2">
      <c r="A3501" s="310" t="s">
        <v>1261</v>
      </c>
      <c r="B3501" s="298" t="s">
        <v>1262</v>
      </c>
      <c r="C3501" s="298" t="s">
        <v>312</v>
      </c>
      <c r="D3501" s="297" t="s">
        <v>4864</v>
      </c>
      <c r="E3501" s="298">
        <v>5000</v>
      </c>
      <c r="F3501" s="298" t="s">
        <v>8461</v>
      </c>
      <c r="G3501" s="297" t="s">
        <v>8462</v>
      </c>
      <c r="H3501" s="297" t="s">
        <v>4874</v>
      </c>
      <c r="I3501" s="297" t="s">
        <v>4868</v>
      </c>
      <c r="J3501" s="324" t="s">
        <v>4869</v>
      </c>
      <c r="K3501" s="325"/>
      <c r="L3501" s="322"/>
      <c r="M3501" s="297"/>
      <c r="N3501" s="326">
        <v>1</v>
      </c>
      <c r="O3501" s="296">
        <v>6</v>
      </c>
      <c r="P3501" s="327">
        <v>31229.188122376669</v>
      </c>
      <c r="Q3501" s="321"/>
    </row>
    <row r="3502" spans="1:17" s="285" customFormat="1" ht="11.25" x14ac:dyDescent="0.2">
      <c r="A3502" s="310" t="s">
        <v>1261</v>
      </c>
      <c r="B3502" s="298" t="s">
        <v>1262</v>
      </c>
      <c r="C3502" s="298" t="s">
        <v>312</v>
      </c>
      <c r="D3502" s="297" t="s">
        <v>4864</v>
      </c>
      <c r="E3502" s="298">
        <v>6500</v>
      </c>
      <c r="F3502" s="298" t="s">
        <v>8463</v>
      </c>
      <c r="G3502" s="297" t="s">
        <v>8464</v>
      </c>
      <c r="H3502" s="297" t="s">
        <v>4887</v>
      </c>
      <c r="I3502" s="297" t="s">
        <v>4868</v>
      </c>
      <c r="J3502" s="324" t="s">
        <v>4869</v>
      </c>
      <c r="K3502" s="325"/>
      <c r="L3502" s="322"/>
      <c r="M3502" s="297"/>
      <c r="N3502" s="326">
        <v>2</v>
      </c>
      <c r="O3502" s="296">
        <v>6</v>
      </c>
      <c r="P3502" s="327">
        <v>40229.188122376669</v>
      </c>
      <c r="Q3502" s="321"/>
    </row>
    <row r="3503" spans="1:17" s="285" customFormat="1" ht="11.25" x14ac:dyDescent="0.2">
      <c r="A3503" s="310" t="s">
        <v>1261</v>
      </c>
      <c r="B3503" s="298" t="s">
        <v>1262</v>
      </c>
      <c r="C3503" s="298" t="s">
        <v>312</v>
      </c>
      <c r="D3503" s="297" t="s">
        <v>4864</v>
      </c>
      <c r="E3503" s="298">
        <v>6500</v>
      </c>
      <c r="F3503" s="298" t="s">
        <v>8465</v>
      </c>
      <c r="G3503" s="297" t="s">
        <v>8466</v>
      </c>
      <c r="H3503" s="297" t="s">
        <v>5647</v>
      </c>
      <c r="I3503" s="297" t="s">
        <v>4868</v>
      </c>
      <c r="J3503" s="324" t="s">
        <v>4869</v>
      </c>
      <c r="K3503" s="325"/>
      <c r="L3503" s="322"/>
      <c r="M3503" s="297"/>
      <c r="N3503" s="326">
        <v>2</v>
      </c>
      <c r="O3503" s="296">
        <v>6</v>
      </c>
      <c r="P3503" s="327">
        <v>40229.188122376669</v>
      </c>
      <c r="Q3503" s="321"/>
    </row>
    <row r="3504" spans="1:17" s="285" customFormat="1" ht="11.25" x14ac:dyDescent="0.2">
      <c r="A3504" s="310" t="s">
        <v>1261</v>
      </c>
      <c r="B3504" s="298" t="s">
        <v>1262</v>
      </c>
      <c r="C3504" s="298" t="s">
        <v>312</v>
      </c>
      <c r="D3504" s="297" t="s">
        <v>4864</v>
      </c>
      <c r="E3504" s="298">
        <v>6500</v>
      </c>
      <c r="F3504" s="298" t="s">
        <v>8467</v>
      </c>
      <c r="G3504" s="297" t="s">
        <v>8468</v>
      </c>
      <c r="H3504" s="297" t="s">
        <v>4877</v>
      </c>
      <c r="I3504" s="297" t="s">
        <v>4868</v>
      </c>
      <c r="J3504" s="324" t="s">
        <v>4869</v>
      </c>
      <c r="K3504" s="325"/>
      <c r="L3504" s="322"/>
      <c r="M3504" s="297"/>
      <c r="N3504" s="326">
        <v>2</v>
      </c>
      <c r="O3504" s="296">
        <v>6</v>
      </c>
      <c r="P3504" s="327">
        <v>40229.188122376669</v>
      </c>
      <c r="Q3504" s="321"/>
    </row>
    <row r="3505" spans="1:17" s="285" customFormat="1" ht="11.25" x14ac:dyDescent="0.2">
      <c r="A3505" s="310" t="s">
        <v>1261</v>
      </c>
      <c r="B3505" s="298" t="s">
        <v>1262</v>
      </c>
      <c r="C3505" s="298" t="s">
        <v>312</v>
      </c>
      <c r="D3505" s="297" t="s">
        <v>4864</v>
      </c>
      <c r="E3505" s="298">
        <v>6500</v>
      </c>
      <c r="F3505" s="298" t="s">
        <v>8469</v>
      </c>
      <c r="G3505" s="297" t="s">
        <v>8470</v>
      </c>
      <c r="H3505" s="297" t="s">
        <v>4887</v>
      </c>
      <c r="I3505" s="297" t="s">
        <v>4868</v>
      </c>
      <c r="J3505" s="324" t="s">
        <v>4869</v>
      </c>
      <c r="K3505" s="325"/>
      <c r="L3505" s="322"/>
      <c r="M3505" s="297"/>
      <c r="N3505" s="326">
        <v>4</v>
      </c>
      <c r="O3505" s="296">
        <v>6</v>
      </c>
      <c r="P3505" s="327">
        <v>40229.188122376669</v>
      </c>
      <c r="Q3505" s="321"/>
    </row>
    <row r="3506" spans="1:17" s="285" customFormat="1" ht="11.25" x14ac:dyDescent="0.2">
      <c r="A3506" s="310" t="s">
        <v>1261</v>
      </c>
      <c r="B3506" s="298" t="s">
        <v>1262</v>
      </c>
      <c r="C3506" s="298" t="s">
        <v>312</v>
      </c>
      <c r="D3506" s="297" t="s">
        <v>4864</v>
      </c>
      <c r="E3506" s="298">
        <v>7500</v>
      </c>
      <c r="F3506" s="298" t="s">
        <v>8471</v>
      </c>
      <c r="G3506" s="297" t="s">
        <v>8472</v>
      </c>
      <c r="H3506" s="297" t="s">
        <v>4867</v>
      </c>
      <c r="I3506" s="297" t="s">
        <v>4868</v>
      </c>
      <c r="J3506" s="324" t="s">
        <v>4869</v>
      </c>
      <c r="K3506" s="325"/>
      <c r="L3506" s="322"/>
      <c r="M3506" s="297"/>
      <c r="N3506" s="326">
        <v>2</v>
      </c>
      <c r="O3506" s="296">
        <v>6</v>
      </c>
      <c r="P3506" s="327">
        <v>46229.188122376669</v>
      </c>
      <c r="Q3506" s="321"/>
    </row>
    <row r="3507" spans="1:17" s="285" customFormat="1" ht="11.25" x14ac:dyDescent="0.2">
      <c r="A3507" s="310" t="s">
        <v>1261</v>
      </c>
      <c r="B3507" s="298" t="s">
        <v>1262</v>
      </c>
      <c r="C3507" s="298" t="s">
        <v>312</v>
      </c>
      <c r="D3507" s="297" t="s">
        <v>4864</v>
      </c>
      <c r="E3507" s="298">
        <v>6500</v>
      </c>
      <c r="F3507" s="298" t="s">
        <v>8475</v>
      </c>
      <c r="G3507" s="297" t="s">
        <v>8476</v>
      </c>
      <c r="H3507" s="297" t="s">
        <v>4867</v>
      </c>
      <c r="I3507" s="297" t="s">
        <v>4868</v>
      </c>
      <c r="J3507" s="324" t="s">
        <v>4869</v>
      </c>
      <c r="K3507" s="325"/>
      <c r="L3507" s="322"/>
      <c r="M3507" s="297"/>
      <c r="N3507" s="326">
        <v>2</v>
      </c>
      <c r="O3507" s="296">
        <v>6</v>
      </c>
      <c r="P3507" s="327">
        <v>40229.188122376669</v>
      </c>
      <c r="Q3507" s="321"/>
    </row>
    <row r="3508" spans="1:17" s="285" customFormat="1" ht="11.25" x14ac:dyDescent="0.2">
      <c r="A3508" s="310" t="s">
        <v>1261</v>
      </c>
      <c r="B3508" s="298" t="s">
        <v>1262</v>
      </c>
      <c r="C3508" s="298" t="s">
        <v>312</v>
      </c>
      <c r="D3508" s="297" t="s">
        <v>4956</v>
      </c>
      <c r="E3508" s="298">
        <v>3000</v>
      </c>
      <c r="F3508" s="298" t="s">
        <v>8477</v>
      </c>
      <c r="G3508" s="297" t="s">
        <v>8478</v>
      </c>
      <c r="H3508" s="297" t="s">
        <v>4959</v>
      </c>
      <c r="I3508" s="297" t="s">
        <v>4897</v>
      </c>
      <c r="J3508" s="324" t="s">
        <v>4960</v>
      </c>
      <c r="K3508" s="325"/>
      <c r="L3508" s="322"/>
      <c r="M3508" s="297"/>
      <c r="N3508" s="326">
        <v>1</v>
      </c>
      <c r="O3508" s="296">
        <v>6</v>
      </c>
      <c r="P3508" s="327">
        <v>19229.188122376669</v>
      </c>
      <c r="Q3508" s="321"/>
    </row>
    <row r="3509" spans="1:17" s="285" customFormat="1" ht="11.25" x14ac:dyDescent="0.2">
      <c r="A3509" s="310" t="s">
        <v>1261</v>
      </c>
      <c r="B3509" s="298" t="s">
        <v>1262</v>
      </c>
      <c r="C3509" s="298" t="s">
        <v>312</v>
      </c>
      <c r="D3509" s="297" t="s">
        <v>4864</v>
      </c>
      <c r="E3509" s="298">
        <v>7500</v>
      </c>
      <c r="F3509" s="298" t="s">
        <v>8479</v>
      </c>
      <c r="G3509" s="297" t="s">
        <v>8480</v>
      </c>
      <c r="H3509" s="297" t="s">
        <v>4867</v>
      </c>
      <c r="I3509" s="297" t="s">
        <v>4868</v>
      </c>
      <c r="J3509" s="324" t="s">
        <v>4869</v>
      </c>
      <c r="K3509" s="325"/>
      <c r="L3509" s="322"/>
      <c r="M3509" s="297"/>
      <c r="N3509" s="326">
        <v>2</v>
      </c>
      <c r="O3509" s="296">
        <v>6</v>
      </c>
      <c r="P3509" s="327">
        <v>46229.188122376669</v>
      </c>
      <c r="Q3509" s="321"/>
    </row>
    <row r="3510" spans="1:17" s="285" customFormat="1" ht="11.25" x14ac:dyDescent="0.2">
      <c r="A3510" s="310" t="s">
        <v>1261</v>
      </c>
      <c r="B3510" s="298" t="s">
        <v>1262</v>
      </c>
      <c r="C3510" s="298" t="s">
        <v>312</v>
      </c>
      <c r="D3510" s="297" t="s">
        <v>4864</v>
      </c>
      <c r="E3510" s="298">
        <v>7500</v>
      </c>
      <c r="F3510" s="298" t="s">
        <v>8481</v>
      </c>
      <c r="G3510" s="297" t="s">
        <v>8482</v>
      </c>
      <c r="H3510" s="297" t="s">
        <v>4867</v>
      </c>
      <c r="I3510" s="297" t="s">
        <v>4868</v>
      </c>
      <c r="J3510" s="324" t="s">
        <v>4869</v>
      </c>
      <c r="K3510" s="325"/>
      <c r="L3510" s="322"/>
      <c r="M3510" s="297"/>
      <c r="N3510" s="326">
        <v>2</v>
      </c>
      <c r="O3510" s="296">
        <v>6</v>
      </c>
      <c r="P3510" s="327">
        <v>46229.188122376669</v>
      </c>
      <c r="Q3510" s="321"/>
    </row>
    <row r="3511" spans="1:17" s="285" customFormat="1" ht="11.25" x14ac:dyDescent="0.2">
      <c r="A3511" s="310" t="s">
        <v>1261</v>
      </c>
      <c r="B3511" s="298" t="s">
        <v>1262</v>
      </c>
      <c r="C3511" s="298" t="s">
        <v>312</v>
      </c>
      <c r="D3511" s="297" t="s">
        <v>4864</v>
      </c>
      <c r="E3511" s="298">
        <v>9500</v>
      </c>
      <c r="F3511" s="298" t="s">
        <v>8483</v>
      </c>
      <c r="G3511" s="297" t="s">
        <v>8484</v>
      </c>
      <c r="H3511" s="297" t="s">
        <v>4887</v>
      </c>
      <c r="I3511" s="297" t="s">
        <v>4868</v>
      </c>
      <c r="J3511" s="324" t="s">
        <v>4869</v>
      </c>
      <c r="K3511" s="325"/>
      <c r="L3511" s="322"/>
      <c r="M3511" s="297"/>
      <c r="N3511" s="326">
        <v>1</v>
      </c>
      <c r="O3511" s="296">
        <v>6</v>
      </c>
      <c r="P3511" s="327">
        <v>58229.188122376669</v>
      </c>
      <c r="Q3511" s="321"/>
    </row>
    <row r="3512" spans="1:17" s="285" customFormat="1" ht="11.25" x14ac:dyDescent="0.2">
      <c r="A3512" s="310" t="s">
        <v>1261</v>
      </c>
      <c r="B3512" s="298" t="s">
        <v>1262</v>
      </c>
      <c r="C3512" s="298" t="s">
        <v>312</v>
      </c>
      <c r="D3512" s="297" t="s">
        <v>4864</v>
      </c>
      <c r="E3512" s="298">
        <v>7500</v>
      </c>
      <c r="F3512" s="298" t="s">
        <v>8485</v>
      </c>
      <c r="G3512" s="297" t="s">
        <v>8486</v>
      </c>
      <c r="H3512" s="297" t="s">
        <v>4877</v>
      </c>
      <c r="I3512" s="297" t="s">
        <v>4868</v>
      </c>
      <c r="J3512" s="324" t="s">
        <v>4869</v>
      </c>
      <c r="K3512" s="325"/>
      <c r="L3512" s="322"/>
      <c r="M3512" s="297"/>
      <c r="N3512" s="326">
        <v>1</v>
      </c>
      <c r="O3512" s="296">
        <v>6</v>
      </c>
      <c r="P3512" s="327">
        <v>46229.188122376669</v>
      </c>
      <c r="Q3512" s="321"/>
    </row>
    <row r="3513" spans="1:17" s="285" customFormat="1" ht="11.25" x14ac:dyDescent="0.2">
      <c r="A3513" s="310" t="s">
        <v>1261</v>
      </c>
      <c r="B3513" s="298" t="s">
        <v>1262</v>
      </c>
      <c r="C3513" s="298" t="s">
        <v>312</v>
      </c>
      <c r="D3513" s="297" t="s">
        <v>4864</v>
      </c>
      <c r="E3513" s="298">
        <v>6500</v>
      </c>
      <c r="F3513" s="298" t="s">
        <v>8487</v>
      </c>
      <c r="G3513" s="297" t="s">
        <v>8488</v>
      </c>
      <c r="H3513" s="297" t="s">
        <v>4867</v>
      </c>
      <c r="I3513" s="297" t="s">
        <v>4868</v>
      </c>
      <c r="J3513" s="324" t="s">
        <v>4869</v>
      </c>
      <c r="K3513" s="325"/>
      <c r="L3513" s="322"/>
      <c r="M3513" s="297"/>
      <c r="N3513" s="326">
        <v>2</v>
      </c>
      <c r="O3513" s="296">
        <v>6</v>
      </c>
      <c r="P3513" s="327">
        <v>40365.188122376669</v>
      </c>
      <c r="Q3513" s="321"/>
    </row>
    <row r="3514" spans="1:17" s="285" customFormat="1" ht="11.25" x14ac:dyDescent="0.2">
      <c r="A3514" s="310" t="s">
        <v>1261</v>
      </c>
      <c r="B3514" s="298" t="s">
        <v>1262</v>
      </c>
      <c r="C3514" s="298" t="s">
        <v>312</v>
      </c>
      <c r="D3514" s="297" t="s">
        <v>4864</v>
      </c>
      <c r="E3514" s="298">
        <v>6500</v>
      </c>
      <c r="F3514" s="298" t="s">
        <v>8489</v>
      </c>
      <c r="G3514" s="297" t="s">
        <v>8490</v>
      </c>
      <c r="H3514" s="297" t="s">
        <v>4877</v>
      </c>
      <c r="I3514" s="297" t="s">
        <v>4868</v>
      </c>
      <c r="J3514" s="324" t="s">
        <v>4869</v>
      </c>
      <c r="K3514" s="325"/>
      <c r="L3514" s="322"/>
      <c r="M3514" s="297"/>
      <c r="N3514" s="326">
        <v>4</v>
      </c>
      <c r="O3514" s="296">
        <v>6</v>
      </c>
      <c r="P3514" s="327">
        <v>40229.188122376669</v>
      </c>
      <c r="Q3514" s="321"/>
    </row>
    <row r="3515" spans="1:17" s="285" customFormat="1" ht="11.25" x14ac:dyDescent="0.2">
      <c r="A3515" s="310" t="s">
        <v>1261</v>
      </c>
      <c r="B3515" s="298" t="s">
        <v>1262</v>
      </c>
      <c r="C3515" s="298" t="s">
        <v>312</v>
      </c>
      <c r="D3515" s="297" t="s">
        <v>4864</v>
      </c>
      <c r="E3515" s="298">
        <v>6500</v>
      </c>
      <c r="F3515" s="298" t="s">
        <v>8491</v>
      </c>
      <c r="G3515" s="297" t="s">
        <v>8492</v>
      </c>
      <c r="H3515" s="297" t="s">
        <v>4867</v>
      </c>
      <c r="I3515" s="297" t="s">
        <v>4868</v>
      </c>
      <c r="J3515" s="324" t="s">
        <v>4869</v>
      </c>
      <c r="K3515" s="325"/>
      <c r="L3515" s="322"/>
      <c r="M3515" s="297"/>
      <c r="N3515" s="326">
        <v>1</v>
      </c>
      <c r="O3515" s="296">
        <v>6</v>
      </c>
      <c r="P3515" s="327">
        <v>40229.188122376669</v>
      </c>
      <c r="Q3515" s="321"/>
    </row>
    <row r="3516" spans="1:17" s="285" customFormat="1" ht="11.25" x14ac:dyDescent="0.2">
      <c r="A3516" s="310" t="s">
        <v>1261</v>
      </c>
      <c r="B3516" s="298" t="s">
        <v>1262</v>
      </c>
      <c r="C3516" s="298" t="s">
        <v>312</v>
      </c>
      <c r="D3516" s="297" t="s">
        <v>4864</v>
      </c>
      <c r="E3516" s="298">
        <v>7000</v>
      </c>
      <c r="F3516" s="298" t="s">
        <v>8493</v>
      </c>
      <c r="G3516" s="297" t="s">
        <v>8494</v>
      </c>
      <c r="H3516" s="297" t="s">
        <v>5196</v>
      </c>
      <c r="I3516" s="297" t="s">
        <v>4883</v>
      </c>
      <c r="J3516" s="324" t="s">
        <v>4884</v>
      </c>
      <c r="K3516" s="325"/>
      <c r="L3516" s="322"/>
      <c r="M3516" s="297"/>
      <c r="N3516" s="326">
        <v>1</v>
      </c>
      <c r="O3516" s="296">
        <v>6</v>
      </c>
      <c r="P3516" s="327">
        <v>43229.188122376669</v>
      </c>
      <c r="Q3516" s="321"/>
    </row>
    <row r="3517" spans="1:17" s="285" customFormat="1" ht="11.25" x14ac:dyDescent="0.2">
      <c r="A3517" s="310" t="s">
        <v>1261</v>
      </c>
      <c r="B3517" s="298" t="s">
        <v>1262</v>
      </c>
      <c r="C3517" s="298" t="s">
        <v>312</v>
      </c>
      <c r="D3517" s="297" t="s">
        <v>4956</v>
      </c>
      <c r="E3517" s="298">
        <v>2500</v>
      </c>
      <c r="F3517" s="298" t="s">
        <v>8495</v>
      </c>
      <c r="G3517" s="297" t="s">
        <v>8496</v>
      </c>
      <c r="H3517" s="297" t="s">
        <v>6859</v>
      </c>
      <c r="I3517" s="297" t="s">
        <v>4897</v>
      </c>
      <c r="J3517" s="297" t="s">
        <v>4898</v>
      </c>
      <c r="K3517" s="325"/>
      <c r="L3517" s="322"/>
      <c r="M3517" s="297"/>
      <c r="N3517" s="326">
        <v>1</v>
      </c>
      <c r="O3517" s="296">
        <v>6</v>
      </c>
      <c r="P3517" s="327">
        <v>16229.188122376669</v>
      </c>
      <c r="Q3517" s="321"/>
    </row>
    <row r="3518" spans="1:17" s="285" customFormat="1" ht="11.25" x14ac:dyDescent="0.2">
      <c r="A3518" s="310" t="s">
        <v>1261</v>
      </c>
      <c r="B3518" s="298" t="s">
        <v>1262</v>
      </c>
      <c r="C3518" s="298" t="s">
        <v>312</v>
      </c>
      <c r="D3518" s="297" t="s">
        <v>4864</v>
      </c>
      <c r="E3518" s="298">
        <v>6500</v>
      </c>
      <c r="F3518" s="298" t="s">
        <v>8497</v>
      </c>
      <c r="G3518" s="297" t="s">
        <v>8498</v>
      </c>
      <c r="H3518" s="297" t="s">
        <v>4877</v>
      </c>
      <c r="I3518" s="297" t="s">
        <v>4868</v>
      </c>
      <c r="J3518" s="324" t="s">
        <v>4869</v>
      </c>
      <c r="K3518" s="325"/>
      <c r="L3518" s="322"/>
      <c r="M3518" s="297"/>
      <c r="N3518" s="326">
        <v>2</v>
      </c>
      <c r="O3518" s="296">
        <v>6</v>
      </c>
      <c r="P3518" s="327">
        <v>40229.188122376669</v>
      </c>
      <c r="Q3518" s="321"/>
    </row>
    <row r="3519" spans="1:17" s="285" customFormat="1" ht="11.25" x14ac:dyDescent="0.2">
      <c r="A3519" s="310" t="s">
        <v>1261</v>
      </c>
      <c r="B3519" s="298" t="s">
        <v>1262</v>
      </c>
      <c r="C3519" s="298" t="s">
        <v>312</v>
      </c>
      <c r="D3519" s="297" t="s">
        <v>4864</v>
      </c>
      <c r="E3519" s="298">
        <v>7500</v>
      </c>
      <c r="F3519" s="298" t="s">
        <v>8499</v>
      </c>
      <c r="G3519" s="297" t="s">
        <v>8500</v>
      </c>
      <c r="H3519" s="297" t="s">
        <v>4867</v>
      </c>
      <c r="I3519" s="297" t="s">
        <v>4868</v>
      </c>
      <c r="J3519" s="324" t="s">
        <v>4869</v>
      </c>
      <c r="K3519" s="325"/>
      <c r="L3519" s="322"/>
      <c r="M3519" s="297"/>
      <c r="N3519" s="326">
        <v>4</v>
      </c>
      <c r="O3519" s="296">
        <v>6</v>
      </c>
      <c r="P3519" s="327">
        <v>46229.188122376669</v>
      </c>
      <c r="Q3519" s="321"/>
    </row>
    <row r="3520" spans="1:17" s="285" customFormat="1" ht="11.25" x14ac:dyDescent="0.2">
      <c r="A3520" s="310" t="s">
        <v>1261</v>
      </c>
      <c r="B3520" s="298" t="s">
        <v>1262</v>
      </c>
      <c r="C3520" s="298" t="s">
        <v>312</v>
      </c>
      <c r="D3520" s="297" t="s">
        <v>4880</v>
      </c>
      <c r="E3520" s="298">
        <v>3500</v>
      </c>
      <c r="F3520" s="298" t="s">
        <v>8501</v>
      </c>
      <c r="G3520" s="297" t="s">
        <v>8502</v>
      </c>
      <c r="H3520" s="297" t="s">
        <v>4867</v>
      </c>
      <c r="I3520" s="297" t="s">
        <v>4922</v>
      </c>
      <c r="J3520" s="324" t="s">
        <v>4884</v>
      </c>
      <c r="K3520" s="325"/>
      <c r="L3520" s="322"/>
      <c r="M3520" s="297"/>
      <c r="N3520" s="326">
        <v>1</v>
      </c>
      <c r="O3520" s="296">
        <v>6</v>
      </c>
      <c r="P3520" s="327">
        <v>22229.188122376669</v>
      </c>
      <c r="Q3520" s="321"/>
    </row>
    <row r="3521" spans="1:17" s="285" customFormat="1" ht="11.25" x14ac:dyDescent="0.2">
      <c r="A3521" s="310" t="s">
        <v>1261</v>
      </c>
      <c r="B3521" s="298" t="s">
        <v>1262</v>
      </c>
      <c r="C3521" s="298" t="s">
        <v>312</v>
      </c>
      <c r="D3521" s="297" t="s">
        <v>4864</v>
      </c>
      <c r="E3521" s="298">
        <v>6500</v>
      </c>
      <c r="F3521" s="298" t="s">
        <v>8503</v>
      </c>
      <c r="G3521" s="297" t="s">
        <v>8504</v>
      </c>
      <c r="H3521" s="297" t="s">
        <v>4867</v>
      </c>
      <c r="I3521" s="297" t="s">
        <v>4868</v>
      </c>
      <c r="J3521" s="324" t="s">
        <v>4869</v>
      </c>
      <c r="K3521" s="325"/>
      <c r="L3521" s="322"/>
      <c r="M3521" s="297"/>
      <c r="N3521" s="326">
        <v>2</v>
      </c>
      <c r="O3521" s="296">
        <v>6</v>
      </c>
      <c r="P3521" s="327">
        <v>40229.188122376669</v>
      </c>
      <c r="Q3521" s="321"/>
    </row>
    <row r="3522" spans="1:17" s="285" customFormat="1" ht="11.25" x14ac:dyDescent="0.2">
      <c r="A3522" s="310" t="s">
        <v>1261</v>
      </c>
      <c r="B3522" s="298" t="s">
        <v>1262</v>
      </c>
      <c r="C3522" s="298" t="s">
        <v>312</v>
      </c>
      <c r="D3522" s="297" t="s">
        <v>4864</v>
      </c>
      <c r="E3522" s="298">
        <v>6000</v>
      </c>
      <c r="F3522" s="298" t="s">
        <v>8505</v>
      </c>
      <c r="G3522" s="297" t="s">
        <v>8506</v>
      </c>
      <c r="H3522" s="297" t="s">
        <v>4914</v>
      </c>
      <c r="I3522" s="297" t="s">
        <v>4868</v>
      </c>
      <c r="J3522" s="324" t="s">
        <v>4869</v>
      </c>
      <c r="K3522" s="325"/>
      <c r="L3522" s="322"/>
      <c r="M3522" s="297"/>
      <c r="N3522" s="326">
        <v>1</v>
      </c>
      <c r="O3522" s="296">
        <v>6</v>
      </c>
      <c r="P3522" s="327">
        <v>37229.188122376669</v>
      </c>
      <c r="Q3522" s="321"/>
    </row>
    <row r="3523" spans="1:17" s="285" customFormat="1" ht="11.25" x14ac:dyDescent="0.2">
      <c r="A3523" s="310" t="s">
        <v>1261</v>
      </c>
      <c r="B3523" s="298" t="s">
        <v>1262</v>
      </c>
      <c r="C3523" s="298" t="s">
        <v>312</v>
      </c>
      <c r="D3523" s="297" t="s">
        <v>4864</v>
      </c>
      <c r="E3523" s="298">
        <v>7500</v>
      </c>
      <c r="F3523" s="298" t="s">
        <v>8507</v>
      </c>
      <c r="G3523" s="297" t="s">
        <v>8508</v>
      </c>
      <c r="H3523" s="297" t="s">
        <v>4903</v>
      </c>
      <c r="I3523" s="297" t="s">
        <v>4868</v>
      </c>
      <c r="J3523" s="324" t="s">
        <v>4869</v>
      </c>
      <c r="K3523" s="325"/>
      <c r="L3523" s="322"/>
      <c r="M3523" s="297"/>
      <c r="N3523" s="326">
        <v>2</v>
      </c>
      <c r="O3523" s="296">
        <v>6</v>
      </c>
      <c r="P3523" s="327">
        <v>46229.188122376669</v>
      </c>
      <c r="Q3523" s="321"/>
    </row>
    <row r="3524" spans="1:17" s="285" customFormat="1" ht="11.25" x14ac:dyDescent="0.2">
      <c r="A3524" s="310" t="s">
        <v>1261</v>
      </c>
      <c r="B3524" s="298" t="s">
        <v>1262</v>
      </c>
      <c r="C3524" s="298" t="s">
        <v>312</v>
      </c>
      <c r="D3524" s="297" t="s">
        <v>4864</v>
      </c>
      <c r="E3524" s="298">
        <v>8500</v>
      </c>
      <c r="F3524" s="298" t="s">
        <v>8509</v>
      </c>
      <c r="G3524" s="297" t="s">
        <v>8510</v>
      </c>
      <c r="H3524" s="297" t="s">
        <v>4877</v>
      </c>
      <c r="I3524" s="297" t="s">
        <v>4868</v>
      </c>
      <c r="J3524" s="324" t="s">
        <v>4869</v>
      </c>
      <c r="K3524" s="325"/>
      <c r="L3524" s="322"/>
      <c r="M3524" s="297"/>
      <c r="N3524" s="326">
        <v>1</v>
      </c>
      <c r="O3524" s="296">
        <v>6</v>
      </c>
      <c r="P3524" s="327">
        <v>52229.188122376669</v>
      </c>
      <c r="Q3524" s="321"/>
    </row>
    <row r="3525" spans="1:17" s="285" customFormat="1" ht="11.25" x14ac:dyDescent="0.2">
      <c r="A3525" s="310" t="s">
        <v>1261</v>
      </c>
      <c r="B3525" s="298" t="s">
        <v>1262</v>
      </c>
      <c r="C3525" s="298" t="s">
        <v>312</v>
      </c>
      <c r="D3525" s="297" t="s">
        <v>4864</v>
      </c>
      <c r="E3525" s="298">
        <v>7500</v>
      </c>
      <c r="F3525" s="298" t="s">
        <v>8511</v>
      </c>
      <c r="G3525" s="297" t="s">
        <v>8512</v>
      </c>
      <c r="H3525" s="297" t="s">
        <v>4867</v>
      </c>
      <c r="I3525" s="297" t="s">
        <v>4868</v>
      </c>
      <c r="J3525" s="324" t="s">
        <v>4869</v>
      </c>
      <c r="K3525" s="325"/>
      <c r="L3525" s="322"/>
      <c r="M3525" s="297"/>
      <c r="N3525" s="326">
        <v>2</v>
      </c>
      <c r="O3525" s="296">
        <v>6</v>
      </c>
      <c r="P3525" s="327">
        <v>46229.188122376669</v>
      </c>
      <c r="Q3525" s="321"/>
    </row>
    <row r="3526" spans="1:17" s="285" customFormat="1" ht="11.25" x14ac:dyDescent="0.2">
      <c r="A3526" s="310" t="s">
        <v>1261</v>
      </c>
      <c r="B3526" s="298" t="s">
        <v>1262</v>
      </c>
      <c r="C3526" s="298" t="s">
        <v>312</v>
      </c>
      <c r="D3526" s="297" t="s">
        <v>4864</v>
      </c>
      <c r="E3526" s="298">
        <v>6500</v>
      </c>
      <c r="F3526" s="298" t="s">
        <v>8513</v>
      </c>
      <c r="G3526" s="297" t="s">
        <v>8514</v>
      </c>
      <c r="H3526" s="297" t="s">
        <v>4887</v>
      </c>
      <c r="I3526" s="297" t="s">
        <v>4868</v>
      </c>
      <c r="J3526" s="324" t="s">
        <v>4869</v>
      </c>
      <c r="K3526" s="325"/>
      <c r="L3526" s="322"/>
      <c r="M3526" s="297"/>
      <c r="N3526" s="326">
        <v>4</v>
      </c>
      <c r="O3526" s="296">
        <v>6</v>
      </c>
      <c r="P3526" s="327">
        <v>40229.188122376669</v>
      </c>
      <c r="Q3526" s="321"/>
    </row>
    <row r="3527" spans="1:17" s="285" customFormat="1" ht="11.25" x14ac:dyDescent="0.2">
      <c r="A3527" s="310" t="s">
        <v>1261</v>
      </c>
      <c r="B3527" s="298" t="s">
        <v>1262</v>
      </c>
      <c r="C3527" s="298" t="s">
        <v>312</v>
      </c>
      <c r="D3527" s="297" t="s">
        <v>4864</v>
      </c>
      <c r="E3527" s="298">
        <v>6500</v>
      </c>
      <c r="F3527" s="298" t="s">
        <v>8515</v>
      </c>
      <c r="G3527" s="297" t="s">
        <v>8516</v>
      </c>
      <c r="H3527" s="297" t="s">
        <v>4877</v>
      </c>
      <c r="I3527" s="297" t="s">
        <v>4868</v>
      </c>
      <c r="J3527" s="324" t="s">
        <v>4869</v>
      </c>
      <c r="K3527" s="325"/>
      <c r="L3527" s="322"/>
      <c r="M3527" s="297"/>
      <c r="N3527" s="326">
        <v>4</v>
      </c>
      <c r="O3527" s="296">
        <v>6</v>
      </c>
      <c r="P3527" s="327">
        <v>40229.188122376669</v>
      </c>
      <c r="Q3527" s="321"/>
    </row>
    <row r="3528" spans="1:17" s="285" customFormat="1" ht="11.25" x14ac:dyDescent="0.2">
      <c r="A3528" s="310" t="s">
        <v>1261</v>
      </c>
      <c r="B3528" s="298" t="s">
        <v>1262</v>
      </c>
      <c r="C3528" s="298" t="s">
        <v>312</v>
      </c>
      <c r="D3528" s="297" t="s">
        <v>4864</v>
      </c>
      <c r="E3528" s="298">
        <v>7500</v>
      </c>
      <c r="F3528" s="298" t="s">
        <v>8518</v>
      </c>
      <c r="G3528" s="297" t="s">
        <v>8519</v>
      </c>
      <c r="H3528" s="297" t="s">
        <v>4867</v>
      </c>
      <c r="I3528" s="297" t="s">
        <v>4868</v>
      </c>
      <c r="J3528" s="324" t="s">
        <v>4869</v>
      </c>
      <c r="K3528" s="325"/>
      <c r="L3528" s="322"/>
      <c r="M3528" s="297"/>
      <c r="N3528" s="326">
        <v>2</v>
      </c>
      <c r="O3528" s="296">
        <v>6</v>
      </c>
      <c r="P3528" s="327">
        <v>46229.188122376669</v>
      </c>
      <c r="Q3528" s="321"/>
    </row>
    <row r="3529" spans="1:17" s="285" customFormat="1" ht="11.25" x14ac:dyDescent="0.2">
      <c r="A3529" s="310" t="s">
        <v>1261</v>
      </c>
      <c r="B3529" s="298" t="s">
        <v>1262</v>
      </c>
      <c r="C3529" s="298" t="s">
        <v>312</v>
      </c>
      <c r="D3529" s="297" t="s">
        <v>4864</v>
      </c>
      <c r="E3529" s="298">
        <v>8500</v>
      </c>
      <c r="F3529" s="298" t="s">
        <v>8520</v>
      </c>
      <c r="G3529" s="297" t="s">
        <v>8521</v>
      </c>
      <c r="H3529" s="297" t="s">
        <v>4887</v>
      </c>
      <c r="I3529" s="297" t="s">
        <v>4868</v>
      </c>
      <c r="J3529" s="324" t="s">
        <v>4869</v>
      </c>
      <c r="K3529" s="325"/>
      <c r="L3529" s="322"/>
      <c r="M3529" s="297"/>
      <c r="N3529" s="326">
        <v>2</v>
      </c>
      <c r="O3529" s="296">
        <v>6</v>
      </c>
      <c r="P3529" s="327">
        <v>52229.188122376669</v>
      </c>
      <c r="Q3529" s="321"/>
    </row>
    <row r="3530" spans="1:17" s="285" customFormat="1" ht="11.25" x14ac:dyDescent="0.2">
      <c r="A3530" s="310" t="s">
        <v>1261</v>
      </c>
      <c r="B3530" s="296" t="s">
        <v>1262</v>
      </c>
      <c r="C3530" s="296" t="s">
        <v>312</v>
      </c>
      <c r="D3530" s="297" t="s">
        <v>4880</v>
      </c>
      <c r="E3530" s="298">
        <v>3500</v>
      </c>
      <c r="F3530" s="298" t="s">
        <v>8008</v>
      </c>
      <c r="G3530" s="297" t="s">
        <v>8009</v>
      </c>
      <c r="H3530" s="297" t="s">
        <v>4896</v>
      </c>
      <c r="I3530" s="297" t="s">
        <v>4897</v>
      </c>
      <c r="J3530" s="297" t="s">
        <v>4898</v>
      </c>
      <c r="K3530" s="297"/>
      <c r="L3530" s="297"/>
      <c r="M3530" s="297"/>
      <c r="N3530" s="298">
        <v>0</v>
      </c>
      <c r="O3530" s="296">
        <v>1</v>
      </c>
      <c r="P3530" s="327">
        <v>4962.4081223766698</v>
      </c>
      <c r="Q3530" s="321"/>
    </row>
    <row r="3531" spans="1:17" s="285" customFormat="1" ht="11.25" x14ac:dyDescent="0.2">
      <c r="A3531" s="310" t="s">
        <v>1261</v>
      </c>
      <c r="B3531" s="298" t="s">
        <v>1262</v>
      </c>
      <c r="C3531" s="298" t="s">
        <v>312</v>
      </c>
      <c r="D3531" s="297" t="s">
        <v>4864</v>
      </c>
      <c r="E3531" s="298">
        <v>8500</v>
      </c>
      <c r="F3531" s="298" t="s">
        <v>8423</v>
      </c>
      <c r="G3531" s="297" t="s">
        <v>8424</v>
      </c>
      <c r="H3531" s="297" t="s">
        <v>4877</v>
      </c>
      <c r="I3531" s="297" t="s">
        <v>4868</v>
      </c>
      <c r="J3531" s="297" t="s">
        <v>4869</v>
      </c>
      <c r="K3531" s="297"/>
      <c r="L3531" s="297"/>
      <c r="M3531" s="297"/>
      <c r="N3531" s="298">
        <v>0</v>
      </c>
      <c r="O3531" s="296">
        <v>1</v>
      </c>
      <c r="P3531" s="327">
        <v>8758.2481223766681</v>
      </c>
      <c r="Q3531" s="321"/>
    </row>
    <row r="3532" spans="1:17" s="285" customFormat="1" ht="11.25" x14ac:dyDescent="0.2">
      <c r="A3532" s="310" t="s">
        <v>1261</v>
      </c>
      <c r="B3532" s="298" t="s">
        <v>1262</v>
      </c>
      <c r="C3532" s="298" t="s">
        <v>312</v>
      </c>
      <c r="D3532" s="297" t="s">
        <v>4956</v>
      </c>
      <c r="E3532" s="298">
        <v>2500</v>
      </c>
      <c r="F3532" s="298" t="s">
        <v>7613</v>
      </c>
      <c r="G3532" s="297" t="s">
        <v>7614</v>
      </c>
      <c r="H3532" s="297" t="s">
        <v>7615</v>
      </c>
      <c r="I3532" s="297" t="s">
        <v>4868</v>
      </c>
      <c r="J3532" s="297" t="s">
        <v>5069</v>
      </c>
      <c r="K3532" s="297"/>
      <c r="L3532" s="297"/>
      <c r="M3532" s="297"/>
      <c r="N3532" s="298">
        <v>0</v>
      </c>
      <c r="O3532" s="296">
        <v>1</v>
      </c>
      <c r="P3532" s="327">
        <v>2299.1981223766688</v>
      </c>
      <c r="Q3532" s="321"/>
    </row>
    <row r="3533" spans="1:17" s="285" customFormat="1" ht="11.25" x14ac:dyDescent="0.2">
      <c r="A3533" s="310" t="s">
        <v>1261</v>
      </c>
      <c r="B3533" s="298" t="s">
        <v>1262</v>
      </c>
      <c r="C3533" s="298" t="s">
        <v>312</v>
      </c>
      <c r="D3533" s="297" t="s">
        <v>4864</v>
      </c>
      <c r="E3533" s="298">
        <v>4800</v>
      </c>
      <c r="F3533" s="298" t="s">
        <v>7911</v>
      </c>
      <c r="G3533" s="297" t="s">
        <v>7912</v>
      </c>
      <c r="H3533" s="297" t="s">
        <v>5029</v>
      </c>
      <c r="I3533" s="297" t="s">
        <v>4868</v>
      </c>
      <c r="J3533" s="297" t="s">
        <v>4869</v>
      </c>
      <c r="K3533" s="297"/>
      <c r="L3533" s="297"/>
      <c r="M3533" s="297"/>
      <c r="N3533" s="298">
        <v>0</v>
      </c>
      <c r="O3533" s="296">
        <v>1</v>
      </c>
      <c r="P3533" s="327">
        <v>7526.8581223766696</v>
      </c>
      <c r="Q3533" s="321"/>
    </row>
    <row r="3534" spans="1:17" s="285" customFormat="1" ht="11.25" x14ac:dyDescent="0.2">
      <c r="A3534" s="310" t="s">
        <v>1261</v>
      </c>
      <c r="B3534" s="298" t="s">
        <v>1262</v>
      </c>
      <c r="C3534" s="298" t="s">
        <v>312</v>
      </c>
      <c r="D3534" s="297" t="s">
        <v>4864</v>
      </c>
      <c r="E3534" s="298">
        <v>8500</v>
      </c>
      <c r="F3534" s="298" t="s">
        <v>8124</v>
      </c>
      <c r="G3534" s="297" t="s">
        <v>8125</v>
      </c>
      <c r="H3534" s="297" t="s">
        <v>4877</v>
      </c>
      <c r="I3534" s="297" t="s">
        <v>4868</v>
      </c>
      <c r="J3534" s="297" t="s">
        <v>4869</v>
      </c>
      <c r="K3534" s="297"/>
      <c r="L3534" s="297"/>
      <c r="M3534" s="297"/>
      <c r="N3534" s="298">
        <v>0</v>
      </c>
      <c r="O3534" s="296">
        <v>1</v>
      </c>
      <c r="P3534" s="327">
        <v>14094.358122376669</v>
      </c>
      <c r="Q3534" s="321"/>
    </row>
    <row r="3535" spans="1:17" s="285" customFormat="1" ht="11.25" x14ac:dyDescent="0.2">
      <c r="A3535" s="310" t="s">
        <v>1261</v>
      </c>
      <c r="B3535" s="298" t="s">
        <v>1262</v>
      </c>
      <c r="C3535" s="298" t="s">
        <v>312</v>
      </c>
      <c r="D3535" s="297" t="s">
        <v>4864</v>
      </c>
      <c r="E3535" s="298">
        <v>12000</v>
      </c>
      <c r="F3535" s="298" t="s">
        <v>6220</v>
      </c>
      <c r="G3535" s="297" t="s">
        <v>6221</v>
      </c>
      <c r="H3535" s="297" t="s">
        <v>4917</v>
      </c>
      <c r="I3535" s="297" t="s">
        <v>4868</v>
      </c>
      <c r="J3535" s="297" t="s">
        <v>4869</v>
      </c>
      <c r="K3535" s="297"/>
      <c r="L3535" s="297"/>
      <c r="M3535" s="297"/>
      <c r="N3535" s="298">
        <v>0</v>
      </c>
      <c r="O3535" s="296">
        <v>1</v>
      </c>
      <c r="P3535" s="327">
        <v>10040.188122376669</v>
      </c>
      <c r="Q3535" s="321"/>
    </row>
    <row r="3536" spans="1:17" s="285" customFormat="1" ht="11.25" x14ac:dyDescent="0.2">
      <c r="A3536" s="310" t="s">
        <v>1261</v>
      </c>
      <c r="B3536" s="298" t="s">
        <v>1262</v>
      </c>
      <c r="C3536" s="298" t="s">
        <v>312</v>
      </c>
      <c r="D3536" s="297" t="s">
        <v>4864</v>
      </c>
      <c r="E3536" s="298">
        <v>9000</v>
      </c>
      <c r="F3536" s="298" t="s">
        <v>6383</v>
      </c>
      <c r="G3536" s="297" t="s">
        <v>6384</v>
      </c>
      <c r="H3536" s="297" t="s">
        <v>4917</v>
      </c>
      <c r="I3536" s="297" t="s">
        <v>4868</v>
      </c>
      <c r="J3536" s="297" t="s">
        <v>4869</v>
      </c>
      <c r="K3536" s="297"/>
      <c r="L3536" s="297"/>
      <c r="M3536" s="297"/>
      <c r="N3536" s="298">
        <v>0</v>
      </c>
      <c r="O3536" s="296">
        <v>1</v>
      </c>
      <c r="P3536" s="327">
        <v>8165.1881223766686</v>
      </c>
      <c r="Q3536" s="321"/>
    </row>
    <row r="3537" spans="1:17" s="285" customFormat="1" ht="11.25" x14ac:dyDescent="0.2">
      <c r="A3537" s="310" t="s">
        <v>1261</v>
      </c>
      <c r="B3537" s="298" t="s">
        <v>1262</v>
      </c>
      <c r="C3537" s="298" t="s">
        <v>312</v>
      </c>
      <c r="D3537" s="297" t="s">
        <v>4864</v>
      </c>
      <c r="E3537" s="298">
        <v>7500</v>
      </c>
      <c r="F3537" s="298" t="s">
        <v>7260</v>
      </c>
      <c r="G3537" s="297" t="s">
        <v>7261</v>
      </c>
      <c r="H3537" s="297" t="s">
        <v>4867</v>
      </c>
      <c r="I3537" s="297" t="s">
        <v>4868</v>
      </c>
      <c r="J3537" s="297" t="s">
        <v>4869</v>
      </c>
      <c r="K3537" s="297"/>
      <c r="L3537" s="297"/>
      <c r="M3537" s="297"/>
      <c r="N3537" s="298">
        <v>0</v>
      </c>
      <c r="O3537" s="296">
        <v>1</v>
      </c>
      <c r="P3537" s="327">
        <v>11931.858122376669</v>
      </c>
      <c r="Q3537" s="321"/>
    </row>
    <row r="3538" spans="1:17" s="285" customFormat="1" ht="11.25" x14ac:dyDescent="0.2">
      <c r="A3538" s="310" t="s">
        <v>1261</v>
      </c>
      <c r="B3538" s="298" t="s">
        <v>1262</v>
      </c>
      <c r="C3538" s="298" t="s">
        <v>312</v>
      </c>
      <c r="D3538" s="297" t="s">
        <v>4864</v>
      </c>
      <c r="E3538" s="298">
        <v>8500</v>
      </c>
      <c r="F3538" s="298" t="s">
        <v>7803</v>
      </c>
      <c r="G3538" s="297" t="s">
        <v>7804</v>
      </c>
      <c r="H3538" s="297" t="s">
        <v>4887</v>
      </c>
      <c r="I3538" s="297" t="s">
        <v>4868</v>
      </c>
      <c r="J3538" s="297" t="s">
        <v>4869</v>
      </c>
      <c r="K3538" s="297"/>
      <c r="L3538" s="297"/>
      <c r="M3538" s="297"/>
      <c r="N3538" s="298">
        <v>0</v>
      </c>
      <c r="O3538" s="296">
        <v>1</v>
      </c>
      <c r="P3538" s="327">
        <v>10198.518122376669</v>
      </c>
      <c r="Q3538" s="321"/>
    </row>
    <row r="3539" spans="1:17" s="285" customFormat="1" ht="11.25" x14ac:dyDescent="0.2">
      <c r="A3539" s="310" t="s">
        <v>1261</v>
      </c>
      <c r="B3539" s="298" t="s">
        <v>1262</v>
      </c>
      <c r="C3539" s="298" t="s">
        <v>312</v>
      </c>
      <c r="D3539" s="297" t="s">
        <v>4864</v>
      </c>
      <c r="E3539" s="298">
        <v>6500</v>
      </c>
      <c r="F3539" s="298" t="s">
        <v>5617</v>
      </c>
      <c r="G3539" s="297" t="s">
        <v>5618</v>
      </c>
      <c r="H3539" s="297" t="s">
        <v>4877</v>
      </c>
      <c r="I3539" s="297" t="s">
        <v>4868</v>
      </c>
      <c r="J3539" s="297" t="s">
        <v>4869</v>
      </c>
      <c r="K3539" s="297"/>
      <c r="L3539" s="297"/>
      <c r="M3539" s="297"/>
      <c r="N3539" s="298">
        <v>0</v>
      </c>
      <c r="O3539" s="296">
        <v>1</v>
      </c>
      <c r="P3539" s="327">
        <v>7886.0181223766695</v>
      </c>
      <c r="Q3539" s="321"/>
    </row>
    <row r="3540" spans="1:17" s="285" customFormat="1" ht="11.25" x14ac:dyDescent="0.2">
      <c r="A3540" s="310" t="s">
        <v>1261</v>
      </c>
      <c r="B3540" s="298" t="s">
        <v>1262</v>
      </c>
      <c r="C3540" s="298" t="s">
        <v>312</v>
      </c>
      <c r="D3540" s="297" t="s">
        <v>4864</v>
      </c>
      <c r="E3540" s="298" t="s">
        <v>5207</v>
      </c>
      <c r="F3540" s="298" t="s">
        <v>7897</v>
      </c>
      <c r="G3540" s="297" t="s">
        <v>7898</v>
      </c>
      <c r="H3540" s="297" t="s">
        <v>4877</v>
      </c>
      <c r="I3540" s="297" t="s">
        <v>4868</v>
      </c>
      <c r="J3540" s="297" t="s">
        <v>4869</v>
      </c>
      <c r="K3540" s="297"/>
      <c r="L3540" s="297"/>
      <c r="M3540" s="297"/>
      <c r="N3540" s="298">
        <v>0</v>
      </c>
      <c r="O3540" s="296">
        <v>1</v>
      </c>
      <c r="P3540" s="327">
        <v>8356.8581223766687</v>
      </c>
      <c r="Q3540" s="321"/>
    </row>
    <row r="3541" spans="1:17" s="285" customFormat="1" ht="11.25" x14ac:dyDescent="0.2">
      <c r="A3541" s="310" t="s">
        <v>1261</v>
      </c>
      <c r="B3541" s="298" t="s">
        <v>1262</v>
      </c>
      <c r="C3541" s="298" t="s">
        <v>312</v>
      </c>
      <c r="D3541" s="297" t="s">
        <v>4864</v>
      </c>
      <c r="E3541" s="298">
        <v>6500</v>
      </c>
      <c r="F3541" s="298" t="s">
        <v>7396</v>
      </c>
      <c r="G3541" s="297" t="s">
        <v>7397</v>
      </c>
      <c r="H3541" s="297" t="s">
        <v>4877</v>
      </c>
      <c r="I3541" s="297" t="s">
        <v>4868</v>
      </c>
      <c r="J3541" s="297" t="s">
        <v>4869</v>
      </c>
      <c r="K3541" s="297"/>
      <c r="L3541" s="297"/>
      <c r="M3541" s="297"/>
      <c r="N3541" s="298">
        <v>0</v>
      </c>
      <c r="O3541" s="296">
        <v>1</v>
      </c>
      <c r="P3541" s="327">
        <v>2052.9481223766688</v>
      </c>
      <c r="Q3541" s="321"/>
    </row>
    <row r="3542" spans="1:17" s="285" customFormat="1" ht="11.25" x14ac:dyDescent="0.2">
      <c r="A3542" s="310" t="s">
        <v>1261</v>
      </c>
      <c r="B3542" s="298" t="s">
        <v>1262</v>
      </c>
      <c r="C3542" s="298" t="s">
        <v>312</v>
      </c>
      <c r="D3542" s="297" t="s">
        <v>4864</v>
      </c>
      <c r="E3542" s="298">
        <v>6500</v>
      </c>
      <c r="F3542" s="298" t="s">
        <v>5829</v>
      </c>
      <c r="G3542" s="297" t="s">
        <v>5830</v>
      </c>
      <c r="H3542" s="297" t="s">
        <v>4877</v>
      </c>
      <c r="I3542" s="297" t="s">
        <v>4868</v>
      </c>
      <c r="J3542" s="297" t="s">
        <v>4869</v>
      </c>
      <c r="K3542" s="297"/>
      <c r="L3542" s="297"/>
      <c r="M3542" s="297"/>
      <c r="N3542" s="298">
        <v>0</v>
      </c>
      <c r="O3542" s="296">
        <v>1</v>
      </c>
      <c r="P3542" s="327">
        <v>6513.7981223766692</v>
      </c>
      <c r="Q3542" s="321"/>
    </row>
    <row r="3543" spans="1:17" s="285" customFormat="1" ht="11.25" x14ac:dyDescent="0.2">
      <c r="A3543" s="310" t="s">
        <v>1261</v>
      </c>
      <c r="B3543" s="298" t="s">
        <v>1262</v>
      </c>
      <c r="C3543" s="298" t="s">
        <v>312</v>
      </c>
      <c r="D3543" s="297" t="s">
        <v>4864</v>
      </c>
      <c r="E3543" s="298">
        <v>6500</v>
      </c>
      <c r="F3543" s="298" t="s">
        <v>6222</v>
      </c>
      <c r="G3543" s="297" t="s">
        <v>6223</v>
      </c>
      <c r="H3543" s="297" t="s">
        <v>4877</v>
      </c>
      <c r="I3543" s="297" t="s">
        <v>4868</v>
      </c>
      <c r="J3543" s="297" t="s">
        <v>4869</v>
      </c>
      <c r="K3543" s="297"/>
      <c r="L3543" s="297"/>
      <c r="M3543" s="297"/>
      <c r="N3543" s="298">
        <v>0</v>
      </c>
      <c r="O3543" s="296">
        <v>1</v>
      </c>
      <c r="P3543" s="327">
        <v>8572.1281223766691</v>
      </c>
      <c r="Q3543" s="321"/>
    </row>
    <row r="3544" spans="1:17" s="285" customFormat="1" ht="11.25" x14ac:dyDescent="0.2">
      <c r="A3544" s="310" t="s">
        <v>1261</v>
      </c>
      <c r="B3544" s="298" t="s">
        <v>1262</v>
      </c>
      <c r="C3544" s="298" t="s">
        <v>312</v>
      </c>
      <c r="D3544" s="297" t="s">
        <v>4864</v>
      </c>
      <c r="E3544" s="298">
        <v>5500</v>
      </c>
      <c r="F3544" s="298" t="s">
        <v>7947</v>
      </c>
      <c r="G3544" s="297" t="s">
        <v>7948</v>
      </c>
      <c r="H3544" s="297" t="s">
        <v>4867</v>
      </c>
      <c r="I3544" s="297" t="s">
        <v>4868</v>
      </c>
      <c r="J3544" s="297" t="s">
        <v>4869</v>
      </c>
      <c r="K3544" s="297"/>
      <c r="L3544" s="297"/>
      <c r="M3544" s="297"/>
      <c r="N3544" s="298">
        <v>0</v>
      </c>
      <c r="O3544" s="296">
        <v>1</v>
      </c>
      <c r="P3544" s="327">
        <v>5716.5781223766699</v>
      </c>
      <c r="Q3544" s="321"/>
    </row>
    <row r="3545" spans="1:17" s="285" customFormat="1" ht="11.25" x14ac:dyDescent="0.2">
      <c r="A3545" s="310" t="s">
        <v>1261</v>
      </c>
      <c r="B3545" s="298" t="s">
        <v>1262</v>
      </c>
      <c r="C3545" s="298" t="s">
        <v>312</v>
      </c>
      <c r="D3545" s="297" t="s">
        <v>4864</v>
      </c>
      <c r="E3545" s="298">
        <v>7500</v>
      </c>
      <c r="F3545" s="298" t="s">
        <v>7353</v>
      </c>
      <c r="G3545" s="297" t="s">
        <v>7354</v>
      </c>
      <c r="H3545" s="297" t="s">
        <v>4867</v>
      </c>
      <c r="I3545" s="297" t="s">
        <v>4868</v>
      </c>
      <c r="J3545" s="297" t="s">
        <v>4869</v>
      </c>
      <c r="K3545" s="297"/>
      <c r="L3545" s="297"/>
      <c r="M3545" s="297"/>
      <c r="N3545" s="298">
        <v>0</v>
      </c>
      <c r="O3545" s="296">
        <v>1</v>
      </c>
      <c r="P3545" s="327">
        <v>8952.6881223766686</v>
      </c>
      <c r="Q3545" s="321"/>
    </row>
    <row r="3546" spans="1:17" s="285" customFormat="1" ht="11.25" x14ac:dyDescent="0.2">
      <c r="A3546" s="310" t="s">
        <v>1261</v>
      </c>
      <c r="B3546" s="298" t="s">
        <v>1262</v>
      </c>
      <c r="C3546" s="298" t="s">
        <v>312</v>
      </c>
      <c r="D3546" s="297" t="s">
        <v>4864</v>
      </c>
      <c r="E3546" s="298">
        <v>7500</v>
      </c>
      <c r="F3546" s="298" t="s">
        <v>8089</v>
      </c>
      <c r="G3546" s="297" t="s">
        <v>8090</v>
      </c>
      <c r="H3546" s="297" t="s">
        <v>4867</v>
      </c>
      <c r="I3546" s="297" t="s">
        <v>4868</v>
      </c>
      <c r="J3546" s="297" t="s">
        <v>4869</v>
      </c>
      <c r="K3546" s="297"/>
      <c r="L3546" s="297"/>
      <c r="M3546" s="297"/>
      <c r="N3546" s="298">
        <v>0</v>
      </c>
      <c r="O3546" s="296">
        <v>1</v>
      </c>
      <c r="P3546" s="327">
        <v>3702.6881223766691</v>
      </c>
      <c r="Q3546" s="321"/>
    </row>
    <row r="3547" spans="1:17" s="285" customFormat="1" ht="11.25" x14ac:dyDescent="0.2">
      <c r="A3547" s="310" t="s">
        <v>1261</v>
      </c>
      <c r="B3547" s="298" t="s">
        <v>1262</v>
      </c>
      <c r="C3547" s="298" t="s">
        <v>312</v>
      </c>
      <c r="D3547" s="297" t="s">
        <v>4864</v>
      </c>
      <c r="E3547" s="298">
        <v>6500</v>
      </c>
      <c r="F3547" s="298" t="s">
        <v>6126</v>
      </c>
      <c r="G3547" s="297" t="s">
        <v>6127</v>
      </c>
      <c r="H3547" s="297" t="s">
        <v>4867</v>
      </c>
      <c r="I3547" s="297" t="s">
        <v>4868</v>
      </c>
      <c r="J3547" s="297" t="s">
        <v>4869</v>
      </c>
      <c r="K3547" s="297"/>
      <c r="L3547" s="297"/>
      <c r="M3547" s="297"/>
      <c r="N3547" s="298">
        <v>0</v>
      </c>
      <c r="O3547" s="296">
        <v>1</v>
      </c>
      <c r="P3547" s="327">
        <v>6387.4081223766698</v>
      </c>
      <c r="Q3547" s="321"/>
    </row>
    <row r="3548" spans="1:17" s="285" customFormat="1" ht="11.25" x14ac:dyDescent="0.2">
      <c r="A3548" s="310" t="s">
        <v>1261</v>
      </c>
      <c r="B3548" s="298" t="s">
        <v>1262</v>
      </c>
      <c r="C3548" s="298" t="s">
        <v>312</v>
      </c>
      <c r="D3548" s="297" t="s">
        <v>4864</v>
      </c>
      <c r="E3548" s="298">
        <v>8500</v>
      </c>
      <c r="F3548" s="298" t="s">
        <v>6101</v>
      </c>
      <c r="G3548" s="297" t="s">
        <v>6102</v>
      </c>
      <c r="H3548" s="297" t="s">
        <v>4867</v>
      </c>
      <c r="I3548" s="297" t="s">
        <v>4868</v>
      </c>
      <c r="J3548" s="297" t="s">
        <v>4869</v>
      </c>
      <c r="K3548" s="297"/>
      <c r="L3548" s="297"/>
      <c r="M3548" s="297"/>
      <c r="N3548" s="298">
        <v>0</v>
      </c>
      <c r="O3548" s="296">
        <v>1</v>
      </c>
      <c r="P3548" s="327">
        <v>8049.9081223766698</v>
      </c>
      <c r="Q3548" s="321"/>
    </row>
    <row r="3549" spans="1:17" s="285" customFormat="1" ht="11.25" x14ac:dyDescent="0.2">
      <c r="A3549" s="310" t="s">
        <v>1261</v>
      </c>
      <c r="B3549" s="298" t="s">
        <v>1262</v>
      </c>
      <c r="C3549" s="298" t="s">
        <v>312</v>
      </c>
      <c r="D3549" s="297" t="s">
        <v>4864</v>
      </c>
      <c r="E3549" s="298">
        <v>9500</v>
      </c>
      <c r="F3549" s="298" t="s">
        <v>6364</v>
      </c>
      <c r="G3549" s="297" t="s">
        <v>6365</v>
      </c>
      <c r="H3549" s="297" t="s">
        <v>4867</v>
      </c>
      <c r="I3549" s="297" t="s">
        <v>4868</v>
      </c>
      <c r="J3549" s="297" t="s">
        <v>4869</v>
      </c>
      <c r="K3549" s="297"/>
      <c r="L3549" s="297"/>
      <c r="M3549" s="297"/>
      <c r="N3549" s="298">
        <v>0</v>
      </c>
      <c r="O3549" s="296">
        <v>1</v>
      </c>
      <c r="P3549" s="327">
        <v>9323.5181223766685</v>
      </c>
      <c r="Q3549" s="321"/>
    </row>
    <row r="3550" spans="1:17" s="285" customFormat="1" ht="11.25" x14ac:dyDescent="0.2">
      <c r="A3550" s="310" t="s">
        <v>1261</v>
      </c>
      <c r="B3550" s="298" t="s">
        <v>1262</v>
      </c>
      <c r="C3550" s="298" t="s">
        <v>312</v>
      </c>
      <c r="D3550" s="297" t="s">
        <v>4864</v>
      </c>
      <c r="E3550" s="298">
        <v>10500</v>
      </c>
      <c r="F3550" s="298" t="s">
        <v>7636</v>
      </c>
      <c r="G3550" s="297" t="s">
        <v>7637</v>
      </c>
      <c r="H3550" s="297" t="s">
        <v>4877</v>
      </c>
      <c r="I3550" s="297" t="s">
        <v>4868</v>
      </c>
      <c r="J3550" s="297" t="s">
        <v>4869</v>
      </c>
      <c r="K3550" s="297"/>
      <c r="L3550" s="297"/>
      <c r="M3550" s="297"/>
      <c r="N3550" s="298">
        <v>0</v>
      </c>
      <c r="O3550" s="296">
        <v>1</v>
      </c>
      <c r="P3550" s="327">
        <v>10290.188122376669</v>
      </c>
      <c r="Q3550" s="321"/>
    </row>
    <row r="3551" spans="1:17" s="285" customFormat="1" ht="11.25" x14ac:dyDescent="0.2">
      <c r="A3551" s="310" t="s">
        <v>1261</v>
      </c>
      <c r="B3551" s="298" t="s">
        <v>1262</v>
      </c>
      <c r="C3551" s="298" t="s">
        <v>312</v>
      </c>
      <c r="D3551" s="297" t="s">
        <v>4864</v>
      </c>
      <c r="E3551" s="298">
        <v>5500</v>
      </c>
      <c r="F3551" s="298" t="s">
        <v>4929</v>
      </c>
      <c r="G3551" s="297" t="s">
        <v>4930</v>
      </c>
      <c r="H3551" s="297" t="s">
        <v>4931</v>
      </c>
      <c r="I3551" s="297" t="s">
        <v>4868</v>
      </c>
      <c r="J3551" s="297" t="s">
        <v>4869</v>
      </c>
      <c r="K3551" s="297"/>
      <c r="L3551" s="297"/>
      <c r="M3551" s="297"/>
      <c r="N3551" s="298">
        <v>0</v>
      </c>
      <c r="O3551" s="296">
        <v>1</v>
      </c>
      <c r="P3551" s="327">
        <v>5456.8581223766696</v>
      </c>
      <c r="Q3551" s="321"/>
    </row>
    <row r="3552" spans="1:17" s="285" customFormat="1" ht="11.25" x14ac:dyDescent="0.2">
      <c r="A3552" s="310" t="s">
        <v>1261</v>
      </c>
      <c r="B3552" s="298" t="s">
        <v>1262</v>
      </c>
      <c r="C3552" s="298" t="s">
        <v>312</v>
      </c>
      <c r="D3552" s="297" t="s">
        <v>4864</v>
      </c>
      <c r="E3552" s="298">
        <v>6500</v>
      </c>
      <c r="F3552" s="298" t="s">
        <v>5774</v>
      </c>
      <c r="G3552" s="297" t="s">
        <v>5775</v>
      </c>
      <c r="H3552" s="297" t="s">
        <v>4877</v>
      </c>
      <c r="I3552" s="297" t="s">
        <v>4868</v>
      </c>
      <c r="J3552" s="297" t="s">
        <v>4869</v>
      </c>
      <c r="K3552" s="297"/>
      <c r="L3552" s="297"/>
      <c r="M3552" s="297"/>
      <c r="N3552" s="298">
        <v>0</v>
      </c>
      <c r="O3552" s="296">
        <v>1</v>
      </c>
      <c r="P3552" s="327">
        <v>2389.4181223766686</v>
      </c>
      <c r="Q3552" s="321"/>
    </row>
    <row r="3553" spans="1:17" s="285" customFormat="1" ht="11.25" x14ac:dyDescent="0.2">
      <c r="A3553" s="310" t="s">
        <v>1261</v>
      </c>
      <c r="B3553" s="298" t="s">
        <v>1262</v>
      </c>
      <c r="C3553" s="298" t="s">
        <v>312</v>
      </c>
      <c r="D3553" s="297" t="s">
        <v>4864</v>
      </c>
      <c r="E3553" s="298">
        <v>8500</v>
      </c>
      <c r="F3553" s="298" t="s">
        <v>6358</v>
      </c>
      <c r="G3553" s="297" t="s">
        <v>6359</v>
      </c>
      <c r="H3553" s="297" t="s">
        <v>4874</v>
      </c>
      <c r="I3553" s="297" t="s">
        <v>4868</v>
      </c>
      <c r="J3553" s="297" t="s">
        <v>4869</v>
      </c>
      <c r="K3553" s="297"/>
      <c r="L3553" s="297"/>
      <c r="M3553" s="297"/>
      <c r="N3553" s="298">
        <v>0</v>
      </c>
      <c r="O3553" s="296">
        <v>1</v>
      </c>
      <c r="P3553" s="327">
        <v>1518.0281223766692</v>
      </c>
      <c r="Q3553" s="321"/>
    </row>
    <row r="3554" spans="1:17" s="285" customFormat="1" ht="11.25" x14ac:dyDescent="0.2">
      <c r="A3554" s="310" t="s">
        <v>1261</v>
      </c>
      <c r="B3554" s="298" t="s">
        <v>1262</v>
      </c>
      <c r="C3554" s="298" t="s">
        <v>312</v>
      </c>
      <c r="D3554" s="297" t="s">
        <v>4864</v>
      </c>
      <c r="E3554" s="298">
        <v>8500</v>
      </c>
      <c r="F3554" s="298" t="s">
        <v>5726</v>
      </c>
      <c r="G3554" s="297" t="s">
        <v>5727</v>
      </c>
      <c r="H3554" s="297" t="s">
        <v>5728</v>
      </c>
      <c r="I3554" s="297" t="s">
        <v>4868</v>
      </c>
      <c r="J3554" s="297" t="s">
        <v>4869</v>
      </c>
      <c r="K3554" s="297"/>
      <c r="L3554" s="297"/>
      <c r="M3554" s="297"/>
      <c r="N3554" s="298">
        <v>0</v>
      </c>
      <c r="O3554" s="296">
        <v>1</v>
      </c>
      <c r="P3554" s="327">
        <v>5218.8281223766689</v>
      </c>
      <c r="Q3554" s="321"/>
    </row>
    <row r="3555" spans="1:17" s="285" customFormat="1" ht="11.25" x14ac:dyDescent="0.2">
      <c r="A3555" s="310" t="s">
        <v>1261</v>
      </c>
      <c r="B3555" s="298" t="s">
        <v>1262</v>
      </c>
      <c r="C3555" s="298" t="s">
        <v>312</v>
      </c>
      <c r="D3555" s="297" t="s">
        <v>4864</v>
      </c>
      <c r="E3555" s="298">
        <v>6500</v>
      </c>
      <c r="F3555" s="298" t="s">
        <v>6947</v>
      </c>
      <c r="G3555" s="297" t="s">
        <v>6948</v>
      </c>
      <c r="H3555" s="297" t="s">
        <v>4877</v>
      </c>
      <c r="I3555" s="297" t="s">
        <v>4868</v>
      </c>
      <c r="J3555" s="297" t="s">
        <v>4869</v>
      </c>
      <c r="K3555" s="297"/>
      <c r="L3555" s="297"/>
      <c r="M3555" s="297"/>
      <c r="N3555" s="298">
        <v>0</v>
      </c>
      <c r="O3555" s="296">
        <v>1</v>
      </c>
      <c r="P3555" s="327">
        <v>1142.5781223766692</v>
      </c>
      <c r="Q3555" s="321"/>
    </row>
    <row r="3556" spans="1:17" s="285" customFormat="1" ht="11.25" x14ac:dyDescent="0.2">
      <c r="A3556" s="310" t="s">
        <v>1261</v>
      </c>
      <c r="B3556" s="298" t="s">
        <v>1262</v>
      </c>
      <c r="C3556" s="298" t="s">
        <v>312</v>
      </c>
      <c r="D3556" s="297" t="s">
        <v>4864</v>
      </c>
      <c r="E3556" s="298">
        <v>7500</v>
      </c>
      <c r="F3556" s="298" t="s">
        <v>4918</v>
      </c>
      <c r="G3556" s="297" t="s">
        <v>4919</v>
      </c>
      <c r="H3556" s="297" t="s">
        <v>4867</v>
      </c>
      <c r="I3556" s="297" t="s">
        <v>4868</v>
      </c>
      <c r="J3556" s="297" t="s">
        <v>4869</v>
      </c>
      <c r="K3556" s="297"/>
      <c r="L3556" s="297"/>
      <c r="M3556" s="297"/>
      <c r="N3556" s="298">
        <v>1</v>
      </c>
      <c r="O3556" s="298">
        <v>4</v>
      </c>
      <c r="P3556" s="327">
        <v>26460.258122376668</v>
      </c>
      <c r="Q3556" s="321"/>
    </row>
    <row r="3557" spans="1:17" s="285" customFormat="1" ht="12" thickBot="1" x14ac:dyDescent="0.25">
      <c r="A3557" s="311" t="s">
        <v>1261</v>
      </c>
      <c r="B3557" s="312" t="s">
        <v>1262</v>
      </c>
      <c r="C3557" s="312" t="s">
        <v>312</v>
      </c>
      <c r="D3557" s="313" t="s">
        <v>4864</v>
      </c>
      <c r="E3557" s="312">
        <v>11000</v>
      </c>
      <c r="F3557" s="312" t="s">
        <v>7047</v>
      </c>
      <c r="G3557" s="313" t="s">
        <v>7048</v>
      </c>
      <c r="H3557" s="313" t="s">
        <v>4867</v>
      </c>
      <c r="I3557" s="313" t="s">
        <v>4868</v>
      </c>
      <c r="J3557" s="313" t="s">
        <v>4869</v>
      </c>
      <c r="K3557" s="313"/>
      <c r="L3557" s="313"/>
      <c r="M3557" s="313"/>
      <c r="N3557" s="312">
        <v>2</v>
      </c>
      <c r="O3557" s="312">
        <v>5</v>
      </c>
      <c r="P3557" s="331">
        <v>51305.828122376668</v>
      </c>
      <c r="Q3557" s="321"/>
    </row>
    <row r="3558" spans="1:17" s="338" customFormat="1" ht="15.75" thickBot="1" x14ac:dyDescent="0.25">
      <c r="A3558" s="332"/>
      <c r="B3558" s="333"/>
      <c r="C3558" s="333"/>
      <c r="D3558" s="334"/>
      <c r="E3558" s="333"/>
      <c r="F3558" s="333"/>
      <c r="G3558" s="334"/>
      <c r="H3558" s="334"/>
      <c r="I3558" s="334"/>
      <c r="J3558" s="334"/>
      <c r="K3558" s="334"/>
      <c r="L3558" s="334"/>
      <c r="M3558" s="335">
        <f>SUM(M7:M1890)</f>
        <v>128372838.44000328</v>
      </c>
      <c r="N3558" s="336"/>
      <c r="O3558" s="336"/>
      <c r="P3558" s="337">
        <f>SUM(P1891:P3557)</f>
        <v>68016687.010002136</v>
      </c>
      <c r="Q3558" s="321"/>
    </row>
    <row r="3559" spans="1:17" x14ac:dyDescent="0.25">
      <c r="A3559" s="289"/>
      <c r="B3559" s="289"/>
      <c r="C3559" s="289"/>
      <c r="D3559" s="285"/>
      <c r="E3559" s="289"/>
      <c r="F3559" s="289"/>
      <c r="G3559" s="285"/>
      <c r="H3559" s="285"/>
      <c r="I3559" s="285"/>
      <c r="J3559" s="285"/>
      <c r="K3559" s="285"/>
      <c r="L3559" s="285"/>
      <c r="M3559" s="285"/>
      <c r="N3559" s="289"/>
      <c r="O3559" s="289"/>
      <c r="P3559" s="321"/>
    </row>
    <row r="3560" spans="1:17" s="341" customFormat="1" ht="11.25" x14ac:dyDescent="0.2">
      <c r="A3560" s="285" t="s">
        <v>218</v>
      </c>
      <c r="B3560" s="340"/>
      <c r="E3560" s="340"/>
      <c r="F3560" s="340"/>
      <c r="K3560" s="340"/>
      <c r="L3560" s="340"/>
      <c r="M3560" s="342"/>
      <c r="N3560" s="340"/>
    </row>
    <row r="3561" spans="1:17" s="341" customFormat="1" ht="11.25" x14ac:dyDescent="0.2">
      <c r="A3561" s="343" t="s">
        <v>8587</v>
      </c>
      <c r="B3561" s="340"/>
      <c r="E3561" s="340"/>
      <c r="F3561" s="340"/>
      <c r="K3561" s="340"/>
      <c r="L3561" s="340"/>
      <c r="M3561" s="342"/>
      <c r="N3561" s="344"/>
      <c r="P3561" s="345"/>
    </row>
    <row r="3562" spans="1:17" s="341" customFormat="1" ht="11.25" x14ac:dyDescent="0.2">
      <c r="A3562" s="341" t="s">
        <v>8588</v>
      </c>
      <c r="B3562" s="340"/>
      <c r="E3562" s="340"/>
      <c r="F3562" s="340"/>
      <c r="K3562" s="340"/>
      <c r="L3562" s="340"/>
      <c r="M3562" s="342"/>
      <c r="N3562" s="340"/>
    </row>
    <row r="3563" spans="1:17" s="341" customFormat="1" ht="11.25" x14ac:dyDescent="0.2">
      <c r="A3563" s="341" t="s">
        <v>8589</v>
      </c>
      <c r="B3563" s="340"/>
      <c r="E3563" s="340"/>
      <c r="F3563" s="340"/>
      <c r="K3563" s="340"/>
      <c r="L3563" s="340"/>
      <c r="M3563" s="342"/>
      <c r="N3563" s="340"/>
    </row>
  </sheetData>
  <mergeCells count="4">
    <mergeCell ref="A5:E5"/>
    <mergeCell ref="F5:J5"/>
    <mergeCell ref="K5:M5"/>
    <mergeCell ref="N5:P5"/>
  </mergeCells>
  <pageMargins left="0.31496062992125984" right="0.31496062992125984" top="0.19685039370078741" bottom="0.74803149606299213" header="0.31496062992125984" footer="0.31496062992125984"/>
  <pageSetup paperSize="9" scale="59" orientation="landscape" r:id="rId1"/>
  <headerFooter>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ignoredErrors>
    <ignoredError sqref="F7:F355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30EAF-FC78-49DF-825F-F5C53EA84331}">
  <sheetPr>
    <tabColor theme="9" tint="-0.249977111117893"/>
  </sheetPr>
  <dimension ref="A1:R116"/>
  <sheetViews>
    <sheetView zoomScale="80" zoomScaleNormal="80" zoomScaleSheetLayoutView="55" zoomScalePageLayoutView="75" workbookViewId="0">
      <selection activeCell="G17" sqref="G17"/>
    </sheetView>
  </sheetViews>
  <sheetFormatPr baseColWidth="10" defaultColWidth="11.42578125" defaultRowHeight="12" x14ac:dyDescent="0.2"/>
  <cols>
    <col min="1" max="1" width="27.42578125" style="759" customWidth="1"/>
    <col min="2" max="3" width="18.7109375" style="759" customWidth="1"/>
    <col min="4" max="4" width="55.42578125" style="760" customWidth="1"/>
    <col min="5" max="5" width="18.7109375" style="759" customWidth="1"/>
    <col min="6" max="6" width="18.7109375" style="761" customWidth="1"/>
    <col min="7" max="7" width="34.5703125" style="762" customWidth="1"/>
    <col min="8" max="8" width="35.7109375" style="760" customWidth="1"/>
    <col min="9" max="9" width="23.85546875" style="759" customWidth="1"/>
    <col min="10" max="10" width="21.7109375" style="759" customWidth="1"/>
    <col min="11" max="11" width="12" style="761" customWidth="1"/>
    <col min="12" max="12" width="11.28515625" style="761" customWidth="1"/>
    <col min="13" max="13" width="16.140625" style="763" customWidth="1"/>
    <col min="14" max="15" width="8.5703125" style="759" customWidth="1"/>
    <col min="16" max="16" width="15.42578125" style="759" customWidth="1"/>
    <col min="17" max="17" width="26.140625" style="759" customWidth="1"/>
    <col min="18" max="18" width="23.28515625" style="759" customWidth="1"/>
    <col min="19" max="16384" width="11.42578125" style="759"/>
  </cols>
  <sheetData>
    <row r="1" spans="1:18" s="751" customFormat="1" x14ac:dyDescent="0.2">
      <c r="A1" s="751" t="s">
        <v>1245</v>
      </c>
      <c r="D1" s="752"/>
      <c r="F1" s="753"/>
      <c r="G1" s="754"/>
      <c r="H1" s="752"/>
      <c r="K1" s="753"/>
      <c r="L1" s="753"/>
      <c r="M1" s="755"/>
    </row>
    <row r="2" spans="1:18" x14ac:dyDescent="0.2">
      <c r="A2" s="44" t="s">
        <v>221</v>
      </c>
      <c r="B2" s="44"/>
      <c r="C2" s="44"/>
      <c r="D2" s="756"/>
      <c r="E2" s="44"/>
      <c r="F2" s="757"/>
      <c r="G2" s="439"/>
      <c r="H2" s="756"/>
      <c r="I2" s="44"/>
      <c r="J2" s="44"/>
      <c r="K2" s="757"/>
      <c r="L2" s="757"/>
      <c r="M2" s="758"/>
      <c r="N2" s="44"/>
      <c r="O2" s="44"/>
      <c r="P2" s="44"/>
      <c r="Q2" s="44"/>
      <c r="R2" s="44"/>
    </row>
    <row r="3" spans="1:18" x14ac:dyDescent="0.2">
      <c r="A3" s="44"/>
      <c r="B3" s="44"/>
      <c r="C3" s="44"/>
      <c r="D3" s="756"/>
      <c r="E3" s="44"/>
      <c r="F3" s="757"/>
      <c r="G3" s="439"/>
      <c r="H3" s="756"/>
      <c r="I3" s="44"/>
      <c r="J3" s="44"/>
      <c r="K3" s="757"/>
      <c r="L3" s="757"/>
      <c r="M3" s="758"/>
      <c r="N3" s="44"/>
      <c r="O3" s="44"/>
      <c r="P3" s="44"/>
      <c r="Q3" s="44"/>
      <c r="R3" s="44"/>
    </row>
    <row r="4" spans="1:18" x14ac:dyDescent="0.2">
      <c r="A4" s="44"/>
      <c r="B4" s="44"/>
      <c r="C4" s="44"/>
      <c r="D4" s="756"/>
      <c r="E4" s="44"/>
      <c r="F4" s="757"/>
      <c r="G4" s="439"/>
      <c r="H4" s="756"/>
      <c r="I4" s="44"/>
      <c r="J4" s="44"/>
      <c r="K4" s="757"/>
      <c r="L4" s="757"/>
      <c r="M4" s="758"/>
      <c r="N4" s="44"/>
      <c r="O4" s="44"/>
      <c r="P4" s="44"/>
      <c r="Q4" s="44"/>
      <c r="R4" s="44"/>
    </row>
    <row r="5" spans="1:18" ht="12.75" thickBot="1" x14ac:dyDescent="0.25">
      <c r="A5" s="238" t="s">
        <v>908</v>
      </c>
    </row>
    <row r="6" spans="1:18" s="764" customFormat="1" ht="19.5" customHeight="1" thickBot="1" x14ac:dyDescent="0.25">
      <c r="A6" s="954" t="s">
        <v>1246</v>
      </c>
      <c r="B6" s="955"/>
      <c r="C6" s="955"/>
      <c r="D6" s="955"/>
      <c r="E6" s="956"/>
      <c r="F6" s="957" t="s">
        <v>495</v>
      </c>
      <c r="G6" s="958"/>
      <c r="H6" s="959"/>
      <c r="I6" s="959"/>
      <c r="J6" s="960"/>
      <c r="K6" s="961" t="s">
        <v>1247</v>
      </c>
      <c r="L6" s="962"/>
      <c r="M6" s="963"/>
      <c r="N6" s="961" t="s">
        <v>1248</v>
      </c>
      <c r="O6" s="963"/>
      <c r="P6" s="964"/>
    </row>
    <row r="7" spans="1:18" s="765" customFormat="1" ht="80.099999999999994" customHeight="1" x14ac:dyDescent="0.2">
      <c r="A7" s="729" t="s">
        <v>1208</v>
      </c>
      <c r="B7" s="730" t="s">
        <v>1249</v>
      </c>
      <c r="C7" s="730" t="s">
        <v>1250</v>
      </c>
      <c r="D7" s="731" t="s">
        <v>1251</v>
      </c>
      <c r="E7" s="732" t="s">
        <v>1252</v>
      </c>
      <c r="F7" s="733" t="s">
        <v>1253</v>
      </c>
      <c r="G7" s="731" t="s">
        <v>1254</v>
      </c>
      <c r="H7" s="731" t="s">
        <v>1255</v>
      </c>
      <c r="I7" s="730" t="s">
        <v>1256</v>
      </c>
      <c r="J7" s="734" t="s">
        <v>1257</v>
      </c>
      <c r="K7" s="735" t="s">
        <v>1258</v>
      </c>
      <c r="L7" s="736" t="s">
        <v>1259</v>
      </c>
      <c r="M7" s="737" t="s">
        <v>1260</v>
      </c>
      <c r="N7" s="738" t="s">
        <v>1258</v>
      </c>
      <c r="O7" s="739" t="s">
        <v>1259</v>
      </c>
      <c r="P7" s="740" t="s">
        <v>1260</v>
      </c>
    </row>
    <row r="8" spans="1:18" ht="33.75" x14ac:dyDescent="0.2">
      <c r="A8" s="741" t="s">
        <v>8590</v>
      </c>
      <c r="B8" s="741" t="s">
        <v>8591</v>
      </c>
      <c r="C8" s="741" t="s">
        <v>8592</v>
      </c>
      <c r="D8" s="741" t="s">
        <v>8593</v>
      </c>
      <c r="E8" s="749">
        <f>37400/12</f>
        <v>3116.6666666666665</v>
      </c>
      <c r="F8" s="742" t="s">
        <v>8594</v>
      </c>
      <c r="G8" s="743" t="s">
        <v>8595</v>
      </c>
      <c r="H8" s="744" t="s">
        <v>8596</v>
      </c>
      <c r="I8" s="741"/>
      <c r="J8" s="741" t="s">
        <v>8597</v>
      </c>
      <c r="K8" s="745">
        <v>3</v>
      </c>
      <c r="L8" s="745">
        <v>10</v>
      </c>
      <c r="M8" s="746">
        <v>37400</v>
      </c>
      <c r="N8" s="747"/>
      <c r="O8" s="747"/>
      <c r="P8" s="747"/>
    </row>
    <row r="9" spans="1:18" ht="33.75" x14ac:dyDescent="0.2">
      <c r="A9" s="741" t="s">
        <v>8590</v>
      </c>
      <c r="B9" s="741" t="s">
        <v>8591</v>
      </c>
      <c r="C9" s="741" t="s">
        <v>8592</v>
      </c>
      <c r="D9" s="741" t="s">
        <v>8598</v>
      </c>
      <c r="E9" s="749">
        <f>61500/12</f>
        <v>5125</v>
      </c>
      <c r="F9" s="742" t="s">
        <v>8599</v>
      </c>
      <c r="G9" s="743" t="s">
        <v>8600</v>
      </c>
      <c r="H9" s="744" t="s">
        <v>8601</v>
      </c>
      <c r="I9" s="741" t="s">
        <v>8602</v>
      </c>
      <c r="J9" s="744" t="s">
        <v>8601</v>
      </c>
      <c r="K9" s="745" t="s">
        <v>8603</v>
      </c>
      <c r="L9" s="745" t="s">
        <v>8604</v>
      </c>
      <c r="M9" s="746">
        <v>61500</v>
      </c>
      <c r="N9" s="747"/>
      <c r="O9" s="747"/>
      <c r="P9" s="747"/>
    </row>
    <row r="10" spans="1:18" ht="33.75" x14ac:dyDescent="0.2">
      <c r="A10" s="741" t="s">
        <v>8590</v>
      </c>
      <c r="B10" s="741" t="s">
        <v>8591</v>
      </c>
      <c r="C10" s="741" t="s">
        <v>8592</v>
      </c>
      <c r="D10" s="741" t="s">
        <v>8605</v>
      </c>
      <c r="E10" s="749">
        <f>36000/12</f>
        <v>3000</v>
      </c>
      <c r="F10" s="742" t="s">
        <v>8606</v>
      </c>
      <c r="G10" s="743" t="s">
        <v>8607</v>
      </c>
      <c r="H10" s="744" t="s">
        <v>8608</v>
      </c>
      <c r="I10" s="741"/>
      <c r="J10" s="741" t="s">
        <v>8609</v>
      </c>
      <c r="K10" s="745" t="s">
        <v>8610</v>
      </c>
      <c r="L10" s="745">
        <v>9</v>
      </c>
      <c r="M10" s="746">
        <v>36000</v>
      </c>
      <c r="N10" s="747"/>
      <c r="O10" s="747"/>
      <c r="P10" s="747"/>
    </row>
    <row r="11" spans="1:18" ht="33.75" x14ac:dyDescent="0.2">
      <c r="A11" s="741" t="s">
        <v>8590</v>
      </c>
      <c r="B11" s="741" t="s">
        <v>8591</v>
      </c>
      <c r="C11" s="741" t="s">
        <v>8592</v>
      </c>
      <c r="D11" s="741" t="s">
        <v>8611</v>
      </c>
      <c r="E11" s="749">
        <f>33000/12</f>
        <v>2750</v>
      </c>
      <c r="F11" s="745" t="s">
        <v>8612</v>
      </c>
      <c r="G11" s="743" t="s">
        <v>8613</v>
      </c>
      <c r="H11" s="744" t="s">
        <v>8601</v>
      </c>
      <c r="I11" s="741" t="s">
        <v>8614</v>
      </c>
      <c r="J11" s="744" t="s">
        <v>8615</v>
      </c>
      <c r="K11" s="745" t="s">
        <v>8616</v>
      </c>
      <c r="L11" s="745">
        <v>3</v>
      </c>
      <c r="M11" s="746">
        <v>33000</v>
      </c>
      <c r="N11" s="747"/>
      <c r="O11" s="747"/>
      <c r="P11" s="747"/>
    </row>
    <row r="12" spans="1:18" ht="33.75" x14ac:dyDescent="0.2">
      <c r="A12" s="741" t="s">
        <v>8590</v>
      </c>
      <c r="B12" s="741" t="s">
        <v>8591</v>
      </c>
      <c r="C12" s="741" t="s">
        <v>8592</v>
      </c>
      <c r="D12" s="741" t="s">
        <v>8617</v>
      </c>
      <c r="E12" s="749">
        <f>19500/12</f>
        <v>1625</v>
      </c>
      <c r="F12" s="745" t="s">
        <v>8618</v>
      </c>
      <c r="G12" s="743" t="s">
        <v>8619</v>
      </c>
      <c r="H12" s="744" t="s">
        <v>8620</v>
      </c>
      <c r="I12" s="741" t="s">
        <v>4868</v>
      </c>
      <c r="J12" s="744" t="s">
        <v>8621</v>
      </c>
      <c r="K12" s="745" t="s">
        <v>8616</v>
      </c>
      <c r="L12" s="745" t="s">
        <v>8603</v>
      </c>
      <c r="M12" s="746">
        <v>19500</v>
      </c>
      <c r="N12" s="747"/>
      <c r="O12" s="747"/>
      <c r="P12" s="747"/>
    </row>
    <row r="13" spans="1:18" ht="33.75" x14ac:dyDescent="0.2">
      <c r="A13" s="741" t="s">
        <v>8590</v>
      </c>
      <c r="B13" s="741" t="s">
        <v>8591</v>
      </c>
      <c r="C13" s="741" t="s">
        <v>8592</v>
      </c>
      <c r="D13" s="741" t="s">
        <v>8622</v>
      </c>
      <c r="E13" s="749">
        <f>24000/12</f>
        <v>2000</v>
      </c>
      <c r="F13" s="742" t="s">
        <v>8623</v>
      </c>
      <c r="G13" s="743" t="s">
        <v>8624</v>
      </c>
      <c r="H13" s="741" t="s">
        <v>8625</v>
      </c>
      <c r="I13" s="741" t="s">
        <v>5069</v>
      </c>
      <c r="J13" s="741" t="s">
        <v>8625</v>
      </c>
      <c r="K13" s="745" t="s">
        <v>8610</v>
      </c>
      <c r="L13" s="745" t="s">
        <v>8626</v>
      </c>
      <c r="M13" s="746">
        <v>24000</v>
      </c>
      <c r="N13" s="747"/>
      <c r="O13" s="747"/>
      <c r="P13" s="747"/>
    </row>
    <row r="14" spans="1:18" ht="33.75" x14ac:dyDescent="0.2">
      <c r="A14" s="741" t="s">
        <v>8590</v>
      </c>
      <c r="B14" s="741" t="s">
        <v>8591</v>
      </c>
      <c r="C14" s="741" t="s">
        <v>8592</v>
      </c>
      <c r="D14" s="741" t="s">
        <v>8627</v>
      </c>
      <c r="E14" s="749">
        <f>10000/12</f>
        <v>833.33333333333337</v>
      </c>
      <c r="F14" s="748">
        <v>8230957</v>
      </c>
      <c r="G14" s="743" t="s">
        <v>8628</v>
      </c>
      <c r="H14" s="744" t="s">
        <v>8629</v>
      </c>
      <c r="I14" s="741" t="s">
        <v>4868</v>
      </c>
      <c r="J14" s="741" t="s">
        <v>8629</v>
      </c>
      <c r="K14" s="745" t="s">
        <v>8616</v>
      </c>
      <c r="L14" s="745" t="s">
        <v>8616</v>
      </c>
      <c r="M14" s="746">
        <v>10000</v>
      </c>
      <c r="N14" s="747"/>
      <c r="O14" s="747"/>
      <c r="P14" s="747"/>
    </row>
    <row r="15" spans="1:18" ht="33.75" x14ac:dyDescent="0.2">
      <c r="A15" s="741" t="s">
        <v>8590</v>
      </c>
      <c r="B15" s="741" t="s">
        <v>8591</v>
      </c>
      <c r="C15" s="741" t="s">
        <v>8592</v>
      </c>
      <c r="D15" s="741" t="s">
        <v>8630</v>
      </c>
      <c r="E15" s="749">
        <f>11500/12</f>
        <v>958.33333333333337</v>
      </c>
      <c r="F15" s="742" t="s">
        <v>8631</v>
      </c>
      <c r="G15" s="743" t="s">
        <v>8632</v>
      </c>
      <c r="H15" s="744" t="s">
        <v>8620</v>
      </c>
      <c r="I15" s="741" t="s">
        <v>4868</v>
      </c>
      <c r="J15" s="741" t="s">
        <v>8620</v>
      </c>
      <c r="K15" s="745" t="s">
        <v>8616</v>
      </c>
      <c r="L15" s="745" t="s">
        <v>8616</v>
      </c>
      <c r="M15" s="746">
        <v>11500</v>
      </c>
      <c r="N15" s="747"/>
      <c r="O15" s="747"/>
      <c r="P15" s="747"/>
    </row>
    <row r="16" spans="1:18" ht="33.75" x14ac:dyDescent="0.2">
      <c r="A16" s="741" t="s">
        <v>8590</v>
      </c>
      <c r="B16" s="741" t="s">
        <v>8591</v>
      </c>
      <c r="C16" s="741" t="s">
        <v>8592</v>
      </c>
      <c r="D16" s="741" t="s">
        <v>8633</v>
      </c>
      <c r="E16" s="749">
        <f>33000/12</f>
        <v>2750</v>
      </c>
      <c r="F16" s="745" t="s">
        <v>6868</v>
      </c>
      <c r="G16" s="743" t="s">
        <v>6869</v>
      </c>
      <c r="H16" s="744" t="s">
        <v>8620</v>
      </c>
      <c r="I16" s="744" t="s">
        <v>8634</v>
      </c>
      <c r="J16" s="744" t="s">
        <v>8620</v>
      </c>
      <c r="K16" s="745" t="s">
        <v>8616</v>
      </c>
      <c r="L16" s="745" t="s">
        <v>8603</v>
      </c>
      <c r="M16" s="746">
        <v>33000</v>
      </c>
      <c r="N16" s="747"/>
      <c r="O16" s="747"/>
      <c r="P16" s="747"/>
    </row>
    <row r="17" spans="1:16" ht="33.75" x14ac:dyDescent="0.2">
      <c r="A17" s="741" t="s">
        <v>8590</v>
      </c>
      <c r="B17" s="741" t="s">
        <v>8591</v>
      </c>
      <c r="C17" s="741" t="s">
        <v>8592</v>
      </c>
      <c r="D17" s="741" t="s">
        <v>8635</v>
      </c>
      <c r="E17" s="749">
        <f>895/12</f>
        <v>74.583333333333329</v>
      </c>
      <c r="F17" s="745" t="s">
        <v>8636</v>
      </c>
      <c r="G17" s="743" t="s">
        <v>8637</v>
      </c>
      <c r="H17" s="744" t="s">
        <v>8638</v>
      </c>
      <c r="I17" s="741" t="s">
        <v>4883</v>
      </c>
      <c r="J17" s="744" t="s">
        <v>8638</v>
      </c>
      <c r="K17" s="745" t="s">
        <v>8616</v>
      </c>
      <c r="L17" s="745" t="s">
        <v>8616</v>
      </c>
      <c r="M17" s="746">
        <v>895</v>
      </c>
      <c r="N17" s="747"/>
      <c r="O17" s="747"/>
      <c r="P17" s="747"/>
    </row>
    <row r="18" spans="1:16" ht="33.75" x14ac:dyDescent="0.2">
      <c r="A18" s="741" t="s">
        <v>8590</v>
      </c>
      <c r="B18" s="741" t="s">
        <v>8591</v>
      </c>
      <c r="C18" s="741" t="s">
        <v>8592</v>
      </c>
      <c r="D18" s="741" t="s">
        <v>8639</v>
      </c>
      <c r="E18" s="749">
        <f>10000/12</f>
        <v>833.33333333333337</v>
      </c>
      <c r="F18" s="745" t="s">
        <v>8640</v>
      </c>
      <c r="G18" s="743" t="s">
        <v>8641</v>
      </c>
      <c r="H18" s="744" t="s">
        <v>8642</v>
      </c>
      <c r="I18" s="741" t="s">
        <v>8643</v>
      </c>
      <c r="J18" s="744" t="s">
        <v>8642</v>
      </c>
      <c r="K18" s="745" t="s">
        <v>8616</v>
      </c>
      <c r="L18" s="745" t="s">
        <v>8603</v>
      </c>
      <c r="M18" s="746">
        <v>10000</v>
      </c>
      <c r="N18" s="747"/>
      <c r="O18" s="747"/>
      <c r="P18" s="747"/>
    </row>
    <row r="19" spans="1:16" ht="45" x14ac:dyDescent="0.2">
      <c r="A19" s="741" t="s">
        <v>8590</v>
      </c>
      <c r="B19" s="741" t="s">
        <v>8591</v>
      </c>
      <c r="C19" s="741" t="s">
        <v>8592</v>
      </c>
      <c r="D19" s="741" t="s">
        <v>8644</v>
      </c>
      <c r="E19" s="749">
        <f>7500/12</f>
        <v>625</v>
      </c>
      <c r="F19" s="745" t="s">
        <v>8645</v>
      </c>
      <c r="G19" s="743" t="s">
        <v>8646</v>
      </c>
      <c r="H19" s="744" t="s">
        <v>8647</v>
      </c>
      <c r="I19" s="741" t="s">
        <v>4883</v>
      </c>
      <c r="J19" s="744" t="s">
        <v>8647</v>
      </c>
      <c r="K19" s="745" t="s">
        <v>8616</v>
      </c>
      <c r="L19" s="745" t="s">
        <v>8648</v>
      </c>
      <c r="M19" s="746">
        <v>7500</v>
      </c>
      <c r="N19" s="747"/>
      <c r="O19" s="747"/>
      <c r="P19" s="747"/>
    </row>
    <row r="20" spans="1:16" ht="33.75" x14ac:dyDescent="0.2">
      <c r="A20" s="741" t="s">
        <v>8590</v>
      </c>
      <c r="B20" s="741" t="s">
        <v>8591</v>
      </c>
      <c r="C20" s="741" t="s">
        <v>8592</v>
      </c>
      <c r="D20" s="741" t="s">
        <v>8649</v>
      </c>
      <c r="E20" s="749">
        <f>46000/12</f>
        <v>3833.3333333333335</v>
      </c>
      <c r="F20" s="742" t="s">
        <v>8650</v>
      </c>
      <c r="G20" s="743" t="s">
        <v>8651</v>
      </c>
      <c r="H20" s="744" t="s">
        <v>8652</v>
      </c>
      <c r="I20" s="741" t="s">
        <v>4868</v>
      </c>
      <c r="J20" s="744" t="s">
        <v>8652</v>
      </c>
      <c r="K20" s="745" t="s">
        <v>8603</v>
      </c>
      <c r="L20" s="745" t="s">
        <v>8610</v>
      </c>
      <c r="M20" s="746">
        <v>46000</v>
      </c>
      <c r="N20" s="747"/>
      <c r="O20" s="747"/>
      <c r="P20" s="747"/>
    </row>
    <row r="21" spans="1:16" ht="33.75" x14ac:dyDescent="0.2">
      <c r="A21" s="741" t="s">
        <v>8590</v>
      </c>
      <c r="B21" s="741" t="s">
        <v>8591</v>
      </c>
      <c r="C21" s="741" t="s">
        <v>8592</v>
      </c>
      <c r="D21" s="741" t="s">
        <v>8653</v>
      </c>
      <c r="E21" s="749">
        <f>2400/12</f>
        <v>200</v>
      </c>
      <c r="F21" s="742" t="s">
        <v>8654</v>
      </c>
      <c r="G21" s="743" t="s">
        <v>8655</v>
      </c>
      <c r="H21" s="744" t="s">
        <v>8656</v>
      </c>
      <c r="I21" s="741" t="s">
        <v>4868</v>
      </c>
      <c r="J21" s="744" t="s">
        <v>8656</v>
      </c>
      <c r="K21" s="745" t="s">
        <v>8616</v>
      </c>
      <c r="L21" s="745" t="s">
        <v>8648</v>
      </c>
      <c r="M21" s="746">
        <v>2400</v>
      </c>
      <c r="N21" s="747"/>
      <c r="O21" s="747"/>
      <c r="P21" s="747"/>
    </row>
    <row r="22" spans="1:16" ht="33.75" x14ac:dyDescent="0.2">
      <c r="A22" s="741" t="s">
        <v>8590</v>
      </c>
      <c r="B22" s="741" t="s">
        <v>8591</v>
      </c>
      <c r="C22" s="741" t="s">
        <v>8592</v>
      </c>
      <c r="D22" s="741" t="s">
        <v>8657</v>
      </c>
      <c r="E22" s="749">
        <f>2400/12</f>
        <v>200</v>
      </c>
      <c r="F22" s="742" t="s">
        <v>8658</v>
      </c>
      <c r="G22" s="743" t="s">
        <v>8659</v>
      </c>
      <c r="H22" s="744" t="s">
        <v>8656</v>
      </c>
      <c r="I22" s="741" t="s">
        <v>4868</v>
      </c>
      <c r="J22" s="744" t="s">
        <v>8656</v>
      </c>
      <c r="K22" s="745" t="s">
        <v>8616</v>
      </c>
      <c r="L22" s="745" t="s">
        <v>8648</v>
      </c>
      <c r="M22" s="746">
        <v>2400</v>
      </c>
      <c r="N22" s="747"/>
      <c r="O22" s="747"/>
      <c r="P22" s="747"/>
    </row>
    <row r="23" spans="1:16" ht="33.75" x14ac:dyDescent="0.2">
      <c r="A23" s="741" t="s">
        <v>8590</v>
      </c>
      <c r="B23" s="741" t="s">
        <v>8591</v>
      </c>
      <c r="C23" s="741" t="s">
        <v>8592</v>
      </c>
      <c r="D23" s="741" t="s">
        <v>8660</v>
      </c>
      <c r="E23" s="749">
        <f>30000/12</f>
        <v>2500</v>
      </c>
      <c r="F23" s="745" t="s">
        <v>8661</v>
      </c>
      <c r="G23" s="743" t="s">
        <v>8662</v>
      </c>
      <c r="H23" s="744" t="s">
        <v>8620</v>
      </c>
      <c r="I23" s="741" t="s">
        <v>8663</v>
      </c>
      <c r="J23" s="744" t="s">
        <v>8664</v>
      </c>
      <c r="K23" s="745" t="s">
        <v>8616</v>
      </c>
      <c r="L23" s="745">
        <v>3</v>
      </c>
      <c r="M23" s="746">
        <v>30000</v>
      </c>
      <c r="N23" s="747"/>
      <c r="O23" s="747"/>
      <c r="P23" s="747"/>
    </row>
    <row r="24" spans="1:16" ht="33.75" x14ac:dyDescent="0.2">
      <c r="A24" s="741" t="s">
        <v>8590</v>
      </c>
      <c r="B24" s="741" t="s">
        <v>8591</v>
      </c>
      <c r="C24" s="741" t="s">
        <v>8592</v>
      </c>
      <c r="D24" s="741" t="s">
        <v>8665</v>
      </c>
      <c r="E24" s="749">
        <f>16500/12</f>
        <v>1375</v>
      </c>
      <c r="F24" s="745" t="s">
        <v>8666</v>
      </c>
      <c r="G24" s="743" t="s">
        <v>8667</v>
      </c>
      <c r="H24" s="744" t="s">
        <v>8668</v>
      </c>
      <c r="I24" s="741" t="s">
        <v>8669</v>
      </c>
      <c r="J24" s="744" t="s">
        <v>8615</v>
      </c>
      <c r="K24" s="745" t="s">
        <v>8616</v>
      </c>
      <c r="L24" s="745" t="s">
        <v>8648</v>
      </c>
      <c r="M24" s="746">
        <v>16500</v>
      </c>
      <c r="N24" s="747"/>
      <c r="O24" s="747"/>
      <c r="P24" s="747"/>
    </row>
    <row r="25" spans="1:16" ht="33.75" x14ac:dyDescent="0.2">
      <c r="A25" s="741" t="s">
        <v>8590</v>
      </c>
      <c r="B25" s="741" t="s">
        <v>8591</v>
      </c>
      <c r="C25" s="741" t="s">
        <v>8592</v>
      </c>
      <c r="D25" s="741" t="s">
        <v>8670</v>
      </c>
      <c r="E25" s="749">
        <f>9000/12</f>
        <v>750</v>
      </c>
      <c r="F25" s="748">
        <v>10492601</v>
      </c>
      <c r="G25" s="743" t="s">
        <v>8671</v>
      </c>
      <c r="H25" s="744" t="s">
        <v>8672</v>
      </c>
      <c r="I25" s="741" t="s">
        <v>4868</v>
      </c>
      <c r="J25" s="741" t="s">
        <v>8672</v>
      </c>
      <c r="K25" s="745" t="s">
        <v>8616</v>
      </c>
      <c r="L25" s="745" t="s">
        <v>8616</v>
      </c>
      <c r="M25" s="746">
        <v>9000</v>
      </c>
      <c r="N25" s="747"/>
      <c r="O25" s="747"/>
      <c r="P25" s="747"/>
    </row>
    <row r="26" spans="1:16" ht="33.75" x14ac:dyDescent="0.2">
      <c r="A26" s="741" t="s">
        <v>8590</v>
      </c>
      <c r="B26" s="741" t="s">
        <v>8591</v>
      </c>
      <c r="C26" s="741" t="s">
        <v>8592</v>
      </c>
      <c r="D26" s="741" t="s">
        <v>8673</v>
      </c>
      <c r="E26" s="749">
        <f>18000/12</f>
        <v>1500</v>
      </c>
      <c r="F26" s="745" t="s">
        <v>8674</v>
      </c>
      <c r="G26" s="743" t="s">
        <v>8675</v>
      </c>
      <c r="H26" s="744" t="s">
        <v>8668</v>
      </c>
      <c r="I26" s="741" t="s">
        <v>8676</v>
      </c>
      <c r="J26" s="744" t="s">
        <v>8677</v>
      </c>
      <c r="K26" s="745" t="s">
        <v>8616</v>
      </c>
      <c r="L26" s="745" t="s">
        <v>8648</v>
      </c>
      <c r="M26" s="746">
        <v>18000</v>
      </c>
      <c r="N26" s="747"/>
      <c r="O26" s="747"/>
      <c r="P26" s="747"/>
    </row>
    <row r="27" spans="1:16" ht="33.75" x14ac:dyDescent="0.2">
      <c r="A27" s="741" t="s">
        <v>8590</v>
      </c>
      <c r="B27" s="741" t="s">
        <v>8591</v>
      </c>
      <c r="C27" s="741" t="s">
        <v>8592</v>
      </c>
      <c r="D27" s="741" t="s">
        <v>8678</v>
      </c>
      <c r="E27" s="749">
        <f>18000/12</f>
        <v>1500</v>
      </c>
      <c r="F27" s="745" t="s">
        <v>8679</v>
      </c>
      <c r="G27" s="743" t="s">
        <v>8680</v>
      </c>
      <c r="H27" s="744" t="s">
        <v>8681</v>
      </c>
      <c r="I27" s="741" t="s">
        <v>8682</v>
      </c>
      <c r="J27" s="744" t="s">
        <v>8681</v>
      </c>
      <c r="K27" s="745" t="s">
        <v>8616</v>
      </c>
      <c r="L27" s="745" t="s">
        <v>8603</v>
      </c>
      <c r="M27" s="746">
        <v>18000</v>
      </c>
      <c r="N27" s="747"/>
      <c r="O27" s="747"/>
      <c r="P27" s="747"/>
    </row>
    <row r="28" spans="1:16" ht="33.75" x14ac:dyDescent="0.2">
      <c r="A28" s="741" t="s">
        <v>8590</v>
      </c>
      <c r="B28" s="741" t="s">
        <v>8591</v>
      </c>
      <c r="C28" s="741" t="s">
        <v>8592</v>
      </c>
      <c r="D28" s="741" t="s">
        <v>8683</v>
      </c>
      <c r="E28" s="749">
        <f>33000/12</f>
        <v>2750</v>
      </c>
      <c r="F28" s="748">
        <v>23822892</v>
      </c>
      <c r="G28" s="743" t="s">
        <v>8684</v>
      </c>
      <c r="H28" s="744" t="s">
        <v>8620</v>
      </c>
      <c r="I28" s="741" t="s">
        <v>8685</v>
      </c>
      <c r="J28" s="741" t="s">
        <v>8620</v>
      </c>
      <c r="K28" s="745" t="s">
        <v>8616</v>
      </c>
      <c r="L28" s="745" t="s">
        <v>8603</v>
      </c>
      <c r="M28" s="746">
        <v>33000</v>
      </c>
      <c r="N28" s="747"/>
      <c r="O28" s="747"/>
      <c r="P28" s="747"/>
    </row>
    <row r="29" spans="1:16" ht="33.75" x14ac:dyDescent="0.2">
      <c r="A29" s="741" t="s">
        <v>8590</v>
      </c>
      <c r="B29" s="741" t="s">
        <v>8591</v>
      </c>
      <c r="C29" s="741" t="s">
        <v>8592</v>
      </c>
      <c r="D29" s="741" t="s">
        <v>8686</v>
      </c>
      <c r="E29" s="749">
        <f>11500/12</f>
        <v>958.33333333333337</v>
      </c>
      <c r="F29" s="745" t="s">
        <v>8687</v>
      </c>
      <c r="G29" s="743" t="s">
        <v>8688</v>
      </c>
      <c r="H29" s="744" t="s">
        <v>8620</v>
      </c>
      <c r="I29" s="741" t="s">
        <v>4868</v>
      </c>
      <c r="J29" s="744" t="s">
        <v>8689</v>
      </c>
      <c r="K29" s="745" t="s">
        <v>8616</v>
      </c>
      <c r="L29" s="745" t="s">
        <v>8610</v>
      </c>
      <c r="M29" s="746">
        <v>11500</v>
      </c>
      <c r="N29" s="747"/>
      <c r="O29" s="747"/>
      <c r="P29" s="747"/>
    </row>
    <row r="30" spans="1:16" ht="33.75" x14ac:dyDescent="0.2">
      <c r="A30" s="741" t="s">
        <v>8590</v>
      </c>
      <c r="B30" s="741" t="s">
        <v>8591</v>
      </c>
      <c r="C30" s="741" t="s">
        <v>8592</v>
      </c>
      <c r="D30" s="741" t="s">
        <v>8690</v>
      </c>
      <c r="E30" s="749">
        <f>65000/12</f>
        <v>5416.666666666667</v>
      </c>
      <c r="F30" s="748">
        <v>25773457</v>
      </c>
      <c r="G30" s="743" t="s">
        <v>8691</v>
      </c>
      <c r="H30" s="744" t="s">
        <v>8672</v>
      </c>
      <c r="I30" s="741" t="s">
        <v>4868</v>
      </c>
      <c r="J30" s="741" t="s">
        <v>8672</v>
      </c>
      <c r="K30" s="745" t="s">
        <v>8603</v>
      </c>
      <c r="L30" s="745" t="s">
        <v>8604</v>
      </c>
      <c r="M30" s="746">
        <v>65000</v>
      </c>
      <c r="N30" s="747"/>
      <c r="O30" s="747"/>
      <c r="P30" s="747"/>
    </row>
    <row r="31" spans="1:16" ht="33.75" x14ac:dyDescent="0.2">
      <c r="A31" s="741" t="s">
        <v>8590</v>
      </c>
      <c r="B31" s="741" t="s">
        <v>8591</v>
      </c>
      <c r="C31" s="741" t="s">
        <v>8592</v>
      </c>
      <c r="D31" s="741" t="s">
        <v>8692</v>
      </c>
      <c r="E31" s="749">
        <f>75000/12</f>
        <v>6250</v>
      </c>
      <c r="F31" s="748">
        <v>32046446</v>
      </c>
      <c r="G31" s="743" t="s">
        <v>8693</v>
      </c>
      <c r="H31" s="744" t="s">
        <v>8694</v>
      </c>
      <c r="I31" s="741" t="s">
        <v>4868</v>
      </c>
      <c r="J31" s="744" t="s">
        <v>8694</v>
      </c>
      <c r="K31" s="745" t="s">
        <v>8610</v>
      </c>
      <c r="L31" s="745" t="s">
        <v>8695</v>
      </c>
      <c r="M31" s="746">
        <v>75000</v>
      </c>
      <c r="N31" s="747"/>
      <c r="O31" s="747"/>
      <c r="P31" s="747"/>
    </row>
    <row r="32" spans="1:16" ht="33.75" x14ac:dyDescent="0.2">
      <c r="A32" s="741" t="s">
        <v>8590</v>
      </c>
      <c r="B32" s="741" t="s">
        <v>8591</v>
      </c>
      <c r="C32" s="741" t="s">
        <v>8592</v>
      </c>
      <c r="D32" s="741" t="s">
        <v>8696</v>
      </c>
      <c r="E32" s="749">
        <f>9500/12</f>
        <v>791.66666666666663</v>
      </c>
      <c r="F32" s="748">
        <v>40042145</v>
      </c>
      <c r="G32" s="743" t="s">
        <v>8697</v>
      </c>
      <c r="H32" s="744" t="s">
        <v>8620</v>
      </c>
      <c r="I32" s="741" t="s">
        <v>4868</v>
      </c>
      <c r="J32" s="741" t="s">
        <v>8620</v>
      </c>
      <c r="K32" s="745" t="s">
        <v>8616</v>
      </c>
      <c r="L32" s="745" t="s">
        <v>8616</v>
      </c>
      <c r="M32" s="746">
        <v>9500</v>
      </c>
      <c r="N32" s="747"/>
      <c r="O32" s="747"/>
      <c r="P32" s="747"/>
    </row>
    <row r="33" spans="1:16" ht="45" x14ac:dyDescent="0.2">
      <c r="A33" s="741" t="s">
        <v>8590</v>
      </c>
      <c r="B33" s="741" t="s">
        <v>8591</v>
      </c>
      <c r="C33" s="741" t="s">
        <v>8592</v>
      </c>
      <c r="D33" s="741" t="s">
        <v>8698</v>
      </c>
      <c r="E33" s="749">
        <f>16500/12</f>
        <v>1375</v>
      </c>
      <c r="F33" s="748">
        <v>40084127</v>
      </c>
      <c r="G33" s="743" t="s">
        <v>8699</v>
      </c>
      <c r="H33" s="744" t="s">
        <v>8700</v>
      </c>
      <c r="I33" s="741" t="s">
        <v>4868</v>
      </c>
      <c r="J33" s="744" t="s">
        <v>8700</v>
      </c>
      <c r="K33" s="745" t="s">
        <v>8616</v>
      </c>
      <c r="L33" s="745" t="s">
        <v>8603</v>
      </c>
      <c r="M33" s="746">
        <v>16500</v>
      </c>
      <c r="N33" s="747"/>
      <c r="O33" s="747"/>
      <c r="P33" s="747"/>
    </row>
    <row r="34" spans="1:16" ht="33.75" x14ac:dyDescent="0.2">
      <c r="A34" s="741" t="s">
        <v>8590</v>
      </c>
      <c r="B34" s="741" t="s">
        <v>8591</v>
      </c>
      <c r="C34" s="741" t="s">
        <v>8592</v>
      </c>
      <c r="D34" s="741" t="s">
        <v>8701</v>
      </c>
      <c r="E34" s="749">
        <f>12600/12</f>
        <v>1050</v>
      </c>
      <c r="F34" s="748">
        <v>40534199</v>
      </c>
      <c r="G34" s="743" t="s">
        <v>8702</v>
      </c>
      <c r="H34" s="741" t="s">
        <v>8703</v>
      </c>
      <c r="I34" s="741" t="s">
        <v>4868</v>
      </c>
      <c r="J34" s="741" t="s">
        <v>8703</v>
      </c>
      <c r="K34" s="745" t="s">
        <v>8616</v>
      </c>
      <c r="L34" s="745" t="s">
        <v>8603</v>
      </c>
      <c r="M34" s="746">
        <v>12600</v>
      </c>
      <c r="N34" s="747"/>
      <c r="O34" s="747"/>
      <c r="P34" s="747"/>
    </row>
    <row r="35" spans="1:16" ht="33.75" x14ac:dyDescent="0.2">
      <c r="A35" s="741" t="s">
        <v>8590</v>
      </c>
      <c r="B35" s="741" t="s">
        <v>8591</v>
      </c>
      <c r="C35" s="741" t="s">
        <v>8592</v>
      </c>
      <c r="D35" s="741" t="s">
        <v>8704</v>
      </c>
      <c r="E35" s="749">
        <f>36000/12</f>
        <v>3000</v>
      </c>
      <c r="F35" s="745" t="s">
        <v>8705</v>
      </c>
      <c r="G35" s="743" t="s">
        <v>8706</v>
      </c>
      <c r="H35" s="744" t="s">
        <v>8707</v>
      </c>
      <c r="I35" s="741" t="s">
        <v>4868</v>
      </c>
      <c r="J35" s="744" t="s">
        <v>8708</v>
      </c>
      <c r="K35" s="745" t="s">
        <v>8648</v>
      </c>
      <c r="L35" s="745" t="s">
        <v>8610</v>
      </c>
      <c r="M35" s="746">
        <v>36000</v>
      </c>
      <c r="N35" s="747"/>
      <c r="O35" s="747"/>
      <c r="P35" s="747"/>
    </row>
    <row r="36" spans="1:16" ht="45" x14ac:dyDescent="0.2">
      <c r="A36" s="741" t="s">
        <v>8590</v>
      </c>
      <c r="B36" s="741" t="s">
        <v>8591</v>
      </c>
      <c r="C36" s="741" t="s">
        <v>8592</v>
      </c>
      <c r="D36" s="741" t="s">
        <v>8709</v>
      </c>
      <c r="E36" s="749">
        <f>8250/12</f>
        <v>687.5</v>
      </c>
      <c r="F36" s="745" t="s">
        <v>8710</v>
      </c>
      <c r="G36" s="743" t="s">
        <v>8711</v>
      </c>
      <c r="H36" s="744" t="s">
        <v>8712</v>
      </c>
      <c r="I36" s="741" t="s">
        <v>8713</v>
      </c>
      <c r="J36" s="744" t="s">
        <v>8712</v>
      </c>
      <c r="K36" s="745" t="s">
        <v>8616</v>
      </c>
      <c r="L36" s="745" t="s">
        <v>8648</v>
      </c>
      <c r="M36" s="746">
        <v>8250</v>
      </c>
      <c r="N36" s="747"/>
      <c r="O36" s="747"/>
      <c r="P36" s="747"/>
    </row>
    <row r="37" spans="1:16" ht="45" x14ac:dyDescent="0.2">
      <c r="A37" s="741" t="s">
        <v>8590</v>
      </c>
      <c r="B37" s="741" t="s">
        <v>8591</v>
      </c>
      <c r="C37" s="741" t="s">
        <v>8592</v>
      </c>
      <c r="D37" s="741" t="s">
        <v>8714</v>
      </c>
      <c r="E37" s="749">
        <f>19500/12</f>
        <v>1625</v>
      </c>
      <c r="F37" s="745" t="s">
        <v>8715</v>
      </c>
      <c r="G37" s="743" t="s">
        <v>8716</v>
      </c>
      <c r="H37" s="744" t="s">
        <v>8717</v>
      </c>
      <c r="I37" s="741" t="s">
        <v>8718</v>
      </c>
      <c r="J37" s="744" t="s">
        <v>8717</v>
      </c>
      <c r="K37" s="745" t="s">
        <v>8616</v>
      </c>
      <c r="L37" s="745" t="s">
        <v>8603</v>
      </c>
      <c r="M37" s="746">
        <v>19500</v>
      </c>
      <c r="N37" s="747"/>
      <c r="O37" s="747"/>
      <c r="P37" s="747"/>
    </row>
    <row r="38" spans="1:16" ht="33.75" x14ac:dyDescent="0.2">
      <c r="A38" s="741" t="s">
        <v>8590</v>
      </c>
      <c r="B38" s="741" t="s">
        <v>8591</v>
      </c>
      <c r="C38" s="741" t="s">
        <v>8592</v>
      </c>
      <c r="D38" s="741" t="s">
        <v>8719</v>
      </c>
      <c r="E38" s="749">
        <f>35700/12</f>
        <v>2975</v>
      </c>
      <c r="F38" s="748">
        <v>40986367</v>
      </c>
      <c r="G38" s="743" t="s">
        <v>8720</v>
      </c>
      <c r="H38" s="741" t="s">
        <v>8721</v>
      </c>
      <c r="I38" s="741" t="s">
        <v>4883</v>
      </c>
      <c r="J38" s="741" t="s">
        <v>8721</v>
      </c>
      <c r="K38" s="745" t="s">
        <v>8603</v>
      </c>
      <c r="L38" s="745" t="s">
        <v>8722</v>
      </c>
      <c r="M38" s="746">
        <v>35700</v>
      </c>
      <c r="N38" s="747"/>
      <c r="O38" s="747"/>
      <c r="P38" s="747"/>
    </row>
    <row r="39" spans="1:16" ht="33.75" x14ac:dyDescent="0.2">
      <c r="A39" s="741" t="s">
        <v>8590</v>
      </c>
      <c r="B39" s="741" t="s">
        <v>8591</v>
      </c>
      <c r="C39" s="741" t="s">
        <v>8592</v>
      </c>
      <c r="D39" s="741" t="s">
        <v>8723</v>
      </c>
      <c r="E39" s="749">
        <f>16250/12</f>
        <v>1354.1666666666667</v>
      </c>
      <c r="F39" s="745" t="s">
        <v>8724</v>
      </c>
      <c r="G39" s="743" t="s">
        <v>8725</v>
      </c>
      <c r="H39" s="744" t="s">
        <v>8726</v>
      </c>
      <c r="I39" s="741" t="s">
        <v>4868</v>
      </c>
      <c r="J39" s="744" t="s">
        <v>8621</v>
      </c>
      <c r="K39" s="745" t="s">
        <v>8616</v>
      </c>
      <c r="L39" s="745" t="s">
        <v>8603</v>
      </c>
      <c r="M39" s="746">
        <v>16250</v>
      </c>
      <c r="N39" s="747"/>
      <c r="O39" s="747"/>
      <c r="P39" s="747"/>
    </row>
    <row r="40" spans="1:16" ht="33.75" x14ac:dyDescent="0.2">
      <c r="A40" s="741" t="s">
        <v>8590</v>
      </c>
      <c r="B40" s="741" t="s">
        <v>8591</v>
      </c>
      <c r="C40" s="741" t="s">
        <v>8592</v>
      </c>
      <c r="D40" s="741" t="s">
        <v>8727</v>
      </c>
      <c r="E40" s="749">
        <f>10000/12</f>
        <v>833.33333333333337</v>
      </c>
      <c r="F40" s="745" t="s">
        <v>8728</v>
      </c>
      <c r="G40" s="743" t="s">
        <v>8729</v>
      </c>
      <c r="H40" s="744" t="s">
        <v>8730</v>
      </c>
      <c r="I40" s="741" t="s">
        <v>8731</v>
      </c>
      <c r="J40" s="744" t="s">
        <v>8732</v>
      </c>
      <c r="K40" s="745" t="s">
        <v>8616</v>
      </c>
      <c r="L40" s="745" t="s">
        <v>8603</v>
      </c>
      <c r="M40" s="746">
        <v>10000</v>
      </c>
      <c r="N40" s="747"/>
      <c r="O40" s="747"/>
      <c r="P40" s="747"/>
    </row>
    <row r="41" spans="1:16" ht="33.75" x14ac:dyDescent="0.2">
      <c r="A41" s="741" t="s">
        <v>8590</v>
      </c>
      <c r="B41" s="741" t="s">
        <v>8591</v>
      </c>
      <c r="C41" s="741" t="s">
        <v>8592</v>
      </c>
      <c r="D41" s="741" t="s">
        <v>8733</v>
      </c>
      <c r="E41" s="749">
        <f>10500/12</f>
        <v>875</v>
      </c>
      <c r="F41" s="745" t="s">
        <v>8734</v>
      </c>
      <c r="G41" s="743" t="s">
        <v>8735</v>
      </c>
      <c r="H41" s="744" t="s">
        <v>8736</v>
      </c>
      <c r="I41" s="741" t="s">
        <v>4883</v>
      </c>
      <c r="J41" s="744" t="s">
        <v>8736</v>
      </c>
      <c r="K41" s="745" t="s">
        <v>8616</v>
      </c>
      <c r="L41" s="745" t="s">
        <v>8603</v>
      </c>
      <c r="M41" s="746">
        <v>10500</v>
      </c>
      <c r="N41" s="747"/>
      <c r="O41" s="747"/>
      <c r="P41" s="747"/>
    </row>
    <row r="42" spans="1:16" ht="45" x14ac:dyDescent="0.2">
      <c r="A42" s="741" t="s">
        <v>8590</v>
      </c>
      <c r="B42" s="741" t="s">
        <v>8591</v>
      </c>
      <c r="C42" s="741" t="s">
        <v>8592</v>
      </c>
      <c r="D42" s="741" t="s">
        <v>8737</v>
      </c>
      <c r="E42" s="749">
        <f>13750/12</f>
        <v>1145.8333333333333</v>
      </c>
      <c r="F42" s="745" t="s">
        <v>8738</v>
      </c>
      <c r="G42" s="743" t="s">
        <v>8739</v>
      </c>
      <c r="H42" s="744" t="s">
        <v>8740</v>
      </c>
      <c r="I42" s="741" t="s">
        <v>4868</v>
      </c>
      <c r="J42" s="744" t="s">
        <v>8741</v>
      </c>
      <c r="K42" s="745" t="s">
        <v>8616</v>
      </c>
      <c r="L42" s="745" t="s">
        <v>8603</v>
      </c>
      <c r="M42" s="746">
        <v>13750</v>
      </c>
      <c r="N42" s="747"/>
      <c r="O42" s="747"/>
      <c r="P42" s="747"/>
    </row>
    <row r="43" spans="1:16" ht="33.75" x14ac:dyDescent="0.2">
      <c r="A43" s="741" t="s">
        <v>8590</v>
      </c>
      <c r="B43" s="741" t="s">
        <v>8591</v>
      </c>
      <c r="C43" s="741" t="s">
        <v>8592</v>
      </c>
      <c r="D43" s="741" t="s">
        <v>8742</v>
      </c>
      <c r="E43" s="749">
        <f>22500/12</f>
        <v>1875</v>
      </c>
      <c r="F43" s="748">
        <v>43385175</v>
      </c>
      <c r="G43" s="743" t="s">
        <v>8743</v>
      </c>
      <c r="H43" s="741" t="s">
        <v>8744</v>
      </c>
      <c r="I43" s="741" t="s">
        <v>4868</v>
      </c>
      <c r="J43" s="741" t="s">
        <v>8744</v>
      </c>
      <c r="K43" s="745" t="s">
        <v>8616</v>
      </c>
      <c r="L43" s="745" t="s">
        <v>8603</v>
      </c>
      <c r="M43" s="746">
        <v>22500</v>
      </c>
      <c r="N43" s="747"/>
      <c r="O43" s="747"/>
      <c r="P43" s="747"/>
    </row>
    <row r="44" spans="1:16" ht="33.75" x14ac:dyDescent="0.2">
      <c r="A44" s="741" t="s">
        <v>8590</v>
      </c>
      <c r="B44" s="741" t="s">
        <v>8591</v>
      </c>
      <c r="C44" s="741" t="s">
        <v>8592</v>
      </c>
      <c r="D44" s="741" t="s">
        <v>8745</v>
      </c>
      <c r="E44" s="749">
        <f>18000/12</f>
        <v>1500</v>
      </c>
      <c r="F44" s="748">
        <v>44025414</v>
      </c>
      <c r="G44" s="743" t="s">
        <v>8746</v>
      </c>
      <c r="H44" s="744" t="s">
        <v>8747</v>
      </c>
      <c r="I44" s="741"/>
      <c r="J44" s="741" t="s">
        <v>8748</v>
      </c>
      <c r="K44" s="745" t="s">
        <v>8648</v>
      </c>
      <c r="L44" s="745" t="s">
        <v>8604</v>
      </c>
      <c r="M44" s="746">
        <v>18000</v>
      </c>
      <c r="N44" s="747"/>
      <c r="O44" s="747"/>
      <c r="P44" s="747"/>
    </row>
    <row r="45" spans="1:16" ht="33.75" x14ac:dyDescent="0.2">
      <c r="A45" s="741" t="s">
        <v>8590</v>
      </c>
      <c r="B45" s="741" t="s">
        <v>8591</v>
      </c>
      <c r="C45" s="741" t="s">
        <v>8592</v>
      </c>
      <c r="D45" s="741" t="s">
        <v>8749</v>
      </c>
      <c r="E45" s="749">
        <f>33800/12</f>
        <v>2816.6666666666665</v>
      </c>
      <c r="F45" s="748">
        <v>44449525</v>
      </c>
      <c r="G45" s="743" t="s">
        <v>8750</v>
      </c>
      <c r="H45" s="744" t="s">
        <v>8751</v>
      </c>
      <c r="I45" s="741" t="s">
        <v>4868</v>
      </c>
      <c r="J45" s="744" t="s">
        <v>8751</v>
      </c>
      <c r="K45" s="745" t="s">
        <v>8648</v>
      </c>
      <c r="L45" s="745" t="s">
        <v>8752</v>
      </c>
      <c r="M45" s="746">
        <v>33800</v>
      </c>
      <c r="N45" s="747"/>
      <c r="O45" s="747"/>
      <c r="P45" s="747"/>
    </row>
    <row r="46" spans="1:16" ht="33.75" x14ac:dyDescent="0.2">
      <c r="A46" s="741" t="s">
        <v>8590</v>
      </c>
      <c r="B46" s="741" t="s">
        <v>8591</v>
      </c>
      <c r="C46" s="741" t="s">
        <v>8592</v>
      </c>
      <c r="D46" s="741" t="s">
        <v>8753</v>
      </c>
      <c r="E46" s="749">
        <f>12600/12</f>
        <v>1050</v>
      </c>
      <c r="F46" s="748">
        <v>44522157</v>
      </c>
      <c r="G46" s="743" t="s">
        <v>8754</v>
      </c>
      <c r="H46" s="741" t="s">
        <v>8755</v>
      </c>
      <c r="I46" s="741" t="s">
        <v>4868</v>
      </c>
      <c r="J46" s="741" t="s">
        <v>8755</v>
      </c>
      <c r="K46" s="745" t="s">
        <v>8616</v>
      </c>
      <c r="L46" s="745" t="s">
        <v>8603</v>
      </c>
      <c r="M46" s="746">
        <v>12600</v>
      </c>
      <c r="N46" s="747"/>
      <c r="O46" s="747"/>
      <c r="P46" s="747"/>
    </row>
    <row r="47" spans="1:16" ht="33.75" x14ac:dyDescent="0.2">
      <c r="A47" s="741" t="s">
        <v>8590</v>
      </c>
      <c r="B47" s="741" t="s">
        <v>8591</v>
      </c>
      <c r="C47" s="741" t="s">
        <v>8592</v>
      </c>
      <c r="D47" s="741" t="s">
        <v>8756</v>
      </c>
      <c r="E47" s="749">
        <f>10500/12</f>
        <v>875</v>
      </c>
      <c r="F47" s="745" t="s">
        <v>8757</v>
      </c>
      <c r="G47" s="743" t="s">
        <v>8758</v>
      </c>
      <c r="H47" s="744" t="s">
        <v>8759</v>
      </c>
      <c r="I47" s="741" t="s">
        <v>4883</v>
      </c>
      <c r="J47" s="744" t="s">
        <v>8759</v>
      </c>
      <c r="K47" s="745" t="s">
        <v>8616</v>
      </c>
      <c r="L47" s="745" t="s">
        <v>8603</v>
      </c>
      <c r="M47" s="746">
        <v>10500</v>
      </c>
      <c r="N47" s="747"/>
      <c r="O47" s="747"/>
      <c r="P47" s="747"/>
    </row>
    <row r="48" spans="1:16" ht="33.75" x14ac:dyDescent="0.2">
      <c r="A48" s="741" t="s">
        <v>8590</v>
      </c>
      <c r="B48" s="741" t="s">
        <v>8591</v>
      </c>
      <c r="C48" s="741" t="s">
        <v>8592</v>
      </c>
      <c r="D48" s="741" t="s">
        <v>8760</v>
      </c>
      <c r="E48" s="749">
        <f>19500/12</f>
        <v>1625</v>
      </c>
      <c r="F48" s="745" t="s">
        <v>8761</v>
      </c>
      <c r="G48" s="743" t="s">
        <v>8762</v>
      </c>
      <c r="H48" s="744" t="s">
        <v>8763</v>
      </c>
      <c r="I48" s="741" t="s">
        <v>4883</v>
      </c>
      <c r="J48" s="744" t="s">
        <v>8763</v>
      </c>
      <c r="K48" s="745" t="s">
        <v>8603</v>
      </c>
      <c r="L48" s="745" t="s">
        <v>8603</v>
      </c>
      <c r="M48" s="746">
        <v>19500</v>
      </c>
      <c r="N48" s="747"/>
      <c r="O48" s="747"/>
      <c r="P48" s="747"/>
    </row>
    <row r="49" spans="1:16" ht="33.75" x14ac:dyDescent="0.2">
      <c r="A49" s="741" t="s">
        <v>8590</v>
      </c>
      <c r="B49" s="741" t="s">
        <v>8591</v>
      </c>
      <c r="C49" s="741" t="s">
        <v>8592</v>
      </c>
      <c r="D49" s="741" t="s">
        <v>8764</v>
      </c>
      <c r="E49" s="749">
        <f>21000/12</f>
        <v>1750</v>
      </c>
      <c r="F49" s="748">
        <v>45499778</v>
      </c>
      <c r="G49" s="743" t="s">
        <v>8765</v>
      </c>
      <c r="H49" s="744" t="s">
        <v>8766</v>
      </c>
      <c r="I49" s="741" t="s">
        <v>5069</v>
      </c>
      <c r="J49" s="741" t="s">
        <v>8767</v>
      </c>
      <c r="K49" s="745" t="s">
        <v>8648</v>
      </c>
      <c r="L49" s="745" t="s">
        <v>8604</v>
      </c>
      <c r="M49" s="746">
        <v>21000</v>
      </c>
      <c r="N49" s="747"/>
      <c r="O49" s="747"/>
      <c r="P49" s="747"/>
    </row>
    <row r="50" spans="1:16" ht="33.75" x14ac:dyDescent="0.2">
      <c r="A50" s="741" t="s">
        <v>8590</v>
      </c>
      <c r="B50" s="741" t="s">
        <v>8591</v>
      </c>
      <c r="C50" s="741" t="s">
        <v>8592</v>
      </c>
      <c r="D50" s="741" t="s">
        <v>8768</v>
      </c>
      <c r="E50" s="749">
        <f>21000/12</f>
        <v>1750</v>
      </c>
      <c r="F50" s="748">
        <v>45929154</v>
      </c>
      <c r="G50" s="743" t="s">
        <v>8769</v>
      </c>
      <c r="H50" s="741" t="s">
        <v>8744</v>
      </c>
      <c r="I50" s="741" t="s">
        <v>4868</v>
      </c>
      <c r="J50" s="741" t="s">
        <v>8744</v>
      </c>
      <c r="K50" s="745" t="s">
        <v>8616</v>
      </c>
      <c r="L50" s="745" t="s">
        <v>8603</v>
      </c>
      <c r="M50" s="746">
        <v>21000</v>
      </c>
      <c r="N50" s="747"/>
      <c r="O50" s="747"/>
      <c r="P50" s="747"/>
    </row>
    <row r="51" spans="1:16" ht="33.75" x14ac:dyDescent="0.2">
      <c r="A51" s="741" t="s">
        <v>8590</v>
      </c>
      <c r="B51" s="741" t="s">
        <v>8591</v>
      </c>
      <c r="C51" s="741" t="s">
        <v>8592</v>
      </c>
      <c r="D51" s="741" t="s">
        <v>8770</v>
      </c>
      <c r="E51" s="749">
        <f>39900/12</f>
        <v>3325</v>
      </c>
      <c r="F51" s="748">
        <v>46553624</v>
      </c>
      <c r="G51" s="743" t="s">
        <v>8771</v>
      </c>
      <c r="H51" s="741" t="s">
        <v>8694</v>
      </c>
      <c r="I51" s="741" t="s">
        <v>4868</v>
      </c>
      <c r="J51" s="741" t="s">
        <v>8694</v>
      </c>
      <c r="K51" s="745" t="s">
        <v>8603</v>
      </c>
      <c r="L51" s="745" t="s">
        <v>8695</v>
      </c>
      <c r="M51" s="746">
        <v>39900</v>
      </c>
      <c r="N51" s="747"/>
      <c r="O51" s="747"/>
      <c r="P51" s="747"/>
    </row>
    <row r="52" spans="1:16" ht="33.75" x14ac:dyDescent="0.2">
      <c r="A52" s="741" t="s">
        <v>8590</v>
      </c>
      <c r="B52" s="741" t="s">
        <v>8591</v>
      </c>
      <c r="C52" s="741" t="s">
        <v>8592</v>
      </c>
      <c r="D52" s="741" t="s">
        <v>8772</v>
      </c>
      <c r="E52" s="749">
        <f>33600/12</f>
        <v>2800</v>
      </c>
      <c r="F52" s="748">
        <v>47487189</v>
      </c>
      <c r="G52" s="743" t="s">
        <v>8773</v>
      </c>
      <c r="H52" s="741" t="s">
        <v>8774</v>
      </c>
      <c r="I52" s="741" t="s">
        <v>4883</v>
      </c>
      <c r="J52" s="741" t="s">
        <v>8774</v>
      </c>
      <c r="K52" s="745" t="s">
        <v>8603</v>
      </c>
      <c r="L52" s="745" t="s">
        <v>8626</v>
      </c>
      <c r="M52" s="746">
        <v>33600</v>
      </c>
      <c r="N52" s="747"/>
      <c r="O52" s="747"/>
      <c r="P52" s="747"/>
    </row>
    <row r="53" spans="1:16" ht="33.75" x14ac:dyDescent="0.2">
      <c r="A53" s="741" t="s">
        <v>8590</v>
      </c>
      <c r="B53" s="741" t="s">
        <v>8591</v>
      </c>
      <c r="C53" s="741" t="s">
        <v>8592</v>
      </c>
      <c r="D53" s="741" t="s">
        <v>8775</v>
      </c>
      <c r="E53" s="749">
        <f>16000/12</f>
        <v>1333.3333333333333</v>
      </c>
      <c r="F53" s="745" t="s">
        <v>8776</v>
      </c>
      <c r="G53" s="743" t="s">
        <v>8777</v>
      </c>
      <c r="H53" s="744" t="s">
        <v>8778</v>
      </c>
      <c r="I53" s="744" t="s">
        <v>4883</v>
      </c>
      <c r="J53" s="744" t="s">
        <v>8778</v>
      </c>
      <c r="K53" s="745" t="s">
        <v>8648</v>
      </c>
      <c r="L53" s="745" t="s">
        <v>8610</v>
      </c>
      <c r="M53" s="746">
        <v>16000</v>
      </c>
      <c r="N53" s="747"/>
      <c r="O53" s="747"/>
      <c r="P53" s="747"/>
    </row>
    <row r="54" spans="1:16" ht="33.75" x14ac:dyDescent="0.2">
      <c r="A54" s="741" t="s">
        <v>8590</v>
      </c>
      <c r="B54" s="741" t="s">
        <v>8591</v>
      </c>
      <c r="C54" s="741" t="s">
        <v>8592</v>
      </c>
      <c r="D54" s="741" t="s">
        <v>8779</v>
      </c>
      <c r="E54" s="749">
        <f>30134/12</f>
        <v>2511.1666666666665</v>
      </c>
      <c r="F54" s="745" t="s">
        <v>8780</v>
      </c>
      <c r="G54" s="743" t="s">
        <v>8781</v>
      </c>
      <c r="H54" s="744" t="s">
        <v>8620</v>
      </c>
      <c r="I54" s="741" t="s">
        <v>4868</v>
      </c>
      <c r="J54" s="744" t="s">
        <v>8689</v>
      </c>
      <c r="K54" s="745" t="s">
        <v>8616</v>
      </c>
      <c r="L54" s="745" t="s">
        <v>8610</v>
      </c>
      <c r="M54" s="746">
        <v>30134</v>
      </c>
      <c r="N54" s="747"/>
      <c r="O54" s="747"/>
      <c r="P54" s="747"/>
    </row>
    <row r="55" spans="1:16" ht="33.75" x14ac:dyDescent="0.2">
      <c r="A55" s="741" t="s">
        <v>8590</v>
      </c>
      <c r="B55" s="741" t="s">
        <v>8591</v>
      </c>
      <c r="C55" s="741" t="s">
        <v>8592</v>
      </c>
      <c r="D55" s="741" t="s">
        <v>8782</v>
      </c>
      <c r="E55" s="749">
        <f>9000/12</f>
        <v>750</v>
      </c>
      <c r="F55" s="748">
        <v>71385463</v>
      </c>
      <c r="G55" s="743" t="s">
        <v>8783</v>
      </c>
      <c r="H55" s="744" t="s">
        <v>8784</v>
      </c>
      <c r="I55" s="741" t="s">
        <v>4883</v>
      </c>
      <c r="J55" s="744" t="s">
        <v>8784</v>
      </c>
      <c r="K55" s="745" t="s">
        <v>8616</v>
      </c>
      <c r="L55" s="745" t="s">
        <v>8603</v>
      </c>
      <c r="M55" s="746">
        <v>9000</v>
      </c>
      <c r="N55" s="747"/>
      <c r="O55" s="747"/>
      <c r="P55" s="747"/>
    </row>
    <row r="56" spans="1:16" ht="33.75" x14ac:dyDescent="0.2">
      <c r="A56" s="741" t="s">
        <v>8590</v>
      </c>
      <c r="B56" s="741" t="s">
        <v>8591</v>
      </c>
      <c r="C56" s="741" t="s">
        <v>8592</v>
      </c>
      <c r="D56" s="741" t="s">
        <v>8785</v>
      </c>
      <c r="E56" s="749">
        <f>16250/12</f>
        <v>1354.1666666666667</v>
      </c>
      <c r="F56" s="748">
        <v>71393399</v>
      </c>
      <c r="G56" s="743" t="s">
        <v>8786</v>
      </c>
      <c r="H56" s="744" t="s">
        <v>8787</v>
      </c>
      <c r="I56" s="741"/>
      <c r="J56" s="741" t="s">
        <v>8788</v>
      </c>
      <c r="K56" s="745" t="s">
        <v>8648</v>
      </c>
      <c r="L56" s="745" t="s">
        <v>8752</v>
      </c>
      <c r="M56" s="746">
        <v>16250</v>
      </c>
      <c r="N56" s="747"/>
      <c r="O56" s="747"/>
      <c r="P56" s="747"/>
    </row>
    <row r="57" spans="1:16" ht="33.75" x14ac:dyDescent="0.2">
      <c r="A57" s="741" t="s">
        <v>8590</v>
      </c>
      <c r="B57" s="741" t="s">
        <v>8591</v>
      </c>
      <c r="C57" s="741" t="s">
        <v>8592</v>
      </c>
      <c r="D57" s="741" t="s">
        <v>8789</v>
      </c>
      <c r="E57" s="749">
        <f>36450/12</f>
        <v>3037.5</v>
      </c>
      <c r="F57" s="748">
        <v>71886071</v>
      </c>
      <c r="G57" s="743" t="s">
        <v>8790</v>
      </c>
      <c r="H57" s="741" t="s">
        <v>8791</v>
      </c>
      <c r="I57" s="741" t="s">
        <v>4868</v>
      </c>
      <c r="J57" s="741" t="s">
        <v>8791</v>
      </c>
      <c r="K57" s="745" t="s">
        <v>8603</v>
      </c>
      <c r="L57" s="745" t="s">
        <v>8722</v>
      </c>
      <c r="M57" s="746">
        <v>36450</v>
      </c>
      <c r="N57" s="747"/>
      <c r="O57" s="747"/>
      <c r="P57" s="747"/>
    </row>
    <row r="58" spans="1:16" ht="33.75" x14ac:dyDescent="0.2">
      <c r="A58" s="741" t="s">
        <v>8590</v>
      </c>
      <c r="B58" s="741" t="s">
        <v>8591</v>
      </c>
      <c r="C58" s="741" t="s">
        <v>8592</v>
      </c>
      <c r="D58" s="741" t="s">
        <v>8792</v>
      </c>
      <c r="E58" s="749">
        <f>5400/12</f>
        <v>450</v>
      </c>
      <c r="F58" s="748">
        <v>72649588</v>
      </c>
      <c r="G58" s="743" t="s">
        <v>4653</v>
      </c>
      <c r="H58" s="744" t="s">
        <v>8793</v>
      </c>
      <c r="I58" s="741" t="s">
        <v>4883</v>
      </c>
      <c r="J58" s="744" t="s">
        <v>8793</v>
      </c>
      <c r="K58" s="745" t="s">
        <v>8648</v>
      </c>
      <c r="L58" s="745" t="s">
        <v>8603</v>
      </c>
      <c r="M58" s="746">
        <v>5400</v>
      </c>
      <c r="N58" s="747"/>
      <c r="O58" s="747"/>
      <c r="P58" s="747"/>
    </row>
    <row r="59" spans="1:16" ht="45" x14ac:dyDescent="0.2">
      <c r="A59" s="741" t="s">
        <v>8590</v>
      </c>
      <c r="B59" s="741" t="s">
        <v>8591</v>
      </c>
      <c r="C59" s="741" t="s">
        <v>8592</v>
      </c>
      <c r="D59" s="741" t="s">
        <v>8794</v>
      </c>
      <c r="E59" s="749">
        <f>10500/12</f>
        <v>875</v>
      </c>
      <c r="F59" s="745" t="s">
        <v>8795</v>
      </c>
      <c r="G59" s="743" t="s">
        <v>8796</v>
      </c>
      <c r="H59" s="744" t="s">
        <v>8797</v>
      </c>
      <c r="I59" s="741" t="s">
        <v>4883</v>
      </c>
      <c r="J59" s="744" t="s">
        <v>8797</v>
      </c>
      <c r="K59" s="745" t="s">
        <v>8616</v>
      </c>
      <c r="L59" s="745" t="s">
        <v>8603</v>
      </c>
      <c r="M59" s="746">
        <v>10500</v>
      </c>
      <c r="N59" s="747"/>
      <c r="O59" s="747"/>
      <c r="P59" s="747"/>
    </row>
    <row r="60" spans="1:16" ht="33.75" x14ac:dyDescent="0.2">
      <c r="A60" s="741" t="s">
        <v>8590</v>
      </c>
      <c r="B60" s="741" t="s">
        <v>8591</v>
      </c>
      <c r="C60" s="741" t="s">
        <v>8592</v>
      </c>
      <c r="D60" s="741" t="s">
        <v>8798</v>
      </c>
      <c r="E60" s="749">
        <f>22500/12</f>
        <v>1875</v>
      </c>
      <c r="F60" s="748">
        <v>73231262</v>
      </c>
      <c r="G60" s="743" t="s">
        <v>8799</v>
      </c>
      <c r="H60" s="741" t="s">
        <v>8800</v>
      </c>
      <c r="I60" s="741" t="s">
        <v>8800</v>
      </c>
      <c r="J60" s="741" t="s">
        <v>8800</v>
      </c>
      <c r="K60" s="745" t="s">
        <v>8603</v>
      </c>
      <c r="L60" s="745" t="s">
        <v>8626</v>
      </c>
      <c r="M60" s="746">
        <v>22500</v>
      </c>
      <c r="N60" s="747"/>
      <c r="O60" s="747"/>
      <c r="P60" s="747"/>
    </row>
    <row r="61" spans="1:16" ht="33.75" x14ac:dyDescent="0.2">
      <c r="A61" s="741" t="s">
        <v>8590</v>
      </c>
      <c r="B61" s="741" t="s">
        <v>8591</v>
      </c>
      <c r="C61" s="741" t="s">
        <v>8592</v>
      </c>
      <c r="D61" s="741" t="s">
        <v>8801</v>
      </c>
      <c r="E61" s="749">
        <f>10500/12</f>
        <v>875</v>
      </c>
      <c r="F61" s="745" t="s">
        <v>8802</v>
      </c>
      <c r="G61" s="743" t="s">
        <v>8803</v>
      </c>
      <c r="H61" s="744" t="s">
        <v>8804</v>
      </c>
      <c r="I61" s="741" t="s">
        <v>4868</v>
      </c>
      <c r="J61" s="744" t="s">
        <v>8804</v>
      </c>
      <c r="K61" s="745" t="s">
        <v>8616</v>
      </c>
      <c r="L61" s="745" t="s">
        <v>8603</v>
      </c>
      <c r="M61" s="746">
        <v>10500</v>
      </c>
      <c r="N61" s="747"/>
      <c r="O61" s="747"/>
      <c r="P61" s="747"/>
    </row>
    <row r="62" spans="1:16" ht="33.75" x14ac:dyDescent="0.2">
      <c r="A62" s="741" t="s">
        <v>8590</v>
      </c>
      <c r="B62" s="741" t="s">
        <v>8591</v>
      </c>
      <c r="C62" s="741" t="s">
        <v>8592</v>
      </c>
      <c r="D62" s="741" t="s">
        <v>8605</v>
      </c>
      <c r="E62" s="749">
        <f>18667/12</f>
        <v>1555.5833333333333</v>
      </c>
      <c r="F62" s="748">
        <v>77284286</v>
      </c>
      <c r="G62" s="743" t="s">
        <v>8805</v>
      </c>
      <c r="H62" s="744" t="s">
        <v>8694</v>
      </c>
      <c r="I62" s="741" t="s">
        <v>4868</v>
      </c>
      <c r="J62" s="744" t="s">
        <v>8694</v>
      </c>
      <c r="K62" s="745" t="s">
        <v>8610</v>
      </c>
      <c r="L62" s="745" t="s">
        <v>8722</v>
      </c>
      <c r="M62" s="746">
        <v>18667</v>
      </c>
      <c r="N62" s="747"/>
      <c r="O62" s="747"/>
      <c r="P62" s="747"/>
    </row>
    <row r="63" spans="1:16" ht="33.75" x14ac:dyDescent="0.2">
      <c r="A63" s="741" t="s">
        <v>8590</v>
      </c>
      <c r="B63" s="741" t="s">
        <v>8591</v>
      </c>
      <c r="C63" s="741" t="s">
        <v>8592</v>
      </c>
      <c r="D63" s="741" t="s">
        <v>8806</v>
      </c>
      <c r="E63" s="749">
        <f>10500/12</f>
        <v>875</v>
      </c>
      <c r="F63" s="745" t="s">
        <v>8807</v>
      </c>
      <c r="G63" s="743" t="s">
        <v>8808</v>
      </c>
      <c r="H63" s="744" t="s">
        <v>8638</v>
      </c>
      <c r="I63" s="741" t="s">
        <v>4883</v>
      </c>
      <c r="J63" s="744" t="s">
        <v>8638</v>
      </c>
      <c r="K63" s="745" t="s">
        <v>8616</v>
      </c>
      <c r="L63" s="745" t="s">
        <v>8603</v>
      </c>
      <c r="M63" s="746">
        <v>10500</v>
      </c>
      <c r="N63" s="747"/>
      <c r="O63" s="747"/>
      <c r="P63" s="747"/>
    </row>
    <row r="64" spans="1:16" ht="33.75" x14ac:dyDescent="0.2">
      <c r="A64" s="741" t="s">
        <v>8590</v>
      </c>
      <c r="B64" s="741" t="s">
        <v>1262</v>
      </c>
      <c r="C64" s="741" t="s">
        <v>8592</v>
      </c>
      <c r="D64" s="741" t="s">
        <v>8809</v>
      </c>
      <c r="E64" s="746">
        <f>31500/12</f>
        <v>2625</v>
      </c>
      <c r="F64" s="745">
        <v>10492601</v>
      </c>
      <c r="G64" s="743" t="s">
        <v>8671</v>
      </c>
      <c r="H64" s="741" t="s">
        <v>8672</v>
      </c>
      <c r="I64" s="741" t="s">
        <v>4868</v>
      </c>
      <c r="J64" s="741" t="s">
        <v>8672</v>
      </c>
      <c r="K64" s="741"/>
      <c r="L64" s="741"/>
      <c r="M64" s="741"/>
      <c r="N64" s="743">
        <v>2</v>
      </c>
      <c r="O64" s="743">
        <v>4</v>
      </c>
      <c r="P64" s="746">
        <v>31500</v>
      </c>
    </row>
    <row r="65" spans="1:16" ht="33.75" x14ac:dyDescent="0.2">
      <c r="A65" s="741" t="s">
        <v>8590</v>
      </c>
      <c r="B65" s="741" t="s">
        <v>1262</v>
      </c>
      <c r="C65" s="741" t="s">
        <v>8592</v>
      </c>
      <c r="D65" s="741" t="s">
        <v>8810</v>
      </c>
      <c r="E65" s="746">
        <f>54250/12</f>
        <v>4520.833333333333</v>
      </c>
      <c r="F65" s="745">
        <v>40754529</v>
      </c>
      <c r="G65" s="743" t="s">
        <v>2359</v>
      </c>
      <c r="H65" s="743" t="s">
        <v>8668</v>
      </c>
      <c r="I65" s="741" t="s">
        <v>8811</v>
      </c>
      <c r="J65" s="743" t="s">
        <v>8615</v>
      </c>
      <c r="K65" s="743"/>
      <c r="L65" s="743"/>
      <c r="M65" s="743"/>
      <c r="N65" s="743">
        <v>3</v>
      </c>
      <c r="O65" s="743">
        <v>6</v>
      </c>
      <c r="P65" s="746">
        <v>54250</v>
      </c>
    </row>
    <row r="66" spans="1:16" ht="33.75" x14ac:dyDescent="0.2">
      <c r="A66" s="741" t="s">
        <v>8590</v>
      </c>
      <c r="B66" s="741" t="s">
        <v>1262</v>
      </c>
      <c r="C66" s="741" t="s">
        <v>8592</v>
      </c>
      <c r="D66" s="741" t="s">
        <v>8812</v>
      </c>
      <c r="E66" s="746">
        <f>18000/12</f>
        <v>1500</v>
      </c>
      <c r="F66" s="745" t="s">
        <v>8623</v>
      </c>
      <c r="G66" s="743" t="s">
        <v>8624</v>
      </c>
      <c r="H66" s="741" t="s">
        <v>8625</v>
      </c>
      <c r="I66" s="741" t="s">
        <v>5069</v>
      </c>
      <c r="J66" s="741" t="s">
        <v>8625</v>
      </c>
      <c r="K66" s="741"/>
      <c r="L66" s="741"/>
      <c r="M66" s="741"/>
      <c r="N66" s="743">
        <v>2</v>
      </c>
      <c r="O66" s="743">
        <v>6</v>
      </c>
      <c r="P66" s="746">
        <v>18000</v>
      </c>
    </row>
    <row r="67" spans="1:16" ht="33.75" x14ac:dyDescent="0.2">
      <c r="A67" s="741" t="s">
        <v>8590</v>
      </c>
      <c r="B67" s="741" t="s">
        <v>1262</v>
      </c>
      <c r="C67" s="741" t="s">
        <v>8592</v>
      </c>
      <c r="D67" s="741" t="s">
        <v>8813</v>
      </c>
      <c r="E67" s="746">
        <f>27000/12</f>
        <v>2250</v>
      </c>
      <c r="F67" s="745">
        <v>40986367</v>
      </c>
      <c r="G67" s="743" t="s">
        <v>8720</v>
      </c>
      <c r="H67" s="741" t="s">
        <v>8721</v>
      </c>
      <c r="I67" s="741" t="s">
        <v>4883</v>
      </c>
      <c r="J67" s="741" t="s">
        <v>8721</v>
      </c>
      <c r="K67" s="741"/>
      <c r="L67" s="741"/>
      <c r="M67" s="741"/>
      <c r="N67" s="743">
        <v>1</v>
      </c>
      <c r="O67" s="743">
        <v>6</v>
      </c>
      <c r="P67" s="746">
        <v>27000</v>
      </c>
    </row>
    <row r="68" spans="1:16" ht="33.75" x14ac:dyDescent="0.2">
      <c r="A68" s="741" t="s">
        <v>8590</v>
      </c>
      <c r="B68" s="741" t="s">
        <v>1262</v>
      </c>
      <c r="C68" s="741" t="s">
        <v>8592</v>
      </c>
      <c r="D68" s="741" t="s">
        <v>8814</v>
      </c>
      <c r="E68" s="746">
        <f>24000/12</f>
        <v>2000</v>
      </c>
      <c r="F68" s="745">
        <v>41488159</v>
      </c>
      <c r="G68" s="743" t="s">
        <v>8729</v>
      </c>
      <c r="H68" s="744" t="s">
        <v>8730</v>
      </c>
      <c r="I68" s="741" t="s">
        <v>8731</v>
      </c>
      <c r="J68" s="744" t="s">
        <v>8732</v>
      </c>
      <c r="K68" s="744"/>
      <c r="L68" s="744"/>
      <c r="M68" s="744"/>
      <c r="N68" s="743">
        <v>1</v>
      </c>
      <c r="O68" s="743">
        <v>6</v>
      </c>
      <c r="P68" s="746">
        <v>24000</v>
      </c>
    </row>
    <row r="69" spans="1:16" ht="33.75" x14ac:dyDescent="0.2">
      <c r="A69" s="741" t="s">
        <v>8590</v>
      </c>
      <c r="B69" s="741" t="s">
        <v>1262</v>
      </c>
      <c r="C69" s="741" t="s">
        <v>8592</v>
      </c>
      <c r="D69" s="741" t="s">
        <v>8815</v>
      </c>
      <c r="E69" s="746">
        <f>18000/12</f>
        <v>1500</v>
      </c>
      <c r="F69" s="745">
        <v>71393399</v>
      </c>
      <c r="G69" s="743" t="s">
        <v>8786</v>
      </c>
      <c r="H69" s="744" t="s">
        <v>8787</v>
      </c>
      <c r="I69" s="741"/>
      <c r="J69" s="741" t="s">
        <v>8788</v>
      </c>
      <c r="K69" s="741"/>
      <c r="L69" s="741"/>
      <c r="M69" s="741"/>
      <c r="N69" s="743">
        <v>1</v>
      </c>
      <c r="O69" s="743">
        <v>6</v>
      </c>
      <c r="P69" s="746">
        <v>18000</v>
      </c>
    </row>
    <row r="70" spans="1:16" ht="33.75" x14ac:dyDescent="0.2">
      <c r="A70" s="741" t="s">
        <v>8590</v>
      </c>
      <c r="B70" s="741" t="s">
        <v>1262</v>
      </c>
      <c r="C70" s="741" t="s">
        <v>8592</v>
      </c>
      <c r="D70" s="741" t="s">
        <v>8816</v>
      </c>
      <c r="E70" s="746">
        <f>30000/12</f>
        <v>2500</v>
      </c>
      <c r="F70" s="745" t="s">
        <v>8817</v>
      </c>
      <c r="G70" s="743" t="s">
        <v>8818</v>
      </c>
      <c r="H70" s="743" t="s">
        <v>8629</v>
      </c>
      <c r="I70" s="741" t="s">
        <v>4868</v>
      </c>
      <c r="J70" s="743" t="s">
        <v>8819</v>
      </c>
      <c r="K70" s="743"/>
      <c r="L70" s="743"/>
      <c r="M70" s="743"/>
      <c r="N70" s="743">
        <v>1</v>
      </c>
      <c r="O70" s="743">
        <v>1</v>
      </c>
      <c r="P70" s="746">
        <v>30000</v>
      </c>
    </row>
    <row r="71" spans="1:16" ht="33.75" x14ac:dyDescent="0.2">
      <c r="A71" s="741" t="s">
        <v>8590</v>
      </c>
      <c r="B71" s="741" t="s">
        <v>1262</v>
      </c>
      <c r="C71" s="741" t="s">
        <v>8592</v>
      </c>
      <c r="D71" s="741" t="s">
        <v>8820</v>
      </c>
      <c r="E71" s="746">
        <f>63000/12</f>
        <v>5250</v>
      </c>
      <c r="F71" s="745">
        <v>44449525</v>
      </c>
      <c r="G71" s="743" t="s">
        <v>8750</v>
      </c>
      <c r="H71" s="741" t="s">
        <v>8821</v>
      </c>
      <c r="I71" s="741" t="s">
        <v>4868</v>
      </c>
      <c r="J71" s="741" t="s">
        <v>8822</v>
      </c>
      <c r="K71" s="741"/>
      <c r="L71" s="741"/>
      <c r="M71" s="741"/>
      <c r="N71" s="743">
        <v>2</v>
      </c>
      <c r="O71" s="743">
        <v>11</v>
      </c>
      <c r="P71" s="746">
        <v>63000</v>
      </c>
    </row>
    <row r="72" spans="1:16" ht="33.75" x14ac:dyDescent="0.2">
      <c r="A72" s="741" t="s">
        <v>8590</v>
      </c>
      <c r="B72" s="741" t="s">
        <v>1262</v>
      </c>
      <c r="C72" s="741" t="s">
        <v>8592</v>
      </c>
      <c r="D72" s="741" t="s">
        <v>8823</v>
      </c>
      <c r="E72" s="746">
        <f>53550/12</f>
        <v>4462.5</v>
      </c>
      <c r="F72" s="745">
        <v>46385840</v>
      </c>
      <c r="G72" s="743" t="s">
        <v>8824</v>
      </c>
      <c r="H72" s="741" t="s">
        <v>8825</v>
      </c>
      <c r="I72" s="741" t="s">
        <v>4883</v>
      </c>
      <c r="J72" s="741" t="s">
        <v>8825</v>
      </c>
      <c r="K72" s="741"/>
      <c r="L72" s="741"/>
      <c r="M72" s="741"/>
      <c r="N72" s="743">
        <v>3</v>
      </c>
      <c r="O72" s="743">
        <v>6</v>
      </c>
      <c r="P72" s="746">
        <v>53550</v>
      </c>
    </row>
    <row r="73" spans="1:16" ht="33.75" x14ac:dyDescent="0.2">
      <c r="A73" s="741" t="s">
        <v>8590</v>
      </c>
      <c r="B73" s="741" t="s">
        <v>1262</v>
      </c>
      <c r="C73" s="741" t="s">
        <v>8592</v>
      </c>
      <c r="D73" s="741" t="s">
        <v>8826</v>
      </c>
      <c r="E73" s="746">
        <f>11500/12</f>
        <v>958.33333333333337</v>
      </c>
      <c r="F73" s="745" t="s">
        <v>8827</v>
      </c>
      <c r="G73" s="743" t="s">
        <v>8828</v>
      </c>
      <c r="H73" s="741" t="s">
        <v>8829</v>
      </c>
      <c r="I73" s="741" t="s">
        <v>4868</v>
      </c>
      <c r="J73" s="741" t="s">
        <v>8830</v>
      </c>
      <c r="K73" s="741"/>
      <c r="L73" s="741"/>
      <c r="M73" s="741"/>
      <c r="N73" s="743">
        <v>1</v>
      </c>
      <c r="O73" s="743">
        <v>1</v>
      </c>
      <c r="P73" s="746">
        <v>11500</v>
      </c>
    </row>
    <row r="74" spans="1:16" ht="33.75" x14ac:dyDescent="0.2">
      <c r="A74" s="741" t="s">
        <v>8590</v>
      </c>
      <c r="B74" s="741" t="s">
        <v>1262</v>
      </c>
      <c r="C74" s="741" t="s">
        <v>8592</v>
      </c>
      <c r="D74" s="741" t="s">
        <v>8831</v>
      </c>
      <c r="E74" s="746">
        <f>15000/12</f>
        <v>1250</v>
      </c>
      <c r="F74" s="745">
        <v>77284286</v>
      </c>
      <c r="G74" s="743" t="s">
        <v>8805</v>
      </c>
      <c r="H74" s="744" t="s">
        <v>8694</v>
      </c>
      <c r="I74" s="741" t="s">
        <v>4868</v>
      </c>
      <c r="J74" s="744" t="s">
        <v>8694</v>
      </c>
      <c r="K74" s="744"/>
      <c r="L74" s="744"/>
      <c r="M74" s="744"/>
      <c r="N74" s="743">
        <v>3</v>
      </c>
      <c r="O74" s="743">
        <v>6</v>
      </c>
      <c r="P74" s="746">
        <v>15000</v>
      </c>
    </row>
    <row r="75" spans="1:16" ht="33.75" x14ac:dyDescent="0.2">
      <c r="A75" s="741" t="s">
        <v>8590</v>
      </c>
      <c r="B75" s="741" t="s">
        <v>1262</v>
      </c>
      <c r="C75" s="741" t="s">
        <v>8592</v>
      </c>
      <c r="D75" s="741" t="s">
        <v>8832</v>
      </c>
      <c r="E75" s="746">
        <f>24000/12</f>
        <v>2000</v>
      </c>
      <c r="F75" s="745" t="s">
        <v>8606</v>
      </c>
      <c r="G75" s="743" t="s">
        <v>8607</v>
      </c>
      <c r="H75" s="744" t="s">
        <v>8608</v>
      </c>
      <c r="I75" s="741"/>
      <c r="J75" s="741" t="s">
        <v>8609</v>
      </c>
      <c r="K75" s="741"/>
      <c r="L75" s="741"/>
      <c r="M75" s="741"/>
      <c r="N75" s="743">
        <v>3</v>
      </c>
      <c r="O75" s="743">
        <v>6</v>
      </c>
      <c r="P75" s="746">
        <v>24000</v>
      </c>
    </row>
    <row r="76" spans="1:16" ht="33.75" x14ac:dyDescent="0.2">
      <c r="A76" s="741" t="s">
        <v>8590</v>
      </c>
      <c r="B76" s="741" t="s">
        <v>1262</v>
      </c>
      <c r="C76" s="741" t="s">
        <v>8592</v>
      </c>
      <c r="D76" s="741" t="s">
        <v>8833</v>
      </c>
      <c r="E76" s="746">
        <f>33000/12</f>
        <v>2750</v>
      </c>
      <c r="F76" s="745" t="s">
        <v>8780</v>
      </c>
      <c r="G76" s="743" t="s">
        <v>8781</v>
      </c>
      <c r="H76" s="744" t="s">
        <v>8620</v>
      </c>
      <c r="I76" s="741" t="s">
        <v>4868</v>
      </c>
      <c r="J76" s="744" t="s">
        <v>8689</v>
      </c>
      <c r="K76" s="744"/>
      <c r="L76" s="744"/>
      <c r="M76" s="744"/>
      <c r="N76" s="743">
        <v>2</v>
      </c>
      <c r="O76" s="743">
        <v>4</v>
      </c>
      <c r="P76" s="746">
        <v>33000</v>
      </c>
    </row>
    <row r="77" spans="1:16" ht="33.75" x14ac:dyDescent="0.2">
      <c r="A77" s="741" t="s">
        <v>8590</v>
      </c>
      <c r="B77" s="741" t="s">
        <v>1262</v>
      </c>
      <c r="C77" s="741" t="s">
        <v>8592</v>
      </c>
      <c r="D77" s="741" t="s">
        <v>8834</v>
      </c>
      <c r="E77" s="746">
        <f>7500/12</f>
        <v>625</v>
      </c>
      <c r="F77" s="745">
        <v>32046446</v>
      </c>
      <c r="G77" s="743" t="s">
        <v>8693</v>
      </c>
      <c r="H77" s="744" t="s">
        <v>8694</v>
      </c>
      <c r="I77" s="741" t="s">
        <v>4868</v>
      </c>
      <c r="J77" s="744" t="s">
        <v>8694</v>
      </c>
      <c r="K77" s="744"/>
      <c r="L77" s="744"/>
      <c r="M77" s="744"/>
      <c r="N77" s="743">
        <v>1</v>
      </c>
      <c r="O77" s="743">
        <v>1</v>
      </c>
      <c r="P77" s="746">
        <v>7500</v>
      </c>
    </row>
    <row r="78" spans="1:16" ht="33.75" x14ac:dyDescent="0.2">
      <c r="A78" s="741" t="s">
        <v>8590</v>
      </c>
      <c r="B78" s="741" t="s">
        <v>1262</v>
      </c>
      <c r="C78" s="741" t="s">
        <v>8592</v>
      </c>
      <c r="D78" s="741" t="s">
        <v>8835</v>
      </c>
      <c r="E78" s="746">
        <f>23600/12</f>
        <v>1966.6666666666667</v>
      </c>
      <c r="F78" s="745" t="s">
        <v>8594</v>
      </c>
      <c r="G78" s="743" t="s">
        <v>8595</v>
      </c>
      <c r="H78" s="744" t="s">
        <v>8596</v>
      </c>
      <c r="I78" s="741"/>
      <c r="J78" s="741" t="s">
        <v>8597</v>
      </c>
      <c r="K78" s="741"/>
      <c r="L78" s="741"/>
      <c r="M78" s="741"/>
      <c r="N78" s="743">
        <v>3</v>
      </c>
      <c r="O78" s="743">
        <v>6</v>
      </c>
      <c r="P78" s="746">
        <v>23600</v>
      </c>
    </row>
    <row r="79" spans="1:16" ht="33.75" x14ac:dyDescent="0.2">
      <c r="A79" s="741" t="s">
        <v>8590</v>
      </c>
      <c r="B79" s="741" t="s">
        <v>1262</v>
      </c>
      <c r="C79" s="741" t="s">
        <v>8592</v>
      </c>
      <c r="D79" s="741" t="s">
        <v>8836</v>
      </c>
      <c r="E79" s="746">
        <f>30000/12</f>
        <v>2500</v>
      </c>
      <c r="F79" s="745">
        <v>25701585</v>
      </c>
      <c r="G79" s="743" t="s">
        <v>8688</v>
      </c>
      <c r="H79" s="744" t="s">
        <v>8620</v>
      </c>
      <c r="I79" s="741" t="s">
        <v>4868</v>
      </c>
      <c r="J79" s="744" t="s">
        <v>8689</v>
      </c>
      <c r="K79" s="744"/>
      <c r="L79" s="744"/>
      <c r="M79" s="744"/>
      <c r="N79" s="743">
        <v>3</v>
      </c>
      <c r="O79" s="743">
        <v>6</v>
      </c>
      <c r="P79" s="746">
        <v>30000</v>
      </c>
    </row>
    <row r="80" spans="1:16" ht="33.75" x14ac:dyDescent="0.2">
      <c r="A80" s="741" t="s">
        <v>8590</v>
      </c>
      <c r="B80" s="741" t="s">
        <v>1262</v>
      </c>
      <c r="C80" s="741" t="s">
        <v>8592</v>
      </c>
      <c r="D80" s="741" t="s">
        <v>8837</v>
      </c>
      <c r="E80" s="746">
        <f>66000/12</f>
        <v>5500</v>
      </c>
      <c r="F80" s="745">
        <v>10318720</v>
      </c>
      <c r="G80" s="743" t="s">
        <v>8667</v>
      </c>
      <c r="H80" s="744" t="s">
        <v>8668</v>
      </c>
      <c r="I80" s="741" t="s">
        <v>4868</v>
      </c>
      <c r="J80" s="741" t="s">
        <v>8838</v>
      </c>
      <c r="K80" s="741"/>
      <c r="L80" s="741"/>
      <c r="M80" s="741"/>
      <c r="N80" s="743">
        <v>3</v>
      </c>
      <c r="O80" s="743">
        <v>6</v>
      </c>
      <c r="P80" s="746">
        <v>66000</v>
      </c>
    </row>
    <row r="81" spans="1:16" ht="33.75" x14ac:dyDescent="0.2">
      <c r="A81" s="741" t="s">
        <v>8590</v>
      </c>
      <c r="B81" s="741" t="s">
        <v>1262</v>
      </c>
      <c r="C81" s="741" t="s">
        <v>8592</v>
      </c>
      <c r="D81" s="741" t="s">
        <v>8839</v>
      </c>
      <c r="E81" s="746">
        <f>33600/12</f>
        <v>2800</v>
      </c>
      <c r="F81" s="745">
        <v>47487189</v>
      </c>
      <c r="G81" s="743" t="s">
        <v>8773</v>
      </c>
      <c r="H81" s="741" t="s">
        <v>8774</v>
      </c>
      <c r="I81" s="741" t="s">
        <v>4883</v>
      </c>
      <c r="J81" s="741" t="s">
        <v>8774</v>
      </c>
      <c r="K81" s="741"/>
      <c r="L81" s="741"/>
      <c r="M81" s="741"/>
      <c r="N81" s="743">
        <v>2</v>
      </c>
      <c r="O81" s="743">
        <v>8</v>
      </c>
      <c r="P81" s="746">
        <v>33600</v>
      </c>
    </row>
    <row r="82" spans="1:16" ht="33.75" x14ac:dyDescent="0.2">
      <c r="A82" s="741" t="s">
        <v>8590</v>
      </c>
      <c r="B82" s="741" t="s">
        <v>1262</v>
      </c>
      <c r="C82" s="741" t="s">
        <v>8592</v>
      </c>
      <c r="D82" s="741" t="s">
        <v>8840</v>
      </c>
      <c r="E82" s="746">
        <f>33000/12</f>
        <v>2750</v>
      </c>
      <c r="F82" s="745">
        <v>42499234</v>
      </c>
      <c r="G82" s="743" t="s">
        <v>8739</v>
      </c>
      <c r="H82" s="744" t="s">
        <v>8740</v>
      </c>
      <c r="I82" s="741" t="s">
        <v>4868</v>
      </c>
      <c r="J82" s="744" t="s">
        <v>8741</v>
      </c>
      <c r="K82" s="744"/>
      <c r="L82" s="744"/>
      <c r="M82" s="744"/>
      <c r="N82" s="743">
        <v>1</v>
      </c>
      <c r="O82" s="743">
        <v>6</v>
      </c>
      <c r="P82" s="746">
        <v>33000</v>
      </c>
    </row>
    <row r="83" spans="1:16" ht="33.75" x14ac:dyDescent="0.2">
      <c r="A83" s="741" t="s">
        <v>8590</v>
      </c>
      <c r="B83" s="741" t="s">
        <v>1262</v>
      </c>
      <c r="C83" s="741" t="s">
        <v>8592</v>
      </c>
      <c r="D83" s="741" t="s">
        <v>8841</v>
      </c>
      <c r="E83" s="746">
        <f>45000/12</f>
        <v>3750</v>
      </c>
      <c r="F83" s="745">
        <v>18009937</v>
      </c>
      <c r="G83" s="743" t="s">
        <v>8842</v>
      </c>
      <c r="H83" s="743" t="s">
        <v>8843</v>
      </c>
      <c r="I83" s="741" t="s">
        <v>4868</v>
      </c>
      <c r="J83" s="743" t="s">
        <v>8844</v>
      </c>
      <c r="K83" s="743"/>
      <c r="L83" s="743"/>
      <c r="M83" s="743"/>
      <c r="N83" s="743">
        <v>3</v>
      </c>
      <c r="O83" s="743">
        <v>6</v>
      </c>
      <c r="P83" s="746">
        <v>45000</v>
      </c>
    </row>
    <row r="84" spans="1:16" ht="33.75" x14ac:dyDescent="0.2">
      <c r="A84" s="741" t="s">
        <v>8590</v>
      </c>
      <c r="B84" s="741" t="s">
        <v>1262</v>
      </c>
      <c r="C84" s="741" t="s">
        <v>8592</v>
      </c>
      <c r="D84" s="741" t="s">
        <v>8845</v>
      </c>
      <c r="E84" s="746">
        <f>15000/12</f>
        <v>1250</v>
      </c>
      <c r="F84" s="745">
        <v>40906117</v>
      </c>
      <c r="G84" s="743" t="s">
        <v>8846</v>
      </c>
      <c r="H84" s="741" t="s">
        <v>8847</v>
      </c>
      <c r="I84" s="741" t="s">
        <v>8848</v>
      </c>
      <c r="J84" s="741" t="s">
        <v>8847</v>
      </c>
      <c r="K84" s="741"/>
      <c r="L84" s="741"/>
      <c r="M84" s="741"/>
      <c r="N84" s="743">
        <v>2</v>
      </c>
      <c r="O84" s="743">
        <v>6</v>
      </c>
      <c r="P84" s="746">
        <v>15000</v>
      </c>
    </row>
    <row r="85" spans="1:16" ht="33.75" x14ac:dyDescent="0.2">
      <c r="A85" s="741" t="s">
        <v>8590</v>
      </c>
      <c r="B85" s="741" t="s">
        <v>1262</v>
      </c>
      <c r="C85" s="741" t="s">
        <v>8592</v>
      </c>
      <c r="D85" s="741" t="s">
        <v>8849</v>
      </c>
      <c r="E85" s="746">
        <f>27000/12</f>
        <v>2250</v>
      </c>
      <c r="F85" s="745">
        <v>71886071</v>
      </c>
      <c r="G85" s="743" t="s">
        <v>8790</v>
      </c>
      <c r="H85" s="741" t="s">
        <v>8791</v>
      </c>
      <c r="I85" s="741" t="s">
        <v>4868</v>
      </c>
      <c r="J85" s="741" t="s">
        <v>8791</v>
      </c>
      <c r="K85" s="741"/>
      <c r="L85" s="741"/>
      <c r="M85" s="741"/>
      <c r="N85" s="743">
        <v>2</v>
      </c>
      <c r="O85" s="743">
        <v>6</v>
      </c>
      <c r="P85" s="746">
        <v>27000</v>
      </c>
    </row>
    <row r="86" spans="1:16" ht="45" x14ac:dyDescent="0.2">
      <c r="A86" s="741" t="s">
        <v>8590</v>
      </c>
      <c r="B86" s="741" t="s">
        <v>1262</v>
      </c>
      <c r="C86" s="741" t="s">
        <v>8592</v>
      </c>
      <c r="D86" s="741" t="s">
        <v>8850</v>
      </c>
      <c r="E86" s="746">
        <f>27000/12</f>
        <v>2250</v>
      </c>
      <c r="F86" s="745">
        <v>73053392</v>
      </c>
      <c r="G86" s="743" t="s">
        <v>8796</v>
      </c>
      <c r="H86" s="744" t="s">
        <v>8797</v>
      </c>
      <c r="I86" s="741" t="s">
        <v>4883</v>
      </c>
      <c r="J86" s="744" t="s">
        <v>8797</v>
      </c>
      <c r="K86" s="744"/>
      <c r="L86" s="744"/>
      <c r="M86" s="744"/>
      <c r="N86" s="743">
        <v>2</v>
      </c>
      <c r="O86" s="743">
        <v>6</v>
      </c>
      <c r="P86" s="746">
        <v>27000</v>
      </c>
    </row>
    <row r="87" spans="1:16" ht="33.75" x14ac:dyDescent="0.2">
      <c r="A87" s="741" t="s">
        <v>8590</v>
      </c>
      <c r="B87" s="741" t="s">
        <v>1262</v>
      </c>
      <c r="C87" s="741" t="s">
        <v>8592</v>
      </c>
      <c r="D87" s="741" t="s">
        <v>8851</v>
      </c>
      <c r="E87" s="746">
        <f>27000/12</f>
        <v>2250</v>
      </c>
      <c r="F87" s="745">
        <v>44669032</v>
      </c>
      <c r="G87" s="743" t="s">
        <v>8758</v>
      </c>
      <c r="H87" s="744" t="s">
        <v>8759</v>
      </c>
      <c r="I87" s="741" t="s">
        <v>4883</v>
      </c>
      <c r="J87" s="744" t="s">
        <v>8759</v>
      </c>
      <c r="K87" s="744"/>
      <c r="L87" s="744"/>
      <c r="M87" s="744"/>
      <c r="N87" s="743">
        <v>2</v>
      </c>
      <c r="O87" s="743">
        <v>6</v>
      </c>
      <c r="P87" s="746">
        <v>27000</v>
      </c>
    </row>
    <row r="88" spans="1:16" ht="45" x14ac:dyDescent="0.2">
      <c r="A88" s="741" t="s">
        <v>8590</v>
      </c>
      <c r="B88" s="741" t="s">
        <v>1262</v>
      </c>
      <c r="C88" s="741" t="s">
        <v>8592</v>
      </c>
      <c r="D88" s="741" t="s">
        <v>8852</v>
      </c>
      <c r="E88" s="746">
        <f>30000/12</f>
        <v>2500</v>
      </c>
      <c r="F88" s="745">
        <v>46553624</v>
      </c>
      <c r="G88" s="743" t="s">
        <v>8771</v>
      </c>
      <c r="H88" s="741" t="s">
        <v>8694</v>
      </c>
      <c r="I88" s="741" t="s">
        <v>4868</v>
      </c>
      <c r="J88" s="741" t="s">
        <v>8694</v>
      </c>
      <c r="K88" s="741"/>
      <c r="L88" s="741"/>
      <c r="M88" s="741"/>
      <c r="N88" s="743">
        <v>1</v>
      </c>
      <c r="O88" s="743">
        <v>6</v>
      </c>
      <c r="P88" s="746">
        <v>30000</v>
      </c>
    </row>
    <row r="89" spans="1:16" ht="33.75" x14ac:dyDescent="0.2">
      <c r="A89" s="741" t="s">
        <v>8590</v>
      </c>
      <c r="B89" s="741" t="s">
        <v>1262</v>
      </c>
      <c r="C89" s="741" t="s">
        <v>8592</v>
      </c>
      <c r="D89" s="741" t="s">
        <v>8853</v>
      </c>
      <c r="E89" s="746">
        <f>45000/12</f>
        <v>3750</v>
      </c>
      <c r="F89" s="745">
        <v>40564605</v>
      </c>
      <c r="G89" s="743" t="s">
        <v>8706</v>
      </c>
      <c r="H89" s="744" t="s">
        <v>8707</v>
      </c>
      <c r="I89" s="741" t="s">
        <v>4868</v>
      </c>
      <c r="J89" s="744" t="s">
        <v>8708</v>
      </c>
      <c r="K89" s="744"/>
      <c r="L89" s="744"/>
      <c r="M89" s="744"/>
      <c r="N89" s="743">
        <v>3</v>
      </c>
      <c r="O89" s="743">
        <v>5</v>
      </c>
      <c r="P89" s="746">
        <v>45000</v>
      </c>
    </row>
    <row r="90" spans="1:16" ht="33.75" x14ac:dyDescent="0.2">
      <c r="A90" s="741" t="s">
        <v>8590</v>
      </c>
      <c r="B90" s="741" t="s">
        <v>1262</v>
      </c>
      <c r="C90" s="741" t="s">
        <v>8592</v>
      </c>
      <c r="D90" s="741" t="s">
        <v>8854</v>
      </c>
      <c r="E90" s="746">
        <f>48000/12</f>
        <v>4000</v>
      </c>
      <c r="F90" s="745">
        <v>10588444</v>
      </c>
      <c r="G90" s="743" t="s">
        <v>8675</v>
      </c>
      <c r="H90" s="744" t="s">
        <v>8668</v>
      </c>
      <c r="I90" s="741" t="s">
        <v>8676</v>
      </c>
      <c r="J90" s="744" t="s">
        <v>8677</v>
      </c>
      <c r="K90" s="744"/>
      <c r="L90" s="744"/>
      <c r="M90" s="744"/>
      <c r="N90" s="743">
        <v>2</v>
      </c>
      <c r="O90" s="743">
        <v>4</v>
      </c>
      <c r="P90" s="746">
        <v>48000</v>
      </c>
    </row>
    <row r="91" spans="1:16" ht="33.75" x14ac:dyDescent="0.2">
      <c r="A91" s="741" t="s">
        <v>8590</v>
      </c>
      <c r="B91" s="741" t="s">
        <v>1262</v>
      </c>
      <c r="C91" s="741" t="s">
        <v>8592</v>
      </c>
      <c r="D91" s="741" t="s">
        <v>8855</v>
      </c>
      <c r="E91" s="746">
        <f>15000/12</f>
        <v>1250</v>
      </c>
      <c r="F91" s="745">
        <v>48383892</v>
      </c>
      <c r="G91" s="743" t="s">
        <v>8856</v>
      </c>
      <c r="H91" s="750" t="s">
        <v>8857</v>
      </c>
      <c r="I91" s="741" t="s">
        <v>8848</v>
      </c>
      <c r="J91" s="741" t="s">
        <v>8857</v>
      </c>
      <c r="K91" s="741"/>
      <c r="L91" s="741"/>
      <c r="M91" s="741"/>
      <c r="N91" s="743">
        <v>2</v>
      </c>
      <c r="O91" s="743">
        <v>6</v>
      </c>
      <c r="P91" s="746">
        <v>15000</v>
      </c>
    </row>
    <row r="92" spans="1:16" ht="33.75" x14ac:dyDescent="0.2">
      <c r="A92" s="741" t="s">
        <v>8590</v>
      </c>
      <c r="B92" s="741" t="s">
        <v>1262</v>
      </c>
      <c r="C92" s="741" t="s">
        <v>8592</v>
      </c>
      <c r="D92" s="741" t="s">
        <v>8858</v>
      </c>
      <c r="E92" s="746">
        <f>9000/12</f>
        <v>750</v>
      </c>
      <c r="F92" s="745">
        <v>73231262</v>
      </c>
      <c r="G92" s="743" t="s">
        <v>8799</v>
      </c>
      <c r="H92" s="741" t="s">
        <v>8800</v>
      </c>
      <c r="I92" s="741" t="s">
        <v>8800</v>
      </c>
      <c r="J92" s="741" t="s">
        <v>8800</v>
      </c>
      <c r="K92" s="741"/>
      <c r="L92" s="741"/>
      <c r="M92" s="741"/>
      <c r="N92" s="743">
        <v>1</v>
      </c>
      <c r="O92" s="743">
        <v>3</v>
      </c>
      <c r="P92" s="746">
        <v>9000</v>
      </c>
    </row>
    <row r="93" spans="1:16" ht="33.75" x14ac:dyDescent="0.2">
      <c r="A93" s="741" t="s">
        <v>8590</v>
      </c>
      <c r="B93" s="741" t="s">
        <v>1262</v>
      </c>
      <c r="C93" s="741" t="s">
        <v>8592</v>
      </c>
      <c r="D93" s="741" t="s">
        <v>8859</v>
      </c>
      <c r="E93" s="746">
        <f>7500/12</f>
        <v>625</v>
      </c>
      <c r="F93" s="745">
        <v>42144808</v>
      </c>
      <c r="G93" s="743" t="s">
        <v>8860</v>
      </c>
      <c r="H93" s="741" t="s">
        <v>8861</v>
      </c>
      <c r="I93" s="741" t="s">
        <v>4883</v>
      </c>
      <c r="J93" s="741" t="s">
        <v>8861</v>
      </c>
      <c r="K93" s="741"/>
      <c r="L93" s="741"/>
      <c r="M93" s="741"/>
      <c r="N93" s="743">
        <v>1</v>
      </c>
      <c r="O93" s="743">
        <v>3</v>
      </c>
      <c r="P93" s="746">
        <v>7500</v>
      </c>
    </row>
    <row r="94" spans="1:16" ht="33.75" x14ac:dyDescent="0.2">
      <c r="A94" s="741" t="s">
        <v>8590</v>
      </c>
      <c r="B94" s="741" t="s">
        <v>1262</v>
      </c>
      <c r="C94" s="741" t="s">
        <v>8592</v>
      </c>
      <c r="D94" s="741" t="s">
        <v>8862</v>
      </c>
      <c r="E94" s="746">
        <f>7500/12</f>
        <v>625</v>
      </c>
      <c r="F94" s="745">
        <v>43507996</v>
      </c>
      <c r="G94" s="743" t="s">
        <v>8863</v>
      </c>
      <c r="H94" s="741" t="s">
        <v>8864</v>
      </c>
      <c r="I94" s="741" t="s">
        <v>4883</v>
      </c>
      <c r="J94" s="741" t="s">
        <v>8864</v>
      </c>
      <c r="K94" s="741"/>
      <c r="L94" s="741"/>
      <c r="M94" s="741"/>
      <c r="N94" s="743">
        <v>1</v>
      </c>
      <c r="O94" s="743">
        <v>3</v>
      </c>
      <c r="P94" s="746">
        <v>7500</v>
      </c>
    </row>
    <row r="95" spans="1:16" ht="56.25" x14ac:dyDescent="0.2">
      <c r="A95" s="741" t="s">
        <v>8590</v>
      </c>
      <c r="B95" s="741" t="s">
        <v>1262</v>
      </c>
      <c r="C95" s="741" t="s">
        <v>8592</v>
      </c>
      <c r="D95" s="741" t="s">
        <v>8865</v>
      </c>
      <c r="E95" s="746">
        <f>32500/12</f>
        <v>2708.3333333333335</v>
      </c>
      <c r="F95" s="745">
        <v>43881722</v>
      </c>
      <c r="G95" s="743" t="s">
        <v>8866</v>
      </c>
      <c r="H95" s="743" t="s">
        <v>8867</v>
      </c>
      <c r="I95" s="741" t="s">
        <v>4868</v>
      </c>
      <c r="J95" s="741" t="s">
        <v>8868</v>
      </c>
      <c r="K95" s="741"/>
      <c r="L95" s="741"/>
      <c r="M95" s="741"/>
      <c r="N95" s="743">
        <v>1</v>
      </c>
      <c r="O95" s="743">
        <v>5</v>
      </c>
      <c r="P95" s="746">
        <v>32500</v>
      </c>
    </row>
    <row r="96" spans="1:16" ht="33.75" x14ac:dyDescent="0.2">
      <c r="A96" s="741" t="s">
        <v>8590</v>
      </c>
      <c r="B96" s="741" t="s">
        <v>1262</v>
      </c>
      <c r="C96" s="741" t="s">
        <v>8592</v>
      </c>
      <c r="D96" s="741" t="s">
        <v>8869</v>
      </c>
      <c r="E96" s="746">
        <f>42000/12</f>
        <v>3500</v>
      </c>
      <c r="F96" s="745">
        <v>40913447</v>
      </c>
      <c r="G96" s="743" t="s">
        <v>8870</v>
      </c>
      <c r="H96" s="741" t="s">
        <v>8608</v>
      </c>
      <c r="I96" s="741" t="s">
        <v>4868</v>
      </c>
      <c r="J96" s="741" t="s">
        <v>8871</v>
      </c>
      <c r="K96" s="741"/>
      <c r="L96" s="741"/>
      <c r="M96" s="741"/>
      <c r="N96" s="743">
        <v>2</v>
      </c>
      <c r="O96" s="743">
        <v>4</v>
      </c>
      <c r="P96" s="746">
        <v>42000</v>
      </c>
    </row>
    <row r="97" spans="1:16" ht="33.75" x14ac:dyDescent="0.2">
      <c r="A97" s="741" t="s">
        <v>8590</v>
      </c>
      <c r="B97" s="741" t="s">
        <v>1262</v>
      </c>
      <c r="C97" s="741" t="s">
        <v>8592</v>
      </c>
      <c r="D97" s="741" t="s">
        <v>8872</v>
      </c>
      <c r="E97" s="746">
        <f>42000/12</f>
        <v>3500</v>
      </c>
      <c r="F97" s="745">
        <v>40915666</v>
      </c>
      <c r="G97" s="743" t="s">
        <v>8873</v>
      </c>
      <c r="H97" s="743" t="s">
        <v>8874</v>
      </c>
      <c r="I97" s="741" t="s">
        <v>4868</v>
      </c>
      <c r="J97" s="741" t="s">
        <v>8875</v>
      </c>
      <c r="K97" s="741"/>
      <c r="L97" s="741"/>
      <c r="M97" s="741"/>
      <c r="N97" s="743">
        <v>2</v>
      </c>
      <c r="O97" s="743">
        <v>4</v>
      </c>
      <c r="P97" s="746">
        <v>42000</v>
      </c>
    </row>
    <row r="98" spans="1:16" ht="33.75" x14ac:dyDescent="0.2">
      <c r="A98" s="741" t="s">
        <v>8590</v>
      </c>
      <c r="B98" s="741" t="s">
        <v>1262</v>
      </c>
      <c r="C98" s="741" t="s">
        <v>8592</v>
      </c>
      <c r="D98" s="741" t="s">
        <v>8876</v>
      </c>
      <c r="E98" s="746">
        <f>27000/12</f>
        <v>2250</v>
      </c>
      <c r="F98" s="745">
        <v>77466490</v>
      </c>
      <c r="G98" s="743" t="s">
        <v>8808</v>
      </c>
      <c r="H98" s="744" t="s">
        <v>8638</v>
      </c>
      <c r="I98" s="741" t="s">
        <v>4883</v>
      </c>
      <c r="J98" s="744" t="s">
        <v>8638</v>
      </c>
      <c r="K98" s="744"/>
      <c r="L98" s="744"/>
      <c r="M98" s="744"/>
      <c r="N98" s="743">
        <v>2</v>
      </c>
      <c r="O98" s="743">
        <v>6</v>
      </c>
      <c r="P98" s="746">
        <v>27000</v>
      </c>
    </row>
    <row r="99" spans="1:16" ht="33.75" x14ac:dyDescent="0.2">
      <c r="A99" s="741" t="s">
        <v>8590</v>
      </c>
      <c r="B99" s="741" t="s">
        <v>1262</v>
      </c>
      <c r="C99" s="741" t="s">
        <v>8592</v>
      </c>
      <c r="D99" s="741" t="s">
        <v>8877</v>
      </c>
      <c r="E99" s="746">
        <f>27000/12</f>
        <v>2250</v>
      </c>
      <c r="F99" s="745">
        <v>76594912</v>
      </c>
      <c r="G99" s="743" t="s">
        <v>8803</v>
      </c>
      <c r="H99" s="744" t="s">
        <v>8804</v>
      </c>
      <c r="I99" s="741" t="s">
        <v>4868</v>
      </c>
      <c r="J99" s="744" t="s">
        <v>8804</v>
      </c>
      <c r="K99" s="744"/>
      <c r="L99" s="744"/>
      <c r="M99" s="744"/>
      <c r="N99" s="743">
        <v>2</v>
      </c>
      <c r="O99" s="743">
        <v>6</v>
      </c>
      <c r="P99" s="746">
        <v>27000</v>
      </c>
    </row>
    <row r="100" spans="1:16" ht="33.75" x14ac:dyDescent="0.2">
      <c r="A100" s="741" t="s">
        <v>8590</v>
      </c>
      <c r="B100" s="741" t="s">
        <v>1262</v>
      </c>
      <c r="C100" s="741" t="s">
        <v>8592</v>
      </c>
      <c r="D100" s="741" t="s">
        <v>8878</v>
      </c>
      <c r="E100" s="746">
        <f>21000/12</f>
        <v>1750</v>
      </c>
      <c r="F100" s="745">
        <v>25773457</v>
      </c>
      <c r="G100" s="743" t="s">
        <v>8691</v>
      </c>
      <c r="H100" s="744" t="s">
        <v>8672</v>
      </c>
      <c r="I100" s="741" t="s">
        <v>4868</v>
      </c>
      <c r="J100" s="741" t="s">
        <v>8672</v>
      </c>
      <c r="K100" s="741"/>
      <c r="L100" s="741"/>
      <c r="M100" s="741"/>
      <c r="N100" s="743">
        <v>1</v>
      </c>
      <c r="O100" s="743">
        <v>2</v>
      </c>
      <c r="P100" s="746">
        <v>21000</v>
      </c>
    </row>
    <row r="101" spans="1:16" ht="33.75" x14ac:dyDescent="0.2">
      <c r="A101" s="741" t="s">
        <v>8590</v>
      </c>
      <c r="B101" s="741" t="s">
        <v>1262</v>
      </c>
      <c r="C101" s="741" t="s">
        <v>8592</v>
      </c>
      <c r="D101" s="741" t="s">
        <v>8879</v>
      </c>
      <c r="E101" s="746">
        <f>13500/12</f>
        <v>1125</v>
      </c>
      <c r="F101" s="745">
        <v>70425961</v>
      </c>
      <c r="G101" s="743" t="s">
        <v>8880</v>
      </c>
      <c r="H101" s="741" t="s">
        <v>8638</v>
      </c>
      <c r="I101" s="741" t="s">
        <v>4883</v>
      </c>
      <c r="J101" s="741" t="s">
        <v>8638</v>
      </c>
      <c r="K101" s="741"/>
      <c r="L101" s="741"/>
      <c r="M101" s="741"/>
      <c r="N101" s="743">
        <v>1</v>
      </c>
      <c r="O101" s="743">
        <v>3</v>
      </c>
      <c r="P101" s="746">
        <v>13500</v>
      </c>
    </row>
    <row r="102" spans="1:16" ht="33.75" x14ac:dyDescent="0.2">
      <c r="A102" s="741" t="s">
        <v>8590</v>
      </c>
      <c r="B102" s="741" t="s">
        <v>1262</v>
      </c>
      <c r="C102" s="741" t="s">
        <v>8592</v>
      </c>
      <c r="D102" s="741" t="s">
        <v>8881</v>
      </c>
      <c r="E102" s="746">
        <f>22800/12</f>
        <v>1900</v>
      </c>
      <c r="F102" s="745">
        <v>72192360</v>
      </c>
      <c r="G102" s="743" t="s">
        <v>4604</v>
      </c>
      <c r="H102" s="741" t="s">
        <v>8882</v>
      </c>
      <c r="I102" s="741" t="s">
        <v>8848</v>
      </c>
      <c r="J102" s="741" t="s">
        <v>8883</v>
      </c>
      <c r="K102" s="741"/>
      <c r="L102" s="741"/>
      <c r="M102" s="741"/>
      <c r="N102" s="743">
        <v>1</v>
      </c>
      <c r="O102" s="743">
        <v>6</v>
      </c>
      <c r="P102" s="746">
        <v>22800</v>
      </c>
    </row>
    <row r="103" spans="1:16" ht="33.75" x14ac:dyDescent="0.2">
      <c r="A103" s="741" t="s">
        <v>8590</v>
      </c>
      <c r="B103" s="741" t="s">
        <v>1262</v>
      </c>
      <c r="C103" s="741" t="s">
        <v>8592</v>
      </c>
      <c r="D103" s="741" t="s">
        <v>8884</v>
      </c>
      <c r="E103" s="746">
        <f>35000/12</f>
        <v>2916.6666666666665</v>
      </c>
      <c r="F103" s="745">
        <v>41541888</v>
      </c>
      <c r="G103" s="743" t="s">
        <v>2603</v>
      </c>
      <c r="H103" s="743" t="s">
        <v>8885</v>
      </c>
      <c r="I103" s="741" t="s">
        <v>4883</v>
      </c>
      <c r="J103" s="743" t="s">
        <v>8885</v>
      </c>
      <c r="K103" s="743"/>
      <c r="L103" s="743"/>
      <c r="M103" s="743"/>
      <c r="N103" s="743">
        <v>1</v>
      </c>
      <c r="O103" s="743">
        <v>4</v>
      </c>
      <c r="P103" s="746">
        <v>35000</v>
      </c>
    </row>
    <row r="104" spans="1:16" ht="45" x14ac:dyDescent="0.2">
      <c r="A104" s="741" t="s">
        <v>8590</v>
      </c>
      <c r="B104" s="741" t="s">
        <v>1262</v>
      </c>
      <c r="C104" s="741" t="s">
        <v>8592</v>
      </c>
      <c r="D104" s="741" t="s">
        <v>8886</v>
      </c>
      <c r="E104" s="746">
        <f>33000/12</f>
        <v>2750</v>
      </c>
      <c r="F104" s="745">
        <v>41400269</v>
      </c>
      <c r="G104" s="743" t="s">
        <v>8887</v>
      </c>
      <c r="H104" s="743" t="s">
        <v>8867</v>
      </c>
      <c r="I104" s="741" t="s">
        <v>4868</v>
      </c>
      <c r="J104" s="741" t="s">
        <v>8888</v>
      </c>
      <c r="K104" s="741"/>
      <c r="L104" s="741"/>
      <c r="M104" s="741"/>
      <c r="N104" s="743">
        <v>1</v>
      </c>
      <c r="O104" s="743">
        <v>6</v>
      </c>
      <c r="P104" s="746">
        <v>33000</v>
      </c>
    </row>
    <row r="105" spans="1:16" ht="45" x14ac:dyDescent="0.2">
      <c r="A105" s="741" t="s">
        <v>8590</v>
      </c>
      <c r="B105" s="741" t="s">
        <v>1262</v>
      </c>
      <c r="C105" s="741" t="s">
        <v>8592</v>
      </c>
      <c r="D105" s="741" t="s">
        <v>8889</v>
      </c>
      <c r="E105" s="746">
        <f>25500/12</f>
        <v>2125</v>
      </c>
      <c r="F105" s="745">
        <v>10796850</v>
      </c>
      <c r="G105" s="743" t="s">
        <v>8890</v>
      </c>
      <c r="H105" s="743" t="s">
        <v>8867</v>
      </c>
      <c r="I105" s="741" t="s">
        <v>4868</v>
      </c>
      <c r="J105" s="741" t="s">
        <v>8891</v>
      </c>
      <c r="K105" s="741"/>
      <c r="L105" s="741"/>
      <c r="M105" s="741"/>
      <c r="N105" s="743">
        <v>1</v>
      </c>
      <c r="O105" s="743">
        <v>4</v>
      </c>
      <c r="P105" s="746">
        <v>25500</v>
      </c>
    </row>
    <row r="106" spans="1:16" ht="33.75" x14ac:dyDescent="0.2">
      <c r="A106" s="741" t="s">
        <v>8590</v>
      </c>
      <c r="B106" s="741" t="s">
        <v>1262</v>
      </c>
      <c r="C106" s="741" t="s">
        <v>8592</v>
      </c>
      <c r="D106" s="741" t="s">
        <v>8892</v>
      </c>
      <c r="E106" s="746">
        <f>31500/12</f>
        <v>2625</v>
      </c>
      <c r="F106" s="745" t="s">
        <v>8893</v>
      </c>
      <c r="G106" s="743" t="s">
        <v>8894</v>
      </c>
      <c r="H106" s="743" t="s">
        <v>8874</v>
      </c>
      <c r="I106" s="741" t="s">
        <v>4868</v>
      </c>
      <c r="J106" s="741" t="s">
        <v>8895</v>
      </c>
      <c r="K106" s="741"/>
      <c r="L106" s="741"/>
      <c r="M106" s="741"/>
      <c r="N106" s="743">
        <v>1</v>
      </c>
      <c r="O106" s="743">
        <v>3</v>
      </c>
      <c r="P106" s="746">
        <v>31500</v>
      </c>
    </row>
    <row r="107" spans="1:16" ht="33.75" x14ac:dyDescent="0.2">
      <c r="A107" s="741" t="s">
        <v>8590</v>
      </c>
      <c r="B107" s="741" t="s">
        <v>1262</v>
      </c>
      <c r="C107" s="741" t="s">
        <v>8592</v>
      </c>
      <c r="D107" s="741" t="s">
        <v>8896</v>
      </c>
      <c r="E107" s="746">
        <f>13500/12</f>
        <v>1125</v>
      </c>
      <c r="F107" s="745" t="s">
        <v>8897</v>
      </c>
      <c r="G107" s="743" t="s">
        <v>8898</v>
      </c>
      <c r="H107" s="741" t="s">
        <v>8899</v>
      </c>
      <c r="I107" s="741" t="s">
        <v>4883</v>
      </c>
      <c r="J107" s="741" t="s">
        <v>8899</v>
      </c>
      <c r="K107" s="741"/>
      <c r="L107" s="741"/>
      <c r="M107" s="741"/>
      <c r="N107" s="743">
        <v>1</v>
      </c>
      <c r="O107" s="743">
        <v>3</v>
      </c>
      <c r="P107" s="746">
        <v>13500</v>
      </c>
    </row>
    <row r="108" spans="1:16" ht="45" x14ac:dyDescent="0.2">
      <c r="A108" s="741" t="s">
        <v>8590</v>
      </c>
      <c r="B108" s="741"/>
      <c r="C108" s="741" t="s">
        <v>8592</v>
      </c>
      <c r="D108" s="741" t="s">
        <v>8900</v>
      </c>
      <c r="E108" s="746">
        <f>25000/12</f>
        <v>2083.3333333333335</v>
      </c>
      <c r="F108" s="745" t="s">
        <v>8901</v>
      </c>
      <c r="G108" s="743" t="s">
        <v>8902</v>
      </c>
      <c r="H108" s="743" t="s">
        <v>8903</v>
      </c>
      <c r="I108" s="741" t="s">
        <v>8904</v>
      </c>
      <c r="J108" s="741" t="s">
        <v>8905</v>
      </c>
      <c r="K108" s="741"/>
      <c r="L108" s="741"/>
      <c r="M108" s="741"/>
      <c r="N108" s="743">
        <v>1</v>
      </c>
      <c r="O108" s="743">
        <v>2</v>
      </c>
      <c r="P108" s="746">
        <v>25000</v>
      </c>
    </row>
    <row r="109" spans="1:16" ht="33.75" x14ac:dyDescent="0.2">
      <c r="A109" s="741" t="s">
        <v>8590</v>
      </c>
      <c r="B109" s="741" t="s">
        <v>8906</v>
      </c>
      <c r="C109" s="741" t="s">
        <v>8592</v>
      </c>
      <c r="D109" s="741" t="s">
        <v>8907</v>
      </c>
      <c r="E109" s="746">
        <f>35000/12</f>
        <v>2916.6666666666665</v>
      </c>
      <c r="F109" s="745" t="s">
        <v>8908</v>
      </c>
      <c r="G109" s="743" t="s">
        <v>8909</v>
      </c>
      <c r="H109" s="743" t="s">
        <v>8910</v>
      </c>
      <c r="I109" s="741"/>
      <c r="J109" s="743"/>
      <c r="K109" s="743"/>
      <c r="L109" s="743"/>
      <c r="M109" s="743"/>
      <c r="N109" s="743">
        <v>1</v>
      </c>
      <c r="O109" s="743">
        <v>2</v>
      </c>
      <c r="P109" s="746">
        <v>35000</v>
      </c>
    </row>
    <row r="110" spans="1:16" ht="45" x14ac:dyDescent="0.2">
      <c r="A110" s="741" t="s">
        <v>8590</v>
      </c>
      <c r="B110" s="741" t="s">
        <v>8906</v>
      </c>
      <c r="C110" s="741" t="s">
        <v>8592</v>
      </c>
      <c r="D110" s="741" t="s">
        <v>8911</v>
      </c>
      <c r="E110" s="746">
        <f>16800/12</f>
        <v>1400</v>
      </c>
      <c r="F110" s="745" t="s">
        <v>8912</v>
      </c>
      <c r="G110" s="743" t="s">
        <v>8913</v>
      </c>
      <c r="H110" s="743" t="s">
        <v>8914</v>
      </c>
      <c r="I110" s="741" t="s">
        <v>4868</v>
      </c>
      <c r="J110" s="741" t="s">
        <v>8915</v>
      </c>
      <c r="K110" s="741"/>
      <c r="L110" s="741"/>
      <c r="M110" s="741"/>
      <c r="N110" s="743">
        <v>1</v>
      </c>
      <c r="O110" s="743">
        <v>4</v>
      </c>
      <c r="P110" s="746">
        <v>16800</v>
      </c>
    </row>
    <row r="111" spans="1:16" ht="45" x14ac:dyDescent="0.2">
      <c r="A111" s="741" t="s">
        <v>8590</v>
      </c>
      <c r="B111" s="741" t="s">
        <v>1262</v>
      </c>
      <c r="C111" s="741" t="s">
        <v>8592</v>
      </c>
      <c r="D111" s="741" t="s">
        <v>8916</v>
      </c>
      <c r="E111" s="746">
        <f>23000/12</f>
        <v>1916.6666666666667</v>
      </c>
      <c r="F111" s="745" t="s">
        <v>8917</v>
      </c>
      <c r="G111" s="743" t="s">
        <v>8918</v>
      </c>
      <c r="H111" s="741" t="s">
        <v>8919</v>
      </c>
      <c r="I111" s="741" t="s">
        <v>4868</v>
      </c>
      <c r="J111" s="743" t="s">
        <v>8920</v>
      </c>
      <c r="K111" s="743"/>
      <c r="L111" s="743"/>
      <c r="M111" s="743"/>
      <c r="N111" s="743">
        <v>1</v>
      </c>
      <c r="O111" s="743">
        <v>2</v>
      </c>
      <c r="P111" s="746">
        <v>23000</v>
      </c>
    </row>
    <row r="112" spans="1:16" ht="33.75" x14ac:dyDescent="0.2">
      <c r="A112" s="741" t="s">
        <v>8590</v>
      </c>
      <c r="B112" s="741" t="s">
        <v>1262</v>
      </c>
      <c r="C112" s="741" t="s">
        <v>8592</v>
      </c>
      <c r="D112" s="741" t="s">
        <v>8921</v>
      </c>
      <c r="E112" s="746">
        <f>7500/12</f>
        <v>625</v>
      </c>
      <c r="F112" s="745" t="s">
        <v>8922</v>
      </c>
      <c r="G112" s="743" t="s">
        <v>8923</v>
      </c>
      <c r="H112" s="741" t="s">
        <v>8924</v>
      </c>
      <c r="I112" s="741" t="s">
        <v>8848</v>
      </c>
      <c r="J112" s="743" t="s">
        <v>8924</v>
      </c>
      <c r="K112" s="743"/>
      <c r="L112" s="743"/>
      <c r="M112" s="743"/>
      <c r="N112" s="743">
        <v>1</v>
      </c>
      <c r="O112" s="743">
        <v>3</v>
      </c>
      <c r="P112" s="746">
        <v>7500</v>
      </c>
    </row>
    <row r="113" spans="1:16" ht="33.75" x14ac:dyDescent="0.2">
      <c r="A113" s="741" t="s">
        <v>8590</v>
      </c>
      <c r="B113" s="741" t="s">
        <v>8906</v>
      </c>
      <c r="C113" s="741" t="s">
        <v>8592</v>
      </c>
      <c r="D113" s="741" t="s">
        <v>8925</v>
      </c>
      <c r="E113" s="746">
        <f>13500/12</f>
        <v>1125</v>
      </c>
      <c r="F113" s="745" t="s">
        <v>8926</v>
      </c>
      <c r="G113" s="743" t="s">
        <v>8927</v>
      </c>
      <c r="H113" s="741" t="s">
        <v>8928</v>
      </c>
      <c r="I113" s="741" t="s">
        <v>4883</v>
      </c>
      <c r="J113" s="743" t="s">
        <v>8928</v>
      </c>
      <c r="K113" s="743"/>
      <c r="L113" s="743"/>
      <c r="M113" s="743"/>
      <c r="N113" s="743">
        <v>1</v>
      </c>
      <c r="O113" s="743">
        <v>3</v>
      </c>
      <c r="P113" s="746">
        <v>13500</v>
      </c>
    </row>
    <row r="114" spans="1:16" ht="33.75" x14ac:dyDescent="0.2">
      <c r="A114" s="741" t="s">
        <v>8590</v>
      </c>
      <c r="B114" s="741" t="s">
        <v>1262</v>
      </c>
      <c r="C114" s="741" t="s">
        <v>8592</v>
      </c>
      <c r="D114" s="741" t="s">
        <v>8929</v>
      </c>
      <c r="E114" s="746">
        <f>22000/12</f>
        <v>1833.3333333333333</v>
      </c>
      <c r="F114" s="745" t="s">
        <v>8930</v>
      </c>
      <c r="G114" s="743" t="s">
        <v>8931</v>
      </c>
      <c r="H114" s="743" t="s">
        <v>8668</v>
      </c>
      <c r="I114" s="741" t="s">
        <v>4868</v>
      </c>
      <c r="J114" s="741" t="s">
        <v>8932</v>
      </c>
      <c r="K114" s="741"/>
      <c r="L114" s="741"/>
      <c r="M114" s="741"/>
      <c r="N114" s="743">
        <v>1</v>
      </c>
      <c r="O114" s="743">
        <v>2</v>
      </c>
      <c r="P114" s="746">
        <v>22000</v>
      </c>
    </row>
    <row r="116" spans="1:16" x14ac:dyDescent="0.2">
      <c r="A116" s="759" t="s">
        <v>218</v>
      </c>
    </row>
  </sheetData>
  <autoFilter ref="A7:R63" xr:uid="{02DFF52A-30EA-462A-BA47-9FC6A89AC2D1}"/>
  <mergeCells count="4">
    <mergeCell ref="A6:E6"/>
    <mergeCell ref="F6:J6"/>
    <mergeCell ref="K6:M6"/>
    <mergeCell ref="N6:P6"/>
  </mergeCells>
  <printOptions horizontalCentered="1"/>
  <pageMargins left="0.23622047244094491" right="0.23622047244094491" top="0.74803149606299213" bottom="0.74803149606299213" header="0.31496062992125984" footer="0.31496062992125984"/>
  <pageSetup paperSize="9" scale="37"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ignoredErrors>
    <ignoredError sqref="F8:F114 K33:L34 K9:P32 K35:P114 M33:P34"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84790-51DE-4115-8B95-6D4BF2703D06}">
  <sheetPr>
    <tabColor theme="9" tint="-0.249977111117893"/>
  </sheetPr>
  <dimension ref="A1:S54"/>
  <sheetViews>
    <sheetView view="pageBreakPreview" zoomScale="70" zoomScaleNormal="70" zoomScaleSheetLayoutView="70" zoomScalePageLayoutView="55" workbookViewId="0">
      <pane ySplit="5" topLeftCell="A30" activePane="bottomLeft" state="frozen"/>
      <selection pane="bottomLeft" activeCell="U44" sqref="U44"/>
    </sheetView>
  </sheetViews>
  <sheetFormatPr baseColWidth="10" defaultColWidth="11.42578125" defaultRowHeight="12" x14ac:dyDescent="0.2"/>
  <cols>
    <col min="1" max="2" width="18.7109375" style="171" customWidth="1"/>
    <col min="3" max="3" width="34.85546875" style="171" customWidth="1"/>
    <col min="4" max="4" width="18.7109375" style="171" customWidth="1"/>
    <col min="5" max="5" width="13.5703125" style="171" customWidth="1"/>
    <col min="6" max="6" width="18.7109375" style="606" customWidth="1"/>
    <col min="7" max="8" width="6.7109375" style="624" customWidth="1"/>
    <col min="9" max="9" width="6.7109375" style="171" customWidth="1"/>
    <col min="10" max="10" width="23.42578125" style="171" customWidth="1"/>
    <col min="11" max="11" width="9.140625" style="658" customWidth="1"/>
    <col min="12" max="12" width="14" style="606" customWidth="1"/>
    <col min="13" max="13" width="12.85546875" style="659" customWidth="1"/>
    <col min="14" max="14" width="14.140625" style="659" customWidth="1"/>
    <col min="15" max="16384" width="11.42578125" style="171"/>
  </cols>
  <sheetData>
    <row r="1" spans="1:19" s="222" customFormat="1" x14ac:dyDescent="0.2">
      <c r="A1" s="222" t="s">
        <v>8933</v>
      </c>
      <c r="F1" s="352"/>
      <c r="K1" s="654"/>
      <c r="L1" s="352"/>
      <c r="M1" s="655"/>
      <c r="N1" s="655"/>
    </row>
    <row r="2" spans="1:19" ht="12.75" x14ac:dyDescent="0.2">
      <c r="A2" s="601" t="s">
        <v>43</v>
      </c>
      <c r="B2" s="221"/>
      <c r="C2" s="221"/>
      <c r="D2" s="221"/>
      <c r="E2" s="221"/>
      <c r="F2" s="203"/>
      <c r="G2" s="221"/>
      <c r="H2" s="221"/>
      <c r="I2" s="221"/>
      <c r="J2" s="221"/>
      <c r="K2" s="656"/>
      <c r="L2" s="203"/>
      <c r="M2" s="657"/>
      <c r="N2" s="657"/>
      <c r="O2" s="221"/>
      <c r="P2" s="221"/>
      <c r="Q2" s="221"/>
      <c r="R2" s="221"/>
      <c r="S2" s="221"/>
    </row>
    <row r="3" spans="1:19" ht="12.75" thickBot="1" x14ac:dyDescent="0.25"/>
    <row r="4" spans="1:19" s="626" customFormat="1" ht="12.75" customHeight="1" thickBot="1" x14ac:dyDescent="0.25">
      <c r="A4" s="916" t="s">
        <v>8934</v>
      </c>
      <c r="B4" s="917"/>
      <c r="C4" s="945" t="s">
        <v>8935</v>
      </c>
      <c r="D4" s="945"/>
      <c r="E4" s="946" t="s">
        <v>8936</v>
      </c>
      <c r="F4" s="947"/>
      <c r="G4" s="947"/>
      <c r="H4" s="947"/>
      <c r="I4" s="967"/>
      <c r="J4" s="945" t="s">
        <v>8937</v>
      </c>
      <c r="K4" s="945"/>
      <c r="L4" s="917"/>
      <c r="M4" s="968" t="s">
        <v>8938</v>
      </c>
      <c r="N4" s="970" t="s">
        <v>8939</v>
      </c>
    </row>
    <row r="5" spans="1:19" s="639" customFormat="1" ht="97.5" customHeight="1" thickBot="1" x14ac:dyDescent="0.25">
      <c r="A5" s="843" t="s">
        <v>8940</v>
      </c>
      <c r="B5" s="660" t="s">
        <v>1208</v>
      </c>
      <c r="C5" s="661" t="s">
        <v>8941</v>
      </c>
      <c r="D5" s="834" t="s">
        <v>8942</v>
      </c>
      <c r="E5" s="843" t="s">
        <v>8943</v>
      </c>
      <c r="F5" s="844" t="s">
        <v>8944</v>
      </c>
      <c r="G5" s="662" t="s">
        <v>8945</v>
      </c>
      <c r="H5" s="662" t="s">
        <v>8946</v>
      </c>
      <c r="I5" s="663" t="s">
        <v>37</v>
      </c>
      <c r="J5" s="843" t="s">
        <v>8947</v>
      </c>
      <c r="K5" s="664" t="s">
        <v>8948</v>
      </c>
      <c r="L5" s="835" t="s">
        <v>8949</v>
      </c>
      <c r="M5" s="969"/>
      <c r="N5" s="971"/>
    </row>
    <row r="6" spans="1:19" ht="28.5" customHeight="1" x14ac:dyDescent="0.2">
      <c r="A6" s="665" t="s">
        <v>8950</v>
      </c>
      <c r="B6" s="666" t="s">
        <v>8951</v>
      </c>
      <c r="C6" s="667" t="s">
        <v>8952</v>
      </c>
      <c r="D6" s="668" t="s">
        <v>8953</v>
      </c>
      <c r="E6" s="665" t="s">
        <v>8954</v>
      </c>
      <c r="F6" s="669" t="s">
        <v>8955</v>
      </c>
      <c r="G6" s="670">
        <v>295</v>
      </c>
      <c r="H6" s="670" t="s">
        <v>1268</v>
      </c>
      <c r="I6" s="671" t="s">
        <v>1268</v>
      </c>
      <c r="J6" s="665" t="s">
        <v>8956</v>
      </c>
      <c r="K6" s="672">
        <v>6000</v>
      </c>
      <c r="L6" s="673" t="s">
        <v>8957</v>
      </c>
      <c r="M6" s="674">
        <v>48000</v>
      </c>
      <c r="N6" s="674">
        <v>28000</v>
      </c>
    </row>
    <row r="7" spans="1:19" ht="28.5" customHeight="1" x14ac:dyDescent="0.2">
      <c r="A7" s="675" t="s">
        <v>8950</v>
      </c>
      <c r="B7" s="676" t="s">
        <v>8951</v>
      </c>
      <c r="C7" s="677" t="s">
        <v>8958</v>
      </c>
      <c r="D7" s="678" t="s">
        <v>8959</v>
      </c>
      <c r="E7" s="675" t="s">
        <v>8954</v>
      </c>
      <c r="F7" s="679">
        <v>15155035</v>
      </c>
      <c r="G7" s="680">
        <v>480</v>
      </c>
      <c r="H7" s="680" t="s">
        <v>1268</v>
      </c>
      <c r="I7" s="681" t="s">
        <v>1268</v>
      </c>
      <c r="J7" s="675" t="s">
        <v>8960</v>
      </c>
      <c r="K7" s="682">
        <v>5900</v>
      </c>
      <c r="L7" s="683" t="s">
        <v>8957</v>
      </c>
      <c r="M7" s="684">
        <v>70800</v>
      </c>
      <c r="N7" s="684">
        <v>35400</v>
      </c>
    </row>
    <row r="8" spans="1:19" ht="28.5" customHeight="1" x14ac:dyDescent="0.2">
      <c r="A8" s="675" t="s">
        <v>8950</v>
      </c>
      <c r="B8" s="676" t="s">
        <v>8951</v>
      </c>
      <c r="C8" s="677" t="s">
        <v>8961</v>
      </c>
      <c r="D8" s="678" t="s">
        <v>8962</v>
      </c>
      <c r="E8" s="675" t="s">
        <v>8954</v>
      </c>
      <c r="F8" s="679" t="s">
        <v>8963</v>
      </c>
      <c r="G8" s="680">
        <v>340</v>
      </c>
      <c r="H8" s="680" t="s">
        <v>1268</v>
      </c>
      <c r="I8" s="681" t="s">
        <v>1268</v>
      </c>
      <c r="J8" s="675" t="s">
        <v>8964</v>
      </c>
      <c r="K8" s="682">
        <v>11400</v>
      </c>
      <c r="L8" s="683" t="s">
        <v>8957</v>
      </c>
      <c r="M8" s="684">
        <v>129800</v>
      </c>
      <c r="N8" s="684">
        <v>45600</v>
      </c>
    </row>
    <row r="9" spans="1:19" ht="28.5" customHeight="1" x14ac:dyDescent="0.2">
      <c r="A9" s="675" t="s">
        <v>8950</v>
      </c>
      <c r="B9" s="676" t="s">
        <v>8951</v>
      </c>
      <c r="C9" s="685" t="s">
        <v>8965</v>
      </c>
      <c r="D9" s="686" t="s">
        <v>8966</v>
      </c>
      <c r="E9" s="687" t="s">
        <v>8954</v>
      </c>
      <c r="F9" s="688">
        <v>10124085</v>
      </c>
      <c r="G9" s="689">
        <v>80.36</v>
      </c>
      <c r="H9" s="689" t="s">
        <v>1268</v>
      </c>
      <c r="I9" s="690" t="s">
        <v>1268</v>
      </c>
      <c r="J9" s="687" t="s">
        <v>8967</v>
      </c>
      <c r="K9" s="682">
        <v>3973.03</v>
      </c>
      <c r="L9" s="683" t="s">
        <v>8957</v>
      </c>
      <c r="M9" s="684">
        <v>47676.36</v>
      </c>
      <c r="N9" s="684">
        <v>19865.150000000001</v>
      </c>
    </row>
    <row r="10" spans="1:19" ht="28.5" customHeight="1" x14ac:dyDescent="0.2">
      <c r="A10" s="675" t="s">
        <v>8950</v>
      </c>
      <c r="B10" s="676" t="s">
        <v>8951</v>
      </c>
      <c r="C10" s="685" t="s">
        <v>8968</v>
      </c>
      <c r="D10" s="686" t="s">
        <v>8969</v>
      </c>
      <c r="E10" s="687" t="s">
        <v>8954</v>
      </c>
      <c r="F10" s="688" t="s">
        <v>8970</v>
      </c>
      <c r="G10" s="689"/>
      <c r="H10" s="689" t="s">
        <v>1268</v>
      </c>
      <c r="I10" s="690" t="s">
        <v>1268</v>
      </c>
      <c r="J10" s="687" t="s">
        <v>8971</v>
      </c>
      <c r="K10" s="682">
        <v>9014.3700000000008</v>
      </c>
      <c r="L10" s="683" t="s">
        <v>8957</v>
      </c>
      <c r="M10" s="684">
        <v>99158.069999999992</v>
      </c>
      <c r="N10" s="684">
        <v>54086.220000000008</v>
      </c>
    </row>
    <row r="11" spans="1:19" ht="28.5" customHeight="1" x14ac:dyDescent="0.2">
      <c r="A11" s="675" t="s">
        <v>8950</v>
      </c>
      <c r="B11" s="676" t="s">
        <v>8951</v>
      </c>
      <c r="C11" s="685" t="s">
        <v>8972</v>
      </c>
      <c r="D11" s="686" t="s">
        <v>8973</v>
      </c>
      <c r="E11" s="687" t="s">
        <v>8954</v>
      </c>
      <c r="F11" s="688">
        <v>13008264</v>
      </c>
      <c r="G11" s="689">
        <v>232</v>
      </c>
      <c r="H11" s="689" t="s">
        <v>1268</v>
      </c>
      <c r="I11" s="690" t="s">
        <v>1268</v>
      </c>
      <c r="J11" s="687" t="s">
        <v>8974</v>
      </c>
      <c r="K11" s="682">
        <v>5602.31</v>
      </c>
      <c r="L11" s="683" t="s">
        <v>8957</v>
      </c>
      <c r="M11" s="684">
        <v>67023.099999999991</v>
      </c>
      <c r="N11" s="684">
        <v>33613.86</v>
      </c>
    </row>
    <row r="12" spans="1:19" ht="28.5" customHeight="1" x14ac:dyDescent="0.2">
      <c r="A12" s="675" t="s">
        <v>8950</v>
      </c>
      <c r="B12" s="676" t="s">
        <v>8951</v>
      </c>
      <c r="C12" s="685" t="s">
        <v>8975</v>
      </c>
      <c r="D12" s="686" t="s">
        <v>8976</v>
      </c>
      <c r="E12" s="687" t="s">
        <v>8954</v>
      </c>
      <c r="F12" s="688">
        <v>11066394</v>
      </c>
      <c r="G12" s="689">
        <v>771.47</v>
      </c>
      <c r="H12" s="689" t="s">
        <v>1268</v>
      </c>
      <c r="I12" s="690" t="s">
        <v>1268</v>
      </c>
      <c r="J12" s="687" t="s">
        <v>8977</v>
      </c>
      <c r="K12" s="682">
        <v>11000</v>
      </c>
      <c r="L12" s="683" t="s">
        <v>8957</v>
      </c>
      <c r="M12" s="684">
        <v>33000</v>
      </c>
      <c r="N12" s="684"/>
    </row>
    <row r="13" spans="1:19" ht="28.5" customHeight="1" x14ac:dyDescent="0.2">
      <c r="A13" s="675" t="s">
        <v>8950</v>
      </c>
      <c r="B13" s="676" t="s">
        <v>8951</v>
      </c>
      <c r="C13" s="685" t="s">
        <v>8978</v>
      </c>
      <c r="D13" s="686" t="s">
        <v>8979</v>
      </c>
      <c r="E13" s="687" t="s">
        <v>8954</v>
      </c>
      <c r="F13" s="688" t="s">
        <v>8980</v>
      </c>
      <c r="G13" s="689">
        <v>483.27</v>
      </c>
      <c r="H13" s="689" t="s">
        <v>1274</v>
      </c>
      <c r="I13" s="690" t="s">
        <v>1268</v>
      </c>
      <c r="J13" s="687" t="s">
        <v>8981</v>
      </c>
      <c r="K13" s="682">
        <v>11425</v>
      </c>
      <c r="L13" s="683" t="s">
        <v>8957</v>
      </c>
      <c r="M13" s="684">
        <v>79975</v>
      </c>
      <c r="N13" s="684"/>
    </row>
    <row r="14" spans="1:19" ht="28.5" customHeight="1" x14ac:dyDescent="0.2">
      <c r="A14" s="675" t="s">
        <v>8950</v>
      </c>
      <c r="B14" s="676" t="s">
        <v>8951</v>
      </c>
      <c r="C14" s="685" t="s">
        <v>8982</v>
      </c>
      <c r="D14" s="686" t="s">
        <v>8983</v>
      </c>
      <c r="E14" s="687" t="s">
        <v>8954</v>
      </c>
      <c r="F14" s="688" t="s">
        <v>8984</v>
      </c>
      <c r="G14" s="689">
        <v>245</v>
      </c>
      <c r="H14" s="689" t="s">
        <v>1268</v>
      </c>
      <c r="I14" s="690" t="s">
        <v>1268</v>
      </c>
      <c r="J14" s="687" t="s">
        <v>8985</v>
      </c>
      <c r="K14" s="682">
        <v>5263.16</v>
      </c>
      <c r="L14" s="683" t="s">
        <v>8957</v>
      </c>
      <c r="M14" s="684">
        <v>57894.760000000009</v>
      </c>
      <c r="N14" s="684">
        <v>21052.639999999999</v>
      </c>
    </row>
    <row r="15" spans="1:19" ht="28.5" customHeight="1" x14ac:dyDescent="0.2">
      <c r="A15" s="675" t="s">
        <v>8950</v>
      </c>
      <c r="B15" s="676" t="s">
        <v>8951</v>
      </c>
      <c r="C15" s="685" t="s">
        <v>8986</v>
      </c>
      <c r="D15" s="686" t="s">
        <v>8987</v>
      </c>
      <c r="E15" s="687" t="s">
        <v>8954</v>
      </c>
      <c r="F15" s="688">
        <v>11009689</v>
      </c>
      <c r="G15" s="689">
        <v>605</v>
      </c>
      <c r="H15" s="689" t="s">
        <v>1274</v>
      </c>
      <c r="I15" s="690" t="s">
        <v>1268</v>
      </c>
      <c r="J15" s="687" t="s">
        <v>8988</v>
      </c>
      <c r="K15" s="682">
        <v>14300</v>
      </c>
      <c r="L15" s="683" t="s">
        <v>8957</v>
      </c>
      <c r="M15" s="684">
        <v>171600</v>
      </c>
      <c r="N15" s="684">
        <v>85800</v>
      </c>
    </row>
    <row r="16" spans="1:19" ht="28.5" customHeight="1" x14ac:dyDescent="0.2">
      <c r="A16" s="675" t="s">
        <v>8950</v>
      </c>
      <c r="B16" s="676" t="s">
        <v>8951</v>
      </c>
      <c r="C16" s="685" t="s">
        <v>8989</v>
      </c>
      <c r="D16" s="686" t="s">
        <v>8990</v>
      </c>
      <c r="E16" s="687" t="s">
        <v>8954</v>
      </c>
      <c r="F16" s="688" t="s">
        <v>8991</v>
      </c>
      <c r="G16" s="689">
        <v>4433.1000000000004</v>
      </c>
      <c r="H16" s="689" t="s">
        <v>1268</v>
      </c>
      <c r="I16" s="690" t="s">
        <v>1268</v>
      </c>
      <c r="J16" s="687" t="s">
        <v>8992</v>
      </c>
      <c r="K16" s="682">
        <v>118480.09999999999</v>
      </c>
      <c r="L16" s="683" t="s">
        <v>8957</v>
      </c>
      <c r="M16" s="684">
        <v>1418162.56</v>
      </c>
      <c r="N16" s="684">
        <v>710880.6</v>
      </c>
    </row>
    <row r="17" spans="1:14" ht="28.5" customHeight="1" x14ac:dyDescent="0.2">
      <c r="A17" s="675" t="s">
        <v>8950</v>
      </c>
      <c r="B17" s="676" t="s">
        <v>8951</v>
      </c>
      <c r="C17" s="691" t="s">
        <v>8993</v>
      </c>
      <c r="D17" s="692" t="s">
        <v>8994</v>
      </c>
      <c r="E17" s="687" t="s">
        <v>8954</v>
      </c>
      <c r="F17" s="688">
        <v>49017330</v>
      </c>
      <c r="G17" s="689">
        <v>424.86</v>
      </c>
      <c r="H17" s="689" t="s">
        <v>1274</v>
      </c>
      <c r="I17" s="690" t="s">
        <v>1268</v>
      </c>
      <c r="J17" s="687" t="s">
        <v>8995</v>
      </c>
      <c r="K17" s="682">
        <v>6000</v>
      </c>
      <c r="L17" s="683" t="s">
        <v>8957</v>
      </c>
      <c r="M17" s="684">
        <v>72000</v>
      </c>
      <c r="N17" s="684">
        <v>30000</v>
      </c>
    </row>
    <row r="18" spans="1:14" ht="28.5" customHeight="1" x14ac:dyDescent="0.2">
      <c r="A18" s="675" t="s">
        <v>8950</v>
      </c>
      <c r="B18" s="676" t="s">
        <v>8951</v>
      </c>
      <c r="C18" s="691" t="s">
        <v>8996</v>
      </c>
      <c r="D18" s="692" t="s">
        <v>8997</v>
      </c>
      <c r="E18" s="687" t="s">
        <v>8954</v>
      </c>
      <c r="F18" s="688" t="s">
        <v>8998</v>
      </c>
      <c r="G18" s="689">
        <v>574.67999999999995</v>
      </c>
      <c r="H18" s="689" t="s">
        <v>1268</v>
      </c>
      <c r="I18" s="690" t="s">
        <v>1268</v>
      </c>
      <c r="J18" s="687" t="s">
        <v>8999</v>
      </c>
      <c r="K18" s="682">
        <v>10000</v>
      </c>
      <c r="L18" s="683" t="s">
        <v>8957</v>
      </c>
      <c r="M18" s="684">
        <v>20000</v>
      </c>
      <c r="N18" s="684"/>
    </row>
    <row r="19" spans="1:14" ht="28.5" customHeight="1" x14ac:dyDescent="0.2">
      <c r="A19" s="675" t="s">
        <v>8950</v>
      </c>
      <c r="B19" s="676" t="s">
        <v>8951</v>
      </c>
      <c r="C19" s="691" t="s">
        <v>9000</v>
      </c>
      <c r="D19" s="692" t="s">
        <v>9001</v>
      </c>
      <c r="E19" s="687" t="s">
        <v>8954</v>
      </c>
      <c r="F19" s="688">
        <v>2001646</v>
      </c>
      <c r="G19" s="689">
        <v>832.8</v>
      </c>
      <c r="H19" s="689" t="s">
        <v>1274</v>
      </c>
      <c r="I19" s="690" t="s">
        <v>1268</v>
      </c>
      <c r="J19" s="687" t="s">
        <v>9002</v>
      </c>
      <c r="K19" s="682">
        <v>10000</v>
      </c>
      <c r="L19" s="683" t="s">
        <v>8957</v>
      </c>
      <c r="M19" s="684">
        <v>120000</v>
      </c>
      <c r="N19" s="684">
        <v>60000</v>
      </c>
    </row>
    <row r="20" spans="1:14" ht="28.5" customHeight="1" x14ac:dyDescent="0.2">
      <c r="A20" s="675" t="s">
        <v>8950</v>
      </c>
      <c r="B20" s="676" t="s">
        <v>8951</v>
      </c>
      <c r="C20" s="691" t="s">
        <v>9003</v>
      </c>
      <c r="D20" s="692" t="s">
        <v>9004</v>
      </c>
      <c r="E20" s="687" t="s">
        <v>8954</v>
      </c>
      <c r="F20" s="688">
        <v>11000796</v>
      </c>
      <c r="G20" s="689">
        <v>594.24</v>
      </c>
      <c r="H20" s="689" t="s">
        <v>1274</v>
      </c>
      <c r="I20" s="690" t="s">
        <v>1268</v>
      </c>
      <c r="J20" s="687" t="s">
        <v>9005</v>
      </c>
      <c r="K20" s="682">
        <v>10600</v>
      </c>
      <c r="L20" s="683" t="s">
        <v>8957</v>
      </c>
      <c r="M20" s="684">
        <v>127200</v>
      </c>
      <c r="N20" s="684">
        <v>63600</v>
      </c>
    </row>
    <row r="21" spans="1:14" ht="28.5" customHeight="1" x14ac:dyDescent="0.2">
      <c r="A21" s="675" t="s">
        <v>8950</v>
      </c>
      <c r="B21" s="676" t="s">
        <v>8951</v>
      </c>
      <c r="C21" s="691" t="s">
        <v>9006</v>
      </c>
      <c r="D21" s="692" t="s">
        <v>9007</v>
      </c>
      <c r="E21" s="687" t="s">
        <v>8954</v>
      </c>
      <c r="F21" s="688">
        <v>50002934</v>
      </c>
      <c r="G21" s="689">
        <v>791.43</v>
      </c>
      <c r="H21" s="689" t="s">
        <v>1268</v>
      </c>
      <c r="I21" s="690" t="s">
        <v>1268</v>
      </c>
      <c r="J21" s="687" t="s">
        <v>9008</v>
      </c>
      <c r="K21" s="682">
        <v>17400</v>
      </c>
      <c r="L21" s="683" t="s">
        <v>8957</v>
      </c>
      <c r="M21" s="684">
        <v>208800</v>
      </c>
      <c r="N21" s="684">
        <v>87000</v>
      </c>
    </row>
    <row r="22" spans="1:14" ht="28.5" customHeight="1" x14ac:dyDescent="0.2">
      <c r="A22" s="675" t="s">
        <v>8950</v>
      </c>
      <c r="B22" s="676" t="s">
        <v>8951</v>
      </c>
      <c r="C22" s="691" t="s">
        <v>9009</v>
      </c>
      <c r="D22" s="692" t="s">
        <v>9010</v>
      </c>
      <c r="E22" s="687" t="s">
        <v>8954</v>
      </c>
      <c r="F22" s="688">
        <v>40539395</v>
      </c>
      <c r="G22" s="689">
        <v>2506.9</v>
      </c>
      <c r="H22" s="689" t="s">
        <v>1274</v>
      </c>
      <c r="I22" s="690" t="s">
        <v>1268</v>
      </c>
      <c r="J22" s="687" t="s">
        <v>9011</v>
      </c>
      <c r="K22" s="682">
        <v>85500</v>
      </c>
      <c r="L22" s="683" t="s">
        <v>8957</v>
      </c>
      <c r="M22" s="684">
        <v>1026000</v>
      </c>
      <c r="N22" s="684">
        <v>427500</v>
      </c>
    </row>
    <row r="23" spans="1:14" ht="28.5" customHeight="1" x14ac:dyDescent="0.2">
      <c r="A23" s="675" t="s">
        <v>8950</v>
      </c>
      <c r="B23" s="676" t="s">
        <v>8951</v>
      </c>
      <c r="C23" s="691" t="s">
        <v>9012</v>
      </c>
      <c r="D23" s="692" t="s">
        <v>9013</v>
      </c>
      <c r="E23" s="687" t="s">
        <v>8954</v>
      </c>
      <c r="F23" s="688" t="s">
        <v>9014</v>
      </c>
      <c r="G23" s="689">
        <v>403</v>
      </c>
      <c r="H23" s="689" t="s">
        <v>1268</v>
      </c>
      <c r="I23" s="690" t="s">
        <v>1268</v>
      </c>
      <c r="J23" s="693" t="s">
        <v>9015</v>
      </c>
      <c r="K23" s="694">
        <v>12000</v>
      </c>
      <c r="L23" s="683" t="s">
        <v>8957</v>
      </c>
      <c r="M23" s="684">
        <v>162000</v>
      </c>
      <c r="N23" s="684">
        <v>4500</v>
      </c>
    </row>
    <row r="24" spans="1:14" ht="28.5" customHeight="1" x14ac:dyDescent="0.2">
      <c r="A24" s="675" t="s">
        <v>8950</v>
      </c>
      <c r="B24" s="676" t="s">
        <v>8951</v>
      </c>
      <c r="C24" s="691" t="s">
        <v>9016</v>
      </c>
      <c r="D24" s="692" t="s">
        <v>9017</v>
      </c>
      <c r="E24" s="687" t="s">
        <v>8954</v>
      </c>
      <c r="F24" s="688" t="s">
        <v>9018</v>
      </c>
      <c r="G24" s="689">
        <v>568</v>
      </c>
      <c r="H24" s="689"/>
      <c r="I24" s="690" t="s">
        <v>1268</v>
      </c>
      <c r="J24" s="693" t="s">
        <v>9019</v>
      </c>
      <c r="K24" s="694">
        <v>8500</v>
      </c>
      <c r="L24" s="683" t="s">
        <v>8957</v>
      </c>
      <c r="M24" s="684">
        <v>102000</v>
      </c>
      <c r="N24" s="684">
        <v>42500</v>
      </c>
    </row>
    <row r="25" spans="1:14" ht="28.5" customHeight="1" x14ac:dyDescent="0.2">
      <c r="A25" s="675" t="s">
        <v>8950</v>
      </c>
      <c r="B25" s="676" t="s">
        <v>8951</v>
      </c>
      <c r="C25" s="691" t="s">
        <v>9020</v>
      </c>
      <c r="D25" s="692" t="s">
        <v>9021</v>
      </c>
      <c r="E25" s="687" t="s">
        <v>8954</v>
      </c>
      <c r="F25" s="688">
        <v>11006558</v>
      </c>
      <c r="G25" s="689">
        <v>640</v>
      </c>
      <c r="H25" s="689"/>
      <c r="I25" s="690" t="s">
        <v>1268</v>
      </c>
      <c r="J25" s="693" t="s">
        <v>9022</v>
      </c>
      <c r="K25" s="694">
        <v>17000</v>
      </c>
      <c r="L25" s="683" t="s">
        <v>8957</v>
      </c>
      <c r="M25" s="684">
        <v>204000</v>
      </c>
      <c r="N25" s="684">
        <v>102000</v>
      </c>
    </row>
    <row r="26" spans="1:14" ht="28.5" customHeight="1" x14ac:dyDescent="0.2">
      <c r="A26" s="675" t="s">
        <v>8950</v>
      </c>
      <c r="B26" s="676" t="s">
        <v>8951</v>
      </c>
      <c r="C26" s="691" t="s">
        <v>9023</v>
      </c>
      <c r="D26" s="692" t="s">
        <v>9024</v>
      </c>
      <c r="E26" s="687" t="s">
        <v>8954</v>
      </c>
      <c r="F26" s="695" t="s">
        <v>9025</v>
      </c>
      <c r="G26" s="689">
        <v>900</v>
      </c>
      <c r="H26" s="689"/>
      <c r="I26" s="690" t="s">
        <v>1268</v>
      </c>
      <c r="J26" s="693" t="s">
        <v>9026</v>
      </c>
      <c r="K26" s="694">
        <v>33500</v>
      </c>
      <c r="L26" s="683" t="s">
        <v>8957</v>
      </c>
      <c r="M26" s="684">
        <v>435500</v>
      </c>
      <c r="N26" s="684">
        <v>201000</v>
      </c>
    </row>
    <row r="27" spans="1:14" ht="28.5" customHeight="1" x14ac:dyDescent="0.2">
      <c r="A27" s="675" t="s">
        <v>8950</v>
      </c>
      <c r="B27" s="676" t="s">
        <v>8951</v>
      </c>
      <c r="C27" s="691" t="s">
        <v>9027</v>
      </c>
      <c r="D27" s="692" t="s">
        <v>9028</v>
      </c>
      <c r="E27" s="687" t="s">
        <v>8954</v>
      </c>
      <c r="F27" s="696" t="s">
        <v>9029</v>
      </c>
      <c r="G27" s="697" t="s">
        <v>9030</v>
      </c>
      <c r="H27" s="689" t="s">
        <v>1274</v>
      </c>
      <c r="I27" s="690" t="s">
        <v>1268</v>
      </c>
      <c r="J27" s="693" t="s">
        <v>9031</v>
      </c>
      <c r="K27" s="694">
        <v>900</v>
      </c>
      <c r="L27" s="683" t="s">
        <v>8957</v>
      </c>
      <c r="M27" s="684"/>
      <c r="N27" s="684">
        <v>4500</v>
      </c>
    </row>
    <row r="28" spans="1:14" ht="28.5" customHeight="1" x14ac:dyDescent="0.2">
      <c r="A28" s="675" t="s">
        <v>8950</v>
      </c>
      <c r="B28" s="676" t="s">
        <v>8951</v>
      </c>
      <c r="C28" s="691" t="s">
        <v>9032</v>
      </c>
      <c r="D28" s="692" t="s">
        <v>9033</v>
      </c>
      <c r="E28" s="687" t="s">
        <v>9034</v>
      </c>
      <c r="F28" s="696" t="s">
        <v>9029</v>
      </c>
      <c r="G28" s="697" t="s">
        <v>9030</v>
      </c>
      <c r="H28" s="689" t="s">
        <v>1274</v>
      </c>
      <c r="I28" s="690" t="s">
        <v>1268</v>
      </c>
      <c r="J28" s="693" t="s">
        <v>9035</v>
      </c>
      <c r="K28" s="694">
        <v>1742.22</v>
      </c>
      <c r="L28" s="683" t="s">
        <v>8957</v>
      </c>
      <c r="M28" s="684"/>
      <c r="N28" s="684">
        <v>10626.66</v>
      </c>
    </row>
    <row r="29" spans="1:14" ht="28.5" customHeight="1" x14ac:dyDescent="0.2">
      <c r="A29" s="675" t="s">
        <v>8950</v>
      </c>
      <c r="B29" s="676" t="s">
        <v>8951</v>
      </c>
      <c r="C29" s="691" t="s">
        <v>9036</v>
      </c>
      <c r="D29" s="692" t="s">
        <v>9037</v>
      </c>
      <c r="E29" s="687" t="s">
        <v>8954</v>
      </c>
      <c r="F29" s="696" t="s">
        <v>9029</v>
      </c>
      <c r="G29" s="697" t="s">
        <v>9030</v>
      </c>
      <c r="H29" s="689" t="s">
        <v>1274</v>
      </c>
      <c r="I29" s="690" t="s">
        <v>1268</v>
      </c>
      <c r="J29" s="693" t="s">
        <v>9038</v>
      </c>
      <c r="K29" s="694">
        <v>1035</v>
      </c>
      <c r="L29" s="683" t="s">
        <v>8957</v>
      </c>
      <c r="M29" s="684">
        <v>11340</v>
      </c>
      <c r="N29" s="684">
        <v>5175</v>
      </c>
    </row>
    <row r="30" spans="1:14" ht="28.5" customHeight="1" x14ac:dyDescent="0.2">
      <c r="A30" s="675" t="s">
        <v>8950</v>
      </c>
      <c r="B30" s="676" t="s">
        <v>8951</v>
      </c>
      <c r="C30" s="691" t="s">
        <v>9039</v>
      </c>
      <c r="D30" s="692" t="s">
        <v>9040</v>
      </c>
      <c r="E30" s="687" t="s">
        <v>8954</v>
      </c>
      <c r="F30" s="695" t="s">
        <v>9041</v>
      </c>
      <c r="G30" s="689">
        <v>725.10900000000004</v>
      </c>
      <c r="H30" s="689"/>
      <c r="I30" s="690" t="s">
        <v>1268</v>
      </c>
      <c r="J30" s="693" t="s">
        <v>9042</v>
      </c>
      <c r="K30" s="694">
        <v>11500</v>
      </c>
      <c r="L30" s="683" t="s">
        <v>8957</v>
      </c>
      <c r="M30" s="684">
        <v>115710.56</v>
      </c>
      <c r="N30" s="684">
        <v>57500</v>
      </c>
    </row>
    <row r="31" spans="1:14" ht="28.5" customHeight="1" x14ac:dyDescent="0.2">
      <c r="A31" s="675" t="s">
        <v>8950</v>
      </c>
      <c r="B31" s="676" t="s">
        <v>8951</v>
      </c>
      <c r="C31" s="691" t="s">
        <v>9043</v>
      </c>
      <c r="D31" s="692" t="s">
        <v>9044</v>
      </c>
      <c r="E31" s="687" t="s">
        <v>8954</v>
      </c>
      <c r="F31" s="688" t="s">
        <v>9045</v>
      </c>
      <c r="G31" s="689" t="s">
        <v>9046</v>
      </c>
      <c r="H31" s="689"/>
      <c r="I31" s="690" t="s">
        <v>1268</v>
      </c>
      <c r="J31" s="693" t="s">
        <v>9047</v>
      </c>
      <c r="K31" s="694">
        <v>8400</v>
      </c>
      <c r="L31" s="683" t="s">
        <v>8957</v>
      </c>
      <c r="M31" s="684">
        <v>99680</v>
      </c>
      <c r="N31" s="684">
        <v>25200</v>
      </c>
    </row>
    <row r="32" spans="1:14" ht="28.5" customHeight="1" thickBot="1" x14ac:dyDescent="0.25">
      <c r="A32" s="698" t="s">
        <v>8950</v>
      </c>
      <c r="B32" s="699" t="s">
        <v>8951</v>
      </c>
      <c r="C32" s="700" t="s">
        <v>9048</v>
      </c>
      <c r="D32" s="701" t="s">
        <v>9049</v>
      </c>
      <c r="E32" s="702" t="s">
        <v>8954</v>
      </c>
      <c r="F32" s="703" t="s">
        <v>9050</v>
      </c>
      <c r="G32" s="704" t="s">
        <v>9046</v>
      </c>
      <c r="H32" s="704"/>
      <c r="I32" s="705" t="s">
        <v>1268</v>
      </c>
      <c r="J32" s="706" t="s">
        <v>9051</v>
      </c>
      <c r="K32" s="707">
        <v>11000</v>
      </c>
      <c r="L32" s="708" t="s">
        <v>8957</v>
      </c>
      <c r="M32" s="709">
        <v>99000</v>
      </c>
      <c r="N32" s="709">
        <v>66000</v>
      </c>
    </row>
    <row r="33" spans="1:14" ht="12.75" thickBot="1" x14ac:dyDescent="0.25">
      <c r="A33" s="710"/>
      <c r="B33" s="711"/>
      <c r="C33" s="712"/>
      <c r="D33" s="713"/>
      <c r="E33" s="714"/>
      <c r="F33" s="715"/>
      <c r="G33" s="716"/>
      <c r="H33" s="716"/>
      <c r="I33" s="717"/>
      <c r="J33" s="718"/>
      <c r="K33" s="719"/>
      <c r="L33" s="720"/>
      <c r="M33" s="721"/>
      <c r="N33" s="721"/>
    </row>
    <row r="34" spans="1:14" ht="21.75" customHeight="1" x14ac:dyDescent="0.2">
      <c r="A34" s="171" t="s">
        <v>9052</v>
      </c>
    </row>
    <row r="38" spans="1:14" ht="12.75" thickBot="1" x14ac:dyDescent="0.25">
      <c r="A38" s="222" t="s">
        <v>908</v>
      </c>
      <c r="F38" s="171"/>
      <c r="K38" s="171"/>
      <c r="L38" s="171"/>
      <c r="M38" s="171"/>
      <c r="N38" s="171"/>
    </row>
    <row r="39" spans="1:14" ht="12.75" thickBot="1" x14ac:dyDescent="0.25">
      <c r="A39" s="916" t="s">
        <v>8934</v>
      </c>
      <c r="B39" s="917"/>
      <c r="C39" s="945" t="s">
        <v>8935</v>
      </c>
      <c r="D39" s="945"/>
      <c r="E39" s="946" t="s">
        <v>8936</v>
      </c>
      <c r="F39" s="947"/>
      <c r="G39" s="947"/>
      <c r="H39" s="947"/>
      <c r="I39" s="967"/>
      <c r="J39" s="945" t="s">
        <v>8937</v>
      </c>
      <c r="K39" s="945"/>
      <c r="L39" s="917"/>
      <c r="M39" s="910" t="s">
        <v>8938</v>
      </c>
      <c r="N39" s="965" t="s">
        <v>8939</v>
      </c>
    </row>
    <row r="40" spans="1:14" ht="72.75" thickBot="1" x14ac:dyDescent="0.25">
      <c r="A40" s="843" t="s">
        <v>8940</v>
      </c>
      <c r="B40" s="660" t="s">
        <v>1208</v>
      </c>
      <c r="C40" s="661" t="s">
        <v>8941</v>
      </c>
      <c r="D40" s="834" t="s">
        <v>8942</v>
      </c>
      <c r="E40" s="843" t="s">
        <v>8943</v>
      </c>
      <c r="F40" s="844" t="s">
        <v>8944</v>
      </c>
      <c r="G40" s="662" t="s">
        <v>8945</v>
      </c>
      <c r="H40" s="662" t="s">
        <v>8946</v>
      </c>
      <c r="I40" s="663" t="s">
        <v>37</v>
      </c>
      <c r="J40" s="843" t="s">
        <v>8947</v>
      </c>
      <c r="K40" s="661" t="s">
        <v>8948</v>
      </c>
      <c r="L40" s="835" t="s">
        <v>8949</v>
      </c>
      <c r="M40" s="972"/>
      <c r="N40" s="966"/>
    </row>
    <row r="41" spans="1:14" x14ac:dyDescent="0.2">
      <c r="A41" s="255"/>
      <c r="B41" s="181"/>
      <c r="C41" s="41"/>
      <c r="D41" s="72"/>
      <c r="E41" s="722"/>
      <c r="F41" s="723"/>
      <c r="G41" s="723"/>
      <c r="H41" s="723"/>
      <c r="I41" s="724"/>
      <c r="J41" s="722"/>
      <c r="K41" s="41"/>
      <c r="L41" s="175"/>
      <c r="M41" s="175"/>
      <c r="N41" s="175"/>
    </row>
    <row r="42" spans="1:14" x14ac:dyDescent="0.2">
      <c r="A42" s="722"/>
      <c r="B42" s="175"/>
      <c r="C42" s="257"/>
      <c r="D42" s="725"/>
      <c r="E42" s="722"/>
      <c r="F42" s="723"/>
      <c r="G42" s="723"/>
      <c r="H42" s="723"/>
      <c r="I42" s="724"/>
      <c r="J42" s="722"/>
      <c r="K42" s="257"/>
      <c r="L42" s="175"/>
      <c r="M42" s="175"/>
      <c r="N42" s="175"/>
    </row>
    <row r="43" spans="1:14" x14ac:dyDescent="0.2">
      <c r="A43" s="722"/>
      <c r="B43" s="175"/>
      <c r="C43" s="257"/>
      <c r="D43" s="725"/>
      <c r="E43" s="722"/>
      <c r="F43" s="723"/>
      <c r="G43" s="723"/>
      <c r="H43" s="723"/>
      <c r="I43" s="724"/>
      <c r="J43" s="722"/>
      <c r="K43" s="257"/>
      <c r="L43" s="175"/>
      <c r="M43" s="175"/>
      <c r="N43" s="175"/>
    </row>
    <row r="44" spans="1:14" x14ac:dyDescent="0.2">
      <c r="A44" s="722"/>
      <c r="B44" s="175"/>
      <c r="C44" s="257"/>
      <c r="D44" s="725"/>
      <c r="E44" s="722"/>
      <c r="F44" s="723"/>
      <c r="G44" s="723"/>
      <c r="H44" s="723"/>
      <c r="I44" s="724"/>
      <c r="J44" s="722"/>
      <c r="K44" s="257"/>
      <c r="L44" s="175"/>
      <c r="M44" s="175"/>
      <c r="N44" s="175"/>
    </row>
    <row r="45" spans="1:14" x14ac:dyDescent="0.2">
      <c r="A45" s="722"/>
      <c r="B45" s="175"/>
      <c r="C45" s="257"/>
      <c r="D45" s="725"/>
      <c r="E45" s="722"/>
      <c r="F45" s="723"/>
      <c r="G45" s="723"/>
      <c r="H45" s="723"/>
      <c r="I45" s="724"/>
      <c r="J45" s="722"/>
      <c r="K45" s="257"/>
      <c r="L45" s="175"/>
      <c r="M45" s="175"/>
      <c r="N45" s="175"/>
    </row>
    <row r="46" spans="1:14" x14ac:dyDescent="0.2">
      <c r="A46" s="722"/>
      <c r="B46" s="175"/>
      <c r="C46" s="257"/>
      <c r="D46" s="725"/>
      <c r="E46" s="722"/>
      <c r="F46" s="723"/>
      <c r="G46" s="723"/>
      <c r="H46" s="723"/>
      <c r="I46" s="724"/>
      <c r="J46" s="722"/>
      <c r="K46" s="257"/>
      <c r="L46" s="175"/>
      <c r="M46" s="175"/>
      <c r="N46" s="175"/>
    </row>
    <row r="47" spans="1:14" x14ac:dyDescent="0.2">
      <c r="A47" s="722"/>
      <c r="B47" s="175"/>
      <c r="C47" s="257"/>
      <c r="D47" s="725"/>
      <c r="E47" s="722"/>
      <c r="F47" s="723"/>
      <c r="G47" s="723"/>
      <c r="H47" s="723"/>
      <c r="I47" s="724"/>
      <c r="J47" s="722"/>
      <c r="K47" s="257"/>
      <c r="L47" s="175"/>
      <c r="M47" s="175"/>
      <c r="N47" s="175"/>
    </row>
    <row r="48" spans="1:14" x14ac:dyDescent="0.2">
      <c r="A48" s="722"/>
      <c r="B48" s="175"/>
      <c r="C48" s="257"/>
      <c r="D48" s="725"/>
      <c r="E48" s="722"/>
      <c r="F48" s="723"/>
      <c r="G48" s="723"/>
      <c r="H48" s="723"/>
      <c r="I48" s="724"/>
      <c r="J48" s="722"/>
      <c r="K48" s="257"/>
      <c r="L48" s="175"/>
      <c r="M48" s="175"/>
      <c r="N48" s="175"/>
    </row>
    <row r="49" spans="1:14" x14ac:dyDescent="0.2">
      <c r="A49" s="722"/>
      <c r="B49" s="175"/>
      <c r="C49" s="257"/>
      <c r="D49" s="725"/>
      <c r="E49" s="722"/>
      <c r="F49" s="723"/>
      <c r="G49" s="723"/>
      <c r="H49" s="723"/>
      <c r="I49" s="724"/>
      <c r="J49" s="722"/>
      <c r="K49" s="257"/>
      <c r="L49" s="175"/>
      <c r="M49" s="175"/>
      <c r="N49" s="175"/>
    </row>
    <row r="50" spans="1:14" x14ac:dyDescent="0.2">
      <c r="A50" s="722"/>
      <c r="B50" s="175"/>
      <c r="C50" s="257"/>
      <c r="D50" s="725"/>
      <c r="E50" s="722"/>
      <c r="F50" s="723"/>
      <c r="G50" s="723"/>
      <c r="H50" s="723"/>
      <c r="I50" s="724"/>
      <c r="J50" s="722"/>
      <c r="K50" s="257"/>
      <c r="L50" s="175"/>
      <c r="M50" s="175"/>
      <c r="N50" s="175"/>
    </row>
    <row r="51" spans="1:14" x14ac:dyDescent="0.2">
      <c r="A51" s="722"/>
      <c r="B51" s="175"/>
      <c r="C51" s="257"/>
      <c r="D51" s="725"/>
      <c r="E51" s="722"/>
      <c r="F51" s="723"/>
      <c r="G51" s="723"/>
      <c r="H51" s="723"/>
      <c r="I51" s="724"/>
      <c r="J51" s="722"/>
      <c r="K51" s="257"/>
      <c r="L51" s="175"/>
      <c r="M51" s="175"/>
      <c r="N51" s="175"/>
    </row>
    <row r="52" spans="1:14" ht="12.75" thickBot="1" x14ac:dyDescent="0.25">
      <c r="A52" s="726"/>
      <c r="B52" s="177"/>
      <c r="C52" s="257"/>
      <c r="D52" s="725"/>
      <c r="E52" s="722"/>
      <c r="F52" s="723"/>
      <c r="G52" s="723"/>
      <c r="H52" s="723"/>
      <c r="I52" s="724"/>
      <c r="J52" s="722"/>
      <c r="K52" s="257"/>
      <c r="L52" s="175"/>
      <c r="M52" s="175"/>
      <c r="N52" s="175"/>
    </row>
    <row r="53" spans="1:14" ht="12.75" thickBot="1" x14ac:dyDescent="0.25">
      <c r="A53" s="710"/>
      <c r="B53" s="711"/>
      <c r="C53" s="712"/>
      <c r="D53" s="713"/>
      <c r="E53" s="714"/>
      <c r="F53" s="716"/>
      <c r="G53" s="716"/>
      <c r="H53" s="716"/>
      <c r="I53" s="717"/>
      <c r="J53" s="727"/>
      <c r="K53" s="712"/>
      <c r="L53" s="728"/>
      <c r="M53" s="728"/>
      <c r="N53" s="728"/>
    </row>
    <row r="54" spans="1:14" x14ac:dyDescent="0.2">
      <c r="A54" s="171" t="s">
        <v>9052</v>
      </c>
      <c r="F54" s="171"/>
      <c r="K54" s="171"/>
      <c r="L54" s="171"/>
      <c r="M54" s="171"/>
      <c r="N54" s="171"/>
    </row>
  </sheetData>
  <mergeCells count="12">
    <mergeCell ref="N39:N40"/>
    <mergeCell ref="A4:B4"/>
    <mergeCell ref="C4:D4"/>
    <mergeCell ref="E4:I4"/>
    <mergeCell ref="J4:L4"/>
    <mergeCell ref="M4:M5"/>
    <mergeCell ref="N4:N5"/>
    <mergeCell ref="A39:B39"/>
    <mergeCell ref="C39:D39"/>
    <mergeCell ref="E39:I39"/>
    <mergeCell ref="J39:L39"/>
    <mergeCell ref="M39:M40"/>
  </mergeCells>
  <printOptions horizontalCentered="1"/>
  <pageMargins left="0.23622047244094491" right="0.23622047244094491" top="0.74803149606299213" bottom="0.74803149606299213" header="0.31496062992125984" footer="0.31496062992125984"/>
  <pageSetup paperSize="9" scale="67"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ignoredErrors>
    <ignoredError sqref="F13:F30"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F1B93-3BE4-48E8-B62F-DF9CA4AE4A42}">
  <sheetPr>
    <tabColor theme="9" tint="-0.249977111117893"/>
  </sheetPr>
  <dimension ref="A1:G138"/>
  <sheetViews>
    <sheetView tabSelected="1" zoomScaleNormal="100" workbookViewId="0">
      <selection activeCell="G14" sqref="G14"/>
    </sheetView>
  </sheetViews>
  <sheetFormatPr baseColWidth="10" defaultColWidth="11.28515625" defaultRowHeight="12.75" x14ac:dyDescent="0.2"/>
  <cols>
    <col min="1" max="1" width="61.85546875" customWidth="1"/>
    <col min="2" max="2" width="12.85546875" customWidth="1"/>
    <col min="3" max="4" width="12" customWidth="1"/>
    <col min="5" max="6" width="12.28515625" bestFit="1" customWidth="1"/>
    <col min="7" max="7" width="13.42578125" customWidth="1"/>
  </cols>
  <sheetData>
    <row r="1" spans="1:7" x14ac:dyDescent="0.2">
      <c r="A1" s="495" t="s">
        <v>100</v>
      </c>
    </row>
    <row r="2" spans="1:7" x14ac:dyDescent="0.2">
      <c r="A2" s="286" t="s">
        <v>101</v>
      </c>
    </row>
    <row r="3" spans="1:7" x14ac:dyDescent="0.2">
      <c r="A3" s="286"/>
    </row>
    <row r="4" spans="1:7" x14ac:dyDescent="0.2">
      <c r="A4" s="286" t="s">
        <v>102</v>
      </c>
    </row>
    <row r="5" spans="1:7" s="73" customFormat="1" ht="28.35" customHeight="1" x14ac:dyDescent="0.2">
      <c r="A5" s="83" t="s">
        <v>103</v>
      </c>
      <c r="B5" s="84">
        <v>2020</v>
      </c>
      <c r="C5" s="84">
        <v>2021</v>
      </c>
      <c r="D5" s="84">
        <v>2022</v>
      </c>
    </row>
    <row r="6" spans="1:7" s="494" customFormat="1" x14ac:dyDescent="0.2">
      <c r="A6" s="516" t="s">
        <v>104</v>
      </c>
      <c r="B6" s="517">
        <v>112909716</v>
      </c>
      <c r="C6" s="517">
        <v>129206666</v>
      </c>
      <c r="D6" s="517">
        <v>134362173</v>
      </c>
    </row>
    <row r="7" spans="1:7" s="494" customFormat="1" x14ac:dyDescent="0.2">
      <c r="A7" s="516" t="s">
        <v>105</v>
      </c>
      <c r="B7" s="517">
        <v>511659944</v>
      </c>
      <c r="C7" s="517">
        <v>495613001</v>
      </c>
      <c r="D7" s="517">
        <v>522794659</v>
      </c>
    </row>
    <row r="8" spans="1:7" s="494" customFormat="1" x14ac:dyDescent="0.2">
      <c r="A8" s="516" t="s">
        <v>106</v>
      </c>
      <c r="B8" s="517">
        <v>0</v>
      </c>
      <c r="C8" s="517">
        <v>0</v>
      </c>
      <c r="D8" s="517">
        <v>0</v>
      </c>
    </row>
    <row r="9" spans="1:7" s="519" customFormat="1" ht="28.35" customHeight="1" x14ac:dyDescent="0.2">
      <c r="A9" s="81" t="s">
        <v>107</v>
      </c>
      <c r="B9" s="518">
        <f>B7+B6</f>
        <v>624569660</v>
      </c>
      <c r="C9" s="518">
        <f t="shared" ref="C9:D9" si="0">C7+C6</f>
        <v>624819667</v>
      </c>
      <c r="D9" s="518">
        <f t="shared" si="0"/>
        <v>657156832</v>
      </c>
    </row>
    <row r="11" spans="1:7" s="73" customFormat="1" ht="28.35" customHeight="1" x14ac:dyDescent="0.2">
      <c r="A11" s="83" t="s">
        <v>108</v>
      </c>
      <c r="B11" s="84">
        <v>2020</v>
      </c>
      <c r="C11" s="84" t="s">
        <v>109</v>
      </c>
      <c r="D11" s="84" t="s">
        <v>110</v>
      </c>
    </row>
    <row r="12" spans="1:7" s="494" customFormat="1" x14ac:dyDescent="0.2">
      <c r="A12" s="516" t="s">
        <v>104</v>
      </c>
      <c r="B12" s="520">
        <v>137925836</v>
      </c>
      <c r="C12" s="520">
        <v>145201789</v>
      </c>
      <c r="D12" s="517">
        <v>134362173</v>
      </c>
    </row>
    <row r="13" spans="1:7" s="494" customFormat="1" x14ac:dyDescent="0.2">
      <c r="A13" s="516" t="s">
        <v>105</v>
      </c>
      <c r="B13" s="520">
        <v>689965212</v>
      </c>
      <c r="C13" s="520">
        <f>700346839-20000000</f>
        <v>680346839</v>
      </c>
      <c r="D13" s="517">
        <v>522794659</v>
      </c>
      <c r="F13" s="772"/>
    </row>
    <row r="14" spans="1:7" s="494" customFormat="1" x14ac:dyDescent="0.2">
      <c r="A14" s="516" t="s">
        <v>106</v>
      </c>
      <c r="B14" s="517">
        <v>0</v>
      </c>
      <c r="C14" s="517">
        <v>0</v>
      </c>
      <c r="D14" s="517">
        <v>0</v>
      </c>
      <c r="F14" s="772"/>
    </row>
    <row r="15" spans="1:7" s="519" customFormat="1" ht="28.35" customHeight="1" x14ac:dyDescent="0.2">
      <c r="A15" s="81" t="s">
        <v>111</v>
      </c>
      <c r="B15" s="521">
        <f>B12+B13</f>
        <v>827891048</v>
      </c>
      <c r="C15" s="521">
        <f>C12+C13</f>
        <v>825548628</v>
      </c>
      <c r="D15" s="521">
        <f>D12+D13</f>
        <v>657156832</v>
      </c>
      <c r="E15" s="771"/>
      <c r="F15" s="771"/>
      <c r="G15" s="771"/>
    </row>
    <row r="17" spans="1:7" s="73" customFormat="1" ht="28.35" customHeight="1" x14ac:dyDescent="0.2">
      <c r="A17" s="83" t="s">
        <v>112</v>
      </c>
      <c r="B17" s="84">
        <v>2020</v>
      </c>
      <c r="C17" s="84" t="s">
        <v>109</v>
      </c>
      <c r="D17" s="84" t="s">
        <v>110</v>
      </c>
    </row>
    <row r="18" spans="1:7" s="494" customFormat="1" x14ac:dyDescent="0.2">
      <c r="A18" s="516" t="s">
        <v>104</v>
      </c>
      <c r="B18" s="520">
        <v>135068296.50999999</v>
      </c>
      <c r="C18" s="520">
        <v>144467779</v>
      </c>
      <c r="D18" s="517">
        <v>134362173</v>
      </c>
      <c r="F18" s="772"/>
    </row>
    <row r="19" spans="1:7" s="494" customFormat="1" x14ac:dyDescent="0.2">
      <c r="A19" s="516" t="s">
        <v>105</v>
      </c>
      <c r="B19" s="520">
        <v>611325343.23999989</v>
      </c>
      <c r="C19" s="520">
        <v>659384751</v>
      </c>
      <c r="D19" s="517">
        <v>522794659</v>
      </c>
      <c r="F19" s="772"/>
    </row>
    <row r="20" spans="1:7" s="494" customFormat="1" x14ac:dyDescent="0.2">
      <c r="A20" s="516" t="s">
        <v>106</v>
      </c>
      <c r="B20" s="517">
        <v>0</v>
      </c>
      <c r="C20" s="517">
        <v>0</v>
      </c>
      <c r="D20" s="517">
        <v>0</v>
      </c>
      <c r="F20" s="772"/>
    </row>
    <row r="21" spans="1:7" s="519" customFormat="1" ht="28.35" customHeight="1" x14ac:dyDescent="0.2">
      <c r="A21" s="81" t="s">
        <v>113</v>
      </c>
      <c r="B21" s="521">
        <f>B19+B18</f>
        <v>746393639.74999988</v>
      </c>
      <c r="C21" s="521">
        <f>C19+C18</f>
        <v>803852530</v>
      </c>
      <c r="D21" s="518">
        <f>D18+D19</f>
        <v>657156832</v>
      </c>
      <c r="E21" s="771"/>
      <c r="F21" s="771"/>
      <c r="G21" s="771"/>
    </row>
    <row r="22" spans="1:7" x14ac:dyDescent="0.2">
      <c r="A22" s="522" t="s">
        <v>114</v>
      </c>
      <c r="C22" s="776"/>
    </row>
    <row r="23" spans="1:7" x14ac:dyDescent="0.2">
      <c r="A23" s="523" t="s">
        <v>115</v>
      </c>
    </row>
    <row r="24" spans="1:7" x14ac:dyDescent="0.2">
      <c r="C24" s="525"/>
    </row>
    <row r="26" spans="1:7" x14ac:dyDescent="0.2">
      <c r="A26" s="286" t="s">
        <v>116</v>
      </c>
    </row>
    <row r="27" spans="1:7" ht="25.5" x14ac:dyDescent="0.2">
      <c r="A27" s="83" t="s">
        <v>103</v>
      </c>
      <c r="B27" s="84">
        <v>2020</v>
      </c>
      <c r="C27" s="84">
        <v>2021</v>
      </c>
      <c r="D27" s="84">
        <v>2022</v>
      </c>
    </row>
    <row r="28" spans="1:7" x14ac:dyDescent="0.2">
      <c r="A28" s="516" t="s">
        <v>104</v>
      </c>
      <c r="B28" s="517">
        <v>110077891</v>
      </c>
      <c r="C28" s="517">
        <v>129177673</v>
      </c>
      <c r="D28" s="517">
        <v>133249682</v>
      </c>
      <c r="F28" s="525"/>
    </row>
    <row r="29" spans="1:7" x14ac:dyDescent="0.2">
      <c r="A29" s="516" t="s">
        <v>105</v>
      </c>
      <c r="B29" s="517">
        <v>461878775</v>
      </c>
      <c r="C29" s="517">
        <v>427508144</v>
      </c>
      <c r="D29" s="517">
        <v>474701628</v>
      </c>
      <c r="F29" s="525"/>
    </row>
    <row r="30" spans="1:7" x14ac:dyDescent="0.2">
      <c r="A30" s="516" t="s">
        <v>106</v>
      </c>
      <c r="B30" s="517">
        <v>0</v>
      </c>
      <c r="C30" s="517">
        <v>0</v>
      </c>
      <c r="D30" s="517">
        <v>0</v>
      </c>
    </row>
    <row r="31" spans="1:7" x14ac:dyDescent="0.2">
      <c r="A31" s="81" t="s">
        <v>107</v>
      </c>
      <c r="B31" s="518">
        <f>B28+B29</f>
        <v>571956666</v>
      </c>
      <c r="C31" s="518">
        <f>C28+C29</f>
        <v>556685817</v>
      </c>
      <c r="D31" s="518">
        <f>D28+D29</f>
        <v>607951310</v>
      </c>
    </row>
    <row r="33" spans="1:6" ht="25.5" x14ac:dyDescent="0.2">
      <c r="A33" s="83" t="s">
        <v>108</v>
      </c>
      <c r="B33" s="84">
        <v>2020</v>
      </c>
      <c r="C33" s="84" t="s">
        <v>109</v>
      </c>
      <c r="D33" s="84" t="s">
        <v>110</v>
      </c>
    </row>
    <row r="34" spans="1:6" x14ac:dyDescent="0.2">
      <c r="A34" s="516" t="s">
        <v>104</v>
      </c>
      <c r="B34" s="520">
        <v>134562845</v>
      </c>
      <c r="C34" s="767">
        <v>142283735</v>
      </c>
      <c r="D34" s="517">
        <v>133249682</v>
      </c>
    </row>
    <row r="35" spans="1:6" x14ac:dyDescent="0.2">
      <c r="A35" s="516" t="s">
        <v>105</v>
      </c>
      <c r="B35" s="520">
        <v>564713708</v>
      </c>
      <c r="C35" s="767">
        <v>527753897</v>
      </c>
      <c r="D35" s="517">
        <v>474701628</v>
      </c>
    </row>
    <row r="36" spans="1:6" x14ac:dyDescent="0.2">
      <c r="A36" s="516" t="s">
        <v>106</v>
      </c>
      <c r="B36" s="517">
        <v>0</v>
      </c>
      <c r="C36" s="517">
        <v>0</v>
      </c>
      <c r="D36" s="517">
        <v>0</v>
      </c>
      <c r="F36" s="525"/>
    </row>
    <row r="37" spans="1:6" x14ac:dyDescent="0.2">
      <c r="A37" s="81" t="s">
        <v>111</v>
      </c>
      <c r="B37" s="521">
        <f>B34+B35</f>
        <v>699276553</v>
      </c>
      <c r="C37" s="521">
        <f>C34+C35</f>
        <v>670037632</v>
      </c>
      <c r="D37" s="518">
        <f>D34+D35</f>
        <v>607951310</v>
      </c>
    </row>
    <row r="39" spans="1:6" ht="25.5" x14ac:dyDescent="0.2">
      <c r="A39" s="83" t="s">
        <v>112</v>
      </c>
      <c r="B39" s="84">
        <v>2020</v>
      </c>
      <c r="C39" s="84" t="s">
        <v>109</v>
      </c>
      <c r="D39" s="84" t="s">
        <v>110</v>
      </c>
    </row>
    <row r="40" spans="1:6" x14ac:dyDescent="0.2">
      <c r="A40" s="516" t="s">
        <v>104</v>
      </c>
      <c r="B40" s="520">
        <v>132839619.13</v>
      </c>
      <c r="C40" s="767">
        <v>142283735</v>
      </c>
      <c r="D40" s="517">
        <v>133249682</v>
      </c>
    </row>
    <row r="41" spans="1:6" x14ac:dyDescent="0.2">
      <c r="A41" s="516" t="s">
        <v>105</v>
      </c>
      <c r="B41" s="520">
        <v>546790051.33999991</v>
      </c>
      <c r="C41" s="767">
        <v>527753897</v>
      </c>
      <c r="D41" s="517">
        <v>474701628</v>
      </c>
    </row>
    <row r="42" spans="1:6" x14ac:dyDescent="0.2">
      <c r="A42" s="516" t="s">
        <v>106</v>
      </c>
      <c r="B42" s="517">
        <v>0</v>
      </c>
      <c r="C42" s="517">
        <v>0</v>
      </c>
      <c r="D42" s="517">
        <v>0</v>
      </c>
    </row>
    <row r="43" spans="1:6" x14ac:dyDescent="0.2">
      <c r="A43" s="81" t="s">
        <v>113</v>
      </c>
      <c r="B43" s="521">
        <f>B41+B40</f>
        <v>679629670.46999991</v>
      </c>
      <c r="C43" s="521">
        <f>C41+C40</f>
        <v>670037632</v>
      </c>
      <c r="D43" s="518">
        <f>D40+D41</f>
        <v>607951310</v>
      </c>
    </row>
    <row r="44" spans="1:6" x14ac:dyDescent="0.2">
      <c r="A44" s="522" t="s">
        <v>114</v>
      </c>
    </row>
    <row r="45" spans="1:6" x14ac:dyDescent="0.2">
      <c r="A45" s="523" t="s">
        <v>115</v>
      </c>
    </row>
    <row r="48" spans="1:6" x14ac:dyDescent="0.2">
      <c r="A48" s="286" t="s">
        <v>117</v>
      </c>
    </row>
    <row r="49" spans="1:6" ht="25.5" x14ac:dyDescent="0.2">
      <c r="A49" s="83" t="s">
        <v>103</v>
      </c>
      <c r="B49" s="84">
        <v>2020</v>
      </c>
      <c r="C49" s="84">
        <v>2021</v>
      </c>
      <c r="D49" s="84">
        <v>2022</v>
      </c>
    </row>
    <row r="50" spans="1:6" x14ac:dyDescent="0.2">
      <c r="A50" s="516" t="s">
        <v>104</v>
      </c>
      <c r="B50" s="517">
        <v>2831825</v>
      </c>
      <c r="C50" s="517">
        <v>28993</v>
      </c>
      <c r="D50" s="517">
        <v>1112491</v>
      </c>
    </row>
    <row r="51" spans="1:6" x14ac:dyDescent="0.2">
      <c r="A51" s="516" t="s">
        <v>105</v>
      </c>
      <c r="B51" s="517">
        <v>12600000</v>
      </c>
      <c r="C51" s="517">
        <v>1431586</v>
      </c>
      <c r="D51" s="517">
        <v>0</v>
      </c>
    </row>
    <row r="52" spans="1:6" x14ac:dyDescent="0.2">
      <c r="A52" s="516" t="s">
        <v>106</v>
      </c>
      <c r="B52" s="517">
        <v>0</v>
      </c>
      <c r="C52" s="517">
        <v>0</v>
      </c>
      <c r="D52" s="517">
        <v>0</v>
      </c>
    </row>
    <row r="53" spans="1:6" x14ac:dyDescent="0.2">
      <c r="A53" s="81" t="s">
        <v>107</v>
      </c>
      <c r="B53" s="518">
        <f>B50+B51</f>
        <v>15431825</v>
      </c>
      <c r="C53" s="518">
        <f>C50+C51</f>
        <v>1460579</v>
      </c>
      <c r="D53" s="518">
        <f>D50</f>
        <v>1112491</v>
      </c>
    </row>
    <row r="55" spans="1:6" ht="25.5" x14ac:dyDescent="0.2">
      <c r="A55" s="83" t="s">
        <v>108</v>
      </c>
      <c r="B55" s="84">
        <v>2020</v>
      </c>
      <c r="C55" s="84" t="s">
        <v>109</v>
      </c>
      <c r="D55" s="84" t="s">
        <v>110</v>
      </c>
    </row>
    <row r="56" spans="1:6" x14ac:dyDescent="0.2">
      <c r="A56" s="516" t="s">
        <v>104</v>
      </c>
      <c r="B56" s="520">
        <v>3341991</v>
      </c>
      <c r="C56" s="520">
        <v>2918054</v>
      </c>
      <c r="D56" s="517">
        <v>1112491</v>
      </c>
    </row>
    <row r="57" spans="1:6" x14ac:dyDescent="0.2">
      <c r="A57" s="516" t="s">
        <v>105</v>
      </c>
      <c r="B57" s="520">
        <v>12089834</v>
      </c>
      <c r="C57" s="520">
        <v>802478</v>
      </c>
      <c r="D57" s="517">
        <v>0</v>
      </c>
    </row>
    <row r="58" spans="1:6" x14ac:dyDescent="0.2">
      <c r="A58" s="516" t="s">
        <v>106</v>
      </c>
      <c r="B58" s="517">
        <v>0</v>
      </c>
      <c r="C58" s="517">
        <v>0</v>
      </c>
      <c r="D58" s="517">
        <v>0</v>
      </c>
    </row>
    <row r="59" spans="1:6" x14ac:dyDescent="0.2">
      <c r="A59" s="81" t="s">
        <v>111</v>
      </c>
      <c r="B59" s="521">
        <f>B56+B57</f>
        <v>15431825</v>
      </c>
      <c r="C59" s="521">
        <f>C56+C57</f>
        <v>3720532</v>
      </c>
      <c r="D59" s="518">
        <f>D53</f>
        <v>1112491</v>
      </c>
    </row>
    <row r="61" spans="1:6" ht="25.5" x14ac:dyDescent="0.2">
      <c r="A61" s="83" t="s">
        <v>112</v>
      </c>
      <c r="B61" s="84">
        <v>2020</v>
      </c>
      <c r="C61" s="84" t="s">
        <v>109</v>
      </c>
      <c r="D61" s="84" t="s">
        <v>110</v>
      </c>
    </row>
    <row r="62" spans="1:6" x14ac:dyDescent="0.2">
      <c r="A62" s="516" t="s">
        <v>104</v>
      </c>
      <c r="B62" s="520">
        <v>2213471.75</v>
      </c>
      <c r="C62" s="520">
        <v>2184044</v>
      </c>
      <c r="D62" s="517">
        <v>1112491</v>
      </c>
      <c r="F62" s="525"/>
    </row>
    <row r="63" spans="1:6" x14ac:dyDescent="0.2">
      <c r="A63" s="516" t="s">
        <v>105</v>
      </c>
      <c r="B63" s="520">
        <v>2279112.19</v>
      </c>
      <c r="C63" s="520">
        <v>493878</v>
      </c>
      <c r="D63" s="517">
        <v>0</v>
      </c>
      <c r="F63" s="525"/>
    </row>
    <row r="64" spans="1:6" x14ac:dyDescent="0.2">
      <c r="A64" s="516" t="s">
        <v>106</v>
      </c>
      <c r="B64" s="517">
        <v>0</v>
      </c>
      <c r="C64" s="517">
        <v>0</v>
      </c>
      <c r="D64" s="517">
        <v>0</v>
      </c>
    </row>
    <row r="65" spans="1:4" x14ac:dyDescent="0.2">
      <c r="A65" s="81" t="s">
        <v>113</v>
      </c>
      <c r="B65" s="521">
        <f>B62+B63</f>
        <v>4492583.9399999995</v>
      </c>
      <c r="C65" s="521">
        <f>C62+C63</f>
        <v>2677922</v>
      </c>
      <c r="D65" s="518">
        <f>D59</f>
        <v>1112491</v>
      </c>
    </row>
    <row r="66" spans="1:4" x14ac:dyDescent="0.2">
      <c r="A66" s="522" t="s">
        <v>114</v>
      </c>
    </row>
    <row r="67" spans="1:4" x14ac:dyDescent="0.2">
      <c r="A67" s="523" t="s">
        <v>115</v>
      </c>
    </row>
    <row r="71" spans="1:4" x14ac:dyDescent="0.2">
      <c r="A71" s="286" t="s">
        <v>118</v>
      </c>
    </row>
    <row r="72" spans="1:4" ht="25.5" x14ac:dyDescent="0.2">
      <c r="A72" s="83" t="s">
        <v>103</v>
      </c>
      <c r="B72" s="84">
        <v>2020</v>
      </c>
      <c r="C72" s="84">
        <v>2021</v>
      </c>
      <c r="D72" s="84">
        <v>2022</v>
      </c>
    </row>
    <row r="73" spans="1:4" x14ac:dyDescent="0.2">
      <c r="A73" s="516" t="s">
        <v>104</v>
      </c>
      <c r="B73" s="517">
        <v>0</v>
      </c>
      <c r="C73" s="517">
        <v>0</v>
      </c>
      <c r="D73" s="517">
        <v>0</v>
      </c>
    </row>
    <row r="74" spans="1:4" x14ac:dyDescent="0.2">
      <c r="A74" s="516" t="s">
        <v>105</v>
      </c>
      <c r="B74" s="520">
        <v>37181169</v>
      </c>
      <c r="C74" s="520">
        <v>66673271</v>
      </c>
      <c r="D74" s="520">
        <v>48093031</v>
      </c>
    </row>
    <row r="75" spans="1:4" x14ac:dyDescent="0.2">
      <c r="A75" s="516" t="s">
        <v>106</v>
      </c>
      <c r="B75" s="517">
        <v>0</v>
      </c>
      <c r="C75" s="517">
        <v>0</v>
      </c>
      <c r="D75" s="517">
        <v>0</v>
      </c>
    </row>
    <row r="76" spans="1:4" x14ac:dyDescent="0.2">
      <c r="A76" s="81" t="s">
        <v>107</v>
      </c>
      <c r="B76" s="521">
        <f>B74</f>
        <v>37181169</v>
      </c>
      <c r="C76" s="521">
        <f>C74</f>
        <v>66673271</v>
      </c>
      <c r="D76" s="521">
        <f>D74</f>
        <v>48093031</v>
      </c>
    </row>
    <row r="77" spans="1:4" x14ac:dyDescent="0.2">
      <c r="B77" s="524"/>
    </row>
    <row r="78" spans="1:4" ht="25.5" x14ac:dyDescent="0.2">
      <c r="A78" s="83" t="s">
        <v>108</v>
      </c>
      <c r="B78" s="84">
        <v>2020</v>
      </c>
      <c r="C78" s="84" t="s">
        <v>109</v>
      </c>
      <c r="D78" s="84" t="s">
        <v>110</v>
      </c>
    </row>
    <row r="79" spans="1:4" x14ac:dyDescent="0.2">
      <c r="A79" s="516" t="s">
        <v>104</v>
      </c>
      <c r="B79" s="517">
        <v>0</v>
      </c>
      <c r="C79" s="517">
        <v>0</v>
      </c>
      <c r="D79" s="517">
        <v>0</v>
      </c>
    </row>
    <row r="80" spans="1:4" x14ac:dyDescent="0.2">
      <c r="A80" s="516" t="s">
        <v>105</v>
      </c>
      <c r="B80" s="520">
        <v>27117814</v>
      </c>
      <c r="C80" s="766">
        <f>77989068-20000000</f>
        <v>57989068</v>
      </c>
      <c r="D80" s="766">
        <f>D74</f>
        <v>48093031</v>
      </c>
    </row>
    <row r="81" spans="1:5" x14ac:dyDescent="0.2">
      <c r="A81" s="516" t="s">
        <v>106</v>
      </c>
      <c r="B81" s="517">
        <v>0</v>
      </c>
      <c r="C81" s="517">
        <v>0</v>
      </c>
      <c r="D81" s="517">
        <v>0</v>
      </c>
    </row>
    <row r="82" spans="1:5" x14ac:dyDescent="0.2">
      <c r="A82" s="81" t="s">
        <v>111</v>
      </c>
      <c r="B82" s="521">
        <f>B80</f>
        <v>27117814</v>
      </c>
      <c r="C82" s="529">
        <f>C80</f>
        <v>57989068</v>
      </c>
      <c r="D82" s="529">
        <f>D80</f>
        <v>48093031</v>
      </c>
    </row>
    <row r="83" spans="1:5" x14ac:dyDescent="0.2">
      <c r="B83" s="524"/>
    </row>
    <row r="84" spans="1:5" ht="25.5" x14ac:dyDescent="0.2">
      <c r="A84" s="83" t="s">
        <v>112</v>
      </c>
      <c r="B84" s="84">
        <v>2020</v>
      </c>
      <c r="C84" s="84" t="s">
        <v>109</v>
      </c>
      <c r="D84" s="84" t="s">
        <v>110</v>
      </c>
    </row>
    <row r="85" spans="1:5" x14ac:dyDescent="0.2">
      <c r="A85" s="516" t="s">
        <v>104</v>
      </c>
      <c r="B85" s="517">
        <v>0</v>
      </c>
      <c r="C85" s="517">
        <v>0</v>
      </c>
      <c r="D85" s="517">
        <v>0</v>
      </c>
    </row>
    <row r="86" spans="1:5" x14ac:dyDescent="0.2">
      <c r="A86" s="516" t="s">
        <v>105</v>
      </c>
      <c r="B86" s="520">
        <v>16677799.409999998</v>
      </c>
      <c r="C86" s="766">
        <v>57989068</v>
      </c>
      <c r="D86" s="766">
        <f>D80</f>
        <v>48093031</v>
      </c>
      <c r="E86" s="525"/>
    </row>
    <row r="87" spans="1:5" x14ac:dyDescent="0.2">
      <c r="A87" s="516" t="s">
        <v>106</v>
      </c>
      <c r="B87" s="517">
        <v>0</v>
      </c>
      <c r="C87" s="517">
        <v>0</v>
      </c>
      <c r="D87" s="517">
        <v>0</v>
      </c>
    </row>
    <row r="88" spans="1:5" x14ac:dyDescent="0.2">
      <c r="A88" s="81" t="s">
        <v>113</v>
      </c>
      <c r="B88" s="521">
        <f>B86</f>
        <v>16677799.409999998</v>
      </c>
      <c r="C88" s="529">
        <f>C86</f>
        <v>57989068</v>
      </c>
      <c r="D88" s="529">
        <f>D86</f>
        <v>48093031</v>
      </c>
    </row>
    <row r="89" spans="1:5" x14ac:dyDescent="0.2">
      <c r="A89" s="522" t="s">
        <v>114</v>
      </c>
    </row>
    <row r="90" spans="1:5" x14ac:dyDescent="0.2">
      <c r="A90" s="523" t="s">
        <v>115</v>
      </c>
      <c r="C90" s="525"/>
    </row>
    <row r="93" spans="1:5" x14ac:dyDescent="0.2">
      <c r="A93" s="286" t="s">
        <v>119</v>
      </c>
    </row>
    <row r="94" spans="1:5" ht="25.5" x14ac:dyDescent="0.2">
      <c r="A94" s="83" t="s">
        <v>103</v>
      </c>
      <c r="B94" s="84">
        <v>2020</v>
      </c>
      <c r="C94" s="84">
        <v>2021</v>
      </c>
      <c r="D94" s="84">
        <v>2022</v>
      </c>
    </row>
    <row r="95" spans="1:5" x14ac:dyDescent="0.2">
      <c r="A95" s="516" t="s">
        <v>104</v>
      </c>
      <c r="B95" s="517">
        <v>0</v>
      </c>
      <c r="C95" s="517">
        <v>0</v>
      </c>
      <c r="D95" s="517">
        <v>0</v>
      </c>
    </row>
    <row r="96" spans="1:5" x14ac:dyDescent="0.2">
      <c r="A96" s="516" t="s">
        <v>105</v>
      </c>
      <c r="B96" s="517">
        <v>0</v>
      </c>
      <c r="C96" s="517">
        <v>0</v>
      </c>
      <c r="D96" s="517">
        <v>0</v>
      </c>
    </row>
    <row r="97" spans="1:5" x14ac:dyDescent="0.2">
      <c r="A97" s="516" t="s">
        <v>106</v>
      </c>
      <c r="B97" s="517">
        <v>0</v>
      </c>
      <c r="C97" s="517">
        <v>0</v>
      </c>
      <c r="D97" s="517">
        <v>0</v>
      </c>
    </row>
    <row r="98" spans="1:5" x14ac:dyDescent="0.2">
      <c r="A98" s="81" t="s">
        <v>107</v>
      </c>
      <c r="B98" s="79">
        <v>0</v>
      </c>
      <c r="C98" s="79">
        <v>0</v>
      </c>
      <c r="D98" s="79">
        <v>0</v>
      </c>
    </row>
    <row r="99" spans="1:5" x14ac:dyDescent="0.2">
      <c r="B99" s="524"/>
    </row>
    <row r="100" spans="1:5" ht="25.5" x14ac:dyDescent="0.2">
      <c r="A100" s="83" t="s">
        <v>108</v>
      </c>
      <c r="B100" s="84">
        <v>2020</v>
      </c>
      <c r="C100" s="84" t="s">
        <v>109</v>
      </c>
      <c r="D100" s="84" t="s">
        <v>110</v>
      </c>
    </row>
    <row r="101" spans="1:5" x14ac:dyDescent="0.2">
      <c r="A101" s="516" t="s">
        <v>104</v>
      </c>
      <c r="B101" s="520">
        <v>21000</v>
      </c>
      <c r="C101" s="517">
        <v>0</v>
      </c>
      <c r="D101" s="517">
        <v>0</v>
      </c>
    </row>
    <row r="102" spans="1:5" x14ac:dyDescent="0.2">
      <c r="A102" s="516" t="s">
        <v>105</v>
      </c>
      <c r="B102" s="520">
        <v>67752097</v>
      </c>
      <c r="C102" s="520">
        <v>84257210</v>
      </c>
      <c r="D102" s="517">
        <v>0</v>
      </c>
    </row>
    <row r="103" spans="1:5" x14ac:dyDescent="0.2">
      <c r="A103" s="516" t="s">
        <v>106</v>
      </c>
      <c r="B103" s="517">
        <v>0</v>
      </c>
      <c r="C103" s="517">
        <v>0</v>
      </c>
      <c r="D103" s="517">
        <v>0</v>
      </c>
    </row>
    <row r="104" spans="1:5" x14ac:dyDescent="0.2">
      <c r="A104" s="81" t="s">
        <v>111</v>
      </c>
      <c r="B104" s="521">
        <f>B102+B101</f>
        <v>67773097</v>
      </c>
      <c r="C104" s="529">
        <f>C102</f>
        <v>84257210</v>
      </c>
      <c r="D104" s="79">
        <v>0</v>
      </c>
    </row>
    <row r="105" spans="1:5" x14ac:dyDescent="0.2">
      <c r="B105" s="524"/>
    </row>
    <row r="106" spans="1:5" ht="25.5" x14ac:dyDescent="0.2">
      <c r="A106" s="83" t="s">
        <v>112</v>
      </c>
      <c r="B106" s="84">
        <v>2020</v>
      </c>
      <c r="C106" s="84" t="s">
        <v>109</v>
      </c>
      <c r="D106" s="84" t="s">
        <v>110</v>
      </c>
    </row>
    <row r="107" spans="1:5" x14ac:dyDescent="0.2">
      <c r="A107" s="516" t="s">
        <v>104</v>
      </c>
      <c r="B107" s="520">
        <v>15205.63</v>
      </c>
      <c r="C107" s="517">
        <v>0</v>
      </c>
      <c r="D107" s="517">
        <v>0</v>
      </c>
    </row>
    <row r="108" spans="1:5" x14ac:dyDescent="0.2">
      <c r="A108" s="516" t="s">
        <v>105</v>
      </c>
      <c r="B108" s="520">
        <v>36830703.899999999</v>
      </c>
      <c r="C108" s="766">
        <v>69957210</v>
      </c>
      <c r="D108" s="517">
        <v>0</v>
      </c>
      <c r="E108" s="525"/>
    </row>
    <row r="109" spans="1:5" x14ac:dyDescent="0.2">
      <c r="A109" s="516" t="s">
        <v>106</v>
      </c>
      <c r="B109" s="517">
        <v>0</v>
      </c>
      <c r="C109" s="517">
        <v>0</v>
      </c>
      <c r="D109" s="517">
        <v>0</v>
      </c>
    </row>
    <row r="110" spans="1:5" x14ac:dyDescent="0.2">
      <c r="A110" s="81" t="s">
        <v>113</v>
      </c>
      <c r="B110" s="521">
        <f>B107+B108</f>
        <v>36845909.530000001</v>
      </c>
      <c r="C110" s="529">
        <f>C108</f>
        <v>69957210</v>
      </c>
      <c r="D110" s="79">
        <v>0</v>
      </c>
    </row>
    <row r="111" spans="1:5" x14ac:dyDescent="0.2">
      <c r="A111" s="522" t="s">
        <v>114</v>
      </c>
    </row>
    <row r="112" spans="1:5" x14ac:dyDescent="0.2">
      <c r="A112" s="523" t="s">
        <v>115</v>
      </c>
      <c r="C112" s="525"/>
    </row>
    <row r="115" spans="1:4" x14ac:dyDescent="0.2">
      <c r="A115" s="286" t="s">
        <v>120</v>
      </c>
    </row>
    <row r="116" spans="1:4" ht="25.5" x14ac:dyDescent="0.2">
      <c r="A116" s="83" t="s">
        <v>103</v>
      </c>
      <c r="B116" s="84">
        <v>2020</v>
      </c>
      <c r="C116" s="84">
        <v>2021</v>
      </c>
      <c r="D116" s="84">
        <v>2022</v>
      </c>
    </row>
    <row r="117" spans="1:4" x14ac:dyDescent="0.2">
      <c r="A117" s="516" t="s">
        <v>104</v>
      </c>
      <c r="B117" s="517">
        <v>0</v>
      </c>
      <c r="C117" s="517">
        <v>0</v>
      </c>
      <c r="D117" s="517">
        <v>0</v>
      </c>
    </row>
    <row r="118" spans="1:4" x14ac:dyDescent="0.2">
      <c r="A118" s="516" t="s">
        <v>105</v>
      </c>
      <c r="B118" s="517">
        <v>0</v>
      </c>
      <c r="C118" s="517">
        <v>0</v>
      </c>
      <c r="D118" s="517">
        <v>0</v>
      </c>
    </row>
    <row r="119" spans="1:4" x14ac:dyDescent="0.2">
      <c r="A119" s="516" t="s">
        <v>106</v>
      </c>
      <c r="B119" s="517">
        <v>0</v>
      </c>
      <c r="C119" s="517">
        <v>0</v>
      </c>
      <c r="D119" s="517">
        <v>0</v>
      </c>
    </row>
    <row r="120" spans="1:4" x14ac:dyDescent="0.2">
      <c r="A120" s="81" t="s">
        <v>107</v>
      </c>
      <c r="B120" s="79">
        <v>0</v>
      </c>
      <c r="C120" s="79">
        <v>0</v>
      </c>
      <c r="D120" s="79">
        <v>0</v>
      </c>
    </row>
    <row r="122" spans="1:4" ht="25.5" x14ac:dyDescent="0.2">
      <c r="A122" s="83" t="s">
        <v>108</v>
      </c>
      <c r="B122" s="84">
        <v>2020</v>
      </c>
      <c r="C122" s="84" t="s">
        <v>109</v>
      </c>
      <c r="D122" s="84" t="s">
        <v>110</v>
      </c>
    </row>
    <row r="123" spans="1:4" x14ac:dyDescent="0.2">
      <c r="A123" s="516" t="s">
        <v>104</v>
      </c>
      <c r="B123" s="517">
        <v>0</v>
      </c>
      <c r="C123" s="517">
        <v>0</v>
      </c>
      <c r="D123" s="517">
        <v>0</v>
      </c>
    </row>
    <row r="124" spans="1:4" x14ac:dyDescent="0.2">
      <c r="A124" s="516" t="s">
        <v>105</v>
      </c>
      <c r="B124" s="520">
        <v>18291759</v>
      </c>
      <c r="C124" s="520">
        <v>9544186</v>
      </c>
      <c r="D124" s="517">
        <v>0</v>
      </c>
    </row>
    <row r="125" spans="1:4" x14ac:dyDescent="0.2">
      <c r="A125" s="516" t="s">
        <v>106</v>
      </c>
      <c r="B125" s="517">
        <v>0</v>
      </c>
      <c r="C125" s="517">
        <v>0</v>
      </c>
      <c r="D125" s="517">
        <v>0</v>
      </c>
    </row>
    <row r="126" spans="1:4" x14ac:dyDescent="0.2">
      <c r="A126" s="81" t="s">
        <v>111</v>
      </c>
      <c r="B126" s="521">
        <f>B124</f>
        <v>18291759</v>
      </c>
      <c r="C126" s="529">
        <f>C124</f>
        <v>9544186</v>
      </c>
      <c r="D126" s="79">
        <v>0</v>
      </c>
    </row>
    <row r="128" spans="1:4" ht="25.5" x14ac:dyDescent="0.2">
      <c r="A128" s="83" t="s">
        <v>112</v>
      </c>
      <c r="B128" s="84">
        <v>2020</v>
      </c>
      <c r="C128" s="84" t="s">
        <v>109</v>
      </c>
      <c r="D128" s="84" t="s">
        <v>110</v>
      </c>
    </row>
    <row r="129" spans="1:5" x14ac:dyDescent="0.2">
      <c r="A129" s="516" t="s">
        <v>104</v>
      </c>
      <c r="B129" s="517">
        <v>0</v>
      </c>
      <c r="C129" s="517">
        <v>0</v>
      </c>
      <c r="D129" s="517">
        <v>0</v>
      </c>
    </row>
    <row r="130" spans="1:5" x14ac:dyDescent="0.2">
      <c r="A130" s="516" t="s">
        <v>105</v>
      </c>
      <c r="B130" s="520">
        <v>8747676.4000000004</v>
      </c>
      <c r="C130" s="766">
        <v>3190698</v>
      </c>
      <c r="D130" s="517">
        <v>0</v>
      </c>
      <c r="E130" s="525"/>
    </row>
    <row r="131" spans="1:5" x14ac:dyDescent="0.2">
      <c r="A131" s="516" t="s">
        <v>106</v>
      </c>
      <c r="B131" s="517">
        <v>0</v>
      </c>
      <c r="C131" s="517">
        <v>0</v>
      </c>
      <c r="D131" s="517">
        <v>0</v>
      </c>
    </row>
    <row r="132" spans="1:5" x14ac:dyDescent="0.2">
      <c r="A132" s="81" t="s">
        <v>113</v>
      </c>
      <c r="B132" s="521">
        <f>B130</f>
        <v>8747676.4000000004</v>
      </c>
      <c r="C132" s="529">
        <f>C130</f>
        <v>3190698</v>
      </c>
      <c r="D132" s="79">
        <v>0</v>
      </c>
      <c r="E132" s="525"/>
    </row>
    <row r="133" spans="1:5" x14ac:dyDescent="0.2">
      <c r="A133" s="522" t="s">
        <v>114</v>
      </c>
    </row>
    <row r="134" spans="1:5" x14ac:dyDescent="0.2">
      <c r="A134" s="523" t="s">
        <v>115</v>
      </c>
      <c r="C134" s="525"/>
    </row>
    <row r="136" spans="1:5" ht="83.25" customHeight="1" x14ac:dyDescent="0.2">
      <c r="A136" s="871"/>
      <c r="B136" s="871"/>
      <c r="C136" s="871"/>
      <c r="D136" s="871"/>
    </row>
    <row r="137" spans="1:5" x14ac:dyDescent="0.2">
      <c r="C137" s="525"/>
    </row>
    <row r="138" spans="1:5" x14ac:dyDescent="0.2">
      <c r="B138" s="525"/>
    </row>
  </sheetData>
  <mergeCells count="1">
    <mergeCell ref="A136:D136"/>
  </mergeCells>
  <pageMargins left="0.70866141732283472" right="0.51181102362204722" top="0.74803149606299213" bottom="0.74803149606299213" header="0.31496062992125984" footer="0.31496062992125984"/>
  <pageSetup paperSize="9" scale="91" orientation="portrait" r:id="rId1"/>
  <headerFooter>
    <oddHeader xml:space="preserve">&amp;L&amp;"Arial,Negrita"&amp;14
&amp;C&amp;"Arial,Negrita"&amp;18PROYECTO DE PRESUPUESTO 2022&amp;R&amp;"Arial,Negrita"&amp;14 </oddHeader>
    <oddFooter>&amp;L&amp;"Arial,Negrita"&amp;8PROYECTO DE PRESUPUESTO PARA EL AÑO FISCAL 2022
INFORMACIÓN PARA LA COMISIÓN DE PRESUPUESTO Y CUENTA GENERAL DE LA REPÚBLICA DEL CONGRESO DE LA REPÚBLICA</oddFooter>
  </headerFooter>
  <rowBreaks count="2" manualBreakCount="2">
    <brk id="47" max="3" man="1"/>
    <brk id="9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15A55-3C16-4F1A-86EF-D5583B6E1C06}">
  <sheetPr>
    <tabColor theme="9" tint="-0.249977111117893"/>
  </sheetPr>
  <dimension ref="A1:F325"/>
  <sheetViews>
    <sheetView topLeftCell="A110" zoomScaleNormal="100" workbookViewId="0">
      <selection activeCell="G217" sqref="G217"/>
    </sheetView>
  </sheetViews>
  <sheetFormatPr baseColWidth="10" defaultColWidth="11.28515625" defaultRowHeight="12.75" x14ac:dyDescent="0.2"/>
  <cols>
    <col min="1" max="1" width="52.140625" customWidth="1"/>
    <col min="2" max="2" width="15.28515625" customWidth="1"/>
    <col min="3" max="4" width="12.7109375" customWidth="1"/>
    <col min="5" max="5" width="12.85546875" bestFit="1" customWidth="1"/>
    <col min="6" max="6" width="12.28515625" bestFit="1" customWidth="1"/>
  </cols>
  <sheetData>
    <row r="1" spans="1:4" x14ac:dyDescent="0.2">
      <c r="A1" s="495" t="s">
        <v>121</v>
      </c>
    </row>
    <row r="2" spans="1:4" x14ac:dyDescent="0.2">
      <c r="A2" s="286" t="s">
        <v>101</v>
      </c>
    </row>
    <row r="3" spans="1:4" x14ac:dyDescent="0.2">
      <c r="A3" s="286"/>
    </row>
    <row r="4" spans="1:4" x14ac:dyDescent="0.2">
      <c r="A4" s="286" t="s">
        <v>102</v>
      </c>
    </row>
    <row r="5" spans="1:4" s="73" customFormat="1" ht="28.35" customHeight="1" x14ac:dyDescent="0.2">
      <c r="A5" s="83" t="s">
        <v>122</v>
      </c>
      <c r="B5" s="84">
        <v>2020</v>
      </c>
      <c r="C5" s="84">
        <v>2021</v>
      </c>
      <c r="D5" s="84">
        <v>2022</v>
      </c>
    </row>
    <row r="6" spans="1:4" s="494" customFormat="1" x14ac:dyDescent="0.2">
      <c r="A6" s="77" t="s">
        <v>123</v>
      </c>
      <c r="B6" s="526">
        <f t="shared" ref="B6:C6" si="0">SUM(B7:B12)</f>
        <v>564474886</v>
      </c>
      <c r="C6" s="526">
        <f t="shared" si="0"/>
        <v>554547313</v>
      </c>
      <c r="D6" s="526">
        <f>SUM(D7:D12)</f>
        <v>592196375</v>
      </c>
    </row>
    <row r="7" spans="1:4" s="494" customFormat="1" hidden="1" x14ac:dyDescent="0.2">
      <c r="A7" s="527" t="s">
        <v>124</v>
      </c>
      <c r="B7" s="516"/>
      <c r="C7" s="516"/>
      <c r="D7" s="516"/>
    </row>
    <row r="8" spans="1:4" s="494" customFormat="1" x14ac:dyDescent="0.2">
      <c r="A8" s="527" t="s">
        <v>125</v>
      </c>
      <c r="B8" s="520">
        <v>395433232</v>
      </c>
      <c r="C8" s="520">
        <v>391332598</v>
      </c>
      <c r="D8" s="520">
        <v>426638982</v>
      </c>
    </row>
    <row r="9" spans="1:4" s="494" customFormat="1" x14ac:dyDescent="0.2">
      <c r="A9" s="527" t="s">
        <v>126</v>
      </c>
      <c r="B9" s="520">
        <v>40802593</v>
      </c>
      <c r="C9" s="520">
        <v>40861304</v>
      </c>
      <c r="D9" s="520">
        <v>39167085</v>
      </c>
    </row>
    <row r="10" spans="1:4" s="494" customFormat="1" x14ac:dyDescent="0.2">
      <c r="A10" s="527" t="s">
        <v>127</v>
      </c>
      <c r="B10" s="520">
        <v>128002642</v>
      </c>
      <c r="C10" s="520">
        <v>122129418</v>
      </c>
      <c r="D10" s="520">
        <v>126197429</v>
      </c>
    </row>
    <row r="11" spans="1:4" s="494" customFormat="1" x14ac:dyDescent="0.2">
      <c r="A11" s="527" t="s">
        <v>128</v>
      </c>
      <c r="B11" s="520">
        <v>41419</v>
      </c>
      <c r="C11" s="520">
        <v>28993</v>
      </c>
      <c r="D11" s="520">
        <v>42219</v>
      </c>
    </row>
    <row r="12" spans="1:4" s="494" customFormat="1" x14ac:dyDescent="0.2">
      <c r="A12" s="527" t="s">
        <v>129</v>
      </c>
      <c r="B12" s="520">
        <v>195000</v>
      </c>
      <c r="C12" s="520">
        <v>195000</v>
      </c>
      <c r="D12" s="520">
        <v>150660</v>
      </c>
    </row>
    <row r="13" spans="1:4" s="494" customFormat="1" x14ac:dyDescent="0.2">
      <c r="A13" s="77" t="s">
        <v>130</v>
      </c>
      <c r="B13" s="528">
        <f t="shared" ref="B13:C13" si="1">B16</f>
        <v>60094774</v>
      </c>
      <c r="C13" s="528">
        <f t="shared" si="1"/>
        <v>70272354</v>
      </c>
      <c r="D13" s="528">
        <f>D16</f>
        <v>64960457</v>
      </c>
    </row>
    <row r="14" spans="1:4" s="494" customFormat="1" hidden="1" x14ac:dyDescent="0.2">
      <c r="A14" s="527" t="s">
        <v>131</v>
      </c>
      <c r="B14" s="516"/>
      <c r="C14" s="516"/>
      <c r="D14" s="516"/>
    </row>
    <row r="15" spans="1:4" s="494" customFormat="1" hidden="1" x14ac:dyDescent="0.2">
      <c r="A15" s="527" t="s">
        <v>132</v>
      </c>
      <c r="B15" s="516"/>
      <c r="C15" s="516"/>
      <c r="D15" s="516"/>
    </row>
    <row r="16" spans="1:4" s="494" customFormat="1" x14ac:dyDescent="0.2">
      <c r="A16" s="527" t="s">
        <v>133</v>
      </c>
      <c r="B16" s="520">
        <v>60094774</v>
      </c>
      <c r="C16" s="520">
        <v>70272354</v>
      </c>
      <c r="D16" s="520">
        <v>64960457</v>
      </c>
    </row>
    <row r="17" spans="1:4" s="494" customFormat="1" hidden="1" x14ac:dyDescent="0.2">
      <c r="A17" s="527" t="s">
        <v>134</v>
      </c>
      <c r="B17" s="516"/>
      <c r="C17" s="516"/>
      <c r="D17" s="516"/>
    </row>
    <row r="18" spans="1:4" s="494" customFormat="1" ht="12.75" customHeight="1" x14ac:dyDescent="0.2">
      <c r="A18" s="77" t="s">
        <v>135</v>
      </c>
      <c r="B18" s="77">
        <v>0</v>
      </c>
      <c r="C18" s="77">
        <v>0</v>
      </c>
      <c r="D18" s="77">
        <v>0</v>
      </c>
    </row>
    <row r="19" spans="1:4" s="494" customFormat="1" ht="14.25" hidden="1" customHeight="1" x14ac:dyDescent="0.2">
      <c r="A19" s="527" t="s">
        <v>136</v>
      </c>
      <c r="B19" s="516"/>
      <c r="C19" s="516"/>
      <c r="D19" s="516"/>
    </row>
    <row r="20" spans="1:4" s="519" customFormat="1" ht="18" customHeight="1" x14ac:dyDescent="0.2">
      <c r="A20" s="78" t="s">
        <v>107</v>
      </c>
      <c r="B20" s="529">
        <f t="shared" ref="B20:C20" si="2">B6+B13</f>
        <v>624569660</v>
      </c>
      <c r="C20" s="529">
        <f t="shared" si="2"/>
        <v>624819667</v>
      </c>
      <c r="D20" s="529">
        <f>D6+D13</f>
        <v>657156832</v>
      </c>
    </row>
    <row r="22" spans="1:4" s="73" customFormat="1" ht="28.35" customHeight="1" x14ac:dyDescent="0.2">
      <c r="A22" s="83" t="s">
        <v>137</v>
      </c>
      <c r="B22" s="84">
        <v>2020</v>
      </c>
      <c r="C22" s="84">
        <v>2021</v>
      </c>
      <c r="D22" s="84">
        <v>2022</v>
      </c>
    </row>
    <row r="23" spans="1:4" s="494" customFormat="1" x14ac:dyDescent="0.2">
      <c r="A23" s="77" t="s">
        <v>123</v>
      </c>
      <c r="B23" s="526">
        <f>SUM(B25:B29)</f>
        <v>759624573</v>
      </c>
      <c r="C23" s="526">
        <f t="shared" ref="C23:D23" si="3">SUM(C25:C29)</f>
        <v>751027843</v>
      </c>
      <c r="D23" s="526">
        <f t="shared" si="3"/>
        <v>592196375</v>
      </c>
    </row>
    <row r="24" spans="1:4" s="494" customFormat="1" hidden="1" x14ac:dyDescent="0.2">
      <c r="A24" s="527" t="s">
        <v>124</v>
      </c>
      <c r="B24" s="516"/>
      <c r="C24" s="516"/>
      <c r="D24" s="75"/>
    </row>
    <row r="25" spans="1:4" s="494" customFormat="1" x14ac:dyDescent="0.2">
      <c r="A25" s="527" t="s">
        <v>125</v>
      </c>
      <c r="B25" s="520">
        <v>400959187</v>
      </c>
      <c r="C25" s="520">
        <v>411332598</v>
      </c>
      <c r="D25" s="520">
        <v>426638982</v>
      </c>
    </row>
    <row r="26" spans="1:4" s="494" customFormat="1" x14ac:dyDescent="0.2">
      <c r="A26" s="527" t="s">
        <v>126</v>
      </c>
      <c r="B26" s="520">
        <v>46909659</v>
      </c>
      <c r="C26" s="520">
        <v>43514638</v>
      </c>
      <c r="D26" s="520">
        <v>39167085</v>
      </c>
    </row>
    <row r="27" spans="1:4" s="494" customFormat="1" x14ac:dyDescent="0.2">
      <c r="A27" s="527" t="s">
        <v>127</v>
      </c>
      <c r="B27" s="520">
        <v>291634826</v>
      </c>
      <c r="C27" s="520">
        <v>295873234</v>
      </c>
      <c r="D27" s="520">
        <v>126197429</v>
      </c>
    </row>
    <row r="28" spans="1:4" s="494" customFormat="1" x14ac:dyDescent="0.2">
      <c r="A28" s="527" t="s">
        <v>128</v>
      </c>
      <c r="B28" s="520">
        <v>121205</v>
      </c>
      <c r="C28" s="520">
        <v>42219</v>
      </c>
      <c r="D28" s="520">
        <v>42219</v>
      </c>
    </row>
    <row r="29" spans="1:4" s="494" customFormat="1" x14ac:dyDescent="0.2">
      <c r="A29" s="527" t="s">
        <v>129</v>
      </c>
      <c r="B29" s="520">
        <v>19999696</v>
      </c>
      <c r="C29" s="520">
        <v>265154</v>
      </c>
      <c r="D29" s="520">
        <v>150660</v>
      </c>
    </row>
    <row r="30" spans="1:4" s="494" customFormat="1" x14ac:dyDescent="0.2">
      <c r="A30" s="77" t="s">
        <v>130</v>
      </c>
      <c r="B30" s="528">
        <f>B33</f>
        <v>68266475</v>
      </c>
      <c r="C30" s="528">
        <f t="shared" ref="C30:D30" si="4">C33</f>
        <v>74520785</v>
      </c>
      <c r="D30" s="528">
        <f t="shared" si="4"/>
        <v>64960457</v>
      </c>
    </row>
    <row r="31" spans="1:4" s="494" customFormat="1" hidden="1" x14ac:dyDescent="0.2">
      <c r="A31" s="527" t="s">
        <v>131</v>
      </c>
      <c r="B31" s="516"/>
      <c r="C31" s="516"/>
      <c r="D31" s="516"/>
    </row>
    <row r="32" spans="1:4" s="494" customFormat="1" hidden="1" x14ac:dyDescent="0.2">
      <c r="A32" s="527" t="s">
        <v>132</v>
      </c>
      <c r="B32" s="516"/>
      <c r="C32" s="516"/>
      <c r="D32" s="516"/>
    </row>
    <row r="33" spans="1:6" s="494" customFormat="1" x14ac:dyDescent="0.2">
      <c r="A33" s="527" t="s">
        <v>133</v>
      </c>
      <c r="B33" s="520">
        <v>68266475</v>
      </c>
      <c r="C33" s="520">
        <f>94520785-20000000</f>
        <v>74520785</v>
      </c>
      <c r="D33" s="520">
        <v>64960457</v>
      </c>
    </row>
    <row r="34" spans="1:6" s="494" customFormat="1" hidden="1" x14ac:dyDescent="0.2">
      <c r="A34" s="527" t="s">
        <v>134</v>
      </c>
      <c r="B34" s="516"/>
      <c r="C34" s="516"/>
      <c r="D34" s="516"/>
    </row>
    <row r="35" spans="1:6" s="494" customFormat="1" ht="12.75" customHeight="1" x14ac:dyDescent="0.2">
      <c r="A35" s="77" t="s">
        <v>135</v>
      </c>
      <c r="B35" s="77">
        <v>0</v>
      </c>
      <c r="C35" s="77">
        <v>0</v>
      </c>
      <c r="D35" s="77">
        <v>0</v>
      </c>
    </row>
    <row r="36" spans="1:6" s="494" customFormat="1" ht="11.25" hidden="1" customHeight="1" x14ac:dyDescent="0.2">
      <c r="A36" s="527" t="s">
        <v>136</v>
      </c>
      <c r="B36" s="516"/>
      <c r="C36" s="516"/>
      <c r="D36" s="516"/>
    </row>
    <row r="37" spans="1:6" s="519" customFormat="1" ht="18" customHeight="1" x14ac:dyDescent="0.2">
      <c r="A37" s="78" t="s">
        <v>111</v>
      </c>
      <c r="B37" s="529">
        <f>B30+B23</f>
        <v>827891048</v>
      </c>
      <c r="C37" s="529">
        <f t="shared" ref="C37:D37" si="5">C30+C23</f>
        <v>825548628</v>
      </c>
      <c r="D37" s="529">
        <f t="shared" si="5"/>
        <v>657156832</v>
      </c>
    </row>
    <row r="39" spans="1:6" s="73" customFormat="1" ht="28.35" customHeight="1" x14ac:dyDescent="0.2">
      <c r="A39" s="83" t="s">
        <v>138</v>
      </c>
      <c r="B39" s="84">
        <v>2020</v>
      </c>
      <c r="C39" s="84">
        <v>2021</v>
      </c>
      <c r="D39" s="84">
        <v>2022</v>
      </c>
    </row>
    <row r="40" spans="1:6" s="494" customFormat="1" x14ac:dyDescent="0.2">
      <c r="A40" s="77" t="s">
        <v>123</v>
      </c>
      <c r="B40" s="526">
        <f>SUM(B42:B46)</f>
        <v>702802190.16000021</v>
      </c>
      <c r="C40" s="526">
        <f t="shared" ref="C40:D40" si="6">SUM(C42:C46)</f>
        <v>735685233</v>
      </c>
      <c r="D40" s="526">
        <f t="shared" si="6"/>
        <v>592196375</v>
      </c>
    </row>
    <row r="41" spans="1:6" s="494" customFormat="1" hidden="1" x14ac:dyDescent="0.2">
      <c r="A41" s="527" t="s">
        <v>124</v>
      </c>
      <c r="B41" s="516"/>
      <c r="C41" s="516"/>
      <c r="D41" s="75"/>
    </row>
    <row r="42" spans="1:6" s="494" customFormat="1" x14ac:dyDescent="0.2">
      <c r="A42" s="527" t="s">
        <v>125</v>
      </c>
      <c r="B42" s="520">
        <v>400197785.57000005</v>
      </c>
      <c r="C42" s="520">
        <v>411332598</v>
      </c>
      <c r="D42" s="520">
        <v>426638982</v>
      </c>
    </row>
    <row r="43" spans="1:6" s="494" customFormat="1" x14ac:dyDescent="0.2">
      <c r="A43" s="527" t="s">
        <v>126</v>
      </c>
      <c r="B43" s="520">
        <v>46870655.990000002</v>
      </c>
      <c r="C43" s="520">
        <v>43514638</v>
      </c>
      <c r="D43" s="520">
        <v>39167085</v>
      </c>
    </row>
    <row r="44" spans="1:6" s="494" customFormat="1" x14ac:dyDescent="0.2">
      <c r="A44" s="527" t="s">
        <v>127</v>
      </c>
      <c r="B44" s="520">
        <v>235627485.25000018</v>
      </c>
      <c r="C44" s="520">
        <v>280530624</v>
      </c>
      <c r="D44" s="520">
        <v>126197429</v>
      </c>
      <c r="E44" s="774"/>
      <c r="F44" s="775"/>
    </row>
    <row r="45" spans="1:6" s="494" customFormat="1" x14ac:dyDescent="0.2">
      <c r="A45" s="527" t="s">
        <v>128</v>
      </c>
      <c r="B45" s="520">
        <v>118329.98000000001</v>
      </c>
      <c r="C45" s="520">
        <v>42219</v>
      </c>
      <c r="D45" s="520">
        <v>42219</v>
      </c>
    </row>
    <row r="46" spans="1:6" s="494" customFormat="1" x14ac:dyDescent="0.2">
      <c r="A46" s="527" t="s">
        <v>129</v>
      </c>
      <c r="B46" s="520">
        <v>19987933.370000001</v>
      </c>
      <c r="C46" s="520">
        <v>265154</v>
      </c>
      <c r="D46" s="520">
        <v>150660</v>
      </c>
    </row>
    <row r="47" spans="1:6" s="494" customFormat="1" x14ac:dyDescent="0.2">
      <c r="A47" s="77" t="s">
        <v>130</v>
      </c>
      <c r="B47" s="528">
        <f>B50</f>
        <v>43591449.590000004</v>
      </c>
      <c r="C47" s="528">
        <f t="shared" ref="C47:D47" si="7">C50</f>
        <v>68167297</v>
      </c>
      <c r="D47" s="528">
        <f t="shared" si="7"/>
        <v>64960457</v>
      </c>
    </row>
    <row r="48" spans="1:6" s="494" customFormat="1" hidden="1" x14ac:dyDescent="0.2">
      <c r="A48" s="527" t="s">
        <v>131</v>
      </c>
      <c r="B48" s="516"/>
      <c r="C48" s="516"/>
      <c r="D48" s="516"/>
    </row>
    <row r="49" spans="1:6" s="494" customFormat="1" hidden="1" x14ac:dyDescent="0.2">
      <c r="A49" s="527" t="s">
        <v>132</v>
      </c>
      <c r="B49" s="516"/>
      <c r="C49" s="516"/>
      <c r="D49" s="516"/>
    </row>
    <row r="50" spans="1:6" s="494" customFormat="1" x14ac:dyDescent="0.2">
      <c r="A50" s="527" t="s">
        <v>133</v>
      </c>
      <c r="B50" s="520">
        <v>43591449.590000004</v>
      </c>
      <c r="C50" s="520">
        <v>68167297</v>
      </c>
      <c r="D50" s="520">
        <v>64960457</v>
      </c>
    </row>
    <row r="51" spans="1:6" s="494" customFormat="1" hidden="1" x14ac:dyDescent="0.2">
      <c r="A51" s="527" t="s">
        <v>134</v>
      </c>
      <c r="B51" s="516"/>
      <c r="C51" s="516"/>
      <c r="D51" s="516"/>
    </row>
    <row r="52" spans="1:6" s="494" customFormat="1" ht="12.75" customHeight="1" x14ac:dyDescent="0.2">
      <c r="A52" s="77" t="s">
        <v>135</v>
      </c>
      <c r="B52" s="77">
        <v>0</v>
      </c>
      <c r="C52" s="77">
        <v>0</v>
      </c>
      <c r="D52" s="77">
        <v>0</v>
      </c>
    </row>
    <row r="53" spans="1:6" s="494" customFormat="1" ht="10.5" hidden="1" customHeight="1" x14ac:dyDescent="0.2">
      <c r="A53" s="527" t="s">
        <v>136</v>
      </c>
      <c r="B53" s="516"/>
      <c r="C53" s="516"/>
      <c r="D53" s="516"/>
    </row>
    <row r="54" spans="1:6" s="519" customFormat="1" ht="18" customHeight="1" x14ac:dyDescent="0.2">
      <c r="A54" s="186" t="s">
        <v>113</v>
      </c>
      <c r="B54" s="529">
        <f>B40+B47</f>
        <v>746393639.75000024</v>
      </c>
      <c r="C54" s="529">
        <f>C47+C40</f>
        <v>803852530</v>
      </c>
      <c r="D54" s="529">
        <f>D47+D40</f>
        <v>657156832</v>
      </c>
      <c r="F54" s="771"/>
    </row>
    <row r="55" spans="1:6" x14ac:dyDescent="0.2">
      <c r="A55" s="522"/>
    </row>
    <row r="56" spans="1:6" x14ac:dyDescent="0.2">
      <c r="A56" s="523"/>
    </row>
    <row r="57" spans="1:6" x14ac:dyDescent="0.2">
      <c r="A57" s="286" t="s">
        <v>116</v>
      </c>
    </row>
    <row r="58" spans="1:6" ht="25.5" x14ac:dyDescent="0.2">
      <c r="A58" s="83" t="s">
        <v>122</v>
      </c>
      <c r="B58" s="84">
        <v>2020</v>
      </c>
      <c r="C58" s="84">
        <v>2021</v>
      </c>
      <c r="D58" s="84">
        <v>2022</v>
      </c>
    </row>
    <row r="59" spans="1:6" x14ac:dyDescent="0.2">
      <c r="A59" s="77" t="s">
        <v>123</v>
      </c>
      <c r="B59" s="526">
        <f t="shared" ref="B59:C59" si="8">SUM(B60:B65)</f>
        <v>549043061</v>
      </c>
      <c r="C59" s="526">
        <f t="shared" si="8"/>
        <v>553086734</v>
      </c>
      <c r="D59" s="526">
        <f>SUM(D60:D65)</f>
        <v>591083884</v>
      </c>
    </row>
    <row r="60" spans="1:6" hidden="1" x14ac:dyDescent="0.2">
      <c r="A60" s="527" t="s">
        <v>124</v>
      </c>
      <c r="B60" s="520"/>
      <c r="C60" s="520"/>
      <c r="D60" s="520"/>
    </row>
    <row r="61" spans="1:6" x14ac:dyDescent="0.2">
      <c r="A61" s="527" t="s">
        <v>125</v>
      </c>
      <c r="B61" s="520">
        <v>395433232</v>
      </c>
      <c r="C61" s="520">
        <v>391332598</v>
      </c>
      <c r="D61" s="520">
        <v>426638982</v>
      </c>
    </row>
    <row r="62" spans="1:6" x14ac:dyDescent="0.2">
      <c r="A62" s="527" t="s">
        <v>126</v>
      </c>
      <c r="B62" s="520">
        <v>40802593</v>
      </c>
      <c r="C62" s="520">
        <v>40861304</v>
      </c>
      <c r="D62" s="520">
        <v>39167085</v>
      </c>
    </row>
    <row r="63" spans="1:6" x14ac:dyDescent="0.2">
      <c r="A63" s="527" t="s">
        <v>127</v>
      </c>
      <c r="B63" s="520">
        <v>112612236</v>
      </c>
      <c r="C63" s="520">
        <v>120697832</v>
      </c>
      <c r="D63" s="520">
        <v>125127157</v>
      </c>
    </row>
    <row r="64" spans="1:6" hidden="1" x14ac:dyDescent="0.2">
      <c r="A64" s="527" t="s">
        <v>128</v>
      </c>
      <c r="B64" s="520"/>
      <c r="C64" s="520"/>
      <c r="D64" s="520"/>
    </row>
    <row r="65" spans="1:4" x14ac:dyDescent="0.2">
      <c r="A65" s="527" t="s">
        <v>129</v>
      </c>
      <c r="B65" s="520">
        <v>195000</v>
      </c>
      <c r="C65" s="520">
        <v>195000</v>
      </c>
      <c r="D65" s="520">
        <v>150660</v>
      </c>
    </row>
    <row r="66" spans="1:4" x14ac:dyDescent="0.2">
      <c r="A66" s="77" t="s">
        <v>130</v>
      </c>
      <c r="B66" s="526">
        <f t="shared" ref="B66:C66" si="9">B69</f>
        <v>22913605</v>
      </c>
      <c r="C66" s="526">
        <f t="shared" si="9"/>
        <v>3599083</v>
      </c>
      <c r="D66" s="526">
        <f>D69</f>
        <v>16867426</v>
      </c>
    </row>
    <row r="67" spans="1:4" hidden="1" x14ac:dyDescent="0.2">
      <c r="A67" s="527" t="s">
        <v>131</v>
      </c>
      <c r="B67" s="520"/>
      <c r="C67" s="520"/>
      <c r="D67" s="520"/>
    </row>
    <row r="68" spans="1:4" hidden="1" x14ac:dyDescent="0.2">
      <c r="A68" s="527" t="s">
        <v>132</v>
      </c>
      <c r="B68" s="520"/>
      <c r="C68" s="520"/>
      <c r="D68" s="520"/>
    </row>
    <row r="69" spans="1:4" x14ac:dyDescent="0.2">
      <c r="A69" s="527" t="s">
        <v>133</v>
      </c>
      <c r="B69" s="520">
        <v>22913605</v>
      </c>
      <c r="C69" s="520">
        <v>3599083</v>
      </c>
      <c r="D69" s="520">
        <v>16867426</v>
      </c>
    </row>
    <row r="70" spans="1:4" hidden="1" x14ac:dyDescent="0.2">
      <c r="A70" s="527" t="s">
        <v>134</v>
      </c>
      <c r="B70" s="520"/>
      <c r="C70" s="520"/>
      <c r="D70" s="520"/>
    </row>
    <row r="71" spans="1:4" ht="12.75" customHeight="1" x14ac:dyDescent="0.2">
      <c r="A71" s="77" t="s">
        <v>135</v>
      </c>
      <c r="B71" s="77">
        <v>0</v>
      </c>
      <c r="C71" s="77">
        <v>0</v>
      </c>
      <c r="D71" s="77">
        <v>0</v>
      </c>
    </row>
    <row r="72" spans="1:4" ht="10.5" hidden="1" customHeight="1" x14ac:dyDescent="0.2">
      <c r="A72" s="527" t="s">
        <v>136</v>
      </c>
      <c r="B72" s="520"/>
      <c r="C72" s="520"/>
      <c r="D72" s="520"/>
    </row>
    <row r="73" spans="1:4" x14ac:dyDescent="0.2">
      <c r="A73" s="78" t="s">
        <v>107</v>
      </c>
      <c r="B73" s="521">
        <f>B66+B59</f>
        <v>571956666</v>
      </c>
      <c r="C73" s="521">
        <f>C66+C59</f>
        <v>556685817</v>
      </c>
      <c r="D73" s="521">
        <f>D59+D66</f>
        <v>607951310</v>
      </c>
    </row>
    <row r="75" spans="1:4" ht="25.5" x14ac:dyDescent="0.2">
      <c r="A75" s="83" t="s">
        <v>137</v>
      </c>
      <c r="B75" s="84">
        <v>2020</v>
      </c>
      <c r="C75" s="84">
        <v>2021</v>
      </c>
      <c r="D75" s="84">
        <v>2022</v>
      </c>
    </row>
    <row r="76" spans="1:4" x14ac:dyDescent="0.2">
      <c r="A76" s="77" t="s">
        <v>123</v>
      </c>
      <c r="B76" s="526">
        <f>SUM(B77:B82)</f>
        <v>658785468</v>
      </c>
      <c r="C76" s="526">
        <f>SUM(C78:C82)</f>
        <v>662004580</v>
      </c>
      <c r="D76" s="526">
        <f>SUM(D78:D82)</f>
        <v>591083884</v>
      </c>
    </row>
    <row r="77" spans="1:4" hidden="1" x14ac:dyDescent="0.2">
      <c r="A77" s="527" t="s">
        <v>124</v>
      </c>
      <c r="B77" s="520"/>
      <c r="C77" s="520"/>
      <c r="D77" s="516"/>
    </row>
    <row r="78" spans="1:4" x14ac:dyDescent="0.2">
      <c r="A78" s="527" t="s">
        <v>125</v>
      </c>
      <c r="B78" s="520">
        <v>400033387</v>
      </c>
      <c r="C78" s="768">
        <v>411332598</v>
      </c>
      <c r="D78" s="520">
        <v>426638982</v>
      </c>
    </row>
    <row r="79" spans="1:4" x14ac:dyDescent="0.2">
      <c r="A79" s="527" t="s">
        <v>126</v>
      </c>
      <c r="B79" s="520">
        <v>43199523</v>
      </c>
      <c r="C79" s="768">
        <v>43514638</v>
      </c>
      <c r="D79" s="520">
        <v>39167085</v>
      </c>
    </row>
    <row r="80" spans="1:4" x14ac:dyDescent="0.2">
      <c r="A80" s="527" t="s">
        <v>127</v>
      </c>
      <c r="B80" s="520">
        <v>195473076</v>
      </c>
      <c r="C80" s="768">
        <v>206892190</v>
      </c>
      <c r="D80" s="520">
        <v>125127157</v>
      </c>
    </row>
    <row r="81" spans="1:4" x14ac:dyDescent="0.2">
      <c r="A81" s="527" t="s">
        <v>128</v>
      </c>
      <c r="B81" s="520">
        <v>79786</v>
      </c>
      <c r="C81" s="768">
        <v>0</v>
      </c>
      <c r="D81" s="768">
        <v>0</v>
      </c>
    </row>
    <row r="82" spans="1:4" x14ac:dyDescent="0.2">
      <c r="A82" s="527" t="s">
        <v>129</v>
      </c>
      <c r="B82" s="520">
        <v>19999696</v>
      </c>
      <c r="C82" s="768">
        <v>265154</v>
      </c>
      <c r="D82" s="520">
        <v>150660</v>
      </c>
    </row>
    <row r="83" spans="1:4" x14ac:dyDescent="0.2">
      <c r="A83" s="77" t="s">
        <v>130</v>
      </c>
      <c r="B83" s="526">
        <f>B86</f>
        <v>40491085</v>
      </c>
      <c r="C83" s="526">
        <f>C86</f>
        <v>8033052</v>
      </c>
      <c r="D83" s="526">
        <f>D86</f>
        <v>16867426</v>
      </c>
    </row>
    <row r="84" spans="1:4" hidden="1" x14ac:dyDescent="0.2">
      <c r="A84" s="527" t="s">
        <v>131</v>
      </c>
      <c r="B84" s="520"/>
      <c r="C84" s="520"/>
      <c r="D84" s="516"/>
    </row>
    <row r="85" spans="1:4" hidden="1" x14ac:dyDescent="0.2">
      <c r="A85" s="527" t="s">
        <v>132</v>
      </c>
      <c r="B85" s="520"/>
      <c r="C85" s="520"/>
      <c r="D85" s="516"/>
    </row>
    <row r="86" spans="1:4" x14ac:dyDescent="0.2">
      <c r="A86" s="527" t="s">
        <v>133</v>
      </c>
      <c r="B86" s="520">
        <v>40491085</v>
      </c>
      <c r="C86" s="768">
        <v>8033052</v>
      </c>
      <c r="D86" s="520">
        <v>16867426</v>
      </c>
    </row>
    <row r="87" spans="1:4" hidden="1" x14ac:dyDescent="0.2">
      <c r="A87" s="527" t="s">
        <v>134</v>
      </c>
      <c r="B87" s="520"/>
      <c r="C87" s="520"/>
      <c r="D87" s="516"/>
    </row>
    <row r="88" spans="1:4" x14ac:dyDescent="0.2">
      <c r="A88" s="77" t="s">
        <v>135</v>
      </c>
      <c r="B88" s="77">
        <v>0</v>
      </c>
      <c r="C88" s="77">
        <v>0</v>
      </c>
      <c r="D88" s="77">
        <v>0</v>
      </c>
    </row>
    <row r="89" spans="1:4" ht="16.5" hidden="1" customHeight="1" x14ac:dyDescent="0.2">
      <c r="A89" s="527" t="s">
        <v>136</v>
      </c>
      <c r="B89" s="520"/>
      <c r="C89" s="520"/>
      <c r="D89" s="516"/>
    </row>
    <row r="90" spans="1:4" x14ac:dyDescent="0.2">
      <c r="A90" s="78" t="s">
        <v>111</v>
      </c>
      <c r="B90" s="521">
        <f>B76+B83</f>
        <v>699276553</v>
      </c>
      <c r="C90" s="521">
        <f>C76+C83</f>
        <v>670037632</v>
      </c>
      <c r="D90" s="521">
        <f>D76+D83</f>
        <v>607951310</v>
      </c>
    </row>
    <row r="92" spans="1:4" ht="25.5" x14ac:dyDescent="0.2">
      <c r="A92" s="83" t="s">
        <v>138</v>
      </c>
      <c r="B92" s="84">
        <v>2020</v>
      </c>
      <c r="C92" s="84">
        <v>2021</v>
      </c>
      <c r="D92" s="84">
        <v>2022</v>
      </c>
    </row>
    <row r="93" spans="1:4" x14ac:dyDescent="0.2">
      <c r="A93" s="77" t="s">
        <v>123</v>
      </c>
      <c r="B93" s="526">
        <f>SUM(B94:B99)</f>
        <v>652383264.73000026</v>
      </c>
      <c r="C93" s="769">
        <f>SUM(C95:C99)</f>
        <v>662004580</v>
      </c>
      <c r="D93" s="769">
        <f>SUM(D95:D99)</f>
        <v>591083884</v>
      </c>
    </row>
    <row r="94" spans="1:4" hidden="1" x14ac:dyDescent="0.2">
      <c r="A94" s="527" t="s">
        <v>124</v>
      </c>
      <c r="B94" s="520"/>
      <c r="C94" s="520"/>
      <c r="D94" s="516"/>
    </row>
    <row r="95" spans="1:4" x14ac:dyDescent="0.2">
      <c r="A95" s="527" t="s">
        <v>125</v>
      </c>
      <c r="B95" s="520">
        <v>399271985.57000005</v>
      </c>
      <c r="C95" s="768">
        <v>411332598</v>
      </c>
      <c r="D95" s="520">
        <v>426638982</v>
      </c>
    </row>
    <row r="96" spans="1:4" x14ac:dyDescent="0.2">
      <c r="A96" s="527" t="s">
        <v>126</v>
      </c>
      <c r="B96" s="520">
        <v>43166380.370000005</v>
      </c>
      <c r="C96" s="768">
        <v>43514638</v>
      </c>
      <c r="D96" s="520">
        <v>39167085</v>
      </c>
    </row>
    <row r="97" spans="1:4" x14ac:dyDescent="0.2">
      <c r="A97" s="527" t="s">
        <v>127</v>
      </c>
      <c r="B97" s="520">
        <v>189877180.59000015</v>
      </c>
      <c r="C97" s="768">
        <v>206892190</v>
      </c>
      <c r="D97" s="520">
        <v>125127157</v>
      </c>
    </row>
    <row r="98" spans="1:4" x14ac:dyDescent="0.2">
      <c r="A98" s="527" t="s">
        <v>128</v>
      </c>
      <c r="B98" s="520">
        <v>79784.83</v>
      </c>
      <c r="C98" s="768">
        <v>0</v>
      </c>
      <c r="D98" s="768">
        <v>0</v>
      </c>
    </row>
    <row r="99" spans="1:4" x14ac:dyDescent="0.2">
      <c r="A99" s="527" t="s">
        <v>129</v>
      </c>
      <c r="B99" s="520">
        <v>19987933.370000001</v>
      </c>
      <c r="C99" s="768">
        <v>265154</v>
      </c>
      <c r="D99" s="520">
        <v>150660</v>
      </c>
    </row>
    <row r="100" spans="1:4" x14ac:dyDescent="0.2">
      <c r="A100" s="77" t="s">
        <v>130</v>
      </c>
      <c r="B100" s="526">
        <f>B103</f>
        <v>27246405.739999998</v>
      </c>
      <c r="C100" s="769">
        <f>C103</f>
        <v>8033052</v>
      </c>
      <c r="D100" s="769">
        <f>D103</f>
        <v>16867426</v>
      </c>
    </row>
    <row r="101" spans="1:4" hidden="1" x14ac:dyDescent="0.2">
      <c r="A101" s="527" t="s">
        <v>131</v>
      </c>
      <c r="B101" s="520"/>
      <c r="C101" s="516"/>
      <c r="D101" s="516"/>
    </row>
    <row r="102" spans="1:4" hidden="1" x14ac:dyDescent="0.2">
      <c r="A102" s="527" t="s">
        <v>132</v>
      </c>
      <c r="B102" s="520"/>
      <c r="C102" s="516"/>
      <c r="D102" s="516"/>
    </row>
    <row r="103" spans="1:4" x14ac:dyDescent="0.2">
      <c r="A103" s="527" t="s">
        <v>133</v>
      </c>
      <c r="B103" s="520">
        <v>27246405.739999998</v>
      </c>
      <c r="C103" s="768">
        <v>8033052</v>
      </c>
      <c r="D103" s="520">
        <v>16867426</v>
      </c>
    </row>
    <row r="104" spans="1:4" hidden="1" x14ac:dyDescent="0.2">
      <c r="A104" s="527" t="s">
        <v>134</v>
      </c>
      <c r="B104" s="520"/>
      <c r="C104" s="516"/>
      <c r="D104" s="516"/>
    </row>
    <row r="105" spans="1:4" ht="15" customHeight="1" x14ac:dyDescent="0.2">
      <c r="A105" s="77" t="s">
        <v>135</v>
      </c>
      <c r="B105" s="77">
        <v>0</v>
      </c>
      <c r="C105" s="77">
        <v>0</v>
      </c>
      <c r="D105" s="77">
        <v>0</v>
      </c>
    </row>
    <row r="106" spans="1:4" ht="9.75" hidden="1" customHeight="1" x14ac:dyDescent="0.2">
      <c r="A106" s="527" t="s">
        <v>136</v>
      </c>
      <c r="B106" s="520"/>
      <c r="C106" s="516"/>
      <c r="D106" s="516"/>
    </row>
    <row r="107" spans="1:4" x14ac:dyDescent="0.2">
      <c r="A107" s="78" t="s">
        <v>113</v>
      </c>
      <c r="B107" s="521">
        <f>B100+B93</f>
        <v>679629670.47000027</v>
      </c>
      <c r="C107" s="518">
        <f>C100+C93</f>
        <v>670037632</v>
      </c>
      <c r="D107" s="518">
        <f>D100+D93</f>
        <v>607951310</v>
      </c>
    </row>
    <row r="111" spans="1:4" x14ac:dyDescent="0.2">
      <c r="A111" s="286" t="s">
        <v>117</v>
      </c>
    </row>
    <row r="112" spans="1:4" ht="25.5" x14ac:dyDescent="0.2">
      <c r="A112" s="83" t="s">
        <v>122</v>
      </c>
      <c r="B112" s="84">
        <v>2020</v>
      </c>
      <c r="C112" s="84">
        <v>2021</v>
      </c>
      <c r="D112" s="84">
        <v>2022</v>
      </c>
    </row>
    <row r="113" spans="1:4" x14ac:dyDescent="0.2">
      <c r="A113" s="77" t="s">
        <v>123</v>
      </c>
      <c r="B113" s="526">
        <f>B117+B118</f>
        <v>15431825</v>
      </c>
      <c r="C113" s="526">
        <f>C117+C118</f>
        <v>1460579</v>
      </c>
      <c r="D113" s="528">
        <f>D117+D118</f>
        <v>1112491</v>
      </c>
    </row>
    <row r="114" spans="1:4" hidden="1" x14ac:dyDescent="0.2">
      <c r="A114" s="527" t="s">
        <v>124</v>
      </c>
      <c r="B114" s="520"/>
      <c r="C114" s="516"/>
      <c r="D114" s="516"/>
    </row>
    <row r="115" spans="1:4" hidden="1" x14ac:dyDescent="0.2">
      <c r="A115" s="527" t="s">
        <v>125</v>
      </c>
      <c r="B115" s="520"/>
      <c r="C115" s="516"/>
      <c r="D115" s="516"/>
    </row>
    <row r="116" spans="1:4" hidden="1" x14ac:dyDescent="0.2">
      <c r="A116" s="527" t="s">
        <v>126</v>
      </c>
      <c r="B116" s="520"/>
      <c r="C116" s="516"/>
      <c r="D116" s="516"/>
    </row>
    <row r="117" spans="1:4" x14ac:dyDescent="0.2">
      <c r="A117" s="527" t="s">
        <v>127</v>
      </c>
      <c r="B117" s="520">
        <v>15390406</v>
      </c>
      <c r="C117" s="520">
        <v>1431586</v>
      </c>
      <c r="D117" s="520">
        <v>1070272</v>
      </c>
    </row>
    <row r="118" spans="1:4" x14ac:dyDescent="0.2">
      <c r="A118" s="527" t="s">
        <v>128</v>
      </c>
      <c r="B118" s="520">
        <v>41419</v>
      </c>
      <c r="C118" s="520">
        <v>28993</v>
      </c>
      <c r="D118" s="520">
        <v>42219</v>
      </c>
    </row>
    <row r="119" spans="1:4" hidden="1" x14ac:dyDescent="0.2">
      <c r="A119" s="527" t="s">
        <v>129</v>
      </c>
      <c r="B119" s="520"/>
      <c r="C119" s="516"/>
      <c r="D119" s="516"/>
    </row>
    <row r="120" spans="1:4" x14ac:dyDescent="0.2">
      <c r="A120" s="77" t="s">
        <v>130</v>
      </c>
      <c r="B120" s="77">
        <v>0</v>
      </c>
      <c r="C120" s="77">
        <v>0</v>
      </c>
      <c r="D120" s="77">
        <v>0</v>
      </c>
    </row>
    <row r="121" spans="1:4" hidden="1" x14ac:dyDescent="0.2">
      <c r="A121" s="527" t="s">
        <v>131</v>
      </c>
      <c r="B121" s="520"/>
      <c r="C121" s="516"/>
      <c r="D121" s="516"/>
    </row>
    <row r="122" spans="1:4" hidden="1" x14ac:dyDescent="0.2">
      <c r="A122" s="527" t="s">
        <v>132</v>
      </c>
      <c r="B122" s="520"/>
      <c r="C122" s="516"/>
      <c r="D122" s="516"/>
    </row>
    <row r="123" spans="1:4" hidden="1" x14ac:dyDescent="0.2">
      <c r="A123" s="527" t="s">
        <v>133</v>
      </c>
      <c r="B123" s="520"/>
      <c r="C123" s="516"/>
      <c r="D123" s="516"/>
    </row>
    <row r="124" spans="1:4" hidden="1" x14ac:dyDescent="0.2">
      <c r="A124" s="527" t="s">
        <v>134</v>
      </c>
      <c r="B124" s="520"/>
      <c r="C124" s="516"/>
      <c r="D124" s="516"/>
    </row>
    <row r="125" spans="1:4" x14ac:dyDescent="0.2">
      <c r="A125" s="77" t="s">
        <v>135</v>
      </c>
      <c r="B125" s="77">
        <v>0</v>
      </c>
      <c r="C125" s="77">
        <v>0</v>
      </c>
      <c r="D125" s="77">
        <v>0</v>
      </c>
    </row>
    <row r="126" spans="1:4" hidden="1" x14ac:dyDescent="0.2">
      <c r="A126" s="527" t="s">
        <v>136</v>
      </c>
      <c r="B126" s="520"/>
      <c r="C126" s="516"/>
      <c r="D126" s="516"/>
    </row>
    <row r="127" spans="1:4" x14ac:dyDescent="0.2">
      <c r="A127" s="78" t="s">
        <v>107</v>
      </c>
      <c r="B127" s="521">
        <f>B113</f>
        <v>15431825</v>
      </c>
      <c r="C127" s="529">
        <f>C113</f>
        <v>1460579</v>
      </c>
      <c r="D127" s="529">
        <f>D113</f>
        <v>1112491</v>
      </c>
    </row>
    <row r="129" spans="1:4" ht="25.5" x14ac:dyDescent="0.2">
      <c r="A129" s="83" t="s">
        <v>137</v>
      </c>
      <c r="B129" s="84">
        <v>2020</v>
      </c>
      <c r="C129" s="84">
        <v>2021</v>
      </c>
      <c r="D129" s="84">
        <v>2022</v>
      </c>
    </row>
    <row r="130" spans="1:4" x14ac:dyDescent="0.2">
      <c r="A130" s="77" t="s">
        <v>123</v>
      </c>
      <c r="B130" s="526">
        <f>SUM(B131:B136)</f>
        <v>13348349</v>
      </c>
      <c r="C130" s="526">
        <f t="shared" ref="C130:D130" si="10">SUM(C131:C136)</f>
        <v>3221867</v>
      </c>
      <c r="D130" s="526">
        <f t="shared" si="10"/>
        <v>1112491</v>
      </c>
    </row>
    <row r="131" spans="1:4" hidden="1" x14ac:dyDescent="0.2">
      <c r="A131" s="527" t="s">
        <v>124</v>
      </c>
      <c r="B131" s="520"/>
      <c r="C131" s="516"/>
      <c r="D131" s="75"/>
    </row>
    <row r="132" spans="1:4" hidden="1" x14ac:dyDescent="0.2">
      <c r="A132" s="527" t="s">
        <v>125</v>
      </c>
      <c r="B132" s="520"/>
      <c r="C132" s="516"/>
      <c r="D132" s="75"/>
    </row>
    <row r="133" spans="1:4" x14ac:dyDescent="0.2">
      <c r="A133" s="527" t="s">
        <v>126</v>
      </c>
      <c r="B133" s="520">
        <v>301217</v>
      </c>
      <c r="C133" s="516">
        <v>0</v>
      </c>
      <c r="D133" s="75">
        <v>0</v>
      </c>
    </row>
    <row r="134" spans="1:4" x14ac:dyDescent="0.2">
      <c r="A134" s="527" t="s">
        <v>127</v>
      </c>
      <c r="B134" s="520">
        <v>13005713</v>
      </c>
      <c r="C134" s="768">
        <v>3179648</v>
      </c>
      <c r="D134" s="520">
        <v>1070272</v>
      </c>
    </row>
    <row r="135" spans="1:4" x14ac:dyDescent="0.2">
      <c r="A135" s="527" t="s">
        <v>128</v>
      </c>
      <c r="B135" s="520">
        <v>41419</v>
      </c>
      <c r="C135" s="768">
        <v>42219</v>
      </c>
      <c r="D135" s="520">
        <v>42219</v>
      </c>
    </row>
    <row r="136" spans="1:4" hidden="1" x14ac:dyDescent="0.2">
      <c r="A136" s="527" t="s">
        <v>129</v>
      </c>
      <c r="B136" s="520"/>
      <c r="C136" s="516"/>
      <c r="D136" s="75"/>
    </row>
    <row r="137" spans="1:4" x14ac:dyDescent="0.2">
      <c r="A137" s="77" t="s">
        <v>130</v>
      </c>
      <c r="B137" s="526">
        <f>B140</f>
        <v>2083476</v>
      </c>
      <c r="C137" s="769">
        <f>C140</f>
        <v>498665</v>
      </c>
      <c r="D137" s="77">
        <v>0</v>
      </c>
    </row>
    <row r="138" spans="1:4" hidden="1" x14ac:dyDescent="0.2">
      <c r="A138" s="527" t="s">
        <v>131</v>
      </c>
      <c r="B138" s="520"/>
      <c r="C138" s="516"/>
      <c r="D138" s="516"/>
    </row>
    <row r="139" spans="1:4" hidden="1" x14ac:dyDescent="0.2">
      <c r="A139" s="527" t="s">
        <v>132</v>
      </c>
      <c r="B139" s="520"/>
      <c r="C139" s="516"/>
      <c r="D139" s="516"/>
    </row>
    <row r="140" spans="1:4" x14ac:dyDescent="0.2">
      <c r="A140" s="527" t="s">
        <v>133</v>
      </c>
      <c r="B140" s="520">
        <v>2083476</v>
      </c>
      <c r="C140" s="768">
        <v>498665</v>
      </c>
      <c r="D140" s="516">
        <v>0</v>
      </c>
    </row>
    <row r="141" spans="1:4" hidden="1" x14ac:dyDescent="0.2">
      <c r="A141" s="527" t="s">
        <v>134</v>
      </c>
      <c r="B141" s="520"/>
      <c r="C141" s="516"/>
      <c r="D141" s="516"/>
    </row>
    <row r="142" spans="1:4" x14ac:dyDescent="0.2">
      <c r="A142" s="77" t="s">
        <v>135</v>
      </c>
      <c r="B142" s="77">
        <v>0</v>
      </c>
      <c r="C142" s="77">
        <v>0</v>
      </c>
      <c r="D142" s="77">
        <v>0</v>
      </c>
    </row>
    <row r="143" spans="1:4" hidden="1" x14ac:dyDescent="0.2">
      <c r="A143" s="527" t="s">
        <v>136</v>
      </c>
      <c r="B143" s="520"/>
      <c r="C143" s="516"/>
      <c r="D143" s="516"/>
    </row>
    <row r="144" spans="1:4" x14ac:dyDescent="0.2">
      <c r="A144" s="78" t="s">
        <v>111</v>
      </c>
      <c r="B144" s="521">
        <f>B137+B130</f>
        <v>15431825</v>
      </c>
      <c r="C144" s="521">
        <f t="shared" ref="C144:D144" si="11">C137+C130</f>
        <v>3720532</v>
      </c>
      <c r="D144" s="521">
        <f t="shared" si="11"/>
        <v>1112491</v>
      </c>
    </row>
    <row r="146" spans="1:6" ht="25.5" x14ac:dyDescent="0.2">
      <c r="A146" s="83" t="s">
        <v>138</v>
      </c>
      <c r="B146" s="84">
        <v>2020</v>
      </c>
      <c r="C146" s="84">
        <v>2021</v>
      </c>
      <c r="D146" s="84">
        <v>2022</v>
      </c>
    </row>
    <row r="147" spans="1:6" x14ac:dyDescent="0.2">
      <c r="A147" s="77" t="s">
        <v>123</v>
      </c>
      <c r="B147" s="526">
        <f>SUM(B150:B152)</f>
        <v>3399439.4999999995</v>
      </c>
      <c r="C147" s="526">
        <f>SUM(C150:C152)</f>
        <v>2179257</v>
      </c>
      <c r="D147" s="526">
        <f>SUM(D150:D152)</f>
        <v>1112491</v>
      </c>
    </row>
    <row r="148" spans="1:6" hidden="1" x14ac:dyDescent="0.2">
      <c r="A148" s="527" t="s">
        <v>124</v>
      </c>
      <c r="B148" s="520"/>
      <c r="C148" s="516"/>
      <c r="D148" s="75"/>
    </row>
    <row r="149" spans="1:6" hidden="1" x14ac:dyDescent="0.2">
      <c r="A149" s="527" t="s">
        <v>125</v>
      </c>
      <c r="B149" s="520"/>
      <c r="C149" s="516"/>
      <c r="D149" s="75"/>
    </row>
    <row r="150" spans="1:6" x14ac:dyDescent="0.2">
      <c r="A150" s="527" t="s">
        <v>126</v>
      </c>
      <c r="B150" s="520">
        <v>301217</v>
      </c>
      <c r="C150" s="516">
        <v>0</v>
      </c>
      <c r="D150" s="75">
        <v>0</v>
      </c>
    </row>
    <row r="151" spans="1:6" x14ac:dyDescent="0.2">
      <c r="A151" s="527" t="s">
        <v>127</v>
      </c>
      <c r="B151" s="520">
        <v>3059677.3499999996</v>
      </c>
      <c r="C151" s="768">
        <v>2137038</v>
      </c>
      <c r="D151" s="520">
        <v>1070272</v>
      </c>
      <c r="F151" s="773"/>
    </row>
    <row r="152" spans="1:6" x14ac:dyDescent="0.2">
      <c r="A152" s="527" t="s">
        <v>128</v>
      </c>
      <c r="B152" s="520">
        <v>38545.15</v>
      </c>
      <c r="C152" s="768">
        <v>42219</v>
      </c>
      <c r="D152" s="520">
        <v>42219</v>
      </c>
    </row>
    <row r="153" spans="1:6" hidden="1" x14ac:dyDescent="0.2">
      <c r="A153" s="527" t="s">
        <v>129</v>
      </c>
      <c r="B153" s="520"/>
      <c r="C153" s="516"/>
      <c r="D153" s="75"/>
    </row>
    <row r="154" spans="1:6" x14ac:dyDescent="0.2">
      <c r="A154" s="77" t="s">
        <v>130</v>
      </c>
      <c r="B154" s="526">
        <f>B157</f>
        <v>1093144.44</v>
      </c>
      <c r="C154" s="526">
        <f t="shared" ref="C154" si="12">C157</f>
        <v>498665</v>
      </c>
      <c r="D154" s="77">
        <v>0</v>
      </c>
    </row>
    <row r="155" spans="1:6" hidden="1" x14ac:dyDescent="0.2">
      <c r="A155" s="527" t="s">
        <v>131</v>
      </c>
      <c r="B155" s="520"/>
      <c r="C155" s="516"/>
      <c r="D155" s="516"/>
    </row>
    <row r="156" spans="1:6" hidden="1" x14ac:dyDescent="0.2">
      <c r="A156" s="527" t="s">
        <v>132</v>
      </c>
      <c r="B156" s="520"/>
      <c r="C156" s="516"/>
      <c r="D156" s="516"/>
    </row>
    <row r="157" spans="1:6" x14ac:dyDescent="0.2">
      <c r="A157" s="527" t="s">
        <v>133</v>
      </c>
      <c r="B157" s="520">
        <v>1093144.44</v>
      </c>
      <c r="C157" s="768">
        <v>498665</v>
      </c>
      <c r="D157" s="516">
        <v>0</v>
      </c>
    </row>
    <row r="158" spans="1:6" hidden="1" x14ac:dyDescent="0.2">
      <c r="A158" s="527" t="s">
        <v>134</v>
      </c>
      <c r="B158" s="520"/>
      <c r="C158" s="516"/>
      <c r="D158" s="516"/>
    </row>
    <row r="159" spans="1:6" x14ac:dyDescent="0.2">
      <c r="A159" s="77" t="s">
        <v>135</v>
      </c>
      <c r="B159" s="77">
        <v>0</v>
      </c>
      <c r="C159" s="77">
        <v>0</v>
      </c>
      <c r="D159" s="77">
        <v>0</v>
      </c>
    </row>
    <row r="160" spans="1:6" hidden="1" x14ac:dyDescent="0.2">
      <c r="A160" s="527" t="s">
        <v>136</v>
      </c>
      <c r="B160" s="516"/>
      <c r="C160" s="516"/>
      <c r="D160" s="516"/>
    </row>
    <row r="161" spans="1:4" x14ac:dyDescent="0.2">
      <c r="A161" s="78" t="s">
        <v>113</v>
      </c>
      <c r="B161" s="529">
        <f>B154+B147</f>
        <v>4492583.9399999995</v>
      </c>
      <c r="C161" s="529">
        <f>C154+C147</f>
        <v>2677922</v>
      </c>
      <c r="D161" s="529">
        <f>D147+D154</f>
        <v>1112491</v>
      </c>
    </row>
    <row r="164" spans="1:4" x14ac:dyDescent="0.2">
      <c r="A164" s="286" t="s">
        <v>118</v>
      </c>
    </row>
    <row r="165" spans="1:4" ht="25.5" x14ac:dyDescent="0.2">
      <c r="A165" s="83" t="s">
        <v>122</v>
      </c>
      <c r="B165" s="84">
        <v>2020</v>
      </c>
      <c r="C165" s="84">
        <v>2021</v>
      </c>
      <c r="D165" s="84">
        <v>2022</v>
      </c>
    </row>
    <row r="166" spans="1:4" x14ac:dyDescent="0.2">
      <c r="A166" s="77" t="s">
        <v>123</v>
      </c>
      <c r="B166" s="77">
        <v>0</v>
      </c>
      <c r="C166" s="77">
        <v>0</v>
      </c>
      <c r="D166" s="77">
        <v>0</v>
      </c>
    </row>
    <row r="167" spans="1:4" hidden="1" x14ac:dyDescent="0.2">
      <c r="A167" s="527" t="s">
        <v>124</v>
      </c>
      <c r="B167" s="516"/>
      <c r="C167" s="516"/>
      <c r="D167" s="516"/>
    </row>
    <row r="168" spans="1:4" hidden="1" x14ac:dyDescent="0.2">
      <c r="A168" s="527" t="s">
        <v>125</v>
      </c>
      <c r="B168" s="516"/>
      <c r="C168" s="516"/>
      <c r="D168" s="516"/>
    </row>
    <row r="169" spans="1:4" hidden="1" x14ac:dyDescent="0.2">
      <c r="A169" s="527" t="s">
        <v>126</v>
      </c>
      <c r="B169" s="516"/>
      <c r="C169" s="516"/>
      <c r="D169" s="516"/>
    </row>
    <row r="170" spans="1:4" hidden="1" x14ac:dyDescent="0.2">
      <c r="A170" s="527" t="s">
        <v>127</v>
      </c>
      <c r="B170" s="516"/>
      <c r="C170" s="516"/>
      <c r="D170" s="516"/>
    </row>
    <row r="171" spans="1:4" hidden="1" x14ac:dyDescent="0.2">
      <c r="A171" s="527" t="s">
        <v>128</v>
      </c>
      <c r="B171" s="516"/>
      <c r="C171" s="516"/>
      <c r="D171" s="516"/>
    </row>
    <row r="172" spans="1:4" hidden="1" x14ac:dyDescent="0.2">
      <c r="A172" s="527" t="s">
        <v>129</v>
      </c>
      <c r="B172" s="516"/>
      <c r="C172" s="516"/>
      <c r="D172" s="516"/>
    </row>
    <row r="173" spans="1:4" x14ac:dyDescent="0.2">
      <c r="A173" s="77" t="s">
        <v>130</v>
      </c>
      <c r="B173" s="528">
        <f>B176</f>
        <v>37181169</v>
      </c>
      <c r="C173" s="528">
        <f>C176</f>
        <v>66673271</v>
      </c>
      <c r="D173" s="77">
        <v>0</v>
      </c>
    </row>
    <row r="174" spans="1:4" hidden="1" x14ac:dyDescent="0.2">
      <c r="A174" s="527" t="s">
        <v>131</v>
      </c>
      <c r="B174" s="516"/>
      <c r="C174" s="516"/>
      <c r="D174" s="516"/>
    </row>
    <row r="175" spans="1:4" hidden="1" x14ac:dyDescent="0.2">
      <c r="A175" s="527" t="s">
        <v>132</v>
      </c>
      <c r="B175" s="516"/>
      <c r="C175" s="516"/>
      <c r="D175" s="516"/>
    </row>
    <row r="176" spans="1:4" x14ac:dyDescent="0.2">
      <c r="A176" s="527" t="s">
        <v>133</v>
      </c>
      <c r="B176" s="520">
        <v>37181169</v>
      </c>
      <c r="C176" s="520">
        <v>66673271</v>
      </c>
      <c r="D176" s="520">
        <v>48093031</v>
      </c>
    </row>
    <row r="177" spans="1:4" hidden="1" x14ac:dyDescent="0.2">
      <c r="A177" s="527" t="s">
        <v>134</v>
      </c>
      <c r="B177" s="516"/>
      <c r="C177" s="516"/>
      <c r="D177" s="516"/>
    </row>
    <row r="178" spans="1:4" x14ac:dyDescent="0.2">
      <c r="A178" s="77" t="s">
        <v>135</v>
      </c>
      <c r="B178" s="77">
        <v>0</v>
      </c>
      <c r="C178" s="77">
        <v>0</v>
      </c>
      <c r="D178" s="77">
        <v>0</v>
      </c>
    </row>
    <row r="179" spans="1:4" hidden="1" x14ac:dyDescent="0.2">
      <c r="A179" s="527" t="s">
        <v>136</v>
      </c>
      <c r="B179" s="516"/>
      <c r="C179" s="516"/>
      <c r="D179" s="516"/>
    </row>
    <row r="180" spans="1:4" x14ac:dyDescent="0.2">
      <c r="A180" s="78" t="s">
        <v>107</v>
      </c>
      <c r="B180" s="529">
        <f>B173</f>
        <v>37181169</v>
      </c>
      <c r="C180" s="529">
        <f>C173</f>
        <v>66673271</v>
      </c>
      <c r="D180" s="529">
        <f>D176</f>
        <v>48093031</v>
      </c>
    </row>
    <row r="182" spans="1:4" ht="25.5" x14ac:dyDescent="0.2">
      <c r="A182" s="83" t="s">
        <v>137</v>
      </c>
      <c r="B182" s="84">
        <v>2020</v>
      </c>
      <c r="C182" s="84">
        <v>2021</v>
      </c>
      <c r="D182" s="84">
        <v>2022</v>
      </c>
    </row>
    <row r="183" spans="1:4" x14ac:dyDescent="0.2">
      <c r="A183" s="77" t="s">
        <v>123</v>
      </c>
      <c r="B183" s="528">
        <f>SUM(B186:B188)</f>
        <v>1425900</v>
      </c>
      <c r="C183" s="77">
        <v>0</v>
      </c>
      <c r="D183" s="77">
        <v>0</v>
      </c>
    </row>
    <row r="184" spans="1:4" hidden="1" x14ac:dyDescent="0.2">
      <c r="A184" s="527" t="s">
        <v>124</v>
      </c>
      <c r="B184" s="516"/>
      <c r="C184" s="516"/>
      <c r="D184" s="516"/>
    </row>
    <row r="185" spans="1:4" hidden="1" x14ac:dyDescent="0.2">
      <c r="A185" s="527" t="s">
        <v>125</v>
      </c>
      <c r="B185" s="516"/>
      <c r="C185" s="516"/>
      <c r="D185" s="75"/>
    </row>
    <row r="186" spans="1:4" x14ac:dyDescent="0.2">
      <c r="A186" s="527" t="s">
        <v>126</v>
      </c>
      <c r="B186" s="520">
        <v>925800</v>
      </c>
      <c r="C186" s="516">
        <v>0</v>
      </c>
      <c r="D186" s="75">
        <v>0</v>
      </c>
    </row>
    <row r="187" spans="1:4" x14ac:dyDescent="0.2">
      <c r="A187" s="527" t="s">
        <v>127</v>
      </c>
      <c r="B187" s="520">
        <v>500100</v>
      </c>
      <c r="C187" s="516">
        <v>0</v>
      </c>
      <c r="D187" s="75">
        <v>0</v>
      </c>
    </row>
    <row r="188" spans="1:4" hidden="1" x14ac:dyDescent="0.2">
      <c r="A188" s="527" t="s">
        <v>128</v>
      </c>
      <c r="B188" s="516"/>
      <c r="C188" s="516"/>
      <c r="D188" s="75"/>
    </row>
    <row r="189" spans="1:4" hidden="1" x14ac:dyDescent="0.2">
      <c r="A189" s="527" t="s">
        <v>129</v>
      </c>
      <c r="B189" s="516"/>
      <c r="C189" s="516"/>
      <c r="D189" s="516"/>
    </row>
    <row r="190" spans="1:4" x14ac:dyDescent="0.2">
      <c r="A190" s="77" t="s">
        <v>130</v>
      </c>
      <c r="B190" s="528">
        <f>B193</f>
        <v>25691914</v>
      </c>
      <c r="C190" s="528">
        <f>C193</f>
        <v>57989068</v>
      </c>
      <c r="D190" s="528">
        <f>D193</f>
        <v>48093031</v>
      </c>
    </row>
    <row r="191" spans="1:4" hidden="1" x14ac:dyDescent="0.2">
      <c r="A191" s="527" t="s">
        <v>131</v>
      </c>
      <c r="B191" s="516"/>
      <c r="C191" s="516"/>
      <c r="D191" s="516"/>
    </row>
    <row r="192" spans="1:4" hidden="1" x14ac:dyDescent="0.2">
      <c r="A192" s="527" t="s">
        <v>132</v>
      </c>
      <c r="B192" s="516"/>
      <c r="C192" s="516"/>
      <c r="D192" s="516"/>
    </row>
    <row r="193" spans="1:4" x14ac:dyDescent="0.2">
      <c r="A193" s="527" t="s">
        <v>133</v>
      </c>
      <c r="B193" s="520">
        <v>25691914</v>
      </c>
      <c r="C193" s="520">
        <f>77989068-20000000</f>
        <v>57989068</v>
      </c>
      <c r="D193" s="520">
        <v>48093031</v>
      </c>
    </row>
    <row r="194" spans="1:4" hidden="1" x14ac:dyDescent="0.2">
      <c r="A194" s="527" t="s">
        <v>134</v>
      </c>
      <c r="B194" s="516"/>
      <c r="C194" s="516"/>
      <c r="D194" s="516"/>
    </row>
    <row r="195" spans="1:4" x14ac:dyDescent="0.2">
      <c r="A195" s="77" t="s">
        <v>135</v>
      </c>
      <c r="B195" s="77">
        <v>0</v>
      </c>
      <c r="C195" s="77">
        <v>0</v>
      </c>
      <c r="D195" s="77">
        <v>0</v>
      </c>
    </row>
    <row r="196" spans="1:4" hidden="1" x14ac:dyDescent="0.2">
      <c r="A196" s="527" t="s">
        <v>136</v>
      </c>
      <c r="B196" s="516"/>
      <c r="C196" s="516"/>
      <c r="D196" s="516"/>
    </row>
    <row r="197" spans="1:4" x14ac:dyDescent="0.2">
      <c r="A197" s="78" t="s">
        <v>111</v>
      </c>
      <c r="B197" s="529">
        <f>B190+B183</f>
        <v>27117814</v>
      </c>
      <c r="C197" s="529">
        <f>C190+C183</f>
        <v>57989068</v>
      </c>
      <c r="D197" s="529">
        <f>D190</f>
        <v>48093031</v>
      </c>
    </row>
    <row r="199" spans="1:4" ht="25.5" x14ac:dyDescent="0.2">
      <c r="A199" s="83" t="s">
        <v>138</v>
      </c>
      <c r="B199" s="84">
        <v>2020</v>
      </c>
      <c r="C199" s="84">
        <v>2021</v>
      </c>
      <c r="D199" s="84">
        <v>2022</v>
      </c>
    </row>
    <row r="200" spans="1:4" x14ac:dyDescent="0.2">
      <c r="A200" s="77" t="s">
        <v>123</v>
      </c>
      <c r="B200" s="528">
        <f>B203+B204</f>
        <v>1425900</v>
      </c>
      <c r="C200" s="77">
        <v>0</v>
      </c>
      <c r="D200" s="77">
        <v>0</v>
      </c>
    </row>
    <row r="201" spans="1:4" hidden="1" x14ac:dyDescent="0.2">
      <c r="A201" s="527" t="s">
        <v>124</v>
      </c>
      <c r="B201" s="516"/>
      <c r="C201" s="516"/>
      <c r="D201" s="75"/>
    </row>
    <row r="202" spans="1:4" hidden="1" x14ac:dyDescent="0.2">
      <c r="A202" s="527" t="s">
        <v>125</v>
      </c>
      <c r="B202" s="516"/>
      <c r="C202" s="516"/>
      <c r="D202" s="75"/>
    </row>
    <row r="203" spans="1:4" x14ac:dyDescent="0.2">
      <c r="A203" s="527" t="s">
        <v>126</v>
      </c>
      <c r="B203" s="520">
        <v>925800</v>
      </c>
      <c r="C203" s="516">
        <v>0</v>
      </c>
      <c r="D203" s="516">
        <v>0</v>
      </c>
    </row>
    <row r="204" spans="1:4" x14ac:dyDescent="0.2">
      <c r="A204" s="527" t="s">
        <v>127</v>
      </c>
      <c r="B204" s="520">
        <v>500100</v>
      </c>
      <c r="C204" s="516">
        <v>0</v>
      </c>
      <c r="D204" s="516">
        <v>0</v>
      </c>
    </row>
    <row r="205" spans="1:4" hidden="1" x14ac:dyDescent="0.2">
      <c r="A205" s="527" t="s">
        <v>128</v>
      </c>
      <c r="B205" s="516"/>
      <c r="C205" s="516"/>
      <c r="D205" s="75"/>
    </row>
    <row r="206" spans="1:4" hidden="1" x14ac:dyDescent="0.2">
      <c r="A206" s="527" t="s">
        <v>129</v>
      </c>
      <c r="B206" s="516"/>
      <c r="C206" s="516"/>
      <c r="D206" s="75"/>
    </row>
    <row r="207" spans="1:4" x14ac:dyDescent="0.2">
      <c r="A207" s="77" t="s">
        <v>130</v>
      </c>
      <c r="B207" s="528">
        <f>B210</f>
        <v>15251899.409999998</v>
      </c>
      <c r="C207" s="528">
        <f>C210</f>
        <v>57989068</v>
      </c>
      <c r="D207" s="528">
        <f>D210</f>
        <v>48093031</v>
      </c>
    </row>
    <row r="208" spans="1:4" hidden="1" x14ac:dyDescent="0.2">
      <c r="A208" s="527" t="s">
        <v>131</v>
      </c>
      <c r="B208" s="516"/>
      <c r="C208" s="516"/>
      <c r="D208" s="516"/>
    </row>
    <row r="209" spans="1:4" hidden="1" x14ac:dyDescent="0.2">
      <c r="A209" s="527" t="s">
        <v>132</v>
      </c>
      <c r="B209" s="516"/>
      <c r="C209" s="516"/>
      <c r="D209" s="516"/>
    </row>
    <row r="210" spans="1:4" x14ac:dyDescent="0.2">
      <c r="A210" s="527" t="s">
        <v>133</v>
      </c>
      <c r="B210" s="520">
        <v>15251899.409999998</v>
      </c>
      <c r="C210" s="520">
        <v>57989068</v>
      </c>
      <c r="D210" s="520">
        <v>48093031</v>
      </c>
    </row>
    <row r="211" spans="1:4" hidden="1" x14ac:dyDescent="0.2">
      <c r="A211" s="527" t="s">
        <v>134</v>
      </c>
      <c r="B211" s="516"/>
      <c r="C211" s="516"/>
      <c r="D211" s="516"/>
    </row>
    <row r="212" spans="1:4" x14ac:dyDescent="0.2">
      <c r="A212" s="77" t="s">
        <v>135</v>
      </c>
      <c r="B212" s="77">
        <v>0</v>
      </c>
      <c r="C212" s="77">
        <v>0</v>
      </c>
      <c r="D212" s="77">
        <v>0</v>
      </c>
    </row>
    <row r="213" spans="1:4" hidden="1" x14ac:dyDescent="0.2">
      <c r="A213" s="527" t="s">
        <v>136</v>
      </c>
      <c r="B213" s="516"/>
      <c r="C213" s="516"/>
      <c r="D213" s="516"/>
    </row>
    <row r="214" spans="1:4" x14ac:dyDescent="0.2">
      <c r="A214" s="78" t="s">
        <v>113</v>
      </c>
      <c r="B214" s="529">
        <f>B207+B200</f>
        <v>16677799.409999998</v>
      </c>
      <c r="C214" s="529">
        <f>C207+C200</f>
        <v>57989068</v>
      </c>
      <c r="D214" s="529">
        <f>D207+D200</f>
        <v>48093031</v>
      </c>
    </row>
    <row r="218" spans="1:4" x14ac:dyDescent="0.2">
      <c r="A218" s="286" t="s">
        <v>119</v>
      </c>
    </row>
    <row r="219" spans="1:4" ht="25.5" x14ac:dyDescent="0.2">
      <c r="A219" s="83" t="s">
        <v>122</v>
      </c>
      <c r="B219" s="84">
        <v>2020</v>
      </c>
      <c r="C219" s="84">
        <v>2021</v>
      </c>
      <c r="D219" s="84">
        <v>2022</v>
      </c>
    </row>
    <row r="220" spans="1:4" x14ac:dyDescent="0.2">
      <c r="A220" s="77" t="s">
        <v>123</v>
      </c>
      <c r="B220" s="77">
        <v>0</v>
      </c>
      <c r="C220" s="77">
        <v>0</v>
      </c>
      <c r="D220" s="77">
        <v>0</v>
      </c>
    </row>
    <row r="221" spans="1:4" hidden="1" x14ac:dyDescent="0.2">
      <c r="A221" s="527" t="s">
        <v>124</v>
      </c>
      <c r="B221" s="516"/>
      <c r="C221" s="516"/>
      <c r="D221" s="516"/>
    </row>
    <row r="222" spans="1:4" hidden="1" x14ac:dyDescent="0.2">
      <c r="A222" s="527" t="s">
        <v>125</v>
      </c>
      <c r="B222" s="516"/>
      <c r="C222" s="516"/>
      <c r="D222" s="516"/>
    </row>
    <row r="223" spans="1:4" hidden="1" x14ac:dyDescent="0.2">
      <c r="A223" s="527" t="s">
        <v>126</v>
      </c>
      <c r="B223" s="516"/>
      <c r="C223" s="516"/>
      <c r="D223" s="516"/>
    </row>
    <row r="224" spans="1:4" hidden="1" x14ac:dyDescent="0.2">
      <c r="A224" s="527" t="s">
        <v>127</v>
      </c>
      <c r="B224" s="516"/>
      <c r="C224" s="516"/>
      <c r="D224" s="516"/>
    </row>
    <row r="225" spans="1:4" hidden="1" x14ac:dyDescent="0.2">
      <c r="A225" s="527" t="s">
        <v>128</v>
      </c>
      <c r="B225" s="516"/>
      <c r="C225" s="516"/>
      <c r="D225" s="516"/>
    </row>
    <row r="226" spans="1:4" hidden="1" x14ac:dyDescent="0.2">
      <c r="A226" s="527" t="s">
        <v>129</v>
      </c>
      <c r="B226" s="516"/>
      <c r="C226" s="516"/>
      <c r="D226" s="516"/>
    </row>
    <row r="227" spans="1:4" x14ac:dyDescent="0.2">
      <c r="A227" s="77" t="s">
        <v>130</v>
      </c>
      <c r="B227" s="77">
        <v>0</v>
      </c>
      <c r="C227" s="77">
        <v>0</v>
      </c>
      <c r="D227" s="77">
        <v>0</v>
      </c>
    </row>
    <row r="228" spans="1:4" hidden="1" x14ac:dyDescent="0.2">
      <c r="A228" s="527" t="s">
        <v>131</v>
      </c>
      <c r="B228" s="516"/>
      <c r="C228" s="516"/>
      <c r="D228" s="516"/>
    </row>
    <row r="229" spans="1:4" hidden="1" x14ac:dyDescent="0.2">
      <c r="A229" s="527" t="s">
        <v>132</v>
      </c>
      <c r="B229" s="516"/>
      <c r="C229" s="516"/>
      <c r="D229" s="516"/>
    </row>
    <row r="230" spans="1:4" hidden="1" x14ac:dyDescent="0.2">
      <c r="A230" s="527" t="s">
        <v>133</v>
      </c>
      <c r="B230" s="516"/>
      <c r="C230" s="516"/>
      <c r="D230" s="516"/>
    </row>
    <row r="231" spans="1:4" hidden="1" x14ac:dyDescent="0.2">
      <c r="A231" s="527" t="s">
        <v>134</v>
      </c>
      <c r="B231" s="516"/>
      <c r="C231" s="516"/>
      <c r="D231" s="516"/>
    </row>
    <row r="232" spans="1:4" x14ac:dyDescent="0.2">
      <c r="A232" s="77" t="s">
        <v>135</v>
      </c>
      <c r="B232" s="77">
        <v>0</v>
      </c>
      <c r="C232" s="77">
        <v>0</v>
      </c>
      <c r="D232" s="77">
        <v>0</v>
      </c>
    </row>
    <row r="233" spans="1:4" hidden="1" x14ac:dyDescent="0.2">
      <c r="A233" s="527" t="s">
        <v>136</v>
      </c>
      <c r="B233" s="516"/>
      <c r="C233" s="516"/>
      <c r="D233" s="516"/>
    </row>
    <row r="234" spans="1:4" x14ac:dyDescent="0.2">
      <c r="A234" s="78" t="s">
        <v>107</v>
      </c>
      <c r="B234" s="79">
        <v>0</v>
      </c>
      <c r="C234" s="79">
        <v>0</v>
      </c>
      <c r="D234" s="79">
        <v>0</v>
      </c>
    </row>
    <row r="236" spans="1:4" ht="25.5" x14ac:dyDescent="0.2">
      <c r="A236" s="83" t="s">
        <v>137</v>
      </c>
      <c r="B236" s="84">
        <v>2020</v>
      </c>
      <c r="C236" s="84">
        <v>2021</v>
      </c>
      <c r="D236" s="84">
        <v>2022</v>
      </c>
    </row>
    <row r="237" spans="1:4" x14ac:dyDescent="0.2">
      <c r="A237" s="77" t="s">
        <v>123</v>
      </c>
      <c r="B237" s="528">
        <f>B240+B241</f>
        <v>67773097</v>
      </c>
      <c r="C237" s="528">
        <f>C241</f>
        <v>84257210</v>
      </c>
      <c r="D237" s="77">
        <v>0</v>
      </c>
    </row>
    <row r="238" spans="1:4" hidden="1" x14ac:dyDescent="0.2">
      <c r="A238" s="527" t="s">
        <v>124</v>
      </c>
      <c r="B238" s="516"/>
      <c r="C238" s="516"/>
      <c r="D238" s="516"/>
    </row>
    <row r="239" spans="1:4" hidden="1" x14ac:dyDescent="0.2">
      <c r="A239" s="527" t="s">
        <v>125</v>
      </c>
      <c r="B239" s="516"/>
      <c r="C239" s="516"/>
      <c r="D239" s="516"/>
    </row>
    <row r="240" spans="1:4" x14ac:dyDescent="0.2">
      <c r="A240" s="527" t="s">
        <v>126</v>
      </c>
      <c r="B240" s="520">
        <v>3408919</v>
      </c>
      <c r="C240" s="516">
        <v>0</v>
      </c>
      <c r="D240" s="516">
        <v>0</v>
      </c>
    </row>
    <row r="241" spans="1:4" x14ac:dyDescent="0.2">
      <c r="A241" s="527" t="s">
        <v>127</v>
      </c>
      <c r="B241" s="520">
        <v>64364178</v>
      </c>
      <c r="C241" s="831">
        <v>84257210</v>
      </c>
      <c r="D241" s="516">
        <v>0</v>
      </c>
    </row>
    <row r="242" spans="1:4" hidden="1" x14ac:dyDescent="0.2">
      <c r="A242" s="527" t="s">
        <v>128</v>
      </c>
      <c r="B242" s="516"/>
      <c r="C242" s="516"/>
      <c r="D242" s="516"/>
    </row>
    <row r="243" spans="1:4" hidden="1" x14ac:dyDescent="0.2">
      <c r="A243" s="527" t="s">
        <v>129</v>
      </c>
      <c r="B243" s="516"/>
      <c r="C243" s="516"/>
      <c r="D243" s="516"/>
    </row>
    <row r="244" spans="1:4" x14ac:dyDescent="0.2">
      <c r="A244" s="77" t="s">
        <v>130</v>
      </c>
      <c r="B244" s="77">
        <v>0</v>
      </c>
      <c r="C244" s="77">
        <v>0</v>
      </c>
      <c r="D244" s="77">
        <v>0</v>
      </c>
    </row>
    <row r="245" spans="1:4" hidden="1" x14ac:dyDescent="0.2">
      <c r="A245" s="527" t="s">
        <v>131</v>
      </c>
      <c r="B245" s="516"/>
      <c r="C245" s="516"/>
      <c r="D245" s="516"/>
    </row>
    <row r="246" spans="1:4" hidden="1" x14ac:dyDescent="0.2">
      <c r="A246" s="527" t="s">
        <v>132</v>
      </c>
      <c r="B246" s="516"/>
      <c r="C246" s="516"/>
      <c r="D246" s="516"/>
    </row>
    <row r="247" spans="1:4" hidden="1" x14ac:dyDescent="0.2">
      <c r="A247" s="527" t="s">
        <v>133</v>
      </c>
      <c r="B247" s="516"/>
      <c r="C247" s="516"/>
      <c r="D247" s="516"/>
    </row>
    <row r="248" spans="1:4" hidden="1" x14ac:dyDescent="0.2">
      <c r="A248" s="527" t="s">
        <v>134</v>
      </c>
      <c r="B248" s="516"/>
      <c r="C248" s="516"/>
      <c r="D248" s="516"/>
    </row>
    <row r="249" spans="1:4" x14ac:dyDescent="0.2">
      <c r="A249" s="77" t="s">
        <v>135</v>
      </c>
      <c r="B249" s="77">
        <v>0</v>
      </c>
      <c r="C249" s="77">
        <v>0</v>
      </c>
      <c r="D249" s="77">
        <v>0</v>
      </c>
    </row>
    <row r="250" spans="1:4" hidden="1" x14ac:dyDescent="0.2">
      <c r="A250" s="527" t="s">
        <v>136</v>
      </c>
      <c r="B250" s="516"/>
      <c r="C250" s="516"/>
      <c r="D250" s="516"/>
    </row>
    <row r="251" spans="1:4" x14ac:dyDescent="0.2">
      <c r="A251" s="78" t="s">
        <v>111</v>
      </c>
      <c r="B251" s="529">
        <f>B237</f>
        <v>67773097</v>
      </c>
      <c r="C251" s="529">
        <f>C237</f>
        <v>84257210</v>
      </c>
      <c r="D251" s="79">
        <v>0</v>
      </c>
    </row>
    <row r="253" spans="1:4" ht="25.5" x14ac:dyDescent="0.2">
      <c r="A253" s="83" t="s">
        <v>138</v>
      </c>
      <c r="B253" s="84">
        <v>2020</v>
      </c>
      <c r="C253" s="84">
        <v>2021</v>
      </c>
      <c r="D253" s="84">
        <v>2022</v>
      </c>
    </row>
    <row r="254" spans="1:4" x14ac:dyDescent="0.2">
      <c r="A254" s="77" t="s">
        <v>123</v>
      </c>
      <c r="B254" s="528">
        <f>B257+B258</f>
        <v>36845909.530000001</v>
      </c>
      <c r="C254" s="528">
        <f>C258</f>
        <v>69957210</v>
      </c>
      <c r="D254" s="77">
        <v>0</v>
      </c>
    </row>
    <row r="255" spans="1:4" hidden="1" x14ac:dyDescent="0.2">
      <c r="A255" s="527" t="s">
        <v>124</v>
      </c>
      <c r="B255" s="516"/>
      <c r="C255" s="516"/>
      <c r="D255" s="516"/>
    </row>
    <row r="256" spans="1:4" hidden="1" x14ac:dyDescent="0.2">
      <c r="A256" s="527" t="s">
        <v>125</v>
      </c>
      <c r="B256" s="516"/>
      <c r="C256" s="516"/>
      <c r="D256" s="516"/>
    </row>
    <row r="257" spans="1:4" x14ac:dyDescent="0.2">
      <c r="A257" s="527" t="s">
        <v>126</v>
      </c>
      <c r="B257" s="520">
        <v>3403058.62</v>
      </c>
      <c r="C257" s="516">
        <v>0</v>
      </c>
      <c r="D257" s="516">
        <v>0</v>
      </c>
    </row>
    <row r="258" spans="1:4" x14ac:dyDescent="0.2">
      <c r="A258" s="527" t="s">
        <v>127</v>
      </c>
      <c r="B258" s="520">
        <v>33442850.91</v>
      </c>
      <c r="C258" s="520">
        <v>69957210</v>
      </c>
      <c r="D258" s="516">
        <v>0</v>
      </c>
    </row>
    <row r="259" spans="1:4" hidden="1" x14ac:dyDescent="0.2">
      <c r="A259" s="527" t="s">
        <v>128</v>
      </c>
      <c r="B259" s="516"/>
      <c r="C259" s="516"/>
      <c r="D259" s="516"/>
    </row>
    <row r="260" spans="1:4" hidden="1" x14ac:dyDescent="0.2">
      <c r="A260" s="527" t="s">
        <v>129</v>
      </c>
      <c r="B260" s="516"/>
      <c r="C260" s="516"/>
      <c r="D260" s="516"/>
    </row>
    <row r="261" spans="1:4" x14ac:dyDescent="0.2">
      <c r="A261" s="77" t="s">
        <v>130</v>
      </c>
      <c r="B261" s="77">
        <v>0</v>
      </c>
      <c r="C261" s="77">
        <v>0</v>
      </c>
      <c r="D261" s="77">
        <v>0</v>
      </c>
    </row>
    <row r="262" spans="1:4" hidden="1" x14ac:dyDescent="0.2">
      <c r="A262" s="527" t="s">
        <v>131</v>
      </c>
      <c r="B262" s="516"/>
      <c r="C262" s="516"/>
      <c r="D262" s="516"/>
    </row>
    <row r="263" spans="1:4" hidden="1" x14ac:dyDescent="0.2">
      <c r="A263" s="527" t="s">
        <v>132</v>
      </c>
      <c r="B263" s="516"/>
      <c r="C263" s="516"/>
      <c r="D263" s="516"/>
    </row>
    <row r="264" spans="1:4" x14ac:dyDescent="0.2">
      <c r="A264" s="527" t="s">
        <v>133</v>
      </c>
      <c r="B264" s="516">
        <v>0</v>
      </c>
      <c r="C264" s="516">
        <v>0</v>
      </c>
      <c r="D264" s="516">
        <v>0</v>
      </c>
    </row>
    <row r="265" spans="1:4" hidden="1" x14ac:dyDescent="0.2">
      <c r="A265" s="527" t="s">
        <v>134</v>
      </c>
      <c r="B265" s="516"/>
      <c r="C265" s="516"/>
      <c r="D265" s="516"/>
    </row>
    <row r="266" spans="1:4" x14ac:dyDescent="0.2">
      <c r="A266" s="77" t="s">
        <v>135</v>
      </c>
      <c r="B266" s="77">
        <v>0</v>
      </c>
      <c r="C266" s="77">
        <v>0</v>
      </c>
      <c r="D266" s="77">
        <v>0</v>
      </c>
    </row>
    <row r="267" spans="1:4" hidden="1" x14ac:dyDescent="0.2">
      <c r="A267" s="527" t="s">
        <v>136</v>
      </c>
      <c r="B267" s="516"/>
      <c r="C267" s="516"/>
      <c r="D267" s="516"/>
    </row>
    <row r="268" spans="1:4" x14ac:dyDescent="0.2">
      <c r="A268" s="78" t="s">
        <v>113</v>
      </c>
      <c r="B268" s="529">
        <f>B254</f>
        <v>36845909.530000001</v>
      </c>
      <c r="C268" s="529">
        <f>C254</f>
        <v>69957210</v>
      </c>
      <c r="D268" s="79">
        <v>0</v>
      </c>
    </row>
    <row r="272" spans="1:4" x14ac:dyDescent="0.2">
      <c r="A272" s="286" t="s">
        <v>120</v>
      </c>
    </row>
    <row r="273" spans="1:4" ht="25.5" x14ac:dyDescent="0.2">
      <c r="A273" s="83" t="s">
        <v>122</v>
      </c>
      <c r="B273" s="84">
        <v>2020</v>
      </c>
      <c r="C273" s="84">
        <v>2021</v>
      </c>
      <c r="D273" s="84">
        <v>2022</v>
      </c>
    </row>
    <row r="274" spans="1:4" x14ac:dyDescent="0.2">
      <c r="A274" s="77" t="s">
        <v>123</v>
      </c>
      <c r="B274" s="77">
        <v>0</v>
      </c>
      <c r="C274" s="77">
        <v>0</v>
      </c>
      <c r="D274" s="77">
        <v>0</v>
      </c>
    </row>
    <row r="275" spans="1:4" hidden="1" x14ac:dyDescent="0.2">
      <c r="A275" s="527" t="s">
        <v>124</v>
      </c>
      <c r="B275" s="516"/>
      <c r="C275" s="516"/>
      <c r="D275" s="516"/>
    </row>
    <row r="276" spans="1:4" hidden="1" x14ac:dyDescent="0.2">
      <c r="A276" s="527" t="s">
        <v>125</v>
      </c>
      <c r="B276" s="516"/>
      <c r="C276" s="516"/>
      <c r="D276" s="516"/>
    </row>
    <row r="277" spans="1:4" hidden="1" x14ac:dyDescent="0.2">
      <c r="A277" s="527" t="s">
        <v>126</v>
      </c>
      <c r="B277" s="516"/>
      <c r="C277" s="516"/>
      <c r="D277" s="516"/>
    </row>
    <row r="278" spans="1:4" hidden="1" x14ac:dyDescent="0.2">
      <c r="A278" s="527" t="s">
        <v>127</v>
      </c>
      <c r="B278" s="516"/>
      <c r="C278" s="770"/>
      <c r="D278" s="516"/>
    </row>
    <row r="279" spans="1:4" hidden="1" x14ac:dyDescent="0.2">
      <c r="A279" s="527" t="s">
        <v>128</v>
      </c>
      <c r="B279" s="516"/>
      <c r="C279" s="516"/>
      <c r="D279" s="516"/>
    </row>
    <row r="280" spans="1:4" hidden="1" x14ac:dyDescent="0.2">
      <c r="A280" s="527" t="s">
        <v>129</v>
      </c>
      <c r="B280" s="516"/>
      <c r="C280" s="516"/>
      <c r="D280" s="516"/>
    </row>
    <row r="281" spans="1:4" x14ac:dyDescent="0.2">
      <c r="A281" s="77" t="s">
        <v>130</v>
      </c>
      <c r="B281" s="77">
        <v>0</v>
      </c>
      <c r="C281" s="77">
        <v>0</v>
      </c>
      <c r="D281" s="77">
        <v>0</v>
      </c>
    </row>
    <row r="282" spans="1:4" hidden="1" x14ac:dyDescent="0.2">
      <c r="A282" s="527" t="s">
        <v>131</v>
      </c>
      <c r="B282" s="516"/>
      <c r="C282" s="516"/>
      <c r="D282" s="516"/>
    </row>
    <row r="283" spans="1:4" hidden="1" x14ac:dyDescent="0.2">
      <c r="A283" s="527" t="s">
        <v>132</v>
      </c>
      <c r="B283" s="516"/>
      <c r="C283" s="516"/>
      <c r="D283" s="516"/>
    </row>
    <row r="284" spans="1:4" hidden="1" x14ac:dyDescent="0.2">
      <c r="A284" s="527" t="s">
        <v>133</v>
      </c>
      <c r="B284" s="516"/>
      <c r="C284" s="516"/>
      <c r="D284" s="516"/>
    </row>
    <row r="285" spans="1:4" hidden="1" x14ac:dyDescent="0.2">
      <c r="A285" s="527" t="s">
        <v>134</v>
      </c>
      <c r="B285" s="516"/>
      <c r="C285" s="516"/>
      <c r="D285" s="516"/>
    </row>
    <row r="286" spans="1:4" x14ac:dyDescent="0.2">
      <c r="A286" s="77" t="s">
        <v>135</v>
      </c>
      <c r="B286" s="77">
        <v>0</v>
      </c>
      <c r="C286" s="77">
        <v>0</v>
      </c>
      <c r="D286" s="77">
        <v>0</v>
      </c>
    </row>
    <row r="287" spans="1:4" hidden="1" x14ac:dyDescent="0.2">
      <c r="A287" s="527" t="s">
        <v>136</v>
      </c>
      <c r="B287" s="516"/>
      <c r="C287" s="516"/>
      <c r="D287" s="516"/>
    </row>
    <row r="288" spans="1:4" x14ac:dyDescent="0.2">
      <c r="A288" s="78" t="s">
        <v>107</v>
      </c>
      <c r="B288" s="79">
        <v>0</v>
      </c>
      <c r="C288" s="79">
        <v>0</v>
      </c>
      <c r="D288" s="79">
        <v>0</v>
      </c>
    </row>
    <row r="290" spans="1:4" ht="25.5" x14ac:dyDescent="0.2">
      <c r="A290" s="83" t="s">
        <v>137</v>
      </c>
      <c r="B290" s="84">
        <v>2020</v>
      </c>
      <c r="C290" s="84">
        <v>2021</v>
      </c>
      <c r="D290" s="84">
        <v>2022</v>
      </c>
    </row>
    <row r="291" spans="1:4" x14ac:dyDescent="0.2">
      <c r="A291" s="77" t="s">
        <v>123</v>
      </c>
      <c r="B291" s="528">
        <f>B295</f>
        <v>18291759</v>
      </c>
      <c r="C291" s="528">
        <f>C295</f>
        <v>1544186</v>
      </c>
      <c r="D291" s="77"/>
    </row>
    <row r="292" spans="1:4" hidden="1" x14ac:dyDescent="0.2">
      <c r="A292" s="527" t="s">
        <v>124</v>
      </c>
      <c r="B292" s="516"/>
      <c r="C292" s="516"/>
      <c r="D292" s="516"/>
    </row>
    <row r="293" spans="1:4" hidden="1" x14ac:dyDescent="0.2">
      <c r="A293" s="527" t="s">
        <v>125</v>
      </c>
      <c r="B293" s="516"/>
      <c r="C293" s="516"/>
      <c r="D293" s="516"/>
    </row>
    <row r="294" spans="1:4" hidden="1" x14ac:dyDescent="0.2">
      <c r="A294" s="527" t="s">
        <v>126</v>
      </c>
      <c r="B294" s="516"/>
      <c r="C294" s="516"/>
      <c r="D294" s="516"/>
    </row>
    <row r="295" spans="1:4" x14ac:dyDescent="0.2">
      <c r="A295" s="527" t="s">
        <v>127</v>
      </c>
      <c r="B295" s="520">
        <v>18291759</v>
      </c>
      <c r="C295" s="520">
        <v>1544186</v>
      </c>
      <c r="D295" s="516">
        <v>0</v>
      </c>
    </row>
    <row r="296" spans="1:4" hidden="1" x14ac:dyDescent="0.2">
      <c r="A296" s="527" t="s">
        <v>128</v>
      </c>
      <c r="B296" s="516"/>
      <c r="C296" s="516"/>
      <c r="D296" s="516"/>
    </row>
    <row r="297" spans="1:4" hidden="1" x14ac:dyDescent="0.2">
      <c r="A297" s="527" t="s">
        <v>129</v>
      </c>
      <c r="B297" s="516"/>
      <c r="C297" s="516"/>
      <c r="D297" s="516"/>
    </row>
    <row r="298" spans="1:4" x14ac:dyDescent="0.2">
      <c r="A298" s="77" t="s">
        <v>130</v>
      </c>
      <c r="B298" s="77"/>
      <c r="C298" s="528">
        <f>C301</f>
        <v>8000000</v>
      </c>
      <c r="D298" s="77"/>
    </row>
    <row r="299" spans="1:4" hidden="1" x14ac:dyDescent="0.2">
      <c r="A299" s="527" t="s">
        <v>131</v>
      </c>
      <c r="B299" s="516"/>
      <c r="C299" s="516"/>
      <c r="D299" s="516"/>
    </row>
    <row r="300" spans="1:4" hidden="1" x14ac:dyDescent="0.2">
      <c r="A300" s="527" t="s">
        <v>132</v>
      </c>
      <c r="B300" s="516"/>
      <c r="C300" s="516"/>
      <c r="D300" s="516"/>
    </row>
    <row r="301" spans="1:4" x14ac:dyDescent="0.2">
      <c r="A301" s="527" t="s">
        <v>133</v>
      </c>
      <c r="B301" s="516">
        <v>0</v>
      </c>
      <c r="C301" s="520">
        <v>8000000</v>
      </c>
      <c r="D301" s="516">
        <v>0</v>
      </c>
    </row>
    <row r="302" spans="1:4" hidden="1" x14ac:dyDescent="0.2">
      <c r="A302" s="527" t="s">
        <v>134</v>
      </c>
      <c r="B302" s="516"/>
      <c r="C302" s="520"/>
      <c r="D302" s="516"/>
    </row>
    <row r="303" spans="1:4" x14ac:dyDescent="0.2">
      <c r="A303" s="77" t="s">
        <v>135</v>
      </c>
      <c r="B303" s="77">
        <v>0</v>
      </c>
      <c r="C303" s="77">
        <v>0</v>
      </c>
      <c r="D303" s="77">
        <v>0</v>
      </c>
    </row>
    <row r="304" spans="1:4" hidden="1" x14ac:dyDescent="0.2">
      <c r="A304" s="527" t="s">
        <v>136</v>
      </c>
      <c r="B304" s="516"/>
      <c r="C304" s="516"/>
      <c r="D304" s="516"/>
    </row>
    <row r="305" spans="1:4" x14ac:dyDescent="0.2">
      <c r="A305" s="78" t="s">
        <v>111</v>
      </c>
      <c r="B305" s="521">
        <f>B291</f>
        <v>18291759</v>
      </c>
      <c r="C305" s="529">
        <f>C298+C291</f>
        <v>9544186</v>
      </c>
      <c r="D305" s="79">
        <v>0</v>
      </c>
    </row>
    <row r="307" spans="1:4" ht="25.5" x14ac:dyDescent="0.2">
      <c r="A307" s="83" t="s">
        <v>138</v>
      </c>
      <c r="B307" s="84">
        <v>2020</v>
      </c>
      <c r="C307" s="84">
        <v>2021</v>
      </c>
      <c r="D307" s="84">
        <v>2022</v>
      </c>
    </row>
    <row r="308" spans="1:4" x14ac:dyDescent="0.2">
      <c r="A308" s="77" t="s">
        <v>123</v>
      </c>
      <c r="B308" s="528">
        <f>B312</f>
        <v>8747676.4000000004</v>
      </c>
      <c r="C308" s="528">
        <f>C312</f>
        <v>1544186</v>
      </c>
      <c r="D308" s="77">
        <v>0</v>
      </c>
    </row>
    <row r="309" spans="1:4" hidden="1" x14ac:dyDescent="0.2">
      <c r="A309" s="527" t="s">
        <v>124</v>
      </c>
      <c r="B309" s="516"/>
      <c r="C309" s="516"/>
      <c r="D309" s="516"/>
    </row>
    <row r="310" spans="1:4" hidden="1" x14ac:dyDescent="0.2">
      <c r="A310" s="527" t="s">
        <v>125</v>
      </c>
      <c r="B310" s="516"/>
      <c r="C310" s="516"/>
      <c r="D310" s="516"/>
    </row>
    <row r="311" spans="1:4" hidden="1" x14ac:dyDescent="0.2">
      <c r="A311" s="527" t="s">
        <v>126</v>
      </c>
      <c r="B311" s="516"/>
      <c r="C311" s="516"/>
      <c r="D311" s="516"/>
    </row>
    <row r="312" spans="1:4" x14ac:dyDescent="0.2">
      <c r="A312" s="527" t="s">
        <v>127</v>
      </c>
      <c r="B312" s="520">
        <v>8747676.4000000004</v>
      </c>
      <c r="C312" s="520">
        <v>1544186</v>
      </c>
      <c r="D312" s="516">
        <v>0</v>
      </c>
    </row>
    <row r="313" spans="1:4" hidden="1" x14ac:dyDescent="0.2">
      <c r="A313" s="527" t="s">
        <v>128</v>
      </c>
      <c r="B313" s="516"/>
      <c r="C313" s="516"/>
      <c r="D313" s="516"/>
    </row>
    <row r="314" spans="1:4" hidden="1" x14ac:dyDescent="0.2">
      <c r="A314" s="527" t="s">
        <v>129</v>
      </c>
      <c r="B314" s="516"/>
      <c r="C314" s="516"/>
      <c r="D314" s="516"/>
    </row>
    <row r="315" spans="1:4" x14ac:dyDescent="0.2">
      <c r="A315" s="77" t="s">
        <v>130</v>
      </c>
      <c r="B315" s="77"/>
      <c r="C315" s="528">
        <f>C318</f>
        <v>1646512</v>
      </c>
      <c r="D315" s="77"/>
    </row>
    <row r="316" spans="1:4" hidden="1" x14ac:dyDescent="0.2">
      <c r="A316" s="527" t="s">
        <v>131</v>
      </c>
      <c r="B316" s="516"/>
      <c r="C316" s="516"/>
      <c r="D316" s="516"/>
    </row>
    <row r="317" spans="1:4" hidden="1" x14ac:dyDescent="0.2">
      <c r="A317" s="527" t="s">
        <v>132</v>
      </c>
      <c r="B317" s="516"/>
      <c r="C317" s="516"/>
      <c r="D317" s="516"/>
    </row>
    <row r="318" spans="1:4" x14ac:dyDescent="0.2">
      <c r="A318" s="527" t="s">
        <v>133</v>
      </c>
      <c r="B318" s="516">
        <v>0</v>
      </c>
      <c r="C318" s="520">
        <v>1646512</v>
      </c>
      <c r="D318" s="516">
        <v>0</v>
      </c>
    </row>
    <row r="319" spans="1:4" hidden="1" x14ac:dyDescent="0.2">
      <c r="A319" s="527" t="s">
        <v>134</v>
      </c>
      <c r="B319" s="516"/>
      <c r="C319" s="516"/>
      <c r="D319" s="516"/>
    </row>
    <row r="320" spans="1:4" x14ac:dyDescent="0.2">
      <c r="A320" s="77" t="s">
        <v>135</v>
      </c>
      <c r="B320" s="77">
        <v>0</v>
      </c>
      <c r="C320" s="77">
        <v>0</v>
      </c>
      <c r="D320" s="77">
        <v>0</v>
      </c>
    </row>
    <row r="321" spans="1:4" hidden="1" x14ac:dyDescent="0.2">
      <c r="A321" s="527" t="s">
        <v>136</v>
      </c>
      <c r="B321" s="516"/>
      <c r="C321" s="516"/>
      <c r="D321" s="516"/>
    </row>
    <row r="322" spans="1:4" x14ac:dyDescent="0.2">
      <c r="A322" s="78" t="s">
        <v>113</v>
      </c>
      <c r="B322" s="529">
        <f>B308</f>
        <v>8747676.4000000004</v>
      </c>
      <c r="C322" s="529">
        <f>C315+C308</f>
        <v>3190698</v>
      </c>
      <c r="D322" s="79">
        <v>0</v>
      </c>
    </row>
    <row r="325" spans="1:4" ht="103.5" customHeight="1" x14ac:dyDescent="0.2">
      <c r="A325" s="871"/>
      <c r="B325" s="871"/>
      <c r="C325" s="871"/>
      <c r="D325" s="871"/>
    </row>
  </sheetData>
  <mergeCells count="1">
    <mergeCell ref="A325:D325"/>
  </mergeCells>
  <pageMargins left="0.70866141732283472" right="0.51181102362204722" top="0.74803149606299213" bottom="0.74803149606299213" header="0.31496062992125984" footer="0.31496062992125984"/>
  <pageSetup paperSize="9" scale="97"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rowBreaks count="5" manualBreakCount="5">
    <brk id="56" max="3" man="1"/>
    <brk id="110" max="3" man="1"/>
    <brk id="163" max="3" man="1"/>
    <brk id="217" max="3" man="1"/>
    <brk id="271" max="3" man="1"/>
  </rowBreaks>
  <colBreaks count="1" manualBreakCount="1">
    <brk id="4" max="1048575" man="1"/>
  </colBreaks>
  <ignoredErrors>
    <ignoredError sqref="D1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EF7D2-EBFE-49FF-9187-27183E1BADC9}">
  <sheetPr>
    <tabColor theme="9" tint="-0.249977111117893"/>
  </sheetPr>
  <dimension ref="A1:W11"/>
  <sheetViews>
    <sheetView view="pageBreakPreview" zoomScaleNormal="100" zoomScaleSheetLayoutView="100" workbookViewId="0">
      <selection activeCell="U12" sqref="U12"/>
    </sheetView>
  </sheetViews>
  <sheetFormatPr baseColWidth="10" defaultColWidth="11.28515625" defaultRowHeight="11.25" x14ac:dyDescent="0.2"/>
  <cols>
    <col min="1" max="1" width="25.5703125" style="82" customWidth="1"/>
    <col min="2" max="2" width="35.85546875" style="82" customWidth="1"/>
    <col min="3" max="3" width="3.140625" style="82" hidden="1" customWidth="1"/>
    <col min="4" max="4" width="9.7109375" style="82" customWidth="1"/>
    <col min="5" max="5" width="8.42578125" style="82" customWidth="1"/>
    <col min="6" max="6" width="9.85546875" style="82" customWidth="1"/>
    <col min="7" max="7" width="6.7109375" style="82" customWidth="1"/>
    <col min="8" max="8" width="6.85546875" style="82" customWidth="1"/>
    <col min="9" max="9" width="9.5703125" style="82" customWidth="1"/>
    <col min="10" max="10" width="5" style="82" hidden="1" customWidth="1"/>
    <col min="11" max="11" width="3.28515625" style="82" hidden="1" customWidth="1"/>
    <col min="12" max="12" width="8.85546875" style="82" customWidth="1"/>
    <col min="13" max="13" width="5" style="82" hidden="1" customWidth="1"/>
    <col min="14" max="14" width="9.5703125" style="82" customWidth="1"/>
    <col min="15" max="15" width="2.42578125" style="82" hidden="1" customWidth="1"/>
    <col min="16" max="16" width="4.7109375" style="82" hidden="1" customWidth="1"/>
    <col min="17" max="17" width="10.85546875" style="82" customWidth="1"/>
    <col min="18" max="18" width="5" style="82" customWidth="1"/>
    <col min="19" max="16384" width="11.28515625" style="82"/>
  </cols>
  <sheetData>
    <row r="1" spans="1:23" x14ac:dyDescent="0.2">
      <c r="A1" s="495" t="s">
        <v>139</v>
      </c>
      <c r="B1" s="495"/>
      <c r="C1" s="530"/>
      <c r="D1" s="530"/>
      <c r="E1" s="530"/>
      <c r="F1" s="530"/>
      <c r="G1" s="530"/>
      <c r="H1" s="36"/>
      <c r="I1" s="36"/>
      <c r="J1" s="36"/>
      <c r="K1" s="36"/>
      <c r="L1" s="36"/>
      <c r="M1" s="36"/>
      <c r="N1" s="36"/>
      <c r="O1" s="36"/>
      <c r="P1" s="36"/>
      <c r="Q1" s="36"/>
      <c r="R1" s="36"/>
    </row>
    <row r="2" spans="1:23" x14ac:dyDescent="0.2">
      <c r="A2" s="495" t="s">
        <v>140</v>
      </c>
      <c r="B2" s="495"/>
      <c r="C2" s="530"/>
      <c r="D2" s="530"/>
      <c r="E2" s="530"/>
      <c r="F2" s="530"/>
      <c r="G2" s="530"/>
      <c r="H2" s="36"/>
      <c r="I2" s="36"/>
      <c r="J2" s="36"/>
      <c r="K2" s="36"/>
      <c r="L2" s="36"/>
      <c r="M2" s="36"/>
      <c r="N2" s="36"/>
      <c r="O2" s="36"/>
      <c r="P2" s="36"/>
      <c r="Q2" s="36"/>
      <c r="R2" s="36"/>
    </row>
    <row r="3" spans="1:23" x14ac:dyDescent="0.2">
      <c r="A3" s="495"/>
      <c r="B3" s="495"/>
      <c r="C3" s="530"/>
      <c r="D3" s="530"/>
      <c r="E3" s="530"/>
      <c r="F3" s="530"/>
      <c r="G3" s="530"/>
      <c r="H3" s="36"/>
      <c r="I3" s="36"/>
      <c r="J3" s="36"/>
      <c r="K3" s="36"/>
      <c r="L3" s="36"/>
      <c r="M3" s="36"/>
      <c r="N3" s="36"/>
      <c r="O3" s="36"/>
      <c r="P3" s="36"/>
      <c r="Q3" s="36"/>
      <c r="R3" s="36"/>
    </row>
    <row r="4" spans="1:23" ht="12" thickBot="1" x14ac:dyDescent="0.25">
      <c r="A4" s="495" t="s">
        <v>141</v>
      </c>
      <c r="B4" s="286"/>
      <c r="C4" s="286"/>
      <c r="D4" s="286"/>
      <c r="E4" s="286"/>
      <c r="F4" s="286"/>
      <c r="G4" s="286"/>
      <c r="H4" s="286"/>
      <c r="I4" s="286"/>
      <c r="J4" s="286"/>
      <c r="K4" s="286"/>
      <c r="L4" s="286"/>
      <c r="M4" s="286"/>
      <c r="N4" s="286"/>
      <c r="O4" s="286"/>
      <c r="P4" s="286"/>
      <c r="Q4" s="286"/>
      <c r="R4" s="286"/>
      <c r="S4" s="531"/>
      <c r="T4" s="531"/>
      <c r="U4" s="531"/>
      <c r="V4" s="531"/>
      <c r="W4" s="531"/>
    </row>
    <row r="5" spans="1:23" s="66" customFormat="1" ht="28.35" customHeight="1" thickBot="1" x14ac:dyDescent="0.25">
      <c r="A5" s="877" t="s">
        <v>142</v>
      </c>
      <c r="B5" s="877" t="s">
        <v>143</v>
      </c>
      <c r="C5" s="874" t="s">
        <v>123</v>
      </c>
      <c r="D5" s="872"/>
      <c r="E5" s="872"/>
      <c r="F5" s="872"/>
      <c r="G5" s="872"/>
      <c r="H5" s="872"/>
      <c r="I5" s="872"/>
      <c r="J5" s="874" t="s">
        <v>130</v>
      </c>
      <c r="K5" s="872"/>
      <c r="L5" s="872"/>
      <c r="M5" s="872"/>
      <c r="N5" s="873"/>
      <c r="O5" s="872" t="s">
        <v>135</v>
      </c>
      <c r="P5" s="873"/>
      <c r="Q5" s="874" t="s">
        <v>144</v>
      </c>
      <c r="R5" s="873"/>
    </row>
    <row r="6" spans="1:23" s="67" customFormat="1" ht="109.5" customHeight="1" thickBot="1" x14ac:dyDescent="0.25">
      <c r="A6" s="878"/>
      <c r="B6" s="878"/>
      <c r="C6" s="106" t="s">
        <v>124</v>
      </c>
      <c r="D6" s="107" t="s">
        <v>125</v>
      </c>
      <c r="E6" s="107" t="s">
        <v>126</v>
      </c>
      <c r="F6" s="107" t="s">
        <v>127</v>
      </c>
      <c r="G6" s="107" t="s">
        <v>145</v>
      </c>
      <c r="H6" s="107" t="s">
        <v>146</v>
      </c>
      <c r="I6" s="108" t="s">
        <v>147</v>
      </c>
      <c r="J6" s="106" t="s">
        <v>148</v>
      </c>
      <c r="K6" s="107" t="s">
        <v>149</v>
      </c>
      <c r="L6" s="107" t="s">
        <v>133</v>
      </c>
      <c r="M6" s="107" t="s">
        <v>134</v>
      </c>
      <c r="N6" s="532" t="s">
        <v>150</v>
      </c>
      <c r="O6" s="533" t="s">
        <v>136</v>
      </c>
      <c r="P6" s="108" t="s">
        <v>151</v>
      </c>
      <c r="Q6" s="534" t="s">
        <v>152</v>
      </c>
      <c r="R6" s="109" t="s">
        <v>153</v>
      </c>
    </row>
    <row r="7" spans="1:23" ht="21.75" customHeight="1" x14ac:dyDescent="0.2">
      <c r="A7" s="875" t="s">
        <v>154</v>
      </c>
      <c r="B7" s="535" t="s">
        <v>155</v>
      </c>
      <c r="C7" s="110"/>
      <c r="D7" s="536">
        <v>426638982</v>
      </c>
      <c r="E7" s="536">
        <v>39167085</v>
      </c>
      <c r="F7" s="536">
        <v>124197429</v>
      </c>
      <c r="G7" s="536">
        <v>42219</v>
      </c>
      <c r="H7" s="536">
        <v>150660</v>
      </c>
      <c r="I7" s="537">
        <f>SUM(D7:H7)</f>
        <v>590196375</v>
      </c>
      <c r="J7" s="110"/>
      <c r="K7" s="111"/>
      <c r="L7" s="536">
        <v>3399083</v>
      </c>
      <c r="M7" s="111"/>
      <c r="N7" s="538">
        <f>L7</f>
        <v>3399083</v>
      </c>
      <c r="O7" s="539"/>
      <c r="P7" s="112"/>
      <c r="Q7" s="540">
        <f>I7+N7</f>
        <v>593595458</v>
      </c>
      <c r="R7" s="541">
        <f>Q7/Q10</f>
        <v>0.90327822689363746</v>
      </c>
    </row>
    <row r="8" spans="1:23" ht="22.5" x14ac:dyDescent="0.2">
      <c r="A8" s="876"/>
      <c r="B8" s="542" t="s">
        <v>156</v>
      </c>
      <c r="C8" s="113"/>
      <c r="D8" s="114"/>
      <c r="E8" s="114"/>
      <c r="F8" s="543">
        <v>2000000</v>
      </c>
      <c r="G8" s="114"/>
      <c r="H8" s="114"/>
      <c r="I8" s="544">
        <f>F8</f>
        <v>2000000</v>
      </c>
      <c r="J8" s="113"/>
      <c r="K8" s="114"/>
      <c r="L8" s="543">
        <v>61561374</v>
      </c>
      <c r="M8" s="114"/>
      <c r="N8" s="545">
        <f>L8</f>
        <v>61561374</v>
      </c>
      <c r="O8" s="546"/>
      <c r="P8" s="115"/>
      <c r="Q8" s="540">
        <f>I8+N8</f>
        <v>63561374</v>
      </c>
      <c r="R8" s="547">
        <f>Q8/Q10</f>
        <v>9.6721773106362527E-2</v>
      </c>
    </row>
    <row r="9" spans="1:23" ht="12" thickBot="1" x14ac:dyDescent="0.25">
      <c r="A9" s="116"/>
      <c r="B9" s="116"/>
      <c r="C9" s="117"/>
      <c r="D9" s="118"/>
      <c r="E9" s="118"/>
      <c r="F9" s="118"/>
      <c r="G9" s="118"/>
      <c r="H9" s="118"/>
      <c r="I9" s="119"/>
      <c r="J9" s="117"/>
      <c r="K9" s="118"/>
      <c r="L9" s="118"/>
      <c r="M9" s="118"/>
      <c r="N9" s="120"/>
      <c r="O9" s="548"/>
      <c r="P9" s="119"/>
      <c r="Q9" s="117"/>
      <c r="R9" s="120"/>
    </row>
    <row r="10" spans="1:23" ht="12" thickBot="1" x14ac:dyDescent="0.25">
      <c r="A10" s="121" t="s">
        <v>157</v>
      </c>
      <c r="B10" s="121" t="s">
        <v>157</v>
      </c>
      <c r="C10" s="122"/>
      <c r="D10" s="549">
        <f>D7+D8</f>
        <v>426638982</v>
      </c>
      <c r="E10" s="549">
        <f t="shared" ref="E10:L10" si="0">E7+E8</f>
        <v>39167085</v>
      </c>
      <c r="F10" s="549">
        <f t="shared" si="0"/>
        <v>126197429</v>
      </c>
      <c r="G10" s="549">
        <f t="shared" si="0"/>
        <v>42219</v>
      </c>
      <c r="H10" s="549">
        <f t="shared" si="0"/>
        <v>150660</v>
      </c>
      <c r="I10" s="550">
        <f>I7+I8</f>
        <v>592196375</v>
      </c>
      <c r="J10" s="551"/>
      <c r="K10" s="549"/>
      <c r="L10" s="549">
        <f t="shared" si="0"/>
        <v>64960457</v>
      </c>
      <c r="M10" s="549"/>
      <c r="N10" s="552">
        <f>N7+N8</f>
        <v>64960457</v>
      </c>
      <c r="O10" s="553"/>
      <c r="P10" s="549"/>
      <c r="Q10" s="551">
        <f>N10+I10</f>
        <v>657156832</v>
      </c>
      <c r="R10" s="554">
        <f>R7+R8</f>
        <v>1</v>
      </c>
    </row>
    <row r="11" spans="1:23" x14ac:dyDescent="0.2">
      <c r="A11" s="555"/>
      <c r="B11" s="555"/>
      <c r="C11" s="68"/>
      <c r="D11" s="68"/>
      <c r="E11" s="69"/>
      <c r="F11" s="69"/>
      <c r="G11" s="69"/>
      <c r="H11" s="69"/>
      <c r="I11" s="69"/>
      <c r="J11" s="69"/>
      <c r="K11" s="69"/>
      <c r="L11" s="69"/>
      <c r="M11" s="69"/>
      <c r="N11" s="69"/>
      <c r="O11" s="69"/>
      <c r="P11" s="69"/>
      <c r="Q11" s="69"/>
      <c r="R11" s="69"/>
    </row>
  </sheetData>
  <mergeCells count="7">
    <mergeCell ref="O5:P5"/>
    <mergeCell ref="Q5:R5"/>
    <mergeCell ref="A7:A8"/>
    <mergeCell ref="A5:A6"/>
    <mergeCell ref="B5:B6"/>
    <mergeCell ref="C5:I5"/>
    <mergeCell ref="J5:N5"/>
  </mergeCells>
  <printOptions horizontalCentered="1"/>
  <pageMargins left="0.23622047244094491" right="0.23622047244094491" top="0.74803149606299213" bottom="0.74803149606299213" header="0.31496062992125984" footer="0.31496062992125984"/>
  <pageSetup paperSize="9" scale="85"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D51"/>
  <sheetViews>
    <sheetView view="pageBreakPreview" zoomScale="60" zoomScaleNormal="100" workbookViewId="0">
      <selection activeCell="A2" sqref="A2"/>
    </sheetView>
  </sheetViews>
  <sheetFormatPr baseColWidth="10" defaultColWidth="11.28515625" defaultRowHeight="12.75" x14ac:dyDescent="0.2"/>
  <cols>
    <col min="1" max="1" width="64" customWidth="1"/>
    <col min="2" max="4" width="10.140625" customWidth="1"/>
  </cols>
  <sheetData>
    <row r="1" spans="1:4" x14ac:dyDescent="0.2">
      <c r="A1" s="55" t="s">
        <v>158</v>
      </c>
    </row>
    <row r="2" spans="1:4" x14ac:dyDescent="0.2">
      <c r="A2" s="56" t="s">
        <v>159</v>
      </c>
    </row>
    <row r="3" spans="1:4" s="73" customFormat="1" ht="28.35" customHeight="1" x14ac:dyDescent="0.2">
      <c r="A3" s="83" t="s">
        <v>160</v>
      </c>
      <c r="B3" s="84">
        <v>2020</v>
      </c>
      <c r="C3" s="84">
        <v>2021</v>
      </c>
      <c r="D3" s="84">
        <v>2022</v>
      </c>
    </row>
    <row r="4" spans="1:4" x14ac:dyDescent="0.2">
      <c r="A4" s="75" t="s">
        <v>161</v>
      </c>
      <c r="B4" s="74"/>
      <c r="C4" s="74"/>
      <c r="D4" s="74"/>
    </row>
    <row r="5" spans="1:4" s="76" customFormat="1" x14ac:dyDescent="0.2">
      <c r="A5" s="75" t="s">
        <v>162</v>
      </c>
      <c r="B5" s="75"/>
      <c r="C5" s="75"/>
      <c r="D5" s="75"/>
    </row>
    <row r="6" spans="1:4" s="76" customFormat="1" x14ac:dyDescent="0.2">
      <c r="A6" s="75" t="s">
        <v>163</v>
      </c>
      <c r="B6" s="75"/>
      <c r="C6" s="75"/>
      <c r="D6" s="75"/>
    </row>
    <row r="7" spans="1:4" s="76" customFormat="1" x14ac:dyDescent="0.2">
      <c r="A7" s="75" t="s">
        <v>164</v>
      </c>
      <c r="B7" s="75"/>
      <c r="C7" s="75"/>
      <c r="D7" s="75"/>
    </row>
    <row r="8" spans="1:4" s="76" customFormat="1" x14ac:dyDescent="0.2">
      <c r="A8" s="75" t="s">
        <v>165</v>
      </c>
      <c r="B8" s="75"/>
      <c r="C8" s="75"/>
      <c r="D8" s="75"/>
    </row>
    <row r="9" spans="1:4" s="76" customFormat="1" x14ac:dyDescent="0.2">
      <c r="A9" s="75" t="s">
        <v>166</v>
      </c>
      <c r="B9" s="75"/>
      <c r="C9" s="75"/>
      <c r="D9" s="75"/>
    </row>
    <row r="10" spans="1:4" s="76" customFormat="1" x14ac:dyDescent="0.2">
      <c r="A10" s="75" t="s">
        <v>167</v>
      </c>
      <c r="B10" s="75"/>
      <c r="C10" s="75"/>
      <c r="D10" s="75"/>
    </row>
    <row r="11" spans="1:4" s="76" customFormat="1" x14ac:dyDescent="0.2">
      <c r="A11" s="75" t="s">
        <v>168</v>
      </c>
      <c r="B11" s="75"/>
      <c r="C11" s="75"/>
      <c r="D11" s="75"/>
    </row>
    <row r="12" spans="1:4" s="76" customFormat="1" x14ac:dyDescent="0.2">
      <c r="A12" s="75" t="s">
        <v>169</v>
      </c>
      <c r="B12" s="75"/>
      <c r="C12" s="75"/>
      <c r="D12" s="75"/>
    </row>
    <row r="13" spans="1:4" s="76" customFormat="1" x14ac:dyDescent="0.2">
      <c r="A13" s="75" t="s">
        <v>170</v>
      </c>
      <c r="B13" s="75"/>
      <c r="C13" s="75"/>
      <c r="D13" s="75"/>
    </row>
    <row r="14" spans="1:4" s="76" customFormat="1" x14ac:dyDescent="0.2">
      <c r="A14" s="75" t="s">
        <v>171</v>
      </c>
      <c r="B14" s="75"/>
      <c r="C14" s="75"/>
      <c r="D14" s="75"/>
    </row>
    <row r="15" spans="1:4" s="76" customFormat="1" x14ac:dyDescent="0.2">
      <c r="A15" s="75" t="s">
        <v>172</v>
      </c>
      <c r="B15" s="75"/>
      <c r="C15" s="75"/>
      <c r="D15" s="75"/>
    </row>
    <row r="16" spans="1:4" s="76" customFormat="1" x14ac:dyDescent="0.2">
      <c r="A16" s="75" t="s">
        <v>173</v>
      </c>
      <c r="B16" s="75"/>
      <c r="C16" s="75"/>
      <c r="D16" s="75"/>
    </row>
    <row r="17" spans="1:4" s="80" customFormat="1" ht="22.5" customHeight="1" x14ac:dyDescent="0.2">
      <c r="A17" s="81" t="s">
        <v>107</v>
      </c>
      <c r="B17" s="79"/>
      <c r="C17" s="79"/>
      <c r="D17" s="79"/>
    </row>
    <row r="19" spans="1:4" s="73" customFormat="1" ht="28.35" customHeight="1" x14ac:dyDescent="0.2">
      <c r="A19" s="83" t="s">
        <v>174</v>
      </c>
      <c r="B19" s="84">
        <v>2020</v>
      </c>
      <c r="C19" s="84" t="s">
        <v>109</v>
      </c>
      <c r="D19" s="84" t="s">
        <v>110</v>
      </c>
    </row>
    <row r="20" spans="1:4" x14ac:dyDescent="0.2">
      <c r="A20" s="75" t="s">
        <v>161</v>
      </c>
      <c r="B20" s="74"/>
      <c r="C20" s="74"/>
      <c r="D20" s="74"/>
    </row>
    <row r="21" spans="1:4" s="76" customFormat="1" x14ac:dyDescent="0.2">
      <c r="A21" s="75" t="s">
        <v>162</v>
      </c>
      <c r="B21" s="75"/>
      <c r="C21" s="75"/>
      <c r="D21" s="75"/>
    </row>
    <row r="22" spans="1:4" s="76" customFormat="1" x14ac:dyDescent="0.2">
      <c r="A22" s="75" t="s">
        <v>163</v>
      </c>
      <c r="B22" s="75"/>
      <c r="C22" s="75"/>
      <c r="D22" s="75"/>
    </row>
    <row r="23" spans="1:4" s="76" customFormat="1" x14ac:dyDescent="0.2">
      <c r="A23" s="75" t="s">
        <v>164</v>
      </c>
      <c r="B23" s="75"/>
      <c r="C23" s="75"/>
      <c r="D23" s="75"/>
    </row>
    <row r="24" spans="1:4" s="76" customFormat="1" x14ac:dyDescent="0.2">
      <c r="A24" s="75" t="s">
        <v>165</v>
      </c>
      <c r="B24" s="75"/>
      <c r="C24" s="75"/>
      <c r="D24" s="75"/>
    </row>
    <row r="25" spans="1:4" s="76" customFormat="1" x14ac:dyDescent="0.2">
      <c r="A25" s="75" t="s">
        <v>166</v>
      </c>
      <c r="B25" s="75"/>
      <c r="C25" s="75"/>
      <c r="D25" s="75"/>
    </row>
    <row r="26" spans="1:4" s="76" customFormat="1" x14ac:dyDescent="0.2">
      <c r="A26" s="75" t="s">
        <v>167</v>
      </c>
      <c r="B26" s="75"/>
      <c r="C26" s="75"/>
      <c r="D26" s="75"/>
    </row>
    <row r="27" spans="1:4" s="76" customFormat="1" x14ac:dyDescent="0.2">
      <c r="A27" s="75" t="s">
        <v>168</v>
      </c>
      <c r="B27" s="75"/>
      <c r="C27" s="75"/>
      <c r="D27" s="75"/>
    </row>
    <row r="28" spans="1:4" s="76" customFormat="1" x14ac:dyDescent="0.2">
      <c r="A28" s="75" t="s">
        <v>169</v>
      </c>
      <c r="B28" s="75"/>
      <c r="C28" s="75"/>
      <c r="D28" s="75"/>
    </row>
    <row r="29" spans="1:4" s="76" customFormat="1" x14ac:dyDescent="0.2">
      <c r="A29" s="75" t="s">
        <v>170</v>
      </c>
      <c r="B29" s="75"/>
      <c r="C29" s="75"/>
      <c r="D29" s="75"/>
    </row>
    <row r="30" spans="1:4" s="76" customFormat="1" x14ac:dyDescent="0.2">
      <c r="A30" s="75" t="s">
        <v>171</v>
      </c>
      <c r="B30" s="75"/>
      <c r="C30" s="75"/>
      <c r="D30" s="75"/>
    </row>
    <row r="31" spans="1:4" s="76" customFormat="1" x14ac:dyDescent="0.2">
      <c r="A31" s="75" t="s">
        <v>172</v>
      </c>
      <c r="B31" s="75"/>
      <c r="C31" s="75"/>
      <c r="D31" s="75"/>
    </row>
    <row r="32" spans="1:4" s="76" customFormat="1" x14ac:dyDescent="0.2">
      <c r="A32" s="75" t="s">
        <v>173</v>
      </c>
      <c r="B32" s="75"/>
      <c r="C32" s="75"/>
      <c r="D32" s="75"/>
    </row>
    <row r="33" spans="1:4" s="80" customFormat="1" ht="22.5" customHeight="1" x14ac:dyDescent="0.2">
      <c r="A33" s="81" t="s">
        <v>107</v>
      </c>
      <c r="B33" s="79"/>
      <c r="C33" s="79"/>
      <c r="D33" s="79"/>
    </row>
    <row r="35" spans="1:4" s="73" customFormat="1" ht="28.35" customHeight="1" x14ac:dyDescent="0.2">
      <c r="A35" s="83" t="s">
        <v>175</v>
      </c>
      <c r="B35" s="84">
        <v>2020</v>
      </c>
      <c r="C35" s="84" t="s">
        <v>109</v>
      </c>
      <c r="D35" s="84" t="s">
        <v>110</v>
      </c>
    </row>
    <row r="36" spans="1:4" x14ac:dyDescent="0.2">
      <c r="A36" s="75" t="s">
        <v>161</v>
      </c>
      <c r="B36" s="74"/>
      <c r="C36" s="74"/>
      <c r="D36" s="74"/>
    </row>
    <row r="37" spans="1:4" s="76" customFormat="1" x14ac:dyDescent="0.2">
      <c r="A37" s="75" t="s">
        <v>162</v>
      </c>
      <c r="B37" s="75"/>
      <c r="C37" s="75"/>
      <c r="D37" s="75"/>
    </row>
    <row r="38" spans="1:4" s="76" customFormat="1" x14ac:dyDescent="0.2">
      <c r="A38" s="75" t="s">
        <v>163</v>
      </c>
      <c r="B38" s="75"/>
      <c r="C38" s="75"/>
      <c r="D38" s="75"/>
    </row>
    <row r="39" spans="1:4" s="76" customFormat="1" x14ac:dyDescent="0.2">
      <c r="A39" s="75" t="s">
        <v>164</v>
      </c>
      <c r="B39" s="75"/>
      <c r="C39" s="75"/>
      <c r="D39" s="75"/>
    </row>
    <row r="40" spans="1:4" s="76" customFormat="1" x14ac:dyDescent="0.2">
      <c r="A40" s="75" t="s">
        <v>165</v>
      </c>
      <c r="B40" s="75"/>
      <c r="C40" s="75"/>
      <c r="D40" s="75"/>
    </row>
    <row r="41" spans="1:4" s="76" customFormat="1" x14ac:dyDescent="0.2">
      <c r="A41" s="75" t="s">
        <v>166</v>
      </c>
      <c r="B41" s="75"/>
      <c r="C41" s="75"/>
      <c r="D41" s="75"/>
    </row>
    <row r="42" spans="1:4" s="76" customFormat="1" x14ac:dyDescent="0.2">
      <c r="A42" s="75" t="s">
        <v>167</v>
      </c>
      <c r="B42" s="75"/>
      <c r="C42" s="75"/>
      <c r="D42" s="75"/>
    </row>
    <row r="43" spans="1:4" s="76" customFormat="1" x14ac:dyDescent="0.2">
      <c r="A43" s="75" t="s">
        <v>168</v>
      </c>
      <c r="B43" s="75"/>
      <c r="C43" s="75"/>
      <c r="D43" s="75"/>
    </row>
    <row r="44" spans="1:4" s="76" customFormat="1" x14ac:dyDescent="0.2">
      <c r="A44" s="75" t="s">
        <v>169</v>
      </c>
      <c r="B44" s="75"/>
      <c r="C44" s="75"/>
      <c r="D44" s="75"/>
    </row>
    <row r="45" spans="1:4" s="76" customFormat="1" x14ac:dyDescent="0.2">
      <c r="A45" s="75" t="s">
        <v>170</v>
      </c>
      <c r="B45" s="75"/>
      <c r="C45" s="75"/>
      <c r="D45" s="75"/>
    </row>
    <row r="46" spans="1:4" s="76" customFormat="1" x14ac:dyDescent="0.2">
      <c r="A46" s="75" t="s">
        <v>171</v>
      </c>
      <c r="B46" s="75"/>
      <c r="C46" s="75"/>
      <c r="D46" s="75"/>
    </row>
    <row r="47" spans="1:4" s="76" customFormat="1" x14ac:dyDescent="0.2">
      <c r="A47" s="75" t="s">
        <v>172</v>
      </c>
      <c r="B47" s="75"/>
      <c r="C47" s="75"/>
      <c r="D47" s="75"/>
    </row>
    <row r="48" spans="1:4" s="76" customFormat="1" x14ac:dyDescent="0.2">
      <c r="A48" s="75" t="s">
        <v>173</v>
      </c>
      <c r="B48" s="75"/>
      <c r="C48" s="75"/>
      <c r="D48" s="75"/>
    </row>
    <row r="49" spans="1:4" s="80" customFormat="1" ht="22.5" customHeight="1" x14ac:dyDescent="0.2">
      <c r="A49" s="81" t="s">
        <v>107</v>
      </c>
      <c r="B49" s="79"/>
      <c r="C49" s="79"/>
      <c r="D49" s="79"/>
    </row>
    <row r="50" spans="1:4" x14ac:dyDescent="0.2">
      <c r="A50" s="187" t="s">
        <v>114</v>
      </c>
    </row>
    <row r="51" spans="1:4" x14ac:dyDescent="0.2">
      <c r="A51" s="188" t="s">
        <v>115</v>
      </c>
    </row>
  </sheetData>
  <pageMargins left="0.47244094488188981" right="0.51181102362204722" top="0.74803149606299213" bottom="0.74803149606299213" header="0.31496062992125984" footer="0.31496062992125984"/>
  <pageSetup paperSize="9" orientation="portrait" r:id="rId1"/>
  <headerFooter>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rgb="FFC00000"/>
  </sheetPr>
  <dimension ref="A1:N51"/>
  <sheetViews>
    <sheetView view="pageBreakPreview" zoomScale="70" zoomScaleNormal="100" zoomScaleSheetLayoutView="70" zoomScalePageLayoutView="90" workbookViewId="0">
      <selection activeCell="O34" sqref="O34"/>
    </sheetView>
  </sheetViews>
  <sheetFormatPr baseColWidth="10" defaultColWidth="11.28515625" defaultRowHeight="11.25" x14ac:dyDescent="0.2"/>
  <cols>
    <col min="1" max="1" width="30.7109375" style="63" customWidth="1"/>
    <col min="2" max="3" width="8.7109375" style="63" customWidth="1"/>
    <col min="4" max="5" width="8.7109375" style="82" customWidth="1"/>
    <col min="6" max="14" width="8.7109375" style="63" customWidth="1"/>
    <col min="15" max="16384" width="11.28515625" style="63"/>
  </cols>
  <sheetData>
    <row r="1" spans="1:14" s="60" customFormat="1" ht="14.25" customHeight="1" x14ac:dyDescent="0.2">
      <c r="A1" s="123" t="s">
        <v>176</v>
      </c>
      <c r="B1" s="124"/>
      <c r="C1" s="124"/>
      <c r="D1" s="124"/>
      <c r="E1" s="124"/>
      <c r="F1" s="124"/>
      <c r="G1" s="124"/>
      <c r="H1" s="124"/>
      <c r="I1" s="124"/>
      <c r="J1" s="124"/>
      <c r="K1" s="124"/>
      <c r="L1" s="124"/>
      <c r="M1" s="124"/>
      <c r="N1" s="124"/>
    </row>
    <row r="2" spans="1:14" s="62" customFormat="1" ht="12" thickBot="1" x14ac:dyDescent="0.25">
      <c r="A2" s="56" t="s">
        <v>177</v>
      </c>
      <c r="B2" s="56"/>
      <c r="C2" s="56"/>
      <c r="D2" s="56"/>
      <c r="E2" s="56"/>
      <c r="F2" s="56"/>
      <c r="G2" s="56"/>
      <c r="H2" s="56"/>
      <c r="I2" s="56"/>
      <c r="J2" s="56"/>
      <c r="K2" s="56"/>
      <c r="L2" s="56"/>
      <c r="M2" s="56"/>
      <c r="N2" s="56"/>
    </row>
    <row r="3" spans="1:14" s="64" customFormat="1" ht="12.75" customHeight="1" thickBot="1" x14ac:dyDescent="0.25">
      <c r="A3" s="884" t="s">
        <v>178</v>
      </c>
      <c r="B3" s="882" t="s">
        <v>179</v>
      </c>
      <c r="C3" s="883"/>
      <c r="D3" s="883"/>
      <c r="E3" s="883"/>
      <c r="F3" s="879" t="s">
        <v>180</v>
      </c>
      <c r="G3" s="880"/>
      <c r="H3" s="881"/>
      <c r="I3" s="879" t="s">
        <v>181</v>
      </c>
      <c r="J3" s="880"/>
      <c r="K3" s="880"/>
      <c r="L3" s="880"/>
      <c r="M3" s="880"/>
      <c r="N3" s="881"/>
    </row>
    <row r="4" spans="1:14" s="70" customFormat="1" ht="84.95" customHeight="1" thickBot="1" x14ac:dyDescent="0.25">
      <c r="A4" s="885"/>
      <c r="B4" s="125">
        <v>2020</v>
      </c>
      <c r="C4" s="126">
        <v>2021</v>
      </c>
      <c r="D4" s="126" t="s">
        <v>182</v>
      </c>
      <c r="E4" s="128" t="s">
        <v>183</v>
      </c>
      <c r="F4" s="125">
        <v>2020</v>
      </c>
      <c r="G4" s="126">
        <v>2021</v>
      </c>
      <c r="H4" s="126" t="s">
        <v>182</v>
      </c>
      <c r="I4" s="125">
        <v>2020</v>
      </c>
      <c r="J4" s="126" t="s">
        <v>109</v>
      </c>
      <c r="K4" s="126" t="s">
        <v>182</v>
      </c>
      <c r="L4" s="127" t="s">
        <v>184</v>
      </c>
      <c r="M4" s="127" t="s">
        <v>183</v>
      </c>
      <c r="N4" s="128" t="s">
        <v>185</v>
      </c>
    </row>
    <row r="5" spans="1:14" ht="8.25" customHeight="1" x14ac:dyDescent="0.2">
      <c r="A5" s="129"/>
      <c r="B5" s="130"/>
      <c r="C5" s="131"/>
      <c r="D5" s="131"/>
      <c r="E5" s="132"/>
      <c r="F5" s="130"/>
      <c r="G5" s="131"/>
      <c r="H5" s="133"/>
      <c r="I5" s="130"/>
      <c r="J5" s="131"/>
      <c r="K5" s="133"/>
      <c r="L5" s="132"/>
      <c r="M5" s="132"/>
      <c r="N5" s="133"/>
    </row>
    <row r="6" spans="1:14" ht="8.25" customHeight="1" x14ac:dyDescent="0.2">
      <c r="A6" s="134" t="s">
        <v>186</v>
      </c>
      <c r="B6" s="135"/>
      <c r="C6" s="136"/>
      <c r="D6" s="136"/>
      <c r="E6" s="137"/>
      <c r="F6" s="135"/>
      <c r="G6" s="136"/>
      <c r="H6" s="138"/>
      <c r="I6" s="135"/>
      <c r="J6" s="136"/>
      <c r="K6" s="138"/>
      <c r="L6" s="137"/>
      <c r="M6" s="137"/>
      <c r="N6" s="138"/>
    </row>
    <row r="7" spans="1:14" ht="8.25" customHeight="1" x14ac:dyDescent="0.2">
      <c r="A7" s="139" t="s">
        <v>187</v>
      </c>
      <c r="B7" s="140"/>
      <c r="C7" s="141"/>
      <c r="D7" s="141"/>
      <c r="E7" s="142"/>
      <c r="F7" s="140"/>
      <c r="G7" s="141"/>
      <c r="H7" s="143"/>
      <c r="I7" s="140"/>
      <c r="J7" s="141"/>
      <c r="K7" s="143"/>
      <c r="L7" s="142"/>
      <c r="M7" s="142"/>
      <c r="N7" s="143"/>
    </row>
    <row r="8" spans="1:14" s="64" customFormat="1" ht="8.25" customHeight="1" x14ac:dyDescent="0.2">
      <c r="A8" s="144"/>
      <c r="B8" s="140"/>
      <c r="C8" s="141"/>
      <c r="D8" s="141"/>
      <c r="E8" s="142"/>
      <c r="F8" s="140"/>
      <c r="G8" s="141"/>
      <c r="H8" s="143"/>
      <c r="I8" s="140"/>
      <c r="J8" s="141"/>
      <c r="K8" s="143"/>
      <c r="L8" s="142"/>
      <c r="M8" s="142"/>
      <c r="N8" s="143"/>
    </row>
    <row r="9" spans="1:14" ht="8.25" customHeight="1" x14ac:dyDescent="0.2">
      <c r="A9" s="134" t="s">
        <v>188</v>
      </c>
      <c r="B9" s="140"/>
      <c r="C9" s="141"/>
      <c r="D9" s="141"/>
      <c r="E9" s="142"/>
      <c r="F9" s="140"/>
      <c r="G9" s="141"/>
      <c r="H9" s="143"/>
      <c r="I9" s="140"/>
      <c r="J9" s="141"/>
      <c r="K9" s="143"/>
      <c r="L9" s="142"/>
      <c r="M9" s="142"/>
      <c r="N9" s="143"/>
    </row>
    <row r="10" spans="1:14" ht="8.25" customHeight="1" x14ac:dyDescent="0.2">
      <c r="A10" s="145" t="s">
        <v>189</v>
      </c>
      <c r="B10" s="140"/>
      <c r="C10" s="141"/>
      <c r="D10" s="141"/>
      <c r="E10" s="142"/>
      <c r="F10" s="140"/>
      <c r="G10" s="141"/>
      <c r="H10" s="143"/>
      <c r="I10" s="140"/>
      <c r="J10" s="141"/>
      <c r="K10" s="143"/>
      <c r="L10" s="142"/>
      <c r="M10" s="142"/>
      <c r="N10" s="143"/>
    </row>
    <row r="11" spans="1:14" ht="8.25" customHeight="1" x14ac:dyDescent="0.2">
      <c r="A11" s="145" t="s">
        <v>190</v>
      </c>
      <c r="B11" s="140"/>
      <c r="C11" s="141"/>
      <c r="D11" s="141"/>
      <c r="E11" s="142"/>
      <c r="F11" s="140"/>
      <c r="G11" s="141"/>
      <c r="H11" s="143"/>
      <c r="I11" s="140"/>
      <c r="J11" s="141"/>
      <c r="K11" s="143"/>
      <c r="L11" s="142"/>
      <c r="M11" s="142"/>
      <c r="N11" s="143"/>
    </row>
    <row r="12" spans="1:14" ht="8.25" customHeight="1" x14ac:dyDescent="0.2">
      <c r="A12" s="145" t="s">
        <v>191</v>
      </c>
      <c r="B12" s="140"/>
      <c r="C12" s="141"/>
      <c r="D12" s="141"/>
      <c r="E12" s="142"/>
      <c r="F12" s="140"/>
      <c r="G12" s="141"/>
      <c r="H12" s="143"/>
      <c r="I12" s="140"/>
      <c r="J12" s="141"/>
      <c r="K12" s="143"/>
      <c r="L12" s="142"/>
      <c r="M12" s="142"/>
      <c r="N12" s="143"/>
    </row>
    <row r="13" spans="1:14" ht="8.25" customHeight="1" x14ac:dyDescent="0.2">
      <c r="A13" s="145" t="s">
        <v>192</v>
      </c>
      <c r="B13" s="140"/>
      <c r="C13" s="141"/>
      <c r="D13" s="141"/>
      <c r="E13" s="142"/>
      <c r="F13" s="140"/>
      <c r="G13" s="141"/>
      <c r="H13" s="143"/>
      <c r="I13" s="140"/>
      <c r="J13" s="141"/>
      <c r="K13" s="143"/>
      <c r="L13" s="142"/>
      <c r="M13" s="142"/>
      <c r="N13" s="143"/>
    </row>
    <row r="14" spans="1:14" ht="8.25" customHeight="1" x14ac:dyDescent="0.2">
      <c r="A14" s="145"/>
      <c r="B14" s="135"/>
      <c r="C14" s="136"/>
      <c r="D14" s="136"/>
      <c r="E14" s="137"/>
      <c r="F14" s="135"/>
      <c r="G14" s="136"/>
      <c r="H14" s="138"/>
      <c r="I14" s="135"/>
      <c r="J14" s="136"/>
      <c r="K14" s="138"/>
      <c r="L14" s="137"/>
      <c r="M14" s="137"/>
      <c r="N14" s="138"/>
    </row>
    <row r="15" spans="1:14" ht="8.25" customHeight="1" x14ac:dyDescent="0.2">
      <c r="A15" s="134" t="s">
        <v>193</v>
      </c>
      <c r="B15" s="140"/>
      <c r="C15" s="141"/>
      <c r="D15" s="141"/>
      <c r="E15" s="142"/>
      <c r="F15" s="140"/>
      <c r="G15" s="141"/>
      <c r="H15" s="143"/>
      <c r="I15" s="140"/>
      <c r="J15" s="141"/>
      <c r="K15" s="143"/>
      <c r="L15" s="142"/>
      <c r="M15" s="142"/>
      <c r="N15" s="143"/>
    </row>
    <row r="16" spans="1:14" ht="8.25" customHeight="1" x14ac:dyDescent="0.2">
      <c r="A16" s="145" t="s">
        <v>194</v>
      </c>
      <c r="B16" s="140"/>
      <c r="C16" s="141"/>
      <c r="D16" s="141"/>
      <c r="E16" s="142"/>
      <c r="F16" s="140"/>
      <c r="G16" s="141"/>
      <c r="H16" s="143"/>
      <c r="I16" s="140"/>
      <c r="J16" s="141"/>
      <c r="K16" s="143"/>
      <c r="L16" s="142"/>
      <c r="M16" s="142"/>
      <c r="N16" s="143"/>
    </row>
    <row r="17" spans="1:14" ht="8.25" customHeight="1" x14ac:dyDescent="0.2">
      <c r="A17" s="145" t="s">
        <v>195</v>
      </c>
      <c r="B17" s="140"/>
      <c r="C17" s="141"/>
      <c r="D17" s="141"/>
      <c r="E17" s="142"/>
      <c r="F17" s="140"/>
      <c r="G17" s="141"/>
      <c r="H17" s="143"/>
      <c r="I17" s="140"/>
      <c r="J17" s="141"/>
      <c r="K17" s="143"/>
      <c r="L17" s="142"/>
      <c r="M17" s="142"/>
      <c r="N17" s="143"/>
    </row>
    <row r="18" spans="1:14" ht="8.25" customHeight="1" x14ac:dyDescent="0.2">
      <c r="A18" s="145" t="s">
        <v>196</v>
      </c>
      <c r="B18" s="140"/>
      <c r="C18" s="141"/>
      <c r="D18" s="141"/>
      <c r="E18" s="142"/>
      <c r="F18" s="140"/>
      <c r="G18" s="141"/>
      <c r="H18" s="143"/>
      <c r="I18" s="140"/>
      <c r="J18" s="141"/>
      <c r="K18" s="143"/>
      <c r="L18" s="142"/>
      <c r="M18" s="142"/>
      <c r="N18" s="143"/>
    </row>
    <row r="19" spans="1:14" ht="8.25" customHeight="1" x14ac:dyDescent="0.2">
      <c r="A19" s="145" t="s">
        <v>197</v>
      </c>
      <c r="B19" s="140"/>
      <c r="C19" s="141"/>
      <c r="D19" s="141"/>
      <c r="E19" s="142"/>
      <c r="F19" s="140"/>
      <c r="G19" s="141"/>
      <c r="H19" s="143"/>
      <c r="I19" s="140"/>
      <c r="J19" s="141"/>
      <c r="K19" s="143"/>
      <c r="L19" s="142"/>
      <c r="M19" s="142"/>
      <c r="N19" s="143"/>
    </row>
    <row r="20" spans="1:14" ht="8.25" customHeight="1" x14ac:dyDescent="0.2">
      <c r="A20" s="145" t="s">
        <v>198</v>
      </c>
      <c r="B20" s="140"/>
      <c r="C20" s="141"/>
      <c r="D20" s="141"/>
      <c r="E20" s="142"/>
      <c r="F20" s="140"/>
      <c r="G20" s="141"/>
      <c r="H20" s="143"/>
      <c r="I20" s="140"/>
      <c r="J20" s="141"/>
      <c r="K20" s="143"/>
      <c r="L20" s="142"/>
      <c r="M20" s="142"/>
      <c r="N20" s="143"/>
    </row>
    <row r="21" spans="1:14" ht="8.25" customHeight="1" x14ac:dyDescent="0.2">
      <c r="A21" s="146"/>
      <c r="B21" s="140"/>
      <c r="C21" s="141"/>
      <c r="D21" s="141"/>
      <c r="E21" s="142"/>
      <c r="F21" s="140"/>
      <c r="G21" s="141"/>
      <c r="H21" s="143"/>
      <c r="I21" s="140"/>
      <c r="J21" s="141"/>
      <c r="K21" s="143"/>
      <c r="L21" s="142"/>
      <c r="M21" s="142"/>
      <c r="N21" s="143"/>
    </row>
    <row r="22" spans="1:14" ht="8.25" customHeight="1" x14ac:dyDescent="0.2">
      <c r="A22" s="147" t="s">
        <v>199</v>
      </c>
      <c r="B22" s="140"/>
      <c r="C22" s="141"/>
      <c r="D22" s="141"/>
      <c r="E22" s="142"/>
      <c r="F22" s="140"/>
      <c r="G22" s="141"/>
      <c r="H22" s="143"/>
      <c r="I22" s="140"/>
      <c r="J22" s="141"/>
      <c r="K22" s="143"/>
      <c r="L22" s="142"/>
      <c r="M22" s="142"/>
      <c r="N22" s="143"/>
    </row>
    <row r="23" spans="1:14" ht="8.25" customHeight="1" x14ac:dyDescent="0.2">
      <c r="A23" s="145" t="s">
        <v>200</v>
      </c>
      <c r="B23" s="140"/>
      <c r="C23" s="141"/>
      <c r="D23" s="141"/>
      <c r="E23" s="142"/>
      <c r="F23" s="140"/>
      <c r="G23" s="141"/>
      <c r="H23" s="143"/>
      <c r="I23" s="140"/>
      <c r="J23" s="141"/>
      <c r="K23" s="143"/>
      <c r="L23" s="142"/>
      <c r="M23" s="142"/>
      <c r="N23" s="143"/>
    </row>
    <row r="24" spans="1:14" ht="8.25" customHeight="1" x14ac:dyDescent="0.2">
      <c r="A24" s="145" t="s">
        <v>201</v>
      </c>
      <c r="B24" s="140"/>
      <c r="C24" s="141"/>
      <c r="D24" s="141"/>
      <c r="E24" s="142"/>
      <c r="F24" s="140"/>
      <c r="G24" s="141"/>
      <c r="H24" s="143"/>
      <c r="I24" s="140"/>
      <c r="J24" s="141"/>
      <c r="K24" s="143"/>
      <c r="L24" s="142"/>
      <c r="M24" s="142"/>
      <c r="N24" s="143"/>
    </row>
    <row r="25" spans="1:14" ht="8.25" customHeight="1" x14ac:dyDescent="0.2">
      <c r="A25" s="145" t="s">
        <v>202</v>
      </c>
      <c r="B25" s="140"/>
      <c r="C25" s="141"/>
      <c r="D25" s="141"/>
      <c r="E25" s="142"/>
      <c r="F25" s="140"/>
      <c r="G25" s="141"/>
      <c r="H25" s="143"/>
      <c r="I25" s="140"/>
      <c r="J25" s="141"/>
      <c r="K25" s="143"/>
      <c r="L25" s="142"/>
      <c r="M25" s="142"/>
      <c r="N25" s="143"/>
    </row>
    <row r="26" spans="1:14" ht="8.25" customHeight="1" x14ac:dyDescent="0.2">
      <c r="A26" s="145"/>
      <c r="B26" s="140"/>
      <c r="C26" s="141"/>
      <c r="D26" s="141"/>
      <c r="E26" s="142"/>
      <c r="F26" s="140"/>
      <c r="G26" s="141"/>
      <c r="H26" s="143"/>
      <c r="I26" s="140"/>
      <c r="J26" s="141"/>
      <c r="K26" s="143"/>
      <c r="L26" s="142"/>
      <c r="M26" s="142"/>
      <c r="N26" s="143"/>
    </row>
    <row r="27" spans="1:14" ht="8.25" customHeight="1" x14ac:dyDescent="0.2">
      <c r="A27" s="147" t="s">
        <v>203</v>
      </c>
      <c r="B27" s="140"/>
      <c r="C27" s="141"/>
      <c r="D27" s="141"/>
      <c r="E27" s="142"/>
      <c r="F27" s="140"/>
      <c r="G27" s="141"/>
      <c r="H27" s="143"/>
      <c r="I27" s="140"/>
      <c r="J27" s="141"/>
      <c r="K27" s="143"/>
      <c r="L27" s="142"/>
      <c r="M27" s="142"/>
      <c r="N27" s="143"/>
    </row>
    <row r="28" spans="1:14" ht="8.25" customHeight="1" x14ac:dyDescent="0.2">
      <c r="A28" s="145" t="s">
        <v>204</v>
      </c>
      <c r="B28" s="140"/>
      <c r="C28" s="141"/>
      <c r="D28" s="141"/>
      <c r="E28" s="142"/>
      <c r="F28" s="140"/>
      <c r="G28" s="141"/>
      <c r="H28" s="143"/>
      <c r="I28" s="140"/>
      <c r="J28" s="141"/>
      <c r="K28" s="143"/>
      <c r="L28" s="142"/>
      <c r="M28" s="142"/>
      <c r="N28" s="143"/>
    </row>
    <row r="29" spans="1:14" ht="8.25" customHeight="1" x14ac:dyDescent="0.2">
      <c r="A29" s="145" t="s">
        <v>201</v>
      </c>
      <c r="B29" s="140"/>
      <c r="C29" s="141"/>
      <c r="D29" s="141"/>
      <c r="E29" s="142"/>
      <c r="F29" s="140"/>
      <c r="G29" s="141"/>
      <c r="H29" s="143"/>
      <c r="I29" s="140"/>
      <c r="J29" s="141"/>
      <c r="K29" s="143"/>
      <c r="L29" s="142"/>
      <c r="M29" s="142"/>
      <c r="N29" s="143"/>
    </row>
    <row r="30" spans="1:14" ht="8.25" customHeight="1" x14ac:dyDescent="0.2">
      <c r="A30" s="145"/>
      <c r="B30" s="140"/>
      <c r="C30" s="141"/>
      <c r="D30" s="141"/>
      <c r="E30" s="142"/>
      <c r="F30" s="140"/>
      <c r="G30" s="141"/>
      <c r="H30" s="143"/>
      <c r="I30" s="140"/>
      <c r="J30" s="141"/>
      <c r="K30" s="143"/>
      <c r="L30" s="142"/>
      <c r="M30" s="142"/>
      <c r="N30" s="143"/>
    </row>
    <row r="31" spans="1:14" ht="8.25" customHeight="1" x14ac:dyDescent="0.2">
      <c r="A31" s="147" t="s">
        <v>205</v>
      </c>
      <c r="B31" s="140"/>
      <c r="C31" s="141"/>
      <c r="D31" s="141"/>
      <c r="E31" s="142"/>
      <c r="F31" s="140"/>
      <c r="G31" s="141"/>
      <c r="H31" s="143"/>
      <c r="I31" s="140"/>
      <c r="J31" s="141"/>
      <c r="K31" s="143"/>
      <c r="L31" s="142"/>
      <c r="M31" s="142"/>
      <c r="N31" s="143"/>
    </row>
    <row r="32" spans="1:14" ht="8.25" customHeight="1" x14ac:dyDescent="0.2">
      <c r="A32" s="145" t="s">
        <v>206</v>
      </c>
      <c r="B32" s="140"/>
      <c r="C32" s="141"/>
      <c r="D32" s="141"/>
      <c r="E32" s="142"/>
      <c r="F32" s="140"/>
      <c r="G32" s="141"/>
      <c r="H32" s="143"/>
      <c r="I32" s="140"/>
      <c r="J32" s="141"/>
      <c r="K32" s="143"/>
      <c r="L32" s="142"/>
      <c r="M32" s="142"/>
      <c r="N32" s="143"/>
    </row>
    <row r="33" spans="1:14" ht="8.25" customHeight="1" x14ac:dyDescent="0.2">
      <c r="A33" s="145" t="s">
        <v>202</v>
      </c>
      <c r="B33" s="140"/>
      <c r="C33" s="141"/>
      <c r="D33" s="141"/>
      <c r="E33" s="142"/>
      <c r="F33" s="140"/>
      <c r="G33" s="141"/>
      <c r="H33" s="143"/>
      <c r="I33" s="140"/>
      <c r="J33" s="141"/>
      <c r="K33" s="143"/>
      <c r="L33" s="142"/>
      <c r="M33" s="142"/>
      <c r="N33" s="143"/>
    </row>
    <row r="34" spans="1:14" ht="8.25" customHeight="1" x14ac:dyDescent="0.2">
      <c r="A34" s="145" t="s">
        <v>207</v>
      </c>
      <c r="B34" s="140"/>
      <c r="C34" s="141"/>
      <c r="D34" s="141"/>
      <c r="E34" s="142"/>
      <c r="F34" s="140"/>
      <c r="G34" s="141"/>
      <c r="H34" s="143"/>
      <c r="I34" s="140"/>
      <c r="J34" s="141"/>
      <c r="K34" s="143"/>
      <c r="L34" s="142"/>
      <c r="M34" s="142"/>
      <c r="N34" s="143"/>
    </row>
    <row r="35" spans="1:14" ht="8.25" customHeight="1" x14ac:dyDescent="0.2">
      <c r="A35" s="145" t="s">
        <v>208</v>
      </c>
      <c r="B35" s="140"/>
      <c r="C35" s="141"/>
      <c r="D35" s="141"/>
      <c r="E35" s="142"/>
      <c r="F35" s="140"/>
      <c r="G35" s="141"/>
      <c r="H35" s="143"/>
      <c r="I35" s="140"/>
      <c r="J35" s="141"/>
      <c r="K35" s="143"/>
      <c r="L35" s="142"/>
      <c r="M35" s="142"/>
      <c r="N35" s="143"/>
    </row>
    <row r="36" spans="1:14" ht="8.25" customHeight="1" x14ac:dyDescent="0.2">
      <c r="A36" s="145"/>
      <c r="B36" s="140"/>
      <c r="C36" s="141"/>
      <c r="D36" s="141"/>
      <c r="E36" s="142"/>
      <c r="F36" s="140"/>
      <c r="G36" s="141"/>
      <c r="H36" s="143"/>
      <c r="I36" s="140"/>
      <c r="J36" s="141"/>
      <c r="K36" s="143"/>
      <c r="L36" s="142"/>
      <c r="M36" s="142"/>
      <c r="N36" s="143"/>
    </row>
    <row r="37" spans="1:14" ht="8.25" customHeight="1" x14ac:dyDescent="0.2">
      <c r="A37" s="147" t="s">
        <v>209</v>
      </c>
      <c r="B37" s="140"/>
      <c r="C37" s="141"/>
      <c r="D37" s="141"/>
      <c r="E37" s="142"/>
      <c r="F37" s="140"/>
      <c r="G37" s="141"/>
      <c r="H37" s="143"/>
      <c r="I37" s="140"/>
      <c r="J37" s="141"/>
      <c r="K37" s="143"/>
      <c r="L37" s="142"/>
      <c r="M37" s="142"/>
      <c r="N37" s="143"/>
    </row>
    <row r="38" spans="1:14" ht="8.25" customHeight="1" x14ac:dyDescent="0.2">
      <c r="A38" s="145" t="s">
        <v>210</v>
      </c>
      <c r="B38" s="140"/>
      <c r="C38" s="141"/>
      <c r="D38" s="141"/>
      <c r="E38" s="142"/>
      <c r="F38" s="140"/>
      <c r="G38" s="141"/>
      <c r="H38" s="143"/>
      <c r="I38" s="140"/>
      <c r="J38" s="141"/>
      <c r="K38" s="143"/>
      <c r="L38" s="142"/>
      <c r="M38" s="142"/>
      <c r="N38" s="143"/>
    </row>
    <row r="39" spans="1:14" ht="8.25" customHeight="1" x14ac:dyDescent="0.2">
      <c r="A39" s="145" t="s">
        <v>211</v>
      </c>
      <c r="B39" s="140"/>
      <c r="C39" s="141"/>
      <c r="D39" s="141"/>
      <c r="E39" s="142"/>
      <c r="F39" s="140"/>
      <c r="G39" s="141"/>
      <c r="H39" s="143"/>
      <c r="I39" s="140"/>
      <c r="J39" s="141"/>
      <c r="K39" s="143"/>
      <c r="L39" s="142"/>
      <c r="M39" s="142"/>
      <c r="N39" s="143"/>
    </row>
    <row r="40" spans="1:14" ht="8.25" customHeight="1" x14ac:dyDescent="0.2">
      <c r="A40" s="145" t="s">
        <v>212</v>
      </c>
      <c r="B40" s="140"/>
      <c r="C40" s="141"/>
      <c r="D40" s="141"/>
      <c r="E40" s="142"/>
      <c r="F40" s="140"/>
      <c r="G40" s="141"/>
      <c r="H40" s="143"/>
      <c r="I40" s="140"/>
      <c r="J40" s="141"/>
      <c r="K40" s="143"/>
      <c r="L40" s="142"/>
      <c r="M40" s="142"/>
      <c r="N40" s="143"/>
    </row>
    <row r="41" spans="1:14" ht="8.25" customHeight="1" x14ac:dyDescent="0.2">
      <c r="A41" s="145" t="s">
        <v>213</v>
      </c>
      <c r="B41" s="140"/>
      <c r="C41" s="141"/>
      <c r="D41" s="141"/>
      <c r="E41" s="142"/>
      <c r="F41" s="140"/>
      <c r="G41" s="141"/>
      <c r="H41" s="143"/>
      <c r="I41" s="140"/>
      <c r="J41" s="141"/>
      <c r="K41" s="143"/>
      <c r="L41" s="142"/>
      <c r="M41" s="142"/>
      <c r="N41" s="143"/>
    </row>
    <row r="42" spans="1:14" ht="8.25" customHeight="1" x14ac:dyDescent="0.2">
      <c r="A42" s="145"/>
      <c r="B42" s="140"/>
      <c r="C42" s="141"/>
      <c r="D42" s="141"/>
      <c r="E42" s="142"/>
      <c r="F42" s="140"/>
      <c r="G42" s="141"/>
      <c r="H42" s="143"/>
      <c r="I42" s="140"/>
      <c r="J42" s="141"/>
      <c r="K42" s="143"/>
      <c r="L42" s="142"/>
      <c r="M42" s="142"/>
      <c r="N42" s="143"/>
    </row>
    <row r="43" spans="1:14" ht="8.25" customHeight="1" x14ac:dyDescent="0.2">
      <c r="A43" s="147" t="s">
        <v>214</v>
      </c>
      <c r="B43" s="140"/>
      <c r="C43" s="141"/>
      <c r="D43" s="141"/>
      <c r="E43" s="142"/>
      <c r="F43" s="140"/>
      <c r="G43" s="141"/>
      <c r="H43" s="143"/>
      <c r="I43" s="140"/>
      <c r="J43" s="141"/>
      <c r="K43" s="143"/>
      <c r="L43" s="142"/>
      <c r="M43" s="142"/>
      <c r="N43" s="143"/>
    </row>
    <row r="44" spans="1:14" ht="8.25" customHeight="1" x14ac:dyDescent="0.2">
      <c r="A44" s="145" t="s">
        <v>215</v>
      </c>
      <c r="B44" s="140"/>
      <c r="C44" s="141"/>
      <c r="D44" s="141"/>
      <c r="E44" s="142"/>
      <c r="F44" s="140"/>
      <c r="G44" s="141"/>
      <c r="H44" s="143"/>
      <c r="I44" s="140"/>
      <c r="J44" s="141"/>
      <c r="K44" s="143"/>
      <c r="L44" s="142"/>
      <c r="M44" s="142"/>
      <c r="N44" s="143"/>
    </row>
    <row r="45" spans="1:14" s="64" customFormat="1" ht="8.25" customHeight="1" x14ac:dyDescent="0.2">
      <c r="A45" s="145" t="s">
        <v>216</v>
      </c>
      <c r="B45" s="140"/>
      <c r="C45" s="141"/>
      <c r="D45" s="141"/>
      <c r="E45" s="142"/>
      <c r="F45" s="140"/>
      <c r="G45" s="141"/>
      <c r="H45" s="143"/>
      <c r="I45" s="140"/>
      <c r="J45" s="141"/>
      <c r="K45" s="143"/>
      <c r="L45" s="142"/>
      <c r="M45" s="142"/>
      <c r="N45" s="143"/>
    </row>
    <row r="46" spans="1:14" ht="12" thickBot="1" x14ac:dyDescent="0.25">
      <c r="A46" s="148"/>
      <c r="B46" s="140"/>
      <c r="C46" s="141"/>
      <c r="D46" s="141"/>
      <c r="E46" s="142"/>
      <c r="F46" s="140"/>
      <c r="G46" s="141"/>
      <c r="H46" s="143"/>
      <c r="I46" s="140"/>
      <c r="J46" s="141"/>
      <c r="K46" s="143"/>
      <c r="L46" s="142"/>
      <c r="M46" s="142"/>
      <c r="N46" s="143"/>
    </row>
    <row r="47" spans="1:14" s="62" customFormat="1" x14ac:dyDescent="0.2">
      <c r="A47" s="149"/>
      <c r="B47" s="161"/>
      <c r="C47" s="162"/>
      <c r="D47" s="168"/>
      <c r="E47" s="165"/>
      <c r="F47" s="161"/>
      <c r="G47" s="164"/>
      <c r="H47" s="165"/>
      <c r="I47" s="161"/>
      <c r="J47" s="162"/>
      <c r="K47" s="163"/>
      <c r="L47" s="164"/>
      <c r="M47" s="164"/>
      <c r="N47" s="165"/>
    </row>
    <row r="48" spans="1:14" s="62" customFormat="1" ht="12" thickBot="1" x14ac:dyDescent="0.25">
      <c r="A48" s="150" t="s">
        <v>144</v>
      </c>
      <c r="B48" s="151"/>
      <c r="C48" s="152"/>
      <c r="D48" s="167"/>
      <c r="E48" s="154"/>
      <c r="F48" s="151"/>
      <c r="G48" s="153"/>
      <c r="H48" s="154"/>
      <c r="I48" s="151"/>
      <c r="J48" s="152"/>
      <c r="K48" s="160"/>
      <c r="L48" s="153"/>
      <c r="M48" s="153"/>
      <c r="N48" s="154"/>
    </row>
    <row r="49" spans="1:14" s="62" customFormat="1" ht="12.75" thickTop="1" thickBot="1" x14ac:dyDescent="0.25">
      <c r="A49" s="155" t="s">
        <v>217</v>
      </c>
      <c r="B49" s="156"/>
      <c r="C49" s="157"/>
      <c r="D49" s="169"/>
      <c r="E49" s="159"/>
      <c r="F49" s="156"/>
      <c r="G49" s="158"/>
      <c r="H49" s="159"/>
      <c r="I49" s="156"/>
      <c r="J49" s="157"/>
      <c r="K49" s="166"/>
      <c r="L49" s="158"/>
      <c r="M49" s="158"/>
      <c r="N49" s="159"/>
    </row>
    <row r="50" spans="1:14" x14ac:dyDescent="0.2">
      <c r="A50" s="36" t="s">
        <v>218</v>
      </c>
      <c r="B50" s="36"/>
      <c r="C50" s="36"/>
      <c r="D50" s="36"/>
      <c r="E50" s="36"/>
      <c r="F50" s="36"/>
      <c r="G50" s="36"/>
      <c r="H50" s="36"/>
      <c r="I50" s="36"/>
      <c r="J50" s="36"/>
      <c r="K50" s="36"/>
      <c r="L50" s="36"/>
      <c r="M50" s="36"/>
      <c r="N50" s="36"/>
    </row>
    <row r="51" spans="1:14" x14ac:dyDescent="0.2">
      <c r="A51" s="36" t="s">
        <v>219</v>
      </c>
      <c r="B51" s="36"/>
      <c r="C51" s="36"/>
      <c r="D51" s="36"/>
      <c r="E51" s="36"/>
      <c r="F51" s="36"/>
      <c r="G51" s="36"/>
      <c r="H51" s="36"/>
      <c r="I51" s="36"/>
      <c r="J51" s="36"/>
      <c r="K51" s="36"/>
      <c r="L51" s="36"/>
      <c r="M51" s="36"/>
      <c r="N51" s="36"/>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scale="94"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7"/>
  <sheetViews>
    <sheetView zoomScaleNormal="100" zoomScaleSheetLayoutView="90" workbookViewId="0">
      <selection activeCell="V16" sqref="V16"/>
    </sheetView>
  </sheetViews>
  <sheetFormatPr baseColWidth="10" defaultColWidth="11.28515625" defaultRowHeight="11.25" x14ac:dyDescent="0.2"/>
  <cols>
    <col min="1" max="1" width="32.140625" style="63" customWidth="1"/>
    <col min="2" max="2" width="7" style="63" hidden="1" customWidth="1"/>
    <col min="3" max="3" width="10.85546875" style="63" bestFit="1" customWidth="1"/>
    <col min="4" max="4" width="9.85546875" style="63" bestFit="1" customWidth="1"/>
    <col min="5" max="5" width="10.85546875" style="63" bestFit="1" customWidth="1"/>
    <col min="6" max="6" width="6.42578125" style="63" bestFit="1" customWidth="1"/>
    <col min="7" max="7" width="7.42578125" style="63" bestFit="1" customWidth="1"/>
    <col min="8" max="8" width="11" style="63" bestFit="1" customWidth="1"/>
    <col min="9" max="9" width="5.28515625" style="63" hidden="1" customWidth="1"/>
    <col min="10" max="10" width="5.85546875" style="63" hidden="1" customWidth="1"/>
    <col min="11" max="11" width="9.85546875" style="63" bestFit="1" customWidth="1"/>
    <col min="12" max="13" width="11.140625" style="63" customWidth="1"/>
    <col min="14" max="15" width="11.140625" style="63" hidden="1" customWidth="1"/>
    <col min="16" max="16" width="12" style="63" customWidth="1"/>
    <col min="17" max="17" width="7" style="63" customWidth="1"/>
    <col min="18" max="16384" width="11.28515625" style="63"/>
  </cols>
  <sheetData>
    <row r="1" spans="1:22" s="62" customFormat="1" ht="12" x14ac:dyDescent="0.2">
      <c r="A1" s="54" t="s">
        <v>220</v>
      </c>
      <c r="B1" s="65"/>
      <c r="C1" s="65"/>
      <c r="D1" s="65"/>
      <c r="E1" s="65"/>
    </row>
    <row r="2" spans="1:22" s="62" customFormat="1" ht="12.75" thickBot="1" x14ac:dyDescent="0.25">
      <c r="A2" s="54" t="s">
        <v>221</v>
      </c>
      <c r="B2" s="61"/>
      <c r="C2" s="61"/>
      <c r="D2" s="61"/>
      <c r="E2" s="61"/>
      <c r="F2" s="61"/>
      <c r="G2" s="61"/>
      <c r="H2" s="61"/>
      <c r="I2" s="61"/>
      <c r="J2" s="61"/>
      <c r="K2" s="61"/>
      <c r="L2" s="61"/>
      <c r="M2" s="61"/>
      <c r="N2" s="61"/>
      <c r="O2" s="61"/>
      <c r="P2" s="61"/>
      <c r="Q2" s="61"/>
      <c r="R2" s="61"/>
      <c r="S2" s="61"/>
      <c r="T2" s="61"/>
      <c r="U2" s="61"/>
      <c r="V2" s="61"/>
    </row>
    <row r="3" spans="1:22" ht="12" thickBot="1" x14ac:dyDescent="0.25">
      <c r="A3" s="890" t="s">
        <v>222</v>
      </c>
      <c r="B3" s="888" t="s">
        <v>223</v>
      </c>
      <c r="C3" s="889"/>
      <c r="D3" s="889"/>
      <c r="E3" s="889"/>
      <c r="F3" s="889"/>
      <c r="G3" s="889"/>
      <c r="H3" s="887"/>
      <c r="I3" s="886" t="s">
        <v>224</v>
      </c>
      <c r="J3" s="889"/>
      <c r="K3" s="889"/>
      <c r="L3" s="889"/>
      <c r="M3" s="887"/>
      <c r="N3" s="886" t="s">
        <v>225</v>
      </c>
      <c r="O3" s="887"/>
      <c r="P3" s="886" t="s">
        <v>144</v>
      </c>
      <c r="Q3" s="887"/>
      <c r="R3" s="82"/>
      <c r="S3" s="82"/>
      <c r="T3" s="82"/>
      <c r="U3" s="82"/>
      <c r="V3" s="82"/>
    </row>
    <row r="4" spans="1:22" s="71" customFormat="1" ht="80.25" customHeight="1" thickBot="1" x14ac:dyDescent="0.25">
      <c r="A4" s="891"/>
      <c r="B4" s="87" t="s">
        <v>226</v>
      </c>
      <c r="C4" s="88" t="s">
        <v>227</v>
      </c>
      <c r="D4" s="87" t="s">
        <v>228</v>
      </c>
      <c r="E4" s="87" t="s">
        <v>229</v>
      </c>
      <c r="F4" s="87" t="s">
        <v>230</v>
      </c>
      <c r="G4" s="86" t="s">
        <v>231</v>
      </c>
      <c r="H4" s="86" t="s">
        <v>232</v>
      </c>
      <c r="I4" s="87" t="s">
        <v>233</v>
      </c>
      <c r="J4" s="86" t="s">
        <v>231</v>
      </c>
      <c r="K4" s="86" t="s">
        <v>234</v>
      </c>
      <c r="L4" s="86" t="s">
        <v>235</v>
      </c>
      <c r="M4" s="86" t="s">
        <v>236</v>
      </c>
      <c r="N4" s="86" t="s">
        <v>237</v>
      </c>
      <c r="O4" s="88" t="s">
        <v>238</v>
      </c>
      <c r="P4" s="87" t="s">
        <v>239</v>
      </c>
      <c r="Q4" s="86" t="s">
        <v>240</v>
      </c>
    </row>
    <row r="5" spans="1:22" x14ac:dyDescent="0.2">
      <c r="A5" s="363"/>
      <c r="B5" s="191"/>
      <c r="C5" s="364"/>
      <c r="D5" s="191"/>
      <c r="E5" s="143"/>
      <c r="F5" s="143"/>
      <c r="G5" s="143"/>
      <c r="H5" s="143"/>
      <c r="I5" s="143"/>
      <c r="J5" s="143"/>
      <c r="K5" s="143"/>
      <c r="L5" s="143"/>
      <c r="M5" s="143"/>
      <c r="N5" s="143"/>
      <c r="O5" s="143"/>
      <c r="P5" s="364"/>
      <c r="Q5" s="363"/>
      <c r="R5" s="82"/>
      <c r="S5" s="82"/>
      <c r="T5" s="82"/>
      <c r="U5" s="82"/>
      <c r="V5" s="82"/>
    </row>
    <row r="6" spans="1:22" x14ac:dyDescent="0.2">
      <c r="A6" s="363" t="s">
        <v>241</v>
      </c>
      <c r="B6" s="191"/>
      <c r="C6" s="191">
        <v>426638982</v>
      </c>
      <c r="D6" s="191">
        <v>39167085</v>
      </c>
      <c r="E6" s="143">
        <v>125127157</v>
      </c>
      <c r="F6" s="143"/>
      <c r="G6" s="143">
        <v>150660</v>
      </c>
      <c r="H6" s="138">
        <f>SUM(B6:G6)</f>
        <v>591083884</v>
      </c>
      <c r="I6" s="143"/>
      <c r="J6" s="143"/>
      <c r="K6" s="143">
        <v>16867426</v>
      </c>
      <c r="L6" s="143"/>
      <c r="M6" s="138">
        <f>SUM(I6:L6)</f>
        <v>16867426</v>
      </c>
      <c r="N6" s="143"/>
      <c r="O6" s="143"/>
      <c r="P6" s="138">
        <f>+H6+M6</f>
        <v>607951310</v>
      </c>
      <c r="Q6" s="192">
        <f>+P6/P24</f>
        <v>0.92512362406665205</v>
      </c>
      <c r="R6" s="82"/>
      <c r="S6" s="82"/>
      <c r="T6" s="82"/>
      <c r="U6" s="82"/>
      <c r="V6" s="82"/>
    </row>
    <row r="7" spans="1:22" x14ac:dyDescent="0.2">
      <c r="A7" s="363"/>
      <c r="B7" s="191"/>
      <c r="C7" s="193"/>
      <c r="D7" s="191"/>
      <c r="E7" s="143"/>
      <c r="F7" s="143"/>
      <c r="G7" s="143"/>
      <c r="H7" s="143"/>
      <c r="I7" s="143"/>
      <c r="J7" s="143"/>
      <c r="K7" s="143"/>
      <c r="L7" s="143"/>
      <c r="M7" s="143"/>
      <c r="N7" s="143"/>
      <c r="O7" s="143"/>
      <c r="P7" s="143"/>
      <c r="Q7" s="192"/>
      <c r="R7" s="82"/>
      <c r="S7" s="82"/>
      <c r="T7" s="82"/>
      <c r="U7" s="82"/>
      <c r="V7" s="82"/>
    </row>
    <row r="8" spans="1:22" x14ac:dyDescent="0.2">
      <c r="A8" s="363" t="s">
        <v>242</v>
      </c>
      <c r="B8" s="191"/>
      <c r="C8" s="193"/>
      <c r="D8" s="191"/>
      <c r="E8" s="143">
        <v>1070272</v>
      </c>
      <c r="F8" s="143">
        <v>42219</v>
      </c>
      <c r="G8" s="143"/>
      <c r="H8" s="138">
        <f>SUM(B8:G8)</f>
        <v>1112491</v>
      </c>
      <c r="I8" s="143"/>
      <c r="J8" s="143"/>
      <c r="K8" s="143"/>
      <c r="L8" s="143"/>
      <c r="M8" s="138"/>
      <c r="N8" s="143"/>
      <c r="O8" s="143"/>
      <c r="P8" s="138">
        <f>+H8+M8</f>
        <v>1112491</v>
      </c>
      <c r="Q8" s="192">
        <f>+P8/P24</f>
        <v>1.6928850859150772E-3</v>
      </c>
      <c r="R8" s="82"/>
      <c r="S8" s="82"/>
      <c r="T8" s="82"/>
      <c r="U8" s="82"/>
      <c r="V8" s="82"/>
    </row>
    <row r="9" spans="1:22" x14ac:dyDescent="0.2">
      <c r="A9" s="363"/>
      <c r="B9" s="191"/>
      <c r="C9" s="193"/>
      <c r="D9" s="191"/>
      <c r="E9" s="143"/>
      <c r="F9" s="143"/>
      <c r="G9" s="143"/>
      <c r="H9" s="143"/>
      <c r="I9" s="143"/>
      <c r="J9" s="143"/>
      <c r="K9" s="143"/>
      <c r="L9" s="143"/>
      <c r="M9" s="143"/>
      <c r="N9" s="143"/>
      <c r="O9" s="143"/>
      <c r="P9" s="143"/>
      <c r="Q9" s="192"/>
      <c r="R9" s="82"/>
      <c r="S9" s="82"/>
      <c r="T9" s="82"/>
      <c r="U9" s="82"/>
      <c r="V9" s="82"/>
    </row>
    <row r="10" spans="1:22" x14ac:dyDescent="0.2">
      <c r="A10" s="363" t="s">
        <v>243</v>
      </c>
      <c r="B10" s="191"/>
      <c r="C10" s="193"/>
      <c r="D10" s="191"/>
      <c r="E10" s="143"/>
      <c r="F10" s="143"/>
      <c r="G10" s="143"/>
      <c r="H10" s="143"/>
      <c r="I10" s="143"/>
      <c r="J10" s="143"/>
      <c r="K10" s="143"/>
      <c r="L10" s="143"/>
      <c r="M10" s="143"/>
      <c r="N10" s="143"/>
      <c r="O10" s="143"/>
      <c r="P10" s="143"/>
      <c r="Q10" s="192"/>
      <c r="R10" s="82"/>
      <c r="S10" s="82"/>
      <c r="T10" s="82"/>
      <c r="U10" s="82"/>
      <c r="V10" s="82"/>
    </row>
    <row r="11" spans="1:22" x14ac:dyDescent="0.2">
      <c r="A11" s="363" t="s">
        <v>244</v>
      </c>
      <c r="B11" s="191"/>
      <c r="C11" s="193"/>
      <c r="D11" s="191"/>
      <c r="E11" s="143"/>
      <c r="F11" s="143"/>
      <c r="G11" s="143"/>
      <c r="H11" s="143"/>
      <c r="I11" s="143"/>
      <c r="J11" s="143"/>
      <c r="K11" s="143">
        <v>48093031</v>
      </c>
      <c r="L11" s="143"/>
      <c r="M11" s="138">
        <f>SUM(I11:L11)</f>
        <v>48093031</v>
      </c>
      <c r="N11" s="143"/>
      <c r="O11" s="143"/>
      <c r="P11" s="138">
        <f>+H11+M11</f>
        <v>48093031</v>
      </c>
      <c r="Q11" s="192">
        <f>+P11/P24</f>
        <v>7.3183490847432905E-2</v>
      </c>
      <c r="R11" s="82"/>
      <c r="S11" s="82"/>
      <c r="T11" s="82"/>
      <c r="U11" s="82"/>
      <c r="V11" s="82"/>
    </row>
    <row r="12" spans="1:22" x14ac:dyDescent="0.2">
      <c r="A12" s="365"/>
      <c r="B12" s="191"/>
      <c r="C12" s="193"/>
      <c r="D12" s="191"/>
      <c r="E12" s="143"/>
      <c r="F12" s="143"/>
      <c r="G12" s="143"/>
      <c r="H12" s="143"/>
      <c r="I12" s="143"/>
      <c r="J12" s="143"/>
      <c r="K12" s="143"/>
      <c r="L12" s="143"/>
      <c r="M12" s="143"/>
      <c r="N12" s="143"/>
      <c r="O12" s="143"/>
      <c r="P12" s="143"/>
      <c r="Q12" s="192"/>
      <c r="R12" s="82"/>
      <c r="S12" s="82"/>
      <c r="T12" s="82"/>
      <c r="U12" s="82"/>
      <c r="V12" s="82"/>
    </row>
    <row r="13" spans="1:22" x14ac:dyDescent="0.2">
      <c r="A13" s="363" t="s">
        <v>245</v>
      </c>
      <c r="B13" s="191"/>
      <c r="C13" s="364"/>
      <c r="D13" s="191"/>
      <c r="E13" s="143"/>
      <c r="F13" s="143"/>
      <c r="G13" s="143"/>
      <c r="H13" s="143"/>
      <c r="I13" s="143"/>
      <c r="J13" s="143"/>
      <c r="K13" s="143"/>
      <c r="L13" s="143"/>
      <c r="M13" s="143"/>
      <c r="N13" s="143"/>
      <c r="O13" s="143"/>
      <c r="P13" s="364"/>
      <c r="Q13" s="363"/>
      <c r="R13" s="82"/>
      <c r="S13" s="82"/>
      <c r="T13" s="82"/>
      <c r="U13" s="82"/>
      <c r="V13" s="82"/>
    </row>
    <row r="14" spans="1:22" x14ac:dyDescent="0.2">
      <c r="A14" s="363"/>
      <c r="B14" s="191"/>
      <c r="C14" s="364"/>
      <c r="D14" s="191"/>
      <c r="E14" s="143"/>
      <c r="F14" s="143"/>
      <c r="G14" s="143"/>
      <c r="H14" s="143"/>
      <c r="I14" s="143"/>
      <c r="J14" s="143"/>
      <c r="K14" s="143"/>
      <c r="L14" s="143"/>
      <c r="M14" s="143"/>
      <c r="N14" s="143"/>
      <c r="O14" s="143"/>
      <c r="P14" s="364"/>
      <c r="Q14" s="363"/>
      <c r="R14" s="82"/>
      <c r="S14" s="82"/>
      <c r="T14" s="82"/>
      <c r="U14" s="82"/>
      <c r="V14" s="82"/>
    </row>
    <row r="15" spans="1:22" x14ac:dyDescent="0.2">
      <c r="A15" s="363" t="s">
        <v>246</v>
      </c>
      <c r="B15" s="191"/>
      <c r="C15" s="364"/>
      <c r="D15" s="191"/>
      <c r="E15" s="143"/>
      <c r="F15" s="143"/>
      <c r="G15" s="143"/>
      <c r="H15" s="143"/>
      <c r="I15" s="143"/>
      <c r="J15" s="143"/>
      <c r="K15" s="143"/>
      <c r="L15" s="143"/>
      <c r="M15" s="143"/>
      <c r="N15" s="143"/>
      <c r="O15" s="143"/>
      <c r="P15" s="364"/>
      <c r="Q15" s="363"/>
      <c r="R15" s="82"/>
      <c r="S15" s="82"/>
      <c r="T15" s="82"/>
      <c r="U15" s="82"/>
      <c r="V15" s="82"/>
    </row>
    <row r="16" spans="1:22" x14ac:dyDescent="0.2">
      <c r="A16" s="363"/>
      <c r="B16" s="191"/>
      <c r="C16" s="364"/>
      <c r="D16" s="191"/>
      <c r="E16" s="143"/>
      <c r="F16" s="143"/>
      <c r="G16" s="143"/>
      <c r="H16" s="143"/>
      <c r="I16" s="143"/>
      <c r="J16" s="143"/>
      <c r="K16" s="143"/>
      <c r="L16" s="143"/>
      <c r="M16" s="143"/>
      <c r="N16" s="143"/>
      <c r="O16" s="143"/>
      <c r="P16" s="364"/>
      <c r="Q16" s="363"/>
      <c r="R16" s="82"/>
      <c r="S16" s="82"/>
      <c r="T16" s="82"/>
      <c r="U16" s="82"/>
      <c r="V16" s="82"/>
    </row>
    <row r="17" spans="1:17" x14ac:dyDescent="0.2">
      <c r="A17" s="363" t="s">
        <v>247</v>
      </c>
      <c r="B17" s="191"/>
      <c r="C17" s="364"/>
      <c r="D17" s="191"/>
      <c r="E17" s="143"/>
      <c r="F17" s="143"/>
      <c r="G17" s="143"/>
      <c r="H17" s="143"/>
      <c r="I17" s="143"/>
      <c r="J17" s="143"/>
      <c r="K17" s="143"/>
      <c r="L17" s="143"/>
      <c r="M17" s="143"/>
      <c r="N17" s="143"/>
      <c r="O17" s="143"/>
      <c r="P17" s="364"/>
      <c r="Q17" s="363"/>
    </row>
    <row r="18" spans="1:17" x14ac:dyDescent="0.2">
      <c r="A18" s="363" t="s">
        <v>248</v>
      </c>
      <c r="B18" s="191"/>
      <c r="C18" s="364"/>
      <c r="D18" s="191"/>
      <c r="E18" s="143"/>
      <c r="F18" s="143"/>
      <c r="G18" s="143"/>
      <c r="H18" s="143"/>
      <c r="I18" s="143"/>
      <c r="J18" s="143"/>
      <c r="K18" s="143"/>
      <c r="L18" s="143"/>
      <c r="M18" s="143"/>
      <c r="N18" s="143"/>
      <c r="O18" s="143"/>
      <c r="P18" s="364"/>
      <c r="Q18" s="363"/>
    </row>
    <row r="19" spans="1:17" x14ac:dyDescent="0.2">
      <c r="A19" s="363" t="s">
        <v>249</v>
      </c>
      <c r="B19" s="191"/>
      <c r="C19" s="364"/>
      <c r="D19" s="191"/>
      <c r="E19" s="143"/>
      <c r="F19" s="143"/>
      <c r="G19" s="143"/>
      <c r="H19" s="143"/>
      <c r="I19" s="143"/>
      <c r="J19" s="143"/>
      <c r="K19" s="143"/>
      <c r="L19" s="143"/>
      <c r="M19" s="143"/>
      <c r="N19" s="143"/>
      <c r="O19" s="143"/>
      <c r="P19" s="364"/>
      <c r="Q19" s="363"/>
    </row>
    <row r="20" spans="1:17" x14ac:dyDescent="0.2">
      <c r="A20" s="363" t="s">
        <v>250</v>
      </c>
      <c r="B20" s="191"/>
      <c r="C20" s="364"/>
      <c r="D20" s="191"/>
      <c r="E20" s="143"/>
      <c r="F20" s="143"/>
      <c r="G20" s="143"/>
      <c r="H20" s="143"/>
      <c r="I20" s="143"/>
      <c r="J20" s="143"/>
      <c r="K20" s="143"/>
      <c r="L20" s="143"/>
      <c r="M20" s="143"/>
      <c r="N20" s="143"/>
      <c r="O20" s="143"/>
      <c r="P20" s="364"/>
      <c r="Q20" s="363"/>
    </row>
    <row r="21" spans="1:17" x14ac:dyDescent="0.2">
      <c r="A21" s="363" t="s">
        <v>251</v>
      </c>
      <c r="B21" s="191"/>
      <c r="C21" s="364"/>
      <c r="D21" s="191"/>
      <c r="E21" s="143"/>
      <c r="F21" s="143"/>
      <c r="G21" s="143"/>
      <c r="H21" s="143"/>
      <c r="I21" s="143"/>
      <c r="J21" s="143"/>
      <c r="K21" s="143"/>
      <c r="L21" s="143"/>
      <c r="M21" s="143"/>
      <c r="N21" s="143"/>
      <c r="O21" s="143"/>
      <c r="P21" s="364"/>
      <c r="Q21" s="363"/>
    </row>
    <row r="22" spans="1:17" x14ac:dyDescent="0.2">
      <c r="A22" s="363" t="s">
        <v>252</v>
      </c>
      <c r="B22" s="191"/>
      <c r="C22" s="364"/>
      <c r="D22" s="191"/>
      <c r="E22" s="143"/>
      <c r="F22" s="143"/>
      <c r="G22" s="143"/>
      <c r="H22" s="143"/>
      <c r="I22" s="143"/>
      <c r="J22" s="143"/>
      <c r="K22" s="143"/>
      <c r="L22" s="143"/>
      <c r="M22" s="143"/>
      <c r="N22" s="143"/>
      <c r="O22" s="143"/>
      <c r="P22" s="364"/>
      <c r="Q22" s="363"/>
    </row>
    <row r="23" spans="1:17" ht="12" thickBot="1" x14ac:dyDescent="0.25">
      <c r="A23" s="366"/>
      <c r="B23" s="366"/>
      <c r="C23" s="367"/>
      <c r="D23" s="363"/>
      <c r="E23" s="368"/>
      <c r="F23" s="368"/>
      <c r="G23" s="368"/>
      <c r="H23" s="368"/>
      <c r="I23" s="368"/>
      <c r="J23" s="368"/>
      <c r="K23" s="368"/>
      <c r="L23" s="368"/>
      <c r="M23" s="368"/>
      <c r="N23" s="368"/>
      <c r="O23" s="368"/>
      <c r="P23" s="367"/>
      <c r="Q23" s="363"/>
    </row>
    <row r="24" spans="1:17" ht="12" thickBot="1" x14ac:dyDescent="0.25">
      <c r="A24" s="369" t="s">
        <v>144</v>
      </c>
      <c r="B24" s="370"/>
      <c r="C24" s="372">
        <f>SUM(C6:C23)</f>
        <v>426638982</v>
      </c>
      <c r="D24" s="372">
        <f t="shared" ref="D24:P24" si="0">SUM(D6:D23)</f>
        <v>39167085</v>
      </c>
      <c r="E24" s="372">
        <f t="shared" si="0"/>
        <v>126197429</v>
      </c>
      <c r="F24" s="372">
        <f t="shared" si="0"/>
        <v>42219</v>
      </c>
      <c r="G24" s="372">
        <f t="shared" si="0"/>
        <v>150660</v>
      </c>
      <c r="H24" s="373">
        <f t="shared" si="0"/>
        <v>592196375</v>
      </c>
      <c r="I24" s="372">
        <f t="shared" si="0"/>
        <v>0</v>
      </c>
      <c r="J24" s="372">
        <f t="shared" si="0"/>
        <v>0</v>
      </c>
      <c r="K24" s="372">
        <f t="shared" si="0"/>
        <v>64960457</v>
      </c>
      <c r="L24" s="372">
        <f t="shared" si="0"/>
        <v>0</v>
      </c>
      <c r="M24" s="373">
        <f t="shared" si="0"/>
        <v>64960457</v>
      </c>
      <c r="N24" s="372">
        <f t="shared" si="0"/>
        <v>0</v>
      </c>
      <c r="O24" s="372">
        <f t="shared" si="0"/>
        <v>0</v>
      </c>
      <c r="P24" s="373">
        <f t="shared" si="0"/>
        <v>657156832</v>
      </c>
      <c r="Q24" s="374">
        <f>SUM(Q6:Q12)</f>
        <v>1</v>
      </c>
    </row>
    <row r="25" spans="1:17" x14ac:dyDescent="0.2">
      <c r="A25" s="371"/>
      <c r="B25" s="367"/>
      <c r="C25" s="367"/>
      <c r="D25" s="367"/>
      <c r="E25" s="367"/>
      <c r="F25" s="367"/>
      <c r="G25" s="367"/>
      <c r="H25" s="367"/>
      <c r="I25" s="367"/>
      <c r="J25" s="367"/>
      <c r="K25" s="367"/>
      <c r="L25" s="367"/>
      <c r="M25" s="367"/>
      <c r="N25" s="367"/>
      <c r="O25" s="367"/>
      <c r="P25" s="367"/>
      <c r="Q25" s="367"/>
    </row>
    <row r="26" spans="1:17" x14ac:dyDescent="0.2">
      <c r="A26" s="36"/>
      <c r="B26" s="36"/>
      <c r="C26" s="36"/>
      <c r="D26" s="36"/>
      <c r="E26" s="36"/>
      <c r="F26" s="36"/>
      <c r="G26" s="36"/>
      <c r="H26" s="36"/>
      <c r="I26" s="36"/>
      <c r="J26" s="36"/>
      <c r="K26" s="36"/>
      <c r="L26" s="36"/>
      <c r="M26" s="36"/>
      <c r="N26" s="36"/>
      <c r="O26" s="36"/>
      <c r="P26" s="36"/>
      <c r="Q26" s="36"/>
    </row>
    <row r="27" spans="1:17" x14ac:dyDescent="0.2">
      <c r="A27" s="36"/>
      <c r="B27" s="36"/>
      <c r="C27" s="36"/>
      <c r="D27" s="36"/>
      <c r="E27" s="36"/>
      <c r="F27" s="36"/>
      <c r="G27" s="36"/>
      <c r="H27" s="36"/>
      <c r="I27" s="36"/>
      <c r="J27" s="36"/>
      <c r="K27" s="36"/>
      <c r="L27" s="36"/>
      <c r="M27" s="36"/>
      <c r="N27" s="36"/>
      <c r="O27" s="36"/>
      <c r="P27" s="36"/>
      <c r="Q27" s="36"/>
    </row>
  </sheetData>
  <mergeCells count="5">
    <mergeCell ref="P3:Q3"/>
    <mergeCell ref="B3:H3"/>
    <mergeCell ref="I3:M3"/>
    <mergeCell ref="A3:A4"/>
    <mergeCell ref="N3:O3"/>
  </mergeCells>
  <phoneticPr fontId="0" type="noConversion"/>
  <printOptions horizontalCentered="1"/>
  <pageMargins left="0.23622047244094491" right="0.23622047244094491" top="0.74803149606299213" bottom="0.74803149606299213" header="0.31496062992125984" footer="0.31496062992125984"/>
  <pageSetup paperSize="9" scale="81" orientation="landscape" r:id="rId1"/>
  <headerFooter alignWithMargins="0">
    <oddHeader xml:space="preserve">&amp;C&amp;"Arial,Negrita"&amp;18PROYECTO DEL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V16"/>
  <sheetViews>
    <sheetView zoomScaleNormal="100" zoomScaleSheetLayoutView="70" zoomScalePageLayoutView="90" workbookViewId="0">
      <selection activeCell="W12" sqref="W12"/>
    </sheetView>
  </sheetViews>
  <sheetFormatPr baseColWidth="10" defaultColWidth="11.42578125" defaultRowHeight="12" x14ac:dyDescent="0.2"/>
  <cols>
    <col min="1" max="1" width="19.85546875" style="43" customWidth="1"/>
    <col min="2" max="2" width="16.28515625" style="43" bestFit="1" customWidth="1"/>
    <col min="3" max="3" width="5.7109375" style="43" hidden="1" customWidth="1"/>
    <col min="4" max="6" width="11.7109375" style="43" customWidth="1"/>
    <col min="7" max="8" width="8.7109375" style="43" customWidth="1"/>
    <col min="9" max="9" width="11.85546875" style="43" customWidth="1"/>
    <col min="10" max="10" width="5.85546875" style="43" hidden="1" customWidth="1"/>
    <col min="11" max="11" width="4.42578125" style="43" hidden="1" customWidth="1"/>
    <col min="12" max="12" width="10.42578125" style="43" customWidth="1"/>
    <col min="13" max="13" width="6.85546875" style="43" customWidth="1"/>
    <col min="14" max="14" width="9.85546875" style="43" bestFit="1" customWidth="1"/>
    <col min="15" max="16" width="5.7109375" style="43" hidden="1" customWidth="1"/>
    <col min="17" max="17" width="11.7109375" style="43" customWidth="1"/>
    <col min="18" max="18" width="6" style="43" customWidth="1"/>
    <col min="19" max="16384" width="11.42578125" style="43"/>
  </cols>
  <sheetData>
    <row r="1" spans="1:22" s="4" customFormat="1" x14ac:dyDescent="0.2">
      <c r="A1" s="362" t="s">
        <v>253</v>
      </c>
      <c r="B1" s="5"/>
      <c r="C1" s="5"/>
      <c r="D1" s="5"/>
      <c r="E1" s="5"/>
      <c r="F1" s="5"/>
      <c r="G1" s="5"/>
      <c r="H1" s="5"/>
      <c r="I1" s="5"/>
      <c r="J1" s="5"/>
      <c r="K1" s="5"/>
      <c r="L1" s="5"/>
      <c r="M1" s="5"/>
      <c r="N1" s="5"/>
      <c r="O1" s="5"/>
      <c r="P1" s="5"/>
      <c r="Q1" s="5"/>
      <c r="R1" s="5"/>
    </row>
    <row r="2" spans="1:22" s="4" customFormat="1" ht="12.75" thickBot="1" x14ac:dyDescent="0.25">
      <c r="A2" s="54" t="s">
        <v>221</v>
      </c>
      <c r="B2" s="54"/>
      <c r="C2" s="54"/>
      <c r="D2" s="54"/>
      <c r="E2" s="54"/>
      <c r="F2" s="54"/>
      <c r="G2" s="54"/>
      <c r="H2" s="54"/>
      <c r="I2" s="54"/>
      <c r="J2" s="54"/>
      <c r="K2" s="54"/>
      <c r="L2" s="54"/>
      <c r="M2" s="54"/>
      <c r="N2" s="54"/>
      <c r="O2" s="54"/>
      <c r="P2" s="54"/>
      <c r="Q2" s="54"/>
      <c r="R2" s="54"/>
      <c r="S2" s="54"/>
      <c r="T2" s="54"/>
      <c r="U2" s="54"/>
      <c r="V2" s="54"/>
    </row>
    <row r="3" spans="1:22" ht="27" customHeight="1" x14ac:dyDescent="0.2">
      <c r="A3" s="894" t="s">
        <v>254</v>
      </c>
      <c r="B3" s="901" t="s">
        <v>255</v>
      </c>
      <c r="C3" s="896" t="s">
        <v>256</v>
      </c>
      <c r="D3" s="897"/>
      <c r="E3" s="897"/>
      <c r="F3" s="897"/>
      <c r="G3" s="897"/>
      <c r="H3" s="897"/>
      <c r="I3" s="898"/>
      <c r="J3" s="899" t="s">
        <v>130</v>
      </c>
      <c r="K3" s="892"/>
      <c r="L3" s="892"/>
      <c r="M3" s="892"/>
      <c r="N3" s="893"/>
      <c r="O3" s="900" t="s">
        <v>135</v>
      </c>
      <c r="P3" s="892"/>
      <c r="Q3" s="892" t="s">
        <v>144</v>
      </c>
      <c r="R3" s="893"/>
      <c r="S3" s="53"/>
      <c r="T3" s="53"/>
      <c r="U3" s="53"/>
      <c r="V3" s="53"/>
    </row>
    <row r="4" spans="1:22" ht="112.5" customHeight="1" thickBot="1" x14ac:dyDescent="0.25">
      <c r="A4" s="895"/>
      <c r="B4" s="902"/>
      <c r="C4" s="89" t="s">
        <v>257</v>
      </c>
      <c r="D4" s="90" t="s">
        <v>258</v>
      </c>
      <c r="E4" s="90" t="s">
        <v>259</v>
      </c>
      <c r="F4" s="90" t="s">
        <v>260</v>
      </c>
      <c r="G4" s="90" t="s">
        <v>261</v>
      </c>
      <c r="H4" s="90" t="s">
        <v>262</v>
      </c>
      <c r="I4" s="91" t="s">
        <v>147</v>
      </c>
      <c r="J4" s="89" t="s">
        <v>261</v>
      </c>
      <c r="K4" s="90" t="s">
        <v>262</v>
      </c>
      <c r="L4" s="90" t="s">
        <v>263</v>
      </c>
      <c r="M4" s="90" t="s">
        <v>264</v>
      </c>
      <c r="N4" s="91" t="s">
        <v>150</v>
      </c>
      <c r="O4" s="92" t="s">
        <v>265</v>
      </c>
      <c r="P4" s="90" t="s">
        <v>151</v>
      </c>
      <c r="Q4" s="93" t="s">
        <v>266</v>
      </c>
      <c r="R4" s="94" t="s">
        <v>153</v>
      </c>
      <c r="S4" s="53"/>
      <c r="T4" s="53"/>
      <c r="U4" s="53"/>
      <c r="V4" s="53"/>
    </row>
    <row r="5" spans="1:22" x14ac:dyDescent="0.2">
      <c r="A5" s="375" t="s">
        <v>267</v>
      </c>
      <c r="B5" s="376">
        <v>2020</v>
      </c>
      <c r="C5" s="377"/>
      <c r="D5" s="378">
        <v>395433232</v>
      </c>
      <c r="E5" s="378">
        <v>19307497</v>
      </c>
      <c r="F5" s="378">
        <v>128002642</v>
      </c>
      <c r="G5" s="378">
        <v>41419</v>
      </c>
      <c r="H5" s="378">
        <v>195000</v>
      </c>
      <c r="I5" s="379">
        <v>542979790</v>
      </c>
      <c r="J5" s="380"/>
      <c r="K5" s="378"/>
      <c r="L5" s="378">
        <v>60094774</v>
      </c>
      <c r="M5" s="378"/>
      <c r="N5" s="379">
        <v>60094774</v>
      </c>
      <c r="O5" s="381"/>
      <c r="P5" s="378"/>
      <c r="Q5" s="378">
        <v>603074564</v>
      </c>
      <c r="R5" s="382"/>
      <c r="S5" s="53"/>
      <c r="T5" s="53"/>
      <c r="U5" s="53"/>
      <c r="V5" s="53"/>
    </row>
    <row r="6" spans="1:22" x14ac:dyDescent="0.2">
      <c r="A6" s="383"/>
      <c r="B6" s="363">
        <v>2021</v>
      </c>
      <c r="C6" s="384"/>
      <c r="D6" s="385">
        <v>391332598</v>
      </c>
      <c r="E6" s="385">
        <v>19307497</v>
      </c>
      <c r="F6" s="385">
        <v>122129418</v>
      </c>
      <c r="G6" s="385">
        <v>28993</v>
      </c>
      <c r="H6" s="385">
        <v>195000</v>
      </c>
      <c r="I6" s="386">
        <v>532993506</v>
      </c>
      <c r="J6" s="387"/>
      <c r="K6" s="385"/>
      <c r="L6" s="385">
        <v>70272354</v>
      </c>
      <c r="M6" s="385"/>
      <c r="N6" s="386">
        <v>70272354</v>
      </c>
      <c r="O6" s="388"/>
      <c r="P6" s="385"/>
      <c r="Q6" s="385">
        <v>603265860</v>
      </c>
      <c r="R6" s="389"/>
      <c r="S6" s="53"/>
      <c r="T6" s="53"/>
      <c r="U6" s="53"/>
      <c r="V6" s="53"/>
    </row>
    <row r="7" spans="1:22" x14ac:dyDescent="0.2">
      <c r="A7" s="383"/>
      <c r="B7" s="363">
        <v>2022</v>
      </c>
      <c r="C7" s="384"/>
      <c r="D7" s="385">
        <v>426638982</v>
      </c>
      <c r="E7" s="385">
        <v>19307497</v>
      </c>
      <c r="F7" s="385">
        <v>126197429</v>
      </c>
      <c r="G7" s="385">
        <v>42219</v>
      </c>
      <c r="H7" s="385">
        <v>150660</v>
      </c>
      <c r="I7" s="386">
        <v>572336787</v>
      </c>
      <c r="J7" s="387"/>
      <c r="K7" s="385"/>
      <c r="L7" s="385">
        <v>64960457</v>
      </c>
      <c r="M7" s="385"/>
      <c r="N7" s="386">
        <v>64960457</v>
      </c>
      <c r="O7" s="388"/>
      <c r="P7" s="385"/>
      <c r="Q7" s="385">
        <v>637297244</v>
      </c>
      <c r="R7" s="389"/>
      <c r="S7" s="53"/>
      <c r="T7" s="53"/>
      <c r="U7" s="53"/>
      <c r="V7" s="53"/>
    </row>
    <row r="8" spans="1:22" ht="12.75" thickBot="1" x14ac:dyDescent="0.25">
      <c r="A8" s="390"/>
      <c r="B8" s="391" t="s">
        <v>268</v>
      </c>
      <c r="C8" s="392"/>
      <c r="D8" s="393">
        <f>(D7-D6)/D6</f>
        <v>9.0220912289039612E-2</v>
      </c>
      <c r="E8" s="393">
        <f t="shared" ref="E8:I8" si="0">(E7-E6)/E6</f>
        <v>0</v>
      </c>
      <c r="F8" s="393">
        <f t="shared" si="0"/>
        <v>3.3309018143360021E-2</v>
      </c>
      <c r="G8" s="393">
        <f t="shared" si="0"/>
        <v>0.45617907770841237</v>
      </c>
      <c r="H8" s="393">
        <f t="shared" si="0"/>
        <v>-0.22738461538461538</v>
      </c>
      <c r="I8" s="393">
        <f t="shared" si="0"/>
        <v>7.3815685476663201E-2</v>
      </c>
      <c r="J8" s="392"/>
      <c r="K8" s="394"/>
      <c r="L8" s="393">
        <f t="shared" ref="L8" si="1">(L7-L6)/L6</f>
        <v>-7.5590138904411824E-2</v>
      </c>
      <c r="M8" s="394"/>
      <c r="N8" s="393">
        <f t="shared" ref="N8" si="2">(N7-N6)/N6</f>
        <v>-7.5590138904411824E-2</v>
      </c>
      <c r="O8" s="395"/>
      <c r="P8" s="394"/>
      <c r="Q8" s="393">
        <f>(Q7-Q6)/Q6</f>
        <v>5.6411917624511358E-2</v>
      </c>
      <c r="R8" s="396"/>
      <c r="S8" s="53"/>
      <c r="T8" s="53"/>
      <c r="U8" s="53"/>
      <c r="V8" s="53"/>
    </row>
    <row r="9" spans="1:22" x14ac:dyDescent="0.2">
      <c r="A9" s="375" t="s">
        <v>269</v>
      </c>
      <c r="B9" s="375">
        <v>2020</v>
      </c>
      <c r="C9" s="384"/>
      <c r="D9" s="397"/>
      <c r="E9" s="385">
        <v>21495096</v>
      </c>
      <c r="F9" s="385"/>
      <c r="G9" s="385"/>
      <c r="H9" s="385"/>
      <c r="I9" s="386">
        <v>21495096</v>
      </c>
      <c r="J9" s="388"/>
      <c r="K9" s="385"/>
      <c r="L9" s="385"/>
      <c r="M9" s="385"/>
      <c r="N9" s="398"/>
      <c r="O9" s="387"/>
      <c r="P9" s="385"/>
      <c r="Q9" s="385">
        <v>21495096</v>
      </c>
      <c r="R9" s="389"/>
      <c r="S9" s="53"/>
      <c r="T9" s="53"/>
      <c r="U9" s="53"/>
      <c r="V9" s="53"/>
    </row>
    <row r="10" spans="1:22" x14ac:dyDescent="0.2">
      <c r="A10" s="383"/>
      <c r="B10" s="399">
        <v>2021</v>
      </c>
      <c r="C10" s="384"/>
      <c r="D10" s="397"/>
      <c r="E10" s="385">
        <v>21553807</v>
      </c>
      <c r="F10" s="385"/>
      <c r="G10" s="385"/>
      <c r="H10" s="385"/>
      <c r="I10" s="386">
        <v>21553807</v>
      </c>
      <c r="J10" s="388"/>
      <c r="K10" s="385"/>
      <c r="L10" s="385"/>
      <c r="M10" s="385"/>
      <c r="N10" s="398"/>
      <c r="O10" s="387"/>
      <c r="P10" s="385"/>
      <c r="Q10" s="385">
        <v>21553807</v>
      </c>
      <c r="R10" s="389"/>
      <c r="S10" s="53"/>
      <c r="T10" s="53"/>
      <c r="U10" s="53"/>
      <c r="V10" s="53"/>
    </row>
    <row r="11" spans="1:22" x14ac:dyDescent="0.2">
      <c r="A11" s="383"/>
      <c r="B11" s="399">
        <v>2022</v>
      </c>
      <c r="C11" s="384"/>
      <c r="D11" s="397"/>
      <c r="E11" s="385">
        <v>19859588</v>
      </c>
      <c r="F11" s="385"/>
      <c r="G11" s="385"/>
      <c r="H11" s="385"/>
      <c r="I11" s="386">
        <v>19859588</v>
      </c>
      <c r="J11" s="388"/>
      <c r="K11" s="385"/>
      <c r="L11" s="385"/>
      <c r="M11" s="385"/>
      <c r="N11" s="398"/>
      <c r="O11" s="387"/>
      <c r="P11" s="385"/>
      <c r="Q11" s="385">
        <v>19859588</v>
      </c>
      <c r="R11" s="389"/>
      <c r="S11" s="53"/>
      <c r="T11" s="53"/>
      <c r="U11" s="53"/>
      <c r="V11" s="53"/>
    </row>
    <row r="12" spans="1:22" ht="12.75" thickBot="1" x14ac:dyDescent="0.25">
      <c r="A12" s="390"/>
      <c r="B12" s="391" t="s">
        <v>268</v>
      </c>
      <c r="C12" s="392"/>
      <c r="D12" s="394"/>
      <c r="E12" s="400">
        <f>(E11-E10)/E10</f>
        <v>-7.8604164916202507E-2</v>
      </c>
      <c r="F12" s="394"/>
      <c r="G12" s="394"/>
      <c r="H12" s="394"/>
      <c r="I12" s="400">
        <f t="shared" ref="I12" si="3">(I11-I10)/I10</f>
        <v>-7.8604164916202507E-2</v>
      </c>
      <c r="J12" s="392"/>
      <c r="K12" s="394"/>
      <c r="L12" s="394"/>
      <c r="M12" s="394"/>
      <c r="N12" s="396"/>
      <c r="O12" s="395"/>
      <c r="P12" s="394"/>
      <c r="Q12" s="400">
        <f t="shared" ref="Q12" si="4">(Q11-Q10)/Q10</f>
        <v>-7.8604164916202507E-2</v>
      </c>
      <c r="R12" s="396"/>
      <c r="S12" s="53"/>
      <c r="T12" s="53"/>
      <c r="U12" s="53"/>
      <c r="V12" s="53"/>
    </row>
    <row r="13" spans="1:22" x14ac:dyDescent="0.2">
      <c r="A13" s="401" t="s">
        <v>144</v>
      </c>
      <c r="B13" s="375">
        <v>2020</v>
      </c>
      <c r="C13" s="384"/>
      <c r="D13" s="402">
        <f>D5+D9</f>
        <v>395433232</v>
      </c>
      <c r="E13" s="402">
        <f t="shared" ref="E13:Q15" si="5">E5+E9</f>
        <v>40802593</v>
      </c>
      <c r="F13" s="402">
        <f t="shared" si="5"/>
        <v>128002642</v>
      </c>
      <c r="G13" s="402">
        <f t="shared" si="5"/>
        <v>41419</v>
      </c>
      <c r="H13" s="402">
        <f t="shared" si="5"/>
        <v>195000</v>
      </c>
      <c r="I13" s="403">
        <f t="shared" si="5"/>
        <v>564474886</v>
      </c>
      <c r="J13" s="404"/>
      <c r="K13" s="402"/>
      <c r="L13" s="402">
        <f t="shared" si="5"/>
        <v>60094774</v>
      </c>
      <c r="M13" s="402"/>
      <c r="N13" s="398">
        <f t="shared" si="5"/>
        <v>60094774</v>
      </c>
      <c r="O13" s="405"/>
      <c r="P13" s="402"/>
      <c r="Q13" s="402">
        <f t="shared" si="5"/>
        <v>624569660</v>
      </c>
      <c r="R13" s="389"/>
      <c r="S13" s="53"/>
      <c r="T13" s="53"/>
      <c r="U13" s="53"/>
      <c r="V13" s="53"/>
    </row>
    <row r="14" spans="1:22" x14ac:dyDescent="0.2">
      <c r="A14" s="406"/>
      <c r="B14" s="399">
        <v>2021</v>
      </c>
      <c r="C14" s="384"/>
      <c r="D14" s="402">
        <f>D6+D10</f>
        <v>391332598</v>
      </c>
      <c r="E14" s="402">
        <f t="shared" si="5"/>
        <v>40861304</v>
      </c>
      <c r="F14" s="402">
        <f t="shared" si="5"/>
        <v>122129418</v>
      </c>
      <c r="G14" s="402">
        <f t="shared" si="5"/>
        <v>28993</v>
      </c>
      <c r="H14" s="402">
        <f t="shared" si="5"/>
        <v>195000</v>
      </c>
      <c r="I14" s="403">
        <f t="shared" si="5"/>
        <v>554547313</v>
      </c>
      <c r="J14" s="404"/>
      <c r="K14" s="402"/>
      <c r="L14" s="402">
        <f t="shared" si="5"/>
        <v>70272354</v>
      </c>
      <c r="M14" s="402"/>
      <c r="N14" s="398">
        <f t="shared" si="5"/>
        <v>70272354</v>
      </c>
      <c r="O14" s="405"/>
      <c r="P14" s="402"/>
      <c r="Q14" s="402">
        <f t="shared" si="5"/>
        <v>624819667</v>
      </c>
      <c r="R14" s="389"/>
      <c r="S14" s="53"/>
      <c r="T14" s="53"/>
      <c r="U14" s="53"/>
      <c r="V14" s="53"/>
    </row>
    <row r="15" spans="1:22" x14ac:dyDescent="0.2">
      <c r="A15" s="406"/>
      <c r="B15" s="399">
        <v>2022</v>
      </c>
      <c r="C15" s="384"/>
      <c r="D15" s="402">
        <f>D7+D11</f>
        <v>426638982</v>
      </c>
      <c r="E15" s="402">
        <f t="shared" si="5"/>
        <v>39167085</v>
      </c>
      <c r="F15" s="402">
        <f t="shared" si="5"/>
        <v>126197429</v>
      </c>
      <c r="G15" s="402">
        <f t="shared" si="5"/>
        <v>42219</v>
      </c>
      <c r="H15" s="402">
        <f t="shared" si="5"/>
        <v>150660</v>
      </c>
      <c r="I15" s="403">
        <f t="shared" si="5"/>
        <v>592196375</v>
      </c>
      <c r="J15" s="404"/>
      <c r="K15" s="402"/>
      <c r="L15" s="402">
        <f t="shared" si="5"/>
        <v>64960457</v>
      </c>
      <c r="M15" s="402"/>
      <c r="N15" s="398">
        <f t="shared" si="5"/>
        <v>64960457</v>
      </c>
      <c r="O15" s="405"/>
      <c r="P15" s="402"/>
      <c r="Q15" s="402">
        <f t="shared" si="5"/>
        <v>657156832</v>
      </c>
      <c r="R15" s="389"/>
      <c r="S15" s="53"/>
      <c r="T15" s="53"/>
      <c r="U15" s="53"/>
      <c r="V15" s="53"/>
    </row>
    <row r="16" spans="1:22" ht="12.75" thickBot="1" x14ac:dyDescent="0.25">
      <c r="A16" s="390"/>
      <c r="B16" s="391" t="s">
        <v>268</v>
      </c>
      <c r="C16" s="407"/>
      <c r="D16" s="408">
        <f>(D15-D14)/D14</f>
        <v>9.0220912289039612E-2</v>
      </c>
      <c r="E16" s="408">
        <f>(E15-E14)/E14</f>
        <v>-4.1462675787341488E-2</v>
      </c>
      <c r="F16" s="408">
        <f t="shared" ref="F16:I16" si="6">(F15-F14)/F14</f>
        <v>3.3309018143360021E-2</v>
      </c>
      <c r="G16" s="408">
        <f t="shared" si="6"/>
        <v>0.45617907770841237</v>
      </c>
      <c r="H16" s="408">
        <f t="shared" si="6"/>
        <v>-0.22738461538461538</v>
      </c>
      <c r="I16" s="408">
        <f t="shared" si="6"/>
        <v>6.7891523621898792E-2</v>
      </c>
      <c r="J16" s="409"/>
      <c r="K16" s="410"/>
      <c r="L16" s="408">
        <f>(L15-L14)/L14</f>
        <v>-7.5590138904411824E-2</v>
      </c>
      <c r="M16" s="408"/>
      <c r="N16" s="411">
        <f t="shared" ref="N16:Q16" si="7">(N15-N14)/N14</f>
        <v>-7.5590138904411824E-2</v>
      </c>
      <c r="O16" s="408"/>
      <c r="P16" s="408"/>
      <c r="Q16" s="408">
        <f t="shared" si="7"/>
        <v>5.1754396841032856E-2</v>
      </c>
      <c r="R16" s="412"/>
      <c r="S16" s="53"/>
      <c r="T16" s="53"/>
      <c r="U16" s="53"/>
      <c r="V16" s="53"/>
    </row>
  </sheetData>
  <mergeCells count="6">
    <mergeCell ref="Q3:R3"/>
    <mergeCell ref="A3:A4"/>
    <mergeCell ref="C3:I3"/>
    <mergeCell ref="J3:N3"/>
    <mergeCell ref="O3:P3"/>
    <mergeCell ref="B3:B4"/>
  </mergeCells>
  <phoneticPr fontId="0" type="noConversion"/>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30</vt:i4>
      </vt:variant>
    </vt:vector>
  </HeadingPairs>
  <TitlesOfParts>
    <vt:vector size="54"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 (1)</vt:lpstr>
      <vt:lpstr>F-14 (2)</vt:lpstr>
      <vt:lpstr>F-15 (1)</vt:lpstr>
      <vt:lpstr>F-15 (2) </vt:lpstr>
      <vt:lpstr>F-16 </vt:lpstr>
      <vt:lpstr>F-17 (A)</vt:lpstr>
      <vt:lpstr>F-17 (P)</vt:lpstr>
      <vt:lpstr>F-17-UE002</vt:lpstr>
      <vt:lpstr>F-18</vt:lpstr>
      <vt:lpstr>Hoja1</vt:lpstr>
      <vt:lpstr>'F-01'!Área_de_impresión</vt:lpstr>
      <vt:lpstr>'F-02'!Área_de_impresión</vt:lpstr>
      <vt:lpstr>'F-03'!Área_de_impresión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 (1)'!Área_de_impresión</vt:lpstr>
      <vt:lpstr>'F-14 (2)'!Área_de_impresión</vt:lpstr>
      <vt:lpstr>'F-15 (1)'!Área_de_impresión</vt:lpstr>
      <vt:lpstr>'F-15 (2) '!Área_de_impresión</vt:lpstr>
      <vt:lpstr>'F-16 '!Área_de_impresión</vt:lpstr>
      <vt:lpstr>'F-17 (A)'!Área_de_impresión</vt:lpstr>
      <vt:lpstr>'F-17 (P)'!Área_de_impresión</vt:lpstr>
      <vt:lpstr>'F-17-UE002'!Área_de_impresión</vt:lpstr>
      <vt:lpstr>'F-18'!Área_de_impresión</vt:lpstr>
      <vt:lpstr>Índice!Área_de_impresión</vt:lpstr>
      <vt:lpstr>'F-01'!Títulos_a_imprimir</vt:lpstr>
      <vt:lpstr>'F-14 (1)'!Títulos_a_imprimir</vt:lpstr>
      <vt:lpstr>'F-14 (2)'!Títulos_a_imprimir</vt:lpstr>
      <vt:lpstr>'F-15 (2) '!Títulos_a_imprimir</vt:lpstr>
      <vt:lpstr>'F-17 (A)'!Títulos_a_imprimir</vt:lpstr>
      <vt:lpstr>'F-17 (P)'!Títulos_a_imprimir</vt:lpstr>
      <vt:lpstr>'F-17-UE002'!Títulos_a_imprimir</vt:lpstr>
      <vt:lpstr>'F-18'!Títulos_a_imprimir</vt:lpstr>
      <vt:lpstr>Índice!Títulos_a_imprimir</vt:lpstr>
    </vt:vector>
  </TitlesOfParts>
  <Manager/>
  <Company>Congreso de la República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subject/>
  <dc:creator>Asesoria de Presupuesto</dc:creator>
  <cp:keywords/>
  <dc:description/>
  <cp:lastModifiedBy>pined</cp:lastModifiedBy>
  <cp:revision/>
  <dcterms:created xsi:type="dcterms:W3CDTF">1998-08-20T20:27:58Z</dcterms:created>
  <dcterms:modified xsi:type="dcterms:W3CDTF">2021-10-19T03:39:16Z</dcterms:modified>
  <cp:category/>
  <cp:contentStatus/>
</cp:coreProperties>
</file>