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pined\Documents\HUMBERTO ACUÑA\LEY DE PRESUPUESTO DEL AÑO 2021\Formatos y Directivas de las entidades\Entidades\JNE\"/>
    </mc:Choice>
  </mc:AlternateContent>
  <xr:revisionPtr revIDLastSave="0" documentId="8_{C3675710-7D43-423A-B9E0-7EA1175BD2FA}" xr6:coauthVersionLast="45" xr6:coauthVersionMax="45" xr10:uidLastSave="{00000000-0000-0000-0000-000000000000}"/>
  <bookViews>
    <workbookView xWindow="-120" yWindow="-120" windowWidth="20730" windowHeight="11160" tabRatio="825" activeTab="10" xr2:uid="{00000000-000D-0000-FFFF-FFFF00000000}"/>
  </bookViews>
  <sheets>
    <sheet name="Índice" sheetId="55" r:id="rId1"/>
    <sheet name="F-01" sheetId="62" r:id="rId2"/>
    <sheet name="F-02" sheetId="73" r:id="rId3"/>
    <sheet name="F-03" sheetId="70" r:id="rId4"/>
    <sheet name="F-04" sheetId="30" r:id="rId5"/>
    <sheet name="F-05" sheetId="76" r:id="rId6"/>
    <sheet name="F-06" sheetId="57" r:id="rId7"/>
    <sheet name="F-07" sheetId="9" r:id="rId8"/>
    <sheet name="F-08" sheetId="21" r:id="rId9"/>
    <sheet name="F-09" sheetId="60" r:id="rId10"/>
    <sheet name="F-10" sheetId="32" r:id="rId11"/>
    <sheet name="F-11" sheetId="45" r:id="rId12"/>
    <sheet name="F-12 (RP)" sheetId="80" r:id="rId13"/>
    <sheet name="F-12 (RO)" sheetId="33" r:id="rId14"/>
    <sheet name="F-12 (RDR) " sheetId="82" r:id="rId15"/>
    <sheet name="F-13" sheetId="50" r:id="rId16"/>
    <sheet name="F-14" sheetId="51" r:id="rId17"/>
    <sheet name="F-15" sheetId="39" r:id="rId18"/>
    <sheet name="F-16" sheetId="79" r:id="rId19"/>
    <sheet name="F-17" sheetId="53" r:id="rId20"/>
    <sheet name="F-18" sheetId="64" r:id="rId21"/>
    <sheet name="Hoja1" sheetId="78" state="hidden" r:id="rId22"/>
  </sheets>
  <definedNames>
    <definedName name="_xlnm.Print_Area" localSheetId="1">'F-01'!$A$1:$N$20</definedName>
    <definedName name="_xlnm.Print_Area" localSheetId="5">'F-05'!$A$1:$D$51</definedName>
    <definedName name="_xlnm.Print_Area" localSheetId="6">'F-06'!$A$1:$N$51</definedName>
    <definedName name="_xlnm.Print_Area" localSheetId="7">'F-07'!$A$1:$Q$25</definedName>
    <definedName name="_xlnm.Print_Area" localSheetId="8">'F-08'!$A$1:$R$109</definedName>
    <definedName name="_xlnm.Print_Area" localSheetId="9">'F-09'!$A$1:$AI$31</definedName>
    <definedName name="_xlnm.Print_Area" localSheetId="10">'F-10'!$A$1:$I$24</definedName>
    <definedName name="_xlnm.Print_Area" localSheetId="11">'F-11'!$A$1:$AI$46</definedName>
    <definedName name="_xlnm.Print_Area" localSheetId="14">'F-12 (RDR) '!$A$1:$J$41</definedName>
    <definedName name="_xlnm.Print_Area" localSheetId="13">'F-12 (RO)'!$A$1:$J$41</definedName>
    <definedName name="_xlnm.Print_Area" localSheetId="12">'F-12 (RP)'!$A$1:$J$41</definedName>
    <definedName name="_xlnm.Print_Area" localSheetId="15">'F-13'!$A$1:$N$28</definedName>
    <definedName name="_xlnm.Print_Area" localSheetId="16">'F-14'!$A$1:$K$289</definedName>
    <definedName name="_xlnm.Print_Area" localSheetId="17">'F-15'!$A$1:$H$16</definedName>
    <definedName name="_xlnm.Print_Area" localSheetId="18">'F-16'!$A$1:$H$44</definedName>
    <definedName name="_xlnm.Print_Area" localSheetId="19">'F-17'!$A$1:$P$335</definedName>
    <definedName name="_xlnm.Print_Area" localSheetId="20">'F-18'!$A$1:$N$50</definedName>
    <definedName name="_xlnm.Print_Area" localSheetId="0">Índice!$A$1:$E$35</definedName>
    <definedName name="dd" localSheetId="2">#REF!</definedName>
    <definedName name="dd" localSheetId="3">#REF!</definedName>
    <definedName name="dd" localSheetId="5">#REF!</definedName>
    <definedName name="dd" localSheetId="14">#REF!</definedName>
    <definedName name="dd" localSheetId="12">#REF!</definedName>
    <definedName name="dd">#REF!</definedName>
    <definedName name="DIRECREC" localSheetId="1">#REF!</definedName>
    <definedName name="DIRECREC" localSheetId="2">#REF!</definedName>
    <definedName name="DIRECREC" localSheetId="3">#REF!</definedName>
    <definedName name="DIRECREC" localSheetId="5">#REF!</definedName>
    <definedName name="DIRECREC" localSheetId="6">#REF!</definedName>
    <definedName name="DIRECREC" localSheetId="9">#REF!</definedName>
    <definedName name="DIRECREC" localSheetId="14">#REF!</definedName>
    <definedName name="DIRECREC" localSheetId="12">#REF!</definedName>
    <definedName name="DIRECREC" localSheetId="20">#REF!</definedName>
    <definedName name="DIRECREC">#REF!</definedName>
    <definedName name="DONAC" localSheetId="1">#REF!</definedName>
    <definedName name="DONAC" localSheetId="2">#REF!</definedName>
    <definedName name="DONAC" localSheetId="3">#REF!</definedName>
    <definedName name="DONAC" localSheetId="5">#REF!</definedName>
    <definedName name="DONAC" localSheetId="6">#REF!</definedName>
    <definedName name="DONAC" localSheetId="9">#REF!</definedName>
    <definedName name="DONAC" localSheetId="14">#REF!</definedName>
    <definedName name="DONAC" localSheetId="12">#REF!</definedName>
    <definedName name="DONAC" localSheetId="20">#REF!</definedName>
    <definedName name="DONAC">#REF!</definedName>
    <definedName name="EE" localSheetId="2">#REF!</definedName>
    <definedName name="EE" localSheetId="3">#REF!</definedName>
    <definedName name="EE" localSheetId="5">#REF!</definedName>
    <definedName name="EE" localSheetId="14">#REF!</definedName>
    <definedName name="EE" localSheetId="12">#REF!</definedName>
    <definedName name="EE">#REF!</definedName>
    <definedName name="RECORD" localSheetId="1">#REF!</definedName>
    <definedName name="RECORD" localSheetId="2">#REF!</definedName>
    <definedName name="RECORD" localSheetId="3">#REF!</definedName>
    <definedName name="RECORD" localSheetId="5">#REF!</definedName>
    <definedName name="RECORD" localSheetId="6">#REF!</definedName>
    <definedName name="RECORD" localSheetId="9">#REF!</definedName>
    <definedName name="RECORD" localSheetId="14">#REF!</definedName>
    <definedName name="RECORD" localSheetId="12">#REF!</definedName>
    <definedName name="RECORD" localSheetId="20">#REF!</definedName>
    <definedName name="RECORD">#REF!</definedName>
    <definedName name="RECPUB" localSheetId="1">#REF!</definedName>
    <definedName name="RECPUB" localSheetId="2">#REF!</definedName>
    <definedName name="RECPUB" localSheetId="3">#REF!</definedName>
    <definedName name="RECPUB" localSheetId="5">#REF!</definedName>
    <definedName name="RECPUB" localSheetId="6">#REF!</definedName>
    <definedName name="RECPUB" localSheetId="9">#REF!</definedName>
    <definedName name="RECPUB" localSheetId="14">#REF!</definedName>
    <definedName name="RECPUB" localSheetId="12">#REF!</definedName>
    <definedName name="RECPUB" localSheetId="20">#REF!</definedName>
    <definedName name="RECPUB">#REF!</definedName>
    <definedName name="_xlnm.Print_Titles" localSheetId="1">'F-01'!$3:$4</definedName>
    <definedName name="_xlnm.Print_Titles" localSheetId="16">'F-14'!$5:$5</definedName>
    <definedName name="_xlnm.Print_Titles" localSheetId="19">'F-17'!$4:$5</definedName>
    <definedName name="_xlnm.Print_Titles" localSheetId="20">'F-18'!$4:$5</definedName>
    <definedName name="_xlnm.Print_Titles" localSheetId="0">Índice!$1:$1</definedName>
    <definedName name="XPRINT" localSheetId="1">#REF!</definedName>
    <definedName name="XPRINT" localSheetId="2">#REF!</definedName>
    <definedName name="XPRINT" localSheetId="3">#REF!</definedName>
    <definedName name="XPRINT" localSheetId="5">#REF!</definedName>
    <definedName name="XPRINT" localSheetId="6">#REF!</definedName>
    <definedName name="XPRINT" localSheetId="9">#REF!</definedName>
    <definedName name="XPRINT" localSheetId="14">#REF!</definedName>
    <definedName name="XPRINT" localSheetId="12">#REF!</definedName>
    <definedName name="XPRINT" localSheetId="20">#REF!</definedName>
    <definedName name="XPRINT">#REF!</definedName>
    <definedName name="XPRINT2" localSheetId="1">#REF!</definedName>
    <definedName name="XPRINT2" localSheetId="2">#REF!</definedName>
    <definedName name="XPRINT2" localSheetId="3">#REF!</definedName>
    <definedName name="XPRINT2" localSheetId="5">#REF!</definedName>
    <definedName name="XPRINT2" localSheetId="6">#REF!</definedName>
    <definedName name="XPRINT2" localSheetId="9">#REF!</definedName>
    <definedName name="XPRINT2" localSheetId="14">#REF!</definedName>
    <definedName name="XPRINT2" localSheetId="12">#REF!</definedName>
    <definedName name="XPRINT2" localSheetId="20">#REF!</definedName>
    <definedName name="XPRINT2">#REF!</definedName>
    <definedName name="XPRINT3" localSheetId="1">#REF!</definedName>
    <definedName name="XPRINT3" localSheetId="2">#REF!</definedName>
    <definedName name="XPRINT3" localSheetId="3">#REF!</definedName>
    <definedName name="XPRINT3" localSheetId="5">#REF!</definedName>
    <definedName name="XPRINT3" localSheetId="6">#REF!</definedName>
    <definedName name="XPRINT3" localSheetId="9">#REF!</definedName>
    <definedName name="XPRINT3" localSheetId="14">#REF!</definedName>
    <definedName name="XPRINT3" localSheetId="12">#REF!</definedName>
    <definedName name="XPRINT3" localSheetId="20">#REF!</definedName>
    <definedName name="XPRINT3">#REF!</definedName>
    <definedName name="XPRINT4" localSheetId="1">#REF!</definedName>
    <definedName name="XPRINT4" localSheetId="2">#REF!</definedName>
    <definedName name="XPRINT4" localSheetId="3">#REF!</definedName>
    <definedName name="XPRINT4" localSheetId="5">#REF!</definedName>
    <definedName name="XPRINT4" localSheetId="6">#REF!</definedName>
    <definedName name="XPRINT4" localSheetId="9">#REF!</definedName>
    <definedName name="XPRINT4" localSheetId="14">#REF!</definedName>
    <definedName name="XPRINT4" localSheetId="12">#REF!</definedName>
    <definedName name="XPRINT4" localSheetId="20">#REF!</definedName>
    <definedName name="XPRINT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32" l="1"/>
  <c r="V10" i="60" l="1"/>
  <c r="AI27" i="45" l="1"/>
  <c r="AH27" i="45"/>
  <c r="M19" i="45"/>
  <c r="M18" i="45"/>
  <c r="M17" i="45"/>
  <c r="M16" i="45"/>
  <c r="M15" i="45"/>
  <c r="M14" i="45"/>
  <c r="M13" i="45"/>
  <c r="M12" i="45"/>
  <c r="M11" i="45"/>
  <c r="AG10" i="60"/>
  <c r="AG11" i="60"/>
  <c r="AG12" i="60"/>
  <c r="AG13" i="60"/>
  <c r="AG14" i="60"/>
  <c r="AG18" i="60"/>
  <c r="AG17" i="60"/>
  <c r="AG9" i="60"/>
  <c r="V25" i="60"/>
  <c r="V22" i="60"/>
  <c r="V21" i="60"/>
  <c r="V18" i="60"/>
  <c r="V17" i="60"/>
  <c r="V14" i="60"/>
  <c r="V13" i="60"/>
  <c r="V12" i="60"/>
  <c r="V11" i="60"/>
  <c r="V9" i="60"/>
  <c r="K25" i="60"/>
  <c r="K22" i="60"/>
  <c r="K21" i="60"/>
  <c r="K18" i="60"/>
  <c r="K17" i="60"/>
  <c r="K14" i="60"/>
  <c r="K13" i="60"/>
  <c r="K12" i="60"/>
  <c r="K11" i="60"/>
  <c r="K9" i="60"/>
  <c r="N49" i="64" l="1"/>
  <c r="M49" i="64"/>
  <c r="F289" i="51"/>
  <c r="F256" i="51"/>
  <c r="F122" i="51"/>
  <c r="J24" i="33" l="1"/>
  <c r="J22" i="33"/>
  <c r="J30" i="33"/>
  <c r="H26" i="33"/>
  <c r="H23" i="33"/>
  <c r="H14" i="33"/>
  <c r="H8" i="33"/>
  <c r="J30" i="82"/>
  <c r="H30" i="82"/>
  <c r="H32" i="82"/>
  <c r="D36" i="80" l="1"/>
  <c r="E36" i="80"/>
  <c r="C6" i="80" l="1"/>
  <c r="C7" i="80"/>
  <c r="C8" i="80"/>
  <c r="C9" i="80"/>
  <c r="C10" i="80"/>
  <c r="C11" i="80"/>
  <c r="C12" i="80"/>
  <c r="C13" i="80"/>
  <c r="C14" i="80"/>
  <c r="C15" i="80"/>
  <c r="C16" i="80"/>
  <c r="C17" i="80"/>
  <c r="C18" i="80"/>
  <c r="C19" i="80"/>
  <c r="C20" i="80"/>
  <c r="C21" i="80"/>
  <c r="C22" i="80"/>
  <c r="B6" i="80"/>
  <c r="B7" i="80"/>
  <c r="B8" i="80"/>
  <c r="B9" i="80"/>
  <c r="B10" i="80"/>
  <c r="B11" i="80"/>
  <c r="B12" i="80"/>
  <c r="B13" i="80"/>
  <c r="B14" i="80"/>
  <c r="B15" i="80"/>
  <c r="B16" i="80"/>
  <c r="B17" i="80"/>
  <c r="B18" i="80"/>
  <c r="B19" i="80"/>
  <c r="B20" i="80"/>
  <c r="B21" i="80"/>
  <c r="B22" i="80"/>
  <c r="P334" i="53"/>
  <c r="M334" i="53"/>
  <c r="M72" i="53"/>
  <c r="M64" i="53"/>
  <c r="M44" i="53"/>
  <c r="M27" i="53"/>
  <c r="H8" i="80" l="1"/>
  <c r="F7" i="80"/>
  <c r="F8" i="80"/>
  <c r="F9" i="80"/>
  <c r="F10" i="80"/>
  <c r="F11" i="80"/>
  <c r="F12" i="80"/>
  <c r="F13" i="80"/>
  <c r="F14" i="80"/>
  <c r="F15" i="80"/>
  <c r="F16" i="80"/>
  <c r="F17" i="80"/>
  <c r="F18" i="80"/>
  <c r="F19" i="80"/>
  <c r="F20" i="80"/>
  <c r="F21" i="80"/>
  <c r="F22" i="80"/>
  <c r="F23" i="80"/>
  <c r="F24" i="80"/>
  <c r="F25" i="80"/>
  <c r="F26" i="80"/>
  <c r="F27" i="80"/>
  <c r="F28" i="80"/>
  <c r="F29" i="80"/>
  <c r="F30" i="80"/>
  <c r="F31" i="80"/>
  <c r="F32" i="80"/>
  <c r="F33" i="80"/>
  <c r="F34" i="80"/>
  <c r="F35" i="80"/>
  <c r="F36" i="80"/>
  <c r="B35" i="80"/>
  <c r="C35" i="80"/>
  <c r="D35" i="80"/>
  <c r="E35" i="80"/>
  <c r="B36" i="80"/>
  <c r="C36" i="80"/>
  <c r="D7" i="80"/>
  <c r="E7" i="80"/>
  <c r="D8" i="80"/>
  <c r="E8" i="80"/>
  <c r="D9" i="80"/>
  <c r="E9" i="80"/>
  <c r="D10" i="80"/>
  <c r="E10" i="80"/>
  <c r="D11" i="80"/>
  <c r="E11" i="80"/>
  <c r="D12" i="80"/>
  <c r="E12" i="80"/>
  <c r="D13" i="80"/>
  <c r="E13" i="80"/>
  <c r="D14" i="80"/>
  <c r="E14" i="80"/>
  <c r="D15" i="80"/>
  <c r="E15" i="80"/>
  <c r="D16" i="80"/>
  <c r="E16" i="80"/>
  <c r="D17" i="80"/>
  <c r="E17" i="80"/>
  <c r="D18" i="80"/>
  <c r="E18" i="80"/>
  <c r="D19" i="80"/>
  <c r="E19" i="80"/>
  <c r="D20" i="80"/>
  <c r="E20" i="80"/>
  <c r="D21" i="80"/>
  <c r="E21" i="80"/>
  <c r="D22" i="80"/>
  <c r="E22" i="80"/>
  <c r="B23" i="80"/>
  <c r="C23" i="80"/>
  <c r="D23" i="80"/>
  <c r="E23" i="80"/>
  <c r="B24" i="80"/>
  <c r="C24" i="80"/>
  <c r="D24" i="80"/>
  <c r="E24" i="80"/>
  <c r="B25" i="80"/>
  <c r="C25" i="80"/>
  <c r="D25" i="80"/>
  <c r="E25" i="80"/>
  <c r="B26" i="80"/>
  <c r="C26" i="80"/>
  <c r="D26" i="80"/>
  <c r="E26" i="80"/>
  <c r="B27" i="80"/>
  <c r="C27" i="80"/>
  <c r="D27" i="80"/>
  <c r="E27" i="80"/>
  <c r="B28" i="80"/>
  <c r="C28" i="80"/>
  <c r="D28" i="80"/>
  <c r="E28" i="80"/>
  <c r="B29" i="80"/>
  <c r="C29" i="80"/>
  <c r="D29" i="80"/>
  <c r="E29" i="80"/>
  <c r="B30" i="80"/>
  <c r="C30" i="80"/>
  <c r="D30" i="80"/>
  <c r="E30" i="80"/>
  <c r="B31" i="80"/>
  <c r="C31" i="80"/>
  <c r="D31" i="80"/>
  <c r="E31" i="80"/>
  <c r="B32" i="80"/>
  <c r="C32" i="80"/>
  <c r="D32" i="80"/>
  <c r="E32" i="80"/>
  <c r="B33" i="80"/>
  <c r="C33" i="80"/>
  <c r="D33" i="80"/>
  <c r="E33" i="80"/>
  <c r="B34" i="80"/>
  <c r="C34" i="80"/>
  <c r="D34" i="80"/>
  <c r="E34" i="80"/>
  <c r="D6" i="80"/>
  <c r="E6" i="80"/>
  <c r="F6" i="80"/>
  <c r="I11" i="32"/>
  <c r="I13" i="32"/>
  <c r="I15" i="32"/>
  <c r="I20" i="32"/>
  <c r="I6" i="32"/>
  <c r="H30" i="80" l="1"/>
  <c r="H24" i="80"/>
  <c r="D38" i="70"/>
  <c r="O24" i="60" l="1"/>
  <c r="P24" i="60"/>
  <c r="Q24" i="60"/>
  <c r="R24" i="60"/>
  <c r="S24" i="60"/>
  <c r="T24" i="60"/>
  <c r="U24" i="60"/>
  <c r="O20" i="60"/>
  <c r="P20" i="60"/>
  <c r="Q20" i="60"/>
  <c r="R20" i="60"/>
  <c r="S20" i="60"/>
  <c r="T20" i="60"/>
  <c r="U20" i="60"/>
  <c r="O16" i="60"/>
  <c r="P16" i="60"/>
  <c r="Q16" i="60"/>
  <c r="R16" i="60"/>
  <c r="S16" i="60"/>
  <c r="T16" i="60"/>
  <c r="U16" i="60"/>
  <c r="D20" i="60"/>
  <c r="D16" i="60"/>
  <c r="K8" i="60"/>
  <c r="D24" i="60"/>
  <c r="D12" i="39" l="1"/>
  <c r="H22" i="32" l="1"/>
  <c r="D22" i="32"/>
  <c r="E22" i="32"/>
  <c r="F22" i="32"/>
  <c r="G22" i="32"/>
  <c r="C22" i="32"/>
  <c r="B22" i="32"/>
  <c r="I22" i="32" l="1"/>
  <c r="B27" i="45" l="1"/>
  <c r="AG10" i="45"/>
  <c r="AG11" i="45"/>
  <c r="AG12" i="45"/>
  <c r="AG13" i="45"/>
  <c r="AG14" i="45"/>
  <c r="AG15" i="45"/>
  <c r="AG16" i="45"/>
  <c r="AG17" i="45"/>
  <c r="AG18" i="45"/>
  <c r="AG19" i="45"/>
  <c r="AG21" i="45"/>
  <c r="AG22" i="45"/>
  <c r="AG23" i="45"/>
  <c r="AG24" i="45"/>
  <c r="AG25" i="45"/>
  <c r="AG9" i="45"/>
  <c r="AE27" i="45"/>
  <c r="S27" i="45"/>
  <c r="T27" i="45"/>
  <c r="U27" i="45"/>
  <c r="V27" i="45"/>
  <c r="W27" i="45"/>
  <c r="X27" i="45"/>
  <c r="Y27" i="45"/>
  <c r="AA27" i="45"/>
  <c r="AC10" i="45"/>
  <c r="AC13" i="45"/>
  <c r="AC9" i="45"/>
  <c r="AD9" i="45" s="1"/>
  <c r="AB11" i="45"/>
  <c r="AB27" i="45" s="1"/>
  <c r="AB12" i="45"/>
  <c r="AC12" i="45" s="1"/>
  <c r="AD12" i="45" s="1"/>
  <c r="AB13" i="45"/>
  <c r="AB14" i="45"/>
  <c r="AC14" i="45" s="1"/>
  <c r="AB15" i="45"/>
  <c r="AC15" i="45" s="1"/>
  <c r="AB16" i="45"/>
  <c r="AC16" i="45" s="1"/>
  <c r="AB17" i="45"/>
  <c r="AC17" i="45" s="1"/>
  <c r="AB18" i="45"/>
  <c r="AC18" i="45" s="1"/>
  <c r="AB19" i="45"/>
  <c r="AC19" i="45" s="1"/>
  <c r="AD19" i="45" s="1"/>
  <c r="K10" i="45"/>
  <c r="O10" i="45" s="1"/>
  <c r="K11" i="45"/>
  <c r="K12" i="45"/>
  <c r="K13" i="45"/>
  <c r="K14" i="45"/>
  <c r="K15" i="45"/>
  <c r="K16" i="45"/>
  <c r="K17" i="45"/>
  <c r="K18" i="45"/>
  <c r="K19" i="45"/>
  <c r="K9" i="45"/>
  <c r="Z10" i="45"/>
  <c r="Z11" i="45"/>
  <c r="Z12" i="45"/>
  <c r="Z13" i="45"/>
  <c r="Z14" i="45"/>
  <c r="Z15" i="45"/>
  <c r="Z16" i="45"/>
  <c r="Z17" i="45"/>
  <c r="Z18" i="45"/>
  <c r="Z19" i="45"/>
  <c r="Z9" i="45"/>
  <c r="R27" i="45"/>
  <c r="Q27" i="45"/>
  <c r="P27" i="45"/>
  <c r="L27" i="45"/>
  <c r="M27" i="45"/>
  <c r="N10" i="45"/>
  <c r="N11" i="45"/>
  <c r="N12" i="45"/>
  <c r="N13" i="45"/>
  <c r="N14" i="45"/>
  <c r="N15" i="45"/>
  <c r="O15" i="45" s="1"/>
  <c r="N16" i="45"/>
  <c r="N17" i="45"/>
  <c r="N18" i="45"/>
  <c r="N19" i="45"/>
  <c r="N9" i="45"/>
  <c r="D27" i="45"/>
  <c r="E27" i="45"/>
  <c r="F27" i="45"/>
  <c r="G27" i="45"/>
  <c r="H27" i="45"/>
  <c r="I27" i="45"/>
  <c r="J27" i="45"/>
  <c r="C27" i="45"/>
  <c r="AH24" i="60"/>
  <c r="AH20" i="60"/>
  <c r="AH16" i="60"/>
  <c r="AH8" i="60"/>
  <c r="Z24" i="60"/>
  <c r="AA24" i="60"/>
  <c r="AB24" i="60"/>
  <c r="AC24" i="60"/>
  <c r="AD24" i="60"/>
  <c r="AE24" i="60"/>
  <c r="AF24" i="60"/>
  <c r="Z20" i="60"/>
  <c r="AA20" i="60"/>
  <c r="AB20" i="60"/>
  <c r="AC20" i="60"/>
  <c r="AD20" i="60"/>
  <c r="AE20" i="60"/>
  <c r="AF20" i="60"/>
  <c r="Z16" i="60"/>
  <c r="AA16" i="60"/>
  <c r="AB16" i="60"/>
  <c r="AC16" i="60"/>
  <c r="AD16" i="60"/>
  <c r="AE16" i="60"/>
  <c r="AF16" i="60"/>
  <c r="AG8" i="60"/>
  <c r="AG25" i="60"/>
  <c r="AG24" i="60" s="1"/>
  <c r="AG22" i="60"/>
  <c r="AG21" i="60"/>
  <c r="AG20" i="60" s="1"/>
  <c r="AG16" i="60"/>
  <c r="Z8" i="60"/>
  <c r="AA8" i="60"/>
  <c r="AB8" i="60"/>
  <c r="AC8" i="60"/>
  <c r="AD8" i="60"/>
  <c r="AE8" i="60"/>
  <c r="AF8" i="60"/>
  <c r="Y24" i="60"/>
  <c r="Y20" i="60"/>
  <c r="Y16" i="60"/>
  <c r="Y8" i="60"/>
  <c r="S27" i="60"/>
  <c r="T27" i="60"/>
  <c r="W24" i="60"/>
  <c r="W20" i="60"/>
  <c r="W16" i="60"/>
  <c r="W8" i="60"/>
  <c r="O8" i="60"/>
  <c r="O27" i="60" s="1"/>
  <c r="P8" i="60"/>
  <c r="P27" i="60" s="1"/>
  <c r="Q8" i="60"/>
  <c r="Q27" i="60" s="1"/>
  <c r="R8" i="60"/>
  <c r="R27" i="60" s="1"/>
  <c r="S8" i="60"/>
  <c r="T8" i="60"/>
  <c r="U8" i="60"/>
  <c r="U27" i="60" s="1"/>
  <c r="V24" i="60"/>
  <c r="V20" i="60"/>
  <c r="V16" i="60"/>
  <c r="V8" i="60"/>
  <c r="N24" i="60"/>
  <c r="N20" i="60"/>
  <c r="N16" i="60"/>
  <c r="N8" i="60"/>
  <c r="L24" i="60"/>
  <c r="L20" i="60"/>
  <c r="L16" i="60"/>
  <c r="L8" i="60"/>
  <c r="C24" i="60"/>
  <c r="E24" i="60"/>
  <c r="F24" i="60"/>
  <c r="G24" i="60"/>
  <c r="H24" i="60"/>
  <c r="I24" i="60"/>
  <c r="J24" i="60"/>
  <c r="C20" i="60"/>
  <c r="E20" i="60"/>
  <c r="F20" i="60"/>
  <c r="G20" i="60"/>
  <c r="H20" i="60"/>
  <c r="I20" i="60"/>
  <c r="J20" i="60"/>
  <c r="C16" i="60"/>
  <c r="E16" i="60"/>
  <c r="F16" i="60"/>
  <c r="G16" i="60"/>
  <c r="H16" i="60"/>
  <c r="I16" i="60"/>
  <c r="J16" i="60"/>
  <c r="C8" i="60"/>
  <c r="D8" i="60"/>
  <c r="E8" i="60"/>
  <c r="F8" i="60"/>
  <c r="F27" i="60" s="1"/>
  <c r="G8" i="60"/>
  <c r="H8" i="60"/>
  <c r="I8" i="60"/>
  <c r="J8" i="60"/>
  <c r="K24" i="60"/>
  <c r="K20" i="60"/>
  <c r="K16" i="60"/>
  <c r="B24" i="60"/>
  <c r="B20" i="60"/>
  <c r="B16" i="60"/>
  <c r="B8" i="60"/>
  <c r="O12" i="45" l="1"/>
  <c r="O18" i="45"/>
  <c r="Z27" i="45"/>
  <c r="AD15" i="45"/>
  <c r="N27" i="60"/>
  <c r="AG27" i="45"/>
  <c r="AD10" i="45"/>
  <c r="AF10" i="45" s="1"/>
  <c r="AD18" i="45"/>
  <c r="AF18" i="45" s="1"/>
  <c r="AD17" i="45"/>
  <c r="AD14" i="45"/>
  <c r="AD16" i="45"/>
  <c r="AD13" i="45"/>
  <c r="AC11" i="45"/>
  <c r="AF12" i="45"/>
  <c r="AF15" i="45"/>
  <c r="N27" i="45"/>
  <c r="O9" i="45"/>
  <c r="AF9" i="45" s="1"/>
  <c r="O17" i="45"/>
  <c r="AF17" i="45" s="1"/>
  <c r="O16" i="45"/>
  <c r="AF16" i="45" s="1"/>
  <c r="O14" i="45"/>
  <c r="AF14" i="45" s="1"/>
  <c r="O13" i="45"/>
  <c r="AF13" i="45" s="1"/>
  <c r="O19" i="45"/>
  <c r="AF19" i="45" s="1"/>
  <c r="O11" i="45"/>
  <c r="K27" i="45"/>
  <c r="AH27" i="60"/>
  <c r="Y27" i="60"/>
  <c r="AB27" i="60"/>
  <c r="AD27" i="60"/>
  <c r="W27" i="60"/>
  <c r="E27" i="60"/>
  <c r="AG27" i="60"/>
  <c r="V27" i="60"/>
  <c r="Z27" i="60"/>
  <c r="AE27" i="60"/>
  <c r="AC27" i="60"/>
  <c r="AA27" i="60"/>
  <c r="AF27" i="60"/>
  <c r="B27" i="60"/>
  <c r="L27" i="60"/>
  <c r="I27" i="60"/>
  <c r="G27" i="60"/>
  <c r="H27" i="60"/>
  <c r="J27" i="60"/>
  <c r="C27" i="60"/>
  <c r="D27" i="60"/>
  <c r="F38" i="82"/>
  <c r="E38" i="82"/>
  <c r="D38" i="82"/>
  <c r="C38" i="82"/>
  <c r="B38" i="82"/>
  <c r="J36" i="82"/>
  <c r="I36" i="82"/>
  <c r="H36" i="82"/>
  <c r="G36" i="82"/>
  <c r="J32" i="82"/>
  <c r="I32" i="82"/>
  <c r="G32" i="82"/>
  <c r="I30" i="82"/>
  <c r="G30" i="82"/>
  <c r="I29" i="82"/>
  <c r="H29" i="82"/>
  <c r="G29" i="82"/>
  <c r="J28" i="82"/>
  <c r="I28" i="82"/>
  <c r="H28" i="82"/>
  <c r="G28" i="82"/>
  <c r="J27" i="82"/>
  <c r="I27" i="82"/>
  <c r="H27" i="82"/>
  <c r="G27" i="82"/>
  <c r="J26" i="82"/>
  <c r="I26" i="82"/>
  <c r="H26" i="82"/>
  <c r="G26" i="82"/>
  <c r="J25" i="82"/>
  <c r="I25" i="82"/>
  <c r="H25" i="82"/>
  <c r="G25" i="82"/>
  <c r="I24" i="82"/>
  <c r="G24" i="82"/>
  <c r="J23" i="82"/>
  <c r="I23" i="82"/>
  <c r="H23" i="82"/>
  <c r="G23" i="82"/>
  <c r="J22" i="82"/>
  <c r="I22" i="82"/>
  <c r="G22" i="82"/>
  <c r="J20" i="82"/>
  <c r="I20" i="82"/>
  <c r="H20" i="82"/>
  <c r="G20" i="82"/>
  <c r="J16" i="82"/>
  <c r="I16" i="82"/>
  <c r="H16" i="82"/>
  <c r="G16" i="82"/>
  <c r="J14" i="82"/>
  <c r="I14" i="82"/>
  <c r="H14" i="82"/>
  <c r="G14" i="82"/>
  <c r="J13" i="82"/>
  <c r="I13" i="82"/>
  <c r="H13" i="82"/>
  <c r="G13" i="82"/>
  <c r="J12" i="82"/>
  <c r="I12" i="82"/>
  <c r="H12" i="82"/>
  <c r="G12" i="82"/>
  <c r="J11" i="82"/>
  <c r="I11" i="82"/>
  <c r="G11" i="82"/>
  <c r="J8" i="82"/>
  <c r="I8" i="82"/>
  <c r="G8" i="82"/>
  <c r="J7" i="82"/>
  <c r="I7" i="82"/>
  <c r="H7" i="82"/>
  <c r="G7" i="82"/>
  <c r="J6" i="82"/>
  <c r="I6" i="82"/>
  <c r="H6" i="82"/>
  <c r="G6" i="82"/>
  <c r="AD11" i="45" l="1"/>
  <c r="AD27" i="45" s="1"/>
  <c r="AC27" i="45"/>
  <c r="O27" i="45"/>
  <c r="J38" i="82"/>
  <c r="I38" i="82"/>
  <c r="G38" i="82"/>
  <c r="K27" i="60"/>
  <c r="H38" i="82"/>
  <c r="AF11" i="45" l="1"/>
  <c r="AF27" i="45" s="1"/>
  <c r="J7" i="33"/>
  <c r="J8" i="33"/>
  <c r="J12" i="33"/>
  <c r="J13" i="33"/>
  <c r="J14" i="33"/>
  <c r="J16" i="33"/>
  <c r="J20" i="33"/>
  <c r="J23" i="33"/>
  <c r="J25" i="33"/>
  <c r="J26" i="33"/>
  <c r="J27" i="33"/>
  <c r="J29" i="33"/>
  <c r="J36" i="33"/>
  <c r="J6" i="33"/>
  <c r="H7" i="33"/>
  <c r="H12" i="33"/>
  <c r="H13" i="33"/>
  <c r="H16" i="33"/>
  <c r="H20" i="33"/>
  <c r="H25" i="33"/>
  <c r="H27" i="33"/>
  <c r="H29" i="33"/>
  <c r="H36" i="33"/>
  <c r="H6" i="33"/>
  <c r="I7" i="33"/>
  <c r="I7" i="80" s="1"/>
  <c r="I8" i="33"/>
  <c r="I8" i="80" s="1"/>
  <c r="I9" i="80"/>
  <c r="I10" i="80"/>
  <c r="I11" i="33"/>
  <c r="I11" i="80" s="1"/>
  <c r="I12" i="33"/>
  <c r="I12" i="80" s="1"/>
  <c r="I13" i="33"/>
  <c r="I13" i="80" s="1"/>
  <c r="I14" i="33"/>
  <c r="I14" i="80" s="1"/>
  <c r="I15" i="33"/>
  <c r="I15" i="80" s="1"/>
  <c r="I16" i="33"/>
  <c r="I16" i="80" s="1"/>
  <c r="I17" i="80"/>
  <c r="I18" i="80"/>
  <c r="I19" i="80"/>
  <c r="I20" i="33"/>
  <c r="I20" i="80" s="1"/>
  <c r="I21" i="80"/>
  <c r="I22" i="33"/>
  <c r="I22" i="80" s="1"/>
  <c r="I23" i="33"/>
  <c r="I23" i="80" s="1"/>
  <c r="I24" i="33"/>
  <c r="I24" i="80" s="1"/>
  <c r="I25" i="33"/>
  <c r="I25" i="80" s="1"/>
  <c r="I26" i="33"/>
  <c r="I26" i="80" s="1"/>
  <c r="I27" i="33"/>
  <c r="I27" i="80" s="1"/>
  <c r="I28" i="33"/>
  <c r="I28" i="80" s="1"/>
  <c r="I29" i="33"/>
  <c r="I29" i="80" s="1"/>
  <c r="I30" i="33"/>
  <c r="I30" i="80" s="1"/>
  <c r="I31" i="33"/>
  <c r="I31" i="80" s="1"/>
  <c r="I32" i="33"/>
  <c r="I32" i="80" s="1"/>
  <c r="I33" i="80"/>
  <c r="I34" i="80"/>
  <c r="I35" i="80"/>
  <c r="I36" i="33"/>
  <c r="I36" i="80" s="1"/>
  <c r="I6" i="33"/>
  <c r="I6" i="80" s="1"/>
  <c r="G7" i="33"/>
  <c r="G7" i="80" s="1"/>
  <c r="G8" i="33"/>
  <c r="G8" i="80" s="1"/>
  <c r="G9" i="80"/>
  <c r="G10" i="80"/>
  <c r="G11" i="33"/>
  <c r="G11" i="80" s="1"/>
  <c r="G12" i="33"/>
  <c r="G12" i="80" s="1"/>
  <c r="G13" i="33"/>
  <c r="G13" i="80" s="1"/>
  <c r="G14" i="33"/>
  <c r="G14" i="80" s="1"/>
  <c r="G15" i="33"/>
  <c r="G15" i="80" s="1"/>
  <c r="G16" i="33"/>
  <c r="G16" i="80" s="1"/>
  <c r="G17" i="80"/>
  <c r="G18" i="80"/>
  <c r="G19" i="80"/>
  <c r="G20" i="33"/>
  <c r="G20" i="80" s="1"/>
  <c r="G21" i="80"/>
  <c r="G22" i="33"/>
  <c r="G22" i="80" s="1"/>
  <c r="G23" i="33"/>
  <c r="G23" i="80" s="1"/>
  <c r="G24" i="33"/>
  <c r="G24" i="80" s="1"/>
  <c r="G25" i="33"/>
  <c r="G25" i="80" s="1"/>
  <c r="G26" i="33"/>
  <c r="G26" i="80" s="1"/>
  <c r="G27" i="33"/>
  <c r="G27" i="80" s="1"/>
  <c r="G28" i="33"/>
  <c r="G28" i="80" s="1"/>
  <c r="G29" i="33"/>
  <c r="G29" i="80" s="1"/>
  <c r="G30" i="33"/>
  <c r="G30" i="80" s="1"/>
  <c r="G31" i="33"/>
  <c r="G31" i="80" s="1"/>
  <c r="G32" i="33"/>
  <c r="G32" i="80" s="1"/>
  <c r="G33" i="80"/>
  <c r="G34" i="80"/>
  <c r="G35" i="80"/>
  <c r="G36" i="33"/>
  <c r="G36" i="80" s="1"/>
  <c r="G6" i="33"/>
  <c r="G6" i="80" s="1"/>
  <c r="G38" i="33" l="1"/>
  <c r="J6" i="80"/>
  <c r="J8" i="80"/>
  <c r="J13" i="80"/>
  <c r="J14" i="80"/>
  <c r="J16" i="80"/>
  <c r="J22" i="80"/>
  <c r="J24" i="80"/>
  <c r="J25" i="80"/>
  <c r="J29" i="80"/>
  <c r="J32" i="80"/>
  <c r="H7" i="80"/>
  <c r="H11" i="80"/>
  <c r="H12" i="80"/>
  <c r="H13" i="80"/>
  <c r="H16" i="80"/>
  <c r="H20" i="80"/>
  <c r="H23" i="80"/>
  <c r="H26" i="80"/>
  <c r="H27" i="80"/>
  <c r="H28" i="80"/>
  <c r="H29" i="80"/>
  <c r="H32" i="80"/>
  <c r="H36" i="80"/>
  <c r="H6" i="80"/>
  <c r="I38" i="33"/>
  <c r="F38" i="33"/>
  <c r="E38" i="33"/>
  <c r="D38" i="33"/>
  <c r="C38" i="33"/>
  <c r="B38" i="33"/>
  <c r="L108" i="21"/>
  <c r="E100" i="21"/>
  <c r="L16" i="21"/>
  <c r="F16" i="21"/>
  <c r="H16" i="21"/>
  <c r="D16" i="21"/>
  <c r="N13" i="21"/>
  <c r="I13" i="21"/>
  <c r="P97" i="21"/>
  <c r="P105" i="21" s="1"/>
  <c r="P98" i="21"/>
  <c r="N97" i="21"/>
  <c r="N98" i="21"/>
  <c r="I97" i="21"/>
  <c r="I98" i="21"/>
  <c r="P13" i="21"/>
  <c r="P14" i="21"/>
  <c r="P106" i="21" s="1"/>
  <c r="N14" i="21"/>
  <c r="N16" i="21" s="1"/>
  <c r="I14" i="21"/>
  <c r="O107" i="21"/>
  <c r="O106" i="21"/>
  <c r="O105" i="21"/>
  <c r="J106" i="21"/>
  <c r="K106" i="21"/>
  <c r="L106" i="21"/>
  <c r="M106" i="21"/>
  <c r="J107" i="21"/>
  <c r="K107" i="21"/>
  <c r="L107" i="21"/>
  <c r="M107" i="21"/>
  <c r="K105" i="21"/>
  <c r="L105" i="21"/>
  <c r="M105" i="21"/>
  <c r="J105" i="21"/>
  <c r="C106" i="21"/>
  <c r="D106" i="21"/>
  <c r="E106" i="21"/>
  <c r="F106" i="21"/>
  <c r="F108" i="21" s="1"/>
  <c r="G106" i="21"/>
  <c r="H106" i="21"/>
  <c r="C107" i="21"/>
  <c r="D107" i="21"/>
  <c r="E107" i="21"/>
  <c r="F107" i="21"/>
  <c r="G107" i="21"/>
  <c r="H107" i="21"/>
  <c r="H108" i="21" s="1"/>
  <c r="D105" i="21"/>
  <c r="E105" i="21"/>
  <c r="F105" i="21"/>
  <c r="G105" i="21"/>
  <c r="H105" i="21"/>
  <c r="C105" i="21"/>
  <c r="P99" i="21"/>
  <c r="N99" i="21"/>
  <c r="N107" i="21" s="1"/>
  <c r="I99" i="21"/>
  <c r="Q99" i="21" s="1"/>
  <c r="P15" i="21"/>
  <c r="P107" i="21" s="1"/>
  <c r="N15" i="21"/>
  <c r="I15" i="21"/>
  <c r="Q15" i="21" s="1"/>
  <c r="C24" i="9"/>
  <c r="D24" i="9"/>
  <c r="E24" i="9"/>
  <c r="F24" i="9"/>
  <c r="G24" i="9"/>
  <c r="I24" i="9"/>
  <c r="J24" i="9"/>
  <c r="K24" i="9"/>
  <c r="L24" i="9"/>
  <c r="N24" i="9"/>
  <c r="B24" i="9"/>
  <c r="O8" i="9"/>
  <c r="O24" i="9" s="1"/>
  <c r="M8" i="9"/>
  <c r="H8" i="9"/>
  <c r="O6" i="9"/>
  <c r="M6" i="9"/>
  <c r="M24" i="9" s="1"/>
  <c r="H6" i="9"/>
  <c r="D108" i="21" l="1"/>
  <c r="J38" i="33"/>
  <c r="H38" i="33"/>
  <c r="Q98" i="21"/>
  <c r="Q100" i="21" s="1"/>
  <c r="E108" i="21"/>
  <c r="Q14" i="21"/>
  <c r="I106" i="21"/>
  <c r="Q106" i="21"/>
  <c r="R98" i="21" s="1"/>
  <c r="Q16" i="21"/>
  <c r="I100" i="21"/>
  <c r="I16" i="21"/>
  <c r="P6" i="9"/>
  <c r="P8" i="9"/>
  <c r="P24" i="9" s="1"/>
  <c r="Q6" i="9" s="1"/>
  <c r="H24" i="9"/>
  <c r="J36" i="80"/>
  <c r="J28" i="80"/>
  <c r="J20" i="80"/>
  <c r="J12" i="80"/>
  <c r="J23" i="80"/>
  <c r="J7" i="80"/>
  <c r="H25" i="80"/>
  <c r="J26" i="80"/>
  <c r="H22" i="80"/>
  <c r="H14" i="80"/>
  <c r="J27" i="80"/>
  <c r="J11" i="80"/>
  <c r="I38" i="80"/>
  <c r="G38" i="80"/>
  <c r="F38" i="80"/>
  <c r="E38" i="80"/>
  <c r="D38" i="80"/>
  <c r="C38" i="80"/>
  <c r="B38" i="80"/>
  <c r="Q97" i="21"/>
  <c r="I105" i="21"/>
  <c r="Q13" i="21"/>
  <c r="N105" i="21"/>
  <c r="N106" i="21"/>
  <c r="N108" i="21" s="1"/>
  <c r="Q107" i="21"/>
  <c r="R15" i="21" s="1"/>
  <c r="I107" i="21"/>
  <c r="I108" i="21" s="1"/>
  <c r="R14" i="21" l="1"/>
  <c r="Q105" i="21"/>
  <c r="R97" i="21" s="1"/>
  <c r="R99" i="21"/>
  <c r="Q108" i="21"/>
  <c r="Q8" i="9"/>
  <c r="Q24" i="9" s="1"/>
  <c r="H38" i="80"/>
  <c r="J38" i="80"/>
  <c r="R13" i="30"/>
  <c r="D13" i="30"/>
  <c r="E13" i="30"/>
  <c r="F13" i="30"/>
  <c r="G13" i="30"/>
  <c r="H13" i="30"/>
  <c r="J13" i="30"/>
  <c r="K13" i="30"/>
  <c r="L13" i="30"/>
  <c r="M13" i="30"/>
  <c r="O13" i="30"/>
  <c r="C13" i="30"/>
  <c r="P5" i="30"/>
  <c r="P13" i="30" s="1"/>
  <c r="N5" i="30"/>
  <c r="N13" i="30" s="1"/>
  <c r="I5" i="30"/>
  <c r="I13" i="30" s="1"/>
  <c r="R13" i="21" l="1"/>
  <c r="Q5" i="30"/>
  <c r="Q13" i="30" s="1"/>
  <c r="C38" i="70" l="1"/>
  <c r="C45" i="70"/>
  <c r="D45" i="70"/>
  <c r="C50" i="70"/>
  <c r="D50" i="70"/>
  <c r="B50" i="70"/>
  <c r="B45" i="70"/>
  <c r="B38" i="70"/>
  <c r="C33" i="70"/>
  <c r="D33" i="70"/>
  <c r="B33" i="70"/>
  <c r="C28" i="70"/>
  <c r="D28" i="70"/>
  <c r="B28" i="70"/>
  <c r="C21" i="70"/>
  <c r="D21" i="70"/>
  <c r="B21" i="70"/>
  <c r="B16" i="70"/>
  <c r="C16" i="70"/>
  <c r="D16" i="70"/>
  <c r="B11" i="70"/>
  <c r="C11" i="70"/>
  <c r="D11" i="70"/>
  <c r="B4" i="70"/>
  <c r="C4" i="70"/>
  <c r="D4" i="70"/>
  <c r="B52" i="70" l="1"/>
  <c r="C35" i="70"/>
  <c r="D18" i="70"/>
  <c r="C18" i="70"/>
  <c r="B18" i="70"/>
  <c r="B35" i="70"/>
  <c r="D35" i="70"/>
  <c r="D52" i="70"/>
  <c r="C52" i="70"/>
  <c r="C19" i="73" l="1"/>
  <c r="D19" i="73"/>
  <c r="B19" i="73"/>
  <c r="C13" i="73" l="1"/>
  <c r="D13" i="73"/>
  <c r="B13" i="73"/>
  <c r="C7" i="73"/>
  <c r="D7" i="73"/>
  <c r="B7" i="73"/>
  <c r="H41" i="79" l="1"/>
  <c r="G41" i="7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pcuba</author>
  </authors>
  <commentList>
    <comment ref="D3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
Nombre del Indicador</t>
        </r>
      </text>
    </comment>
  </commentList>
</comments>
</file>

<file path=xl/sharedStrings.xml><?xml version="1.0" encoding="utf-8"?>
<sst xmlns="http://schemas.openxmlformats.org/spreadsheetml/2006/main" count="5565" uniqueCount="1910">
  <si>
    <t>03</t>
  </si>
  <si>
    <t>05</t>
  </si>
  <si>
    <t>TOTAL</t>
  </si>
  <si>
    <t>RECURSOS PUBLICOS</t>
  </si>
  <si>
    <t>MONTO</t>
  </si>
  <si>
    <t>F-8</t>
  </si>
  <si>
    <t>PROFESIONALES</t>
  </si>
  <si>
    <t>TECNICOS</t>
  </si>
  <si>
    <t>AUXILIARES</t>
  </si>
  <si>
    <t>DIRECTIVOS/FUNCIONARIOS</t>
  </si>
  <si>
    <t xml:space="preserve"> REMUNERATIVA</t>
  </si>
  <si>
    <t>CATEGORIA</t>
  </si>
  <si>
    <t>PEA</t>
  </si>
  <si>
    <t>S/.</t>
  </si>
  <si>
    <t>Est. %</t>
  </si>
  <si>
    <t>EST. %</t>
  </si>
  <si>
    <t>GASTOS CORRIENTES */</t>
  </si>
  <si>
    <t>TOTAL (A)</t>
  </si>
  <si>
    <t>02</t>
  </si>
  <si>
    <t>04</t>
  </si>
  <si>
    <t>06</t>
  </si>
  <si>
    <t>07</t>
  </si>
  <si>
    <t>..</t>
  </si>
  <si>
    <t>OTROS</t>
  </si>
  <si>
    <t>COSTO ANUAL</t>
  </si>
  <si>
    <t>OBLIGACIONES DEL EMPLEADOR (CARGAS SOCIALES)</t>
  </si>
  <si>
    <t>GASTOS VARIABLES Y OCASIONALES</t>
  </si>
  <si>
    <t>COMBUSTIBLE Y LUBRICANTES</t>
  </si>
  <si>
    <t>SERVICIOS NO PERSONALES</t>
  </si>
  <si>
    <t>PROPINAS</t>
  </si>
  <si>
    <t>BIENES DISTRIBUCION GRATUITA</t>
  </si>
  <si>
    <t>PASAJES Y GASTOS DE TRANSPORTE</t>
  </si>
  <si>
    <t>CONTRATACION CON EMPRESAS DE SERVICIOS</t>
  </si>
  <si>
    <t>TRANSFERENCIAS CAFAE</t>
  </si>
  <si>
    <t>RUBROS</t>
  </si>
  <si>
    <t>OTROS SERVICIOS DE TERCEROS</t>
  </si>
  <si>
    <t>BIENES DE CONSUMO</t>
  </si>
  <si>
    <t>ALIMENTOS DE PERSONAS</t>
  </si>
  <si>
    <t>TARIFAS DE SERVICIOS GENERALES</t>
  </si>
  <si>
    <t>OTROS (DETALLAR)</t>
  </si>
  <si>
    <t>SEGUROS</t>
  </si>
  <si>
    <t>VIATICOS Y ASIGNACIONES</t>
  </si>
  <si>
    <t>NUEVOS SOLES</t>
  </si>
  <si>
    <t xml:space="preserve">SERVICIO DE CONSULTORIA </t>
  </si>
  <si>
    <t>CONSULTORIAS</t>
  </si>
  <si>
    <t xml:space="preserve">TOTAL </t>
  </si>
  <si>
    <t>1. RECURSOS ORDINARIOS</t>
  </si>
  <si>
    <t>2. RECURSOS DIRECTAM. RECAUD.</t>
  </si>
  <si>
    <t>3.- RECURSOS OPERACIONES</t>
  </si>
  <si>
    <t>4. DONACIONES Y TRANSFERENCIAS</t>
  </si>
  <si>
    <t>5. RECURSOS DETERMINADOS</t>
  </si>
  <si>
    <t xml:space="preserve">    - CONTRIBUCIONES A FONDOS</t>
  </si>
  <si>
    <t xml:space="preserve">    - FONDO DE COMPENCIÓN MUNICIPAL</t>
  </si>
  <si>
    <t xml:space="preserve">    - IMPUESTOS MUNICIPALES</t>
  </si>
  <si>
    <t xml:space="preserve">    - CANON  Y  SOBRECANON, REGALIAS</t>
  </si>
  <si>
    <t xml:space="preserve">       Y PARTICIPACIONES</t>
  </si>
  <si>
    <t>TOTAL    (*)</t>
  </si>
  <si>
    <t>OTROS (ESPECIFICAR) (**)</t>
  </si>
  <si>
    <t>(PIA) = Presupuesto Institucional de Apertura</t>
  </si>
  <si>
    <t>TIPO DE ESTUDIO Y/O INFORME (*)</t>
  </si>
  <si>
    <t>(*) EL PRODUCTO QUE SE ADQUIERE</t>
  </si>
  <si>
    <t>NIVELES REMUNERATIVOS</t>
  </si>
  <si>
    <t>(1)</t>
  </si>
  <si>
    <t>(2)</t>
  </si>
  <si>
    <t>(3)</t>
  </si>
  <si>
    <t>(4)</t>
  </si>
  <si>
    <t>(5)</t>
  </si>
  <si>
    <t>(6)</t>
  </si>
  <si>
    <t>CARRERA ADMINISTRATIVA</t>
  </si>
  <si>
    <t>NOTAS</t>
  </si>
  <si>
    <t xml:space="preserve">(1) PEA: </t>
  </si>
  <si>
    <t xml:space="preserve">(2) REMUNERACION: </t>
  </si>
  <si>
    <t xml:space="preserve">SE CONSIGNARA LA REMUNERACION MENSUAL PROMEDIO DE UN SERVIDOR EN CADA NIVEL DE LA CARRERA PUBLICA SEGUN CORRESPONDA </t>
  </si>
  <si>
    <t xml:space="preserve">(3) CAFAE: </t>
  </si>
  <si>
    <t xml:space="preserve">SE CONSIGNARA EL  INCENTIVO LABORAL  MENSUAL PROMEDIO QUE POR DISPOSICION EXPRESA SE LE OTORGUE A UN SERVIDOR EN CADA NIVEL SEGUN CORRESPONDA </t>
  </si>
  <si>
    <t xml:space="preserve">(4) AETA: </t>
  </si>
  <si>
    <t xml:space="preserve">SOLO APLICABLE AL SECTOR SALUD. SE CONSIGNARA LA ASIGNACION EXTRAORDINARIA POR TRABAJO ASISTENCIAL  MENSUAL PROMEDIO DE UN SERVIDOR EN CADA NIVEL </t>
  </si>
  <si>
    <t xml:space="preserve">SEGUN CORRESPONDA </t>
  </si>
  <si>
    <t xml:space="preserve">(5) OTROS BENEFICIOS - ASIGNACION MENSUAL </t>
  </si>
  <si>
    <t xml:space="preserve">RUBROS ANTERIORES . EN HOJA INDEPENDIENTES SE DETALLARA CADA CONCEPTO Y MONTO, ASI COMO LA DISPOSICION EXPRESA QUE LOS AUTORICE Y LA PERIODICIDAD CON QUE </t>
  </si>
  <si>
    <t xml:space="preserve">SE OTORGA . DEBERA DETALLAR POR CADA CONCEPTO ASI COMO LA DISPOSICION EXPRESA QUE LOS AUTORICE Y LA PERIODICIDAD CON QUE SE OTORGA (MENSUAL, BIMENSUAL, </t>
  </si>
  <si>
    <t>TRIMESTRAL , CUATRIMENSUAL)</t>
  </si>
  <si>
    <t>(7)</t>
  </si>
  <si>
    <t>ADQUISICIONES/CONTRATACIONES/OBRAS</t>
  </si>
  <si>
    <t>FECHA PROG. CONV.</t>
  </si>
  <si>
    <t xml:space="preserve">    - OTROS (ESPECIFICAR)</t>
  </si>
  <si>
    <t>TOTAL SECTOR</t>
  </si>
  <si>
    <t>PROYECTO</t>
  </si>
  <si>
    <t>CODIGO SNIP</t>
  </si>
  <si>
    <t>TIPO DE PROCESO DE SELECCIÓN</t>
  </si>
  <si>
    <t>ADQUISICIÓN</t>
  </si>
  <si>
    <t>OBSERVACIONES</t>
  </si>
  <si>
    <t>ESTADO DEL PROCESO</t>
  </si>
  <si>
    <t>PART. %</t>
  </si>
  <si>
    <t xml:space="preserve">       OFICIALES DE CREDITO</t>
  </si>
  <si>
    <t>SERVICIO DE DEUDA</t>
  </si>
  <si>
    <t>(**) PNUD, BONOS, etc.</t>
  </si>
  <si>
    <t xml:space="preserve"> </t>
  </si>
  <si>
    <t>TIPO DE CONTRATO</t>
  </si>
  <si>
    <t>CAS</t>
  </si>
  <si>
    <t>…</t>
  </si>
  <si>
    <t>PLIEGO</t>
  </si>
  <si>
    <t>UNIDAD EJECUTORA</t>
  </si>
  <si>
    <t>FUNCIÓN DESEMPEÑADA</t>
  </si>
  <si>
    <t>SUB TOTAL GASTOS CORRIENTES</t>
  </si>
  <si>
    <t>SUB TOTAL GASTOS DE CAPITAL</t>
  </si>
  <si>
    <t>SUB TOTAL SERVICIO DE DEUDA</t>
  </si>
  <si>
    <t>GASTOS DE CAPITAL</t>
  </si>
  <si>
    <t>1: Reserva de Contingencia</t>
  </si>
  <si>
    <t>2: Personal y Obligaciones Sociales</t>
  </si>
  <si>
    <t>3: Pensiones y Prestaciones Sociales</t>
  </si>
  <si>
    <t>4: Bienes y Servicios</t>
  </si>
  <si>
    <t>5: Donaciones y Transferencias</t>
  </si>
  <si>
    <t>6: Otros Gastos</t>
  </si>
  <si>
    <t>7: Donaciones y Transferencias</t>
  </si>
  <si>
    <t>8: Otros Gastos</t>
  </si>
  <si>
    <t>9: Adquisiciones de Activos No Financieros</t>
  </si>
  <si>
    <t>10: Adquisiciones de Activos Financieros</t>
  </si>
  <si>
    <t>11: Servicio de la Deuda</t>
  </si>
  <si>
    <t>GASTOS CORRIENTES</t>
  </si>
  <si>
    <t>TRIMESTRAL , CUATRIMENSUAL  O SIN PERIODICIDAD)</t>
  </si>
  <si>
    <t>(8)</t>
  </si>
  <si>
    <t>SUB TOTAL OTROS BENEFICIOS ... (no, mensuales, monto anual)</t>
  </si>
  <si>
    <t>ESPECIALIDAD (**)</t>
  </si>
  <si>
    <t>(**) LA ESPECIALIDAD TOMANDO ENCUENTA HACIENDO REFERENCIA UNA O MAS DE LAS 25 FUNCIONES DEL CLASIFICADOR FUNCIONAL PROGRAMATICO</t>
  </si>
  <si>
    <t xml:space="preserve">CONTRAPRESTACIÓN MENSUAL </t>
  </si>
  <si>
    <t>FUNCIONES</t>
  </si>
  <si>
    <t>PPTO (PIA)</t>
  </si>
  <si>
    <t>1 Legislativa</t>
  </si>
  <si>
    <t>2 Relaciones Exteriores</t>
  </si>
  <si>
    <t>3 Planeam. Gestión y Reserva</t>
  </si>
  <si>
    <t>Decreto Legislativo 728 (Regimen Privado)</t>
  </si>
  <si>
    <t>DNI</t>
  </si>
  <si>
    <t>Apellidos y Nombres</t>
  </si>
  <si>
    <t>Numero de contratos o renovaciones</t>
  </si>
  <si>
    <t>Meses Ejecutados</t>
  </si>
  <si>
    <t>Monto Ejecutado</t>
  </si>
  <si>
    <t>Titulo Profesióonal, Técncio o Capacitación Ocupacional</t>
  </si>
  <si>
    <t>Fuente de Información</t>
  </si>
  <si>
    <t>7: Donaciones y Transferencias (de capital)</t>
  </si>
  <si>
    <t>5: Donaciones y Transferencias (corrientes)</t>
  </si>
  <si>
    <t>6: Otros Gastos (corrientes)</t>
  </si>
  <si>
    <t>8: Otros Gastos (de capital)</t>
  </si>
  <si>
    <t>TOTAL GASTOS UNIDAD EJECUTORA / ENTIDAD PÚBLICA</t>
  </si>
  <si>
    <t>CONTRATANTE</t>
  </si>
  <si>
    <t>CONTRATADO</t>
  </si>
  <si>
    <t>COSTO TOTAL EN PLANILLAS (*)</t>
  </si>
  <si>
    <t>Profesión</t>
  </si>
  <si>
    <t>Grado Academico</t>
  </si>
  <si>
    <t>PEA / Beneficiarios</t>
  </si>
  <si>
    <t>REMUNERACION MENSUAL (cada persona)</t>
  </si>
  <si>
    <t>CAFAE MENSUL (cada persona)</t>
  </si>
  <si>
    <t>AETA MENSUAL (cada persona)</t>
  </si>
  <si>
    <t>OTROS INGRESOS MENSUAL (cada persona)</t>
  </si>
  <si>
    <t>SUB TOTAL INGRESOS MENSUALES (cada persona)</t>
  </si>
  <si>
    <t>AGUINALDOS, GRAFICACIONES Y ESCOLARIDAD (anual cada persona)</t>
  </si>
  <si>
    <r>
      <rPr>
        <b/>
        <sz val="9"/>
        <rFont val="Arial"/>
        <family val="2"/>
      </rPr>
      <t xml:space="preserve">LAS COLUMNAS COMO SEAN NECESARIAS, </t>
    </r>
    <r>
      <rPr>
        <sz val="9"/>
        <rFont val="Arial"/>
        <family val="2"/>
      </rPr>
      <t xml:space="preserve">SE CONSIGNARA LOS OTROS BENEFICIOS - ASIGNACIONES MENSUALES PERIODICOS  DE UN SERVIDOR EN CADA NIVEL SEGÚN CORRESPONDA NO CONSIGNADO EN LOS </t>
    </r>
  </si>
  <si>
    <r>
      <rPr>
        <b/>
        <sz val="9"/>
        <rFont val="Arial"/>
        <family val="2"/>
      </rPr>
      <t xml:space="preserve">LAS COLUMNAS COMO SEAN NECESARIAS, </t>
    </r>
    <r>
      <rPr>
        <sz val="9"/>
        <rFont val="Arial"/>
        <family val="2"/>
      </rPr>
      <t xml:space="preserve">SE CONSIGNARA LOS OTROS BENEFICIOS - ASIGNACIONES PERIODICOS O NO PERIODICAS DE UN SERVIDOR EN CADA NIVEL SEGÚN CORRESPONDA NO CONSIGNADO EN LOS </t>
    </r>
  </si>
  <si>
    <t>(9)</t>
  </si>
  <si>
    <t>TOTAL INGRESO ANUAL PEA</t>
  </si>
  <si>
    <t>TOTAL INGRESOS ANUAL POR PERSONA</t>
  </si>
  <si>
    <t>MONTO ANUAL</t>
  </si>
  <si>
    <t>(10)</t>
  </si>
  <si>
    <t>DIFERENCIA INGRESO ANUAL PEA</t>
  </si>
  <si>
    <t xml:space="preserve">DIFERENCIA INGRESO ANUAL POR PERSONAL </t>
  </si>
  <si>
    <t>SE CONSIGNARA EL NUMERO TOTAL DE PERSONAL ACTIVO ( NOMBRADO Y CONTRATADO) SEGÚN EL PRESUPUESTO ANILITOCO DE PERSONAL (PAP) APROBADO</t>
  </si>
  <si>
    <t>(**) Recursos Públicos / Recursos Ordinarios / Recursos Directamente Recaudados / Donaciones  y  Transferencias / Operaciones Oficiales de Crédito/ Recursos Determinados</t>
  </si>
  <si>
    <t>FECHA DE SUSCRIPCION DEL CONTRATO</t>
  </si>
  <si>
    <t>FECHA DE VENCIMIENTO DEL PLAZO</t>
  </si>
  <si>
    <t>PLAZO DE EJEUCION DE OBRAS</t>
  </si>
  <si>
    <t>AMPLIACION DE PLAZO</t>
  </si>
  <si>
    <t>FECHA DE VENCIMIENTO DE PLAZO</t>
  </si>
  <si>
    <t>FECHA DE ENTREGA</t>
  </si>
  <si>
    <t>FECHA DE CONFORMIDAD DE OBRA</t>
  </si>
  <si>
    <t>VESTUARIO</t>
  </si>
  <si>
    <t>BONOS POR FUNCION JURIDICCIONAL Y FISCAL</t>
  </si>
  <si>
    <t>ESCOLARIDAD, AGUINALDO Y GRATIFICACIONES</t>
  </si>
  <si>
    <t>BONIFICACIÓN EXTRAORDINARIA (INACEPTACIÓN DE GRATIFICACIONES)</t>
  </si>
  <si>
    <t>DIETAS</t>
  </si>
  <si>
    <t>RETRIBUCIONES EN BIENES</t>
  </si>
  <si>
    <t>MOVILIDAD PARA TRASLADO DE TRABAJADORES</t>
  </si>
  <si>
    <t>PRODUCTIVIDAD</t>
  </si>
  <si>
    <t>SEGUROS (ESPECIFICAR)</t>
  </si>
  <si>
    <t>GASTOS POR ESTACIONAMIENTO DE VEHICULOS</t>
  </si>
  <si>
    <t>DIETA DE DIRECTORIO</t>
  </si>
  <si>
    <t>OTROS INGRESOS NO MENSUALES 
(anual cada personal)</t>
  </si>
  <si>
    <t>INCENTIVOS O PRODUCTIVIDAD (cada persona)</t>
  </si>
  <si>
    <t>MOVILIDAD</t>
  </si>
  <si>
    <t>RACIONAMIENTO</t>
  </si>
  <si>
    <t>BONOS</t>
  </si>
  <si>
    <t>(10) SUB TOTAL</t>
  </si>
  <si>
    <t>SUMATORIA DE LAS COLUMNAS (2), (3), (4), (5), (6), (7), (8), (9)</t>
  </si>
  <si>
    <t>(11) AGUINALDOS, GRAFICACIONES Y ESCOLARIDAD</t>
  </si>
  <si>
    <t>(12) OTROS BENEFICIOS - ASIGNACION ANUAL</t>
  </si>
  <si>
    <t>(11)</t>
  </si>
  <si>
    <t>(12)</t>
  </si>
  <si>
    <t xml:space="preserve">MULTIMPLACIÓN DE LA COLUMNA (10) POR 12 (MESES) Y AL RESULTADO SE SUMA LA COLUMNA (13) </t>
  </si>
  <si>
    <t>(13)</t>
  </si>
  <si>
    <t>(14)</t>
  </si>
  <si>
    <t>(15)</t>
  </si>
  <si>
    <t>(14) TOTAL INGRESOS ANUAL POR PERSONA</t>
  </si>
  <si>
    <t>(15) TOTAL ANUAL PEA</t>
  </si>
  <si>
    <t>(13) SUB TOTAL OTROS BENEFICIOS</t>
  </si>
  <si>
    <t>SUMATORIA DE LAS COLUMNAS (11) Y (12)</t>
  </si>
  <si>
    <t>MULTIPLICACIÓN DEL A COMUNTA (1) POR LA COLUMNA (14)</t>
  </si>
  <si>
    <t>CONTRATISTA (RUC y Denominacion)</t>
  </si>
  <si>
    <t>MODALIDAD</t>
  </si>
  <si>
    <t>NUMERO DEL PROCESO</t>
  </si>
  <si>
    <t>PROGRAMAS SOCIALES</t>
  </si>
  <si>
    <t>JUNTOS</t>
  </si>
  <si>
    <t>SAMU</t>
  </si>
  <si>
    <t>SMN</t>
  </si>
  <si>
    <t>Mortalidad Materna</t>
  </si>
  <si>
    <t>Mortalidad Neonatal</t>
  </si>
  <si>
    <t>II.  GESTACIÓN</t>
  </si>
  <si>
    <t>PAN</t>
  </si>
  <si>
    <t>CUNA MAS</t>
  </si>
  <si>
    <t>Desnutrición Cronica</t>
  </si>
  <si>
    <t>Mortalidad Infantil</t>
  </si>
  <si>
    <t>Desarrollo cognitivo, lenguaje, socioemocional y motor</t>
  </si>
  <si>
    <t>PELA</t>
  </si>
  <si>
    <t>Logros de aprendizaje</t>
  </si>
  <si>
    <t>Cobertura escolar</t>
  </si>
  <si>
    <t>PELA Primaria</t>
  </si>
  <si>
    <t>PELA Secundaria</t>
  </si>
  <si>
    <t>Logros de aprindizaje</t>
  </si>
  <si>
    <t>Deserción escolar</t>
  </si>
  <si>
    <t>Jovenes a la obra</t>
  </si>
  <si>
    <t>Beca 18</t>
  </si>
  <si>
    <t>Acceso a la educación superior de calidad</t>
  </si>
  <si>
    <t>Educacion pertienente para el mercado laboral</t>
  </si>
  <si>
    <t>Pensión 65</t>
  </si>
  <si>
    <t>Asegurar las condiciones básicas para la subsistencia</t>
  </si>
  <si>
    <t>III.  De 0 a 2 AÑOS</t>
  </si>
  <si>
    <t>IV. DE 3 A 5 AÑOS</t>
  </si>
  <si>
    <t>V. DE 6 A 12 AÑOS</t>
  </si>
  <si>
    <t>VI. DE 13 A 17 AÑOS</t>
  </si>
  <si>
    <t>VII. DE 17 A 24 AÑOS</t>
  </si>
  <si>
    <t>VIII. DE 65 A MAS</t>
  </si>
  <si>
    <t>I.  DE GESTANTES A NIÑOS DE HASTA 14 AÑOS</t>
  </si>
  <si>
    <t>BENEFICIARIOS</t>
  </si>
  <si>
    <t>PRESUPUESTO PIA</t>
  </si>
  <si>
    <t>PRESUPUESTO PIM</t>
  </si>
  <si>
    <t>MONTO PRESUPUESTADO (*)</t>
  </si>
  <si>
    <t>0: Reserva de Contingencia</t>
  </si>
  <si>
    <t>1: Personal y Obligaciones Sociales</t>
  </si>
  <si>
    <t>2: Pensiones y Prestaciones Sociales</t>
  </si>
  <si>
    <t>3: Bienes y Servicios</t>
  </si>
  <si>
    <t>4: Donaciones y Transferencias</t>
  </si>
  <si>
    <t>5: Otros Gastos</t>
  </si>
  <si>
    <t>6: Adquisiciones de Activos No Financieros</t>
  </si>
  <si>
    <t>7: Adquisiciones de Activos Financieros</t>
  </si>
  <si>
    <t>8: Servicio de la Deuda</t>
  </si>
  <si>
    <t>4 Defensa y Seg. Nacional</t>
  </si>
  <si>
    <t>5 Orden Púb. y Seguridad</t>
  </si>
  <si>
    <t>6 Justicia</t>
  </si>
  <si>
    <t>7 Trabajo</t>
  </si>
  <si>
    <t>8 Comercio</t>
  </si>
  <si>
    <t>9 Turismo</t>
  </si>
  <si>
    <t>10 Agropecuaria</t>
  </si>
  <si>
    <t>11 Pesca</t>
  </si>
  <si>
    <t>12 Energía</t>
  </si>
  <si>
    <t>13 Mineria</t>
  </si>
  <si>
    <t>14 Industria</t>
  </si>
  <si>
    <t>15 Transporte</t>
  </si>
  <si>
    <t>16 Comunicaciones</t>
  </si>
  <si>
    <t>17 Ambiente</t>
  </si>
  <si>
    <t>18 aneamiento</t>
  </si>
  <si>
    <t>19 Vivienda y Des. Urbano</t>
  </si>
  <si>
    <t>20 Salud</t>
  </si>
  <si>
    <t>21 Cultura y Deporte</t>
  </si>
  <si>
    <t>22 Educación</t>
  </si>
  <si>
    <t>23 Protección Social</t>
  </si>
  <si>
    <t>24 Previsión Social</t>
  </si>
  <si>
    <t>25 Deuda Pública</t>
  </si>
  <si>
    <t>VIAJES</t>
  </si>
  <si>
    <t>SUMINISTROS PARA MANTENIMIENTO Y REPARACION</t>
  </si>
  <si>
    <t>SERVICIOS BASICOS, COMUNICACIONES, PUBLICIDAD Y DIFUSION</t>
  </si>
  <si>
    <t>COMBUSTIBLE, CARBURANTES, LUBRICANTES Y AFINES</t>
  </si>
  <si>
    <t>SERVICIOS DE LIMPIEZA, SEGURIDAD Y VIGILANCIA</t>
  </si>
  <si>
    <t>SERVICIO DE MANTENIMIENTO, ACONDICIONAMIENTO Y REPARA</t>
  </si>
  <si>
    <t>ALQUILERES DE MUEBLES E INMUEBLES</t>
  </si>
  <si>
    <t>MATERIALES Y UTILES</t>
  </si>
  <si>
    <t>REPUESTOS Y ACCESORIOS</t>
  </si>
  <si>
    <t>SERVICIOS ADMINISTRATIVOS, FINANCIEROS Y DE SEGUROS</t>
  </si>
  <si>
    <t>ENSERES</t>
  </si>
  <si>
    <t>SERVICIOS PROFESIONALES Y TECNICOS</t>
  </si>
  <si>
    <t>CONTRATO ADMINISTRATIVO DE SERVICIOS</t>
  </si>
  <si>
    <t>SUMINISTROS MEDICOS</t>
  </si>
  <si>
    <t>MATERIALES Y UTILES DE ENSEÑANZA</t>
  </si>
  <si>
    <t>SUMINISTROS PARA USO AGROPECUARIO, FORESTAL Y VETERIN</t>
  </si>
  <si>
    <t>COMPRA DE OTROS BIENES</t>
  </si>
  <si>
    <t>CAFAE MENSUAL (cada persona)</t>
  </si>
  <si>
    <t>Linea Base</t>
  </si>
  <si>
    <t>Responsable</t>
  </si>
  <si>
    <t>Resultado</t>
  </si>
  <si>
    <t>Proyectado</t>
  </si>
  <si>
    <t>Meta</t>
  </si>
  <si>
    <t>(…)</t>
  </si>
  <si>
    <t>UNIDADES EJECUTORAS O ENTIDADES PÚBLICAS ADSCRITAS AL SECTOR</t>
  </si>
  <si>
    <t>RESERVA DE CONTINGENCIA</t>
  </si>
  <si>
    <t>PERSONAL Y OBLIGAC. SOC.</t>
  </si>
  <si>
    <t>PENSIONES Y PREST. SOC.</t>
  </si>
  <si>
    <t>BIENES Y SERVICIOS</t>
  </si>
  <si>
    <t>DONACIONES TRANSFER.</t>
  </si>
  <si>
    <t>OTROS GASTOS</t>
  </si>
  <si>
    <t>SUB TOTAL GASTO CTE</t>
  </si>
  <si>
    <t>DONACIONES Y TRANSFER,</t>
  </si>
  <si>
    <t>ADQUIS. ACT. NO FINANC.</t>
  </si>
  <si>
    <t>ADQUIS. ACT. FINANC.</t>
  </si>
  <si>
    <t>SUB TOTAL GASTOS CAP.</t>
  </si>
  <si>
    <t xml:space="preserve">SERVICIO DE DEUDA </t>
  </si>
  <si>
    <t>SUB TOTAL SER. DEUDA</t>
  </si>
  <si>
    <t>Ley 30057 
(Ley del Servicio Civil)</t>
  </si>
  <si>
    <t>002</t>
  </si>
  <si>
    <t>003</t>
  </si>
  <si>
    <t>005</t>
  </si>
  <si>
    <t>006</t>
  </si>
  <si>
    <t>007</t>
  </si>
  <si>
    <t>004</t>
  </si>
  <si>
    <t>PLIEGOS DEL SECTOR O GOBIERNO REGIONAL</t>
  </si>
  <si>
    <t>PLIEGO O ENTIDAD DEL SECTOR</t>
  </si>
  <si>
    <t>Nombre del Indicador</t>
  </si>
  <si>
    <t>Objetivo Estrategico Institucional
(Código y Enunciado)</t>
  </si>
  <si>
    <t>Objetivo Estrategico Sectorial
(Código)</t>
  </si>
  <si>
    <t>Decreto Legislativo 1057 (Contrato Administrativo de Servicios</t>
  </si>
  <si>
    <t>(**) Incluye el monto pagado por otras entidades al personal que presta servidos en el Sector o Gobierno Regional</t>
  </si>
  <si>
    <t>Decreto Legislativo 1024 (Gerentes Públicos) (**)</t>
  </si>
  <si>
    <t>Ley 25650 (Fondo de Apoyo Generencial) (**)</t>
  </si>
  <si>
    <t>Ley 29806 (Personal Altamente Calificado) (**)</t>
  </si>
  <si>
    <t xml:space="preserve">(***) Detallar el marco legal </t>
  </si>
  <si>
    <t>Otros Servidores (especificar) (**) (***)</t>
  </si>
  <si>
    <t>(*) Incluye GRATIFICACIONES, CAFAE, PNUD, BONOS, PRODUCTIVIDAD, HORAS EXTRAS, GUARDIAS, AETAS, etc.</t>
  </si>
  <si>
    <t xml:space="preserve">Total </t>
  </si>
  <si>
    <t>Total  (*)</t>
  </si>
  <si>
    <t>S/ (****)</t>
  </si>
  <si>
    <t>S/ Anual (****)</t>
  </si>
  <si>
    <t>Practicantes (***)</t>
  </si>
  <si>
    <t>Costo Anual (*)</t>
  </si>
  <si>
    <t>(****) Proyectado</t>
  </si>
  <si>
    <t>ARRENDATARIO</t>
  </si>
  <si>
    <t>ARRENDADOR</t>
  </si>
  <si>
    <t>DNI O PARTIDA REGISTRAL</t>
  </si>
  <si>
    <t>Apellidos y Nombres o Denominación</t>
  </si>
  <si>
    <t>INMUEBLE</t>
  </si>
  <si>
    <t>CONTRATO</t>
  </si>
  <si>
    <t>VIGENCIA DEL CONTRATO</t>
  </si>
  <si>
    <t>MONTO MENSUAL</t>
  </si>
  <si>
    <t>BIEN PROPIO DE TERCEROS O AJENO</t>
  </si>
  <si>
    <t>PARTIDA REGISTRAL DE INCRIPCION DE PROPIEDAD</t>
  </si>
  <si>
    <t>METROS CUADRADOS</t>
  </si>
  <si>
    <t>COCHERAS</t>
  </si>
  <si>
    <t xml:space="preserve">FORMA DE PAGO (MENSUAL O ANUAL) Y FECHA DE PAGO </t>
  </si>
  <si>
    <t>PIA TOTAL S/</t>
  </si>
  <si>
    <t>PIM TOTAL S/</t>
  </si>
  <si>
    <t>EJECUCIÓN TOTAL S/</t>
  </si>
  <si>
    <t>EJECUCIÓN 
POR FUENTE DE FINANCIAMIENTO</t>
  </si>
  <si>
    <t>PIM 
POR FUENTE DE FINANCIAMIENTO</t>
  </si>
  <si>
    <t>PIA 
POR FUENTE DE FINANCIAMIENTO</t>
  </si>
  <si>
    <t>1: Acciones Centrales (AC)</t>
  </si>
  <si>
    <t>2: Asignaciones Presupuestarias que No Resultan en Productos (APNP)</t>
  </si>
  <si>
    <t>3: Programas Presupuestales</t>
  </si>
  <si>
    <t>PIA
POR CATEGORIA PRESUPUESTAL</t>
  </si>
  <si>
    <t>PIM
POR CATEGORIA PRESUPUESTAL</t>
  </si>
  <si>
    <t>EJECUCIÓN
POR CATEGORIA PRESUPUESTAL</t>
  </si>
  <si>
    <t>0001: Programa Articulado Nutricional</t>
  </si>
  <si>
    <t>0002: Salud Materno Neonatal</t>
  </si>
  <si>
    <t>0016: Tbc-Vih/Sida</t>
  </si>
  <si>
    <t>0017: Enfermedades Metaxenicas Y Zoonosis</t>
  </si>
  <si>
    <t>0018: Enfermedades No Transmisibles</t>
  </si>
  <si>
    <t>0024: Prevencion Y Control Del Cancer</t>
  </si>
  <si>
    <t>0030: Reduccion De Delitos Y Faltas Que Afectan La Seguridad Ciudadana</t>
  </si>
  <si>
    <t>0145: Mejora De La Calidad Del Servicio Electrico</t>
  </si>
  <si>
    <t>0146: Acceso De Las Familias A Vivienda Y Entorno Urbano Adecuado</t>
  </si>
  <si>
    <t>0147: Fortalecimiento De La Educacion Superior Tecnologica</t>
  </si>
  <si>
    <t>0148: Reduccion Del Tiempo, Inseguridad Y Costo Ambiental En El Transporte Urbano</t>
  </si>
  <si>
    <t>0149: Mejora Del Desempeño En Las Contrataciones Publicas</t>
  </si>
  <si>
    <t>PIA
POR PROGRAMA PRESUPUESTAL</t>
  </si>
  <si>
    <t>PIM
POR PROGRAMA PRESUPUESTAL</t>
  </si>
  <si>
    <t>EJECUCIÓN
POR PROGRAMA PRESUPUESTAL</t>
  </si>
  <si>
    <t>DIferencia 
(2019-2020)</t>
  </si>
  <si>
    <t>(**) Estimado al 31 de diciembre de 2019</t>
  </si>
  <si>
    <t>Var. % (2019-2020)</t>
  </si>
  <si>
    <t>Decreto Legislativo 276 (Regimen Público)</t>
  </si>
  <si>
    <t>Decreto Legislativo 1057 (Contrato Administ.de Servicios)</t>
  </si>
  <si>
    <t>2019 (PIA)</t>
  </si>
  <si>
    <t>(*) DEBE COINCIDIR CON LOS MONTOS ASIGNADOS EN LA GENERICA 1. PERSONAL Y OBLIGACIONES SOCIALES CONSIDERADAS EN EL PRESUPUESTO</t>
  </si>
  <si>
    <t>INGRESOS PERSONAL PRESUPUESTO 2019</t>
  </si>
  <si>
    <t>Diferencia PIA (2019-2020)</t>
  </si>
  <si>
    <t>Variación % (2019-2020)</t>
  </si>
  <si>
    <t>EJECUCIÓN S/</t>
  </si>
  <si>
    <t>(*) Una línea por cada año fiscal, consignado en monto presupuestado por cada año presupuestal</t>
  </si>
  <si>
    <t>PERSONA JURIDICA (RUC)</t>
  </si>
  <si>
    <t>PERSONA NATURAL (DNI)</t>
  </si>
  <si>
    <t xml:space="preserve">    - OTROS (ESPECIFIQUE)</t>
  </si>
  <si>
    <t xml:space="preserve">       OFICIALES DE CRED. EXTERNO</t>
  </si>
  <si>
    <t>MONEDA</t>
  </si>
  <si>
    <t>FECHA DE APERTURA</t>
  </si>
  <si>
    <t>CUENTA</t>
  </si>
  <si>
    <t>BANCO / INSTITUCIÓN FINANCIERA</t>
  </si>
  <si>
    <t>CUENTAS BANCARIAS</t>
  </si>
  <si>
    <t>ESPECIFICACIONES RECURSOS PUBLICOS</t>
  </si>
  <si>
    <t>ÍNDICE DE FORMATOS</t>
  </si>
  <si>
    <t>FORMATO Nº 1:</t>
  </si>
  <si>
    <t>FORMATO Nº 2:</t>
  </si>
  <si>
    <t>FORMATO Nº 3:</t>
  </si>
  <si>
    <t>FORMATO Nº 4:</t>
  </si>
  <si>
    <t>FORMATO Nº 5:</t>
  </si>
  <si>
    <t>FORMATO Nº 6:</t>
  </si>
  <si>
    <t>FORMATO Nº 7:</t>
  </si>
  <si>
    <t>FORMATO Nº 8:</t>
  </si>
  <si>
    <t>FORMATO Nº 9:</t>
  </si>
  <si>
    <t>FORMATO Nº 10:</t>
  </si>
  <si>
    <t>FORMATO Nº 11:</t>
  </si>
  <si>
    <t>FORMATO Nº 12:</t>
  </si>
  <si>
    <t>FORMATO Nº 13:</t>
  </si>
  <si>
    <t>FORMATO Nº 14:</t>
  </si>
  <si>
    <t>FORMATO Nº 15:</t>
  </si>
  <si>
    <t>FORMATO Nº 16:</t>
  </si>
  <si>
    <t>FORMATO Nº 17:</t>
  </si>
  <si>
    <t>FORMATO Nº 18:</t>
  </si>
  <si>
    <t>INDICADORES INSTITUCIONALES</t>
  </si>
  <si>
    <t>DISTRIBUCIÓN DEL GASTO</t>
  </si>
  <si>
    <t>GASTOS DE PERSONAL</t>
  </si>
  <si>
    <t>GASTOS EN BIENES Y SERVICIOS</t>
  </si>
  <si>
    <t>2019 (JUNIO)</t>
  </si>
  <si>
    <t>000478</t>
  </si>
  <si>
    <t xml:space="preserve">3.SUB CUENTA RECURSOS DIRECTAM. RECAUD. </t>
  </si>
  <si>
    <t>(TRANSFE. A LA CUENTA UNICA DE TESORO)</t>
  </si>
  <si>
    <t>4. RECURSOS DIRECT. RECAUDADO MONED. EXTRANJERA</t>
  </si>
  <si>
    <t>5. JNE ENCARGOS</t>
  </si>
  <si>
    <t>6. JNE SENTENCIA JUDICIAL LEY 28411 ART. 70</t>
  </si>
  <si>
    <t>7. JNE - D. LEG. 940 (DETRACCION)</t>
  </si>
  <si>
    <t>8. JNE - RETNCIONES DEL 10% LEY 28015 ART. 21</t>
  </si>
  <si>
    <t>(GARANTIA FIEL CUMPLIMIENTO)</t>
  </si>
  <si>
    <t>9. EJECUCION DE CARTA FIANZA</t>
  </si>
  <si>
    <t>BANCO DE LA NACION</t>
  </si>
  <si>
    <t>000-300985</t>
  </si>
  <si>
    <t>000-282901</t>
  </si>
  <si>
    <t>000-300985 - CUT</t>
  </si>
  <si>
    <t>0606-800910</t>
  </si>
  <si>
    <t>0000-351865</t>
  </si>
  <si>
    <t>0006-833077</t>
  </si>
  <si>
    <t>00-006-001505</t>
  </si>
  <si>
    <t>0006-8205875</t>
  </si>
  <si>
    <t>000-059099</t>
  </si>
  <si>
    <t>2013</t>
  </si>
  <si>
    <t>2014</t>
  </si>
  <si>
    <t>2011</t>
  </si>
  <si>
    <t>2008</t>
  </si>
  <si>
    <t>2010</t>
  </si>
  <si>
    <t>2018</t>
  </si>
  <si>
    <t>2001</t>
  </si>
  <si>
    <t>2003</t>
  </si>
  <si>
    <t>SOLES</t>
  </si>
  <si>
    <t>DOLARES</t>
  </si>
  <si>
    <t>Jurado Nacional de Elecciones</t>
  </si>
  <si>
    <t>OEN.01</t>
  </si>
  <si>
    <t>OEI.01 Garantizar la óptima administración de justicia electoral a la ciudadanía y a las organizaciones políticas</t>
  </si>
  <si>
    <t>I.OEI.01.01.  Percepción sobre el nivel de confianza   en el JNE</t>
  </si>
  <si>
    <t>56% (2017)</t>
  </si>
  <si>
    <t>Encuesta Nacional Urbano-Rural realizada por IPSOS Perú.</t>
  </si>
  <si>
    <t>Presidencia del JNE</t>
  </si>
  <si>
    <t>I.OEI.01.02.  Porcentaje de  controversias  electorales en procesos electorales resueltas en el plazo establecido</t>
  </si>
  <si>
    <t>Expedientes en versión física.
SIJE</t>
  </si>
  <si>
    <t>Pleno del JNE</t>
  </si>
  <si>
    <t xml:space="preserve">OEI.02 Asegurar una adecuada fiscalización electoral orientada a todos los actores del sistema democrático
</t>
  </si>
  <si>
    <t>I.OEI.02.Cobertura distrital de fiscalización adecuada</t>
  </si>
  <si>
    <t>SD</t>
  </si>
  <si>
    <t>Registro administrativo
Evaluación de la DNFPE a los fiscalizadores</t>
  </si>
  <si>
    <t>Dirección Nacional de Fiscalización y Procesos Electorales</t>
  </si>
  <si>
    <t>OEI.03 Optimizar el servicio de registro de organizaciones políticas</t>
  </si>
  <si>
    <t xml:space="preserve">I.OEI.03. Porcentaje de expedientes de inscripción de organizaciones políticas atendidos oportunamente en las diferentes etapas del procedimiento de inscripción </t>
  </si>
  <si>
    <t>OEN.03</t>
  </si>
  <si>
    <t>OEI.04 Mejorar los conocimientos y capacidades en materia cívico-electoral y de gobernabilidad de la ciudadanía y organizaciones políticas</t>
  </si>
  <si>
    <t xml:space="preserve">I.OEI.04.Porcentaje de participantes satisfechas(os) con las acciones educativas </t>
  </si>
  <si>
    <t>Encuesta de evaluación de satisfacción del cliente
informe de Evaluación de  las acciones educativas
Informe de Evaluación del Plan Anual de Intervención Educativa</t>
  </si>
  <si>
    <t>Dirección Nacional de Educación y Formación Cívica Ciudadana</t>
  </si>
  <si>
    <t xml:space="preserve">OEI.05 Modernizar la gestión institucional </t>
  </si>
  <si>
    <t>I.OEI.05.01.  Porcentaje  de usuarias(os) internas(os) de las unidades orgánicas dependientes de la DCGI satisfechas(os) con  la atención recibida</t>
  </si>
  <si>
    <t>Encuesta de satisfacción a usuario interno</t>
  </si>
  <si>
    <t>Dirección Central de Gestión Institucional</t>
  </si>
  <si>
    <t>I.OEI.05.02.   Porcentaje  de usuarias(os) externas(os) de las unidades orgánicas dependientes de la DCGI satisfechas(os) con la atención recibida</t>
  </si>
  <si>
    <t>Encuesta de satisfacción a usuario externo</t>
  </si>
  <si>
    <t xml:space="preserve">OEI.06 Implementar en la entidad la gestión integral de riesgo de desastres </t>
  </si>
  <si>
    <t>I.OEI.06.Porcentaje de implementación del Sistema de Gestión de Riesgo</t>
  </si>
  <si>
    <t xml:space="preserve">Plan del Sistema de gestión de riesgos de desastres 
Reportes de ejecución de actividades </t>
  </si>
  <si>
    <t>Dirección Nacional de Registro de Organizaciones Políticas</t>
  </si>
  <si>
    <t>SECTOR: JNE</t>
  </si>
  <si>
    <t>SECTOR: 031 JNE</t>
  </si>
  <si>
    <t>01 Jurado Nacional de Elecciones</t>
  </si>
  <si>
    <t>001 Jurado Nacional de Elecciones</t>
  </si>
  <si>
    <t>SECTOR : 031 JNE</t>
  </si>
  <si>
    <t>FUENTE DE FINANCIAMIENTO: RECURSOS ORDINARIOS</t>
  </si>
  <si>
    <t>FUENTE DE FINANCIAMIENTO: RECURSOS PÚBLICOS</t>
  </si>
  <si>
    <t>FUENTE DE FINANCIAMIENTO: RECURSOS DIRECTAMENTE RECAUDADOS</t>
  </si>
  <si>
    <r>
      <t xml:space="preserve">PLIEGO: </t>
    </r>
    <r>
      <rPr>
        <sz val="10"/>
        <rFont val="Arial"/>
        <family val="2"/>
      </rPr>
      <t>JURADO NACIONAL DE ELECCIONES</t>
    </r>
  </si>
  <si>
    <t>F-7</t>
  </si>
  <si>
    <t>SECRETARIO GENERAL</t>
  </si>
  <si>
    <t>DIRECTOR CENTRAL</t>
  </si>
  <si>
    <t xml:space="preserve">DIRECTOR </t>
  </si>
  <si>
    <t xml:space="preserve">JEFE </t>
  </si>
  <si>
    <t>PROFESIONAL A</t>
  </si>
  <si>
    <t>PROFESIONAL B</t>
  </si>
  <si>
    <t>TECNICO A</t>
  </si>
  <si>
    <t>TECNICO B</t>
  </si>
  <si>
    <t>AUXILIAR</t>
  </si>
  <si>
    <t xml:space="preserve">DIRECTOR CENTRAL </t>
  </si>
  <si>
    <t>JEFE</t>
  </si>
  <si>
    <t>OBLIGACIONES DEL EMPLEADOR</t>
  </si>
  <si>
    <t>BENEFICIOS SOCIALES</t>
  </si>
  <si>
    <t>OTRAS CONTRIBUCIONES DEL EMPLEADOR</t>
  </si>
  <si>
    <t>CTS</t>
  </si>
  <si>
    <t>PLIEGO: JURADO NACIONAL DE ELECCIONES</t>
  </si>
  <si>
    <t>JURADO NACIONAL DE ELECCIONES</t>
  </si>
  <si>
    <t>RDR</t>
  </si>
  <si>
    <t>Especialista en Fiscalización Electoral</t>
  </si>
  <si>
    <t>00102469</t>
  </si>
  <si>
    <t>TORRES PINEDO ALICIA</t>
  </si>
  <si>
    <t>ADMINISTRADOR</t>
  </si>
  <si>
    <t>Titulado</t>
  </si>
  <si>
    <t>PROFESIONAL EN ADMINISTRACION</t>
  </si>
  <si>
    <t>1C, 4A</t>
  </si>
  <si>
    <t>1C, 3A</t>
  </si>
  <si>
    <t>RO</t>
  </si>
  <si>
    <t/>
  </si>
  <si>
    <t>Jefe Oficina Desconcentrada Sede Ucayali</t>
  </si>
  <si>
    <t>00191470</t>
  </si>
  <si>
    <t>ZURITA MANYARI MARIO BENJAMIN</t>
  </si>
  <si>
    <t>ABOGADO</t>
  </si>
  <si>
    <t>PROFESIONAL EN DERECHO</t>
  </si>
  <si>
    <t>Analista Administrativo Contable</t>
  </si>
  <si>
    <t>00206856</t>
  </si>
  <si>
    <t>MACEDA ARBULU LILIANA CECILIA</t>
  </si>
  <si>
    <t>CONTADOR</t>
  </si>
  <si>
    <t>PROFESIONAL EN CONTABILIDAD</t>
  </si>
  <si>
    <t>Diseñador Gráfico</t>
  </si>
  <si>
    <t>03381482</t>
  </si>
  <si>
    <t>HIDALGO WONG KATERYN</t>
  </si>
  <si>
    <t>COMUNICADOR SOCIAL</t>
  </si>
  <si>
    <t>Especialista Administrativo</t>
  </si>
  <si>
    <t>05240932</t>
  </si>
  <si>
    <t>HIDALGO DEL AGUILA ROSA DEL PILAR</t>
  </si>
  <si>
    <t>Mensajero</t>
  </si>
  <si>
    <t>06027196</t>
  </si>
  <si>
    <t>ALCA MUÑOZ JHONNY DARIO</t>
  </si>
  <si>
    <t>Auditor Interno</t>
  </si>
  <si>
    <t>06686877</t>
  </si>
  <si>
    <t>MALLQUI CERVANTES ISABEL CLEMENTINA</t>
  </si>
  <si>
    <t>Técnico Administrativo 2</t>
  </si>
  <si>
    <t>06826126</t>
  </si>
  <si>
    <t>NIEVES ROSALES MERCEDES GUADALUPE</t>
  </si>
  <si>
    <t>PROFESIONAL EN RELACIONES INDUSTRIALES</t>
  </si>
  <si>
    <t>Bachiller</t>
  </si>
  <si>
    <t>Chofer</t>
  </si>
  <si>
    <t>07003422</t>
  </si>
  <si>
    <t>SANTANA PISCONTE FELIX EDUARDO</t>
  </si>
  <si>
    <t>Especialista en Museología</t>
  </si>
  <si>
    <t>07233578</t>
  </si>
  <si>
    <t>SEMINARIO OJEDA MIGUEL ARTURO</t>
  </si>
  <si>
    <t>SOCIOLOGO</t>
  </si>
  <si>
    <t>Coordinador de Comunicaciones</t>
  </si>
  <si>
    <t>07638761</t>
  </si>
  <si>
    <t>TORRES OLORTEGUI JUAN LUIS</t>
  </si>
  <si>
    <t>Auxiliar en Mantenimiento</t>
  </si>
  <si>
    <t>07870541</t>
  </si>
  <si>
    <t>MARQUEZ CORZO RAYMUNDO</t>
  </si>
  <si>
    <t>Especialista en Gestión de la Calidad y Procesos</t>
  </si>
  <si>
    <t>07883762</t>
  </si>
  <si>
    <t>TIPA PAREDES DE LEDESMA JENNY EDITH</t>
  </si>
  <si>
    <t>MAGÍSTER EN ADMINISTRACIÓN</t>
  </si>
  <si>
    <t>Magister</t>
  </si>
  <si>
    <t>Abogado Procesal</t>
  </si>
  <si>
    <t>08051818</t>
  </si>
  <si>
    <t>YGNACIO EFFIO MARIO ALBERTO</t>
  </si>
  <si>
    <t>Técnico en Archivo</t>
  </si>
  <si>
    <t>08101065</t>
  </si>
  <si>
    <t>VIGURIA VASQUEZ RAFAEL</t>
  </si>
  <si>
    <t>ESTUDIANTE DE ADMINISTRACIÓN</t>
  </si>
  <si>
    <t>Periodista</t>
  </si>
  <si>
    <t>08126103</t>
  </si>
  <si>
    <t>RIVERA MIO  LUIS</t>
  </si>
  <si>
    <t>Apoyo Administrativo</t>
  </si>
  <si>
    <t>08167114</t>
  </si>
  <si>
    <t>VILLANUEVA PALACIOS JANETT YESSICA</t>
  </si>
  <si>
    <t>Contador Público</t>
  </si>
  <si>
    <t>08343963</t>
  </si>
  <si>
    <t>SANCHEZ SILVA MARTHA</t>
  </si>
  <si>
    <t>Especialista en Contrataciones del Estado</t>
  </si>
  <si>
    <t>08807503</t>
  </si>
  <si>
    <t>GONZALEZ MEDINA LILIANA DAISY</t>
  </si>
  <si>
    <t>Integrador Contable</t>
  </si>
  <si>
    <t>09326582</t>
  </si>
  <si>
    <t>TAPIA ROJAS EDITH MARISOL</t>
  </si>
  <si>
    <t>CONTADOR PÚBLICO</t>
  </si>
  <si>
    <t>PROFESIONAL EN CONTABILIDAD PÚBLICO</t>
  </si>
  <si>
    <t>Abogado</t>
  </si>
  <si>
    <t>ABOGADA</t>
  </si>
  <si>
    <t>Asistente de Archivo</t>
  </si>
  <si>
    <t>10160414</t>
  </si>
  <si>
    <t>GUZMAN GUIMARAY MICHEL ABANTO</t>
  </si>
  <si>
    <t>HISTORIADOR</t>
  </si>
  <si>
    <t>BACHILLER EN HISTORIA</t>
  </si>
  <si>
    <t>Asistente Administrativo 3</t>
  </si>
  <si>
    <t>10268540</t>
  </si>
  <si>
    <t>HUERTA OROSCO DE LAHENS MARTHA BEATRIZ</t>
  </si>
  <si>
    <t>SECRETARIA</t>
  </si>
  <si>
    <t>Titulo Tecnico</t>
  </si>
  <si>
    <t>TECNICO EN SECRETARIADO</t>
  </si>
  <si>
    <t>Asistente Administrativo 2</t>
  </si>
  <si>
    <t>10311373</t>
  </si>
  <si>
    <t>MORAN SALAZAR NELSON HUMBERTO</t>
  </si>
  <si>
    <t>AUXILIAR TECNICO EN CONTABILIDAD</t>
  </si>
  <si>
    <t>Auxiliar Administrativo</t>
  </si>
  <si>
    <t>10354057</t>
  </si>
  <si>
    <t>HUAMAN VILCHEZ ANTONIO FREDY</t>
  </si>
  <si>
    <t>Coordinador Administrativo</t>
  </si>
  <si>
    <t>10476692</t>
  </si>
  <si>
    <t>RAMOS SALAZAR VALERIA RAQUEL</t>
  </si>
  <si>
    <t>1C</t>
  </si>
  <si>
    <t>Asistente Administrativo</t>
  </si>
  <si>
    <t>10533319</t>
  </si>
  <si>
    <t>LOZANO BUENO JUANA ROSA</t>
  </si>
  <si>
    <t>TECNICO CONTABLE</t>
  </si>
  <si>
    <t>Coordinador de Archivo 1</t>
  </si>
  <si>
    <t>10682107</t>
  </si>
  <si>
    <t>CACERES RIVERA MYRIAM SOLEDAD</t>
  </si>
  <si>
    <t>Profesional en Presupuesto</t>
  </si>
  <si>
    <t>10724194</t>
  </si>
  <si>
    <t>CORREA QUINTEROS LUIS ALBERTO</t>
  </si>
  <si>
    <t>Especialista en Tesorería</t>
  </si>
  <si>
    <t>10764240</t>
  </si>
  <si>
    <t>SALVADOR POLO JESUS ALFREDO</t>
  </si>
  <si>
    <t>Jefe del Gabinete de Asesores</t>
  </si>
  <si>
    <t>15942504</t>
  </si>
  <si>
    <t>PESTANA URIBE JUAN ENRIQUE</t>
  </si>
  <si>
    <t xml:space="preserve">Especialista en Sistemas de Gestión de Control Interno </t>
  </si>
  <si>
    <t>16170756</t>
  </si>
  <si>
    <t>MICHUE HUACACHE MIGUEL ANGEL</t>
  </si>
  <si>
    <t>Jefa de la Oficina Desconcentrada Sede Chiclayo</t>
  </si>
  <si>
    <t>16793043</t>
  </si>
  <si>
    <t>RAMIREZ BARBOZA EDITH ROXANA</t>
  </si>
  <si>
    <t>Jefe de la Oficina Desconcentrada Sede Trujillo</t>
  </si>
  <si>
    <t>18115233</t>
  </si>
  <si>
    <t>QUINTANA CHUQUIZUTA SILVIA MAGALI</t>
  </si>
  <si>
    <t>Oficial de Seguridad Senior</t>
  </si>
  <si>
    <t>18173719</t>
  </si>
  <si>
    <t>NECIOSUP GUTIERREZ NILME WILFREDO</t>
  </si>
  <si>
    <t>INGENIERO DE SISTEMAS</t>
  </si>
  <si>
    <t>PROFESIONAL EN INGENIERIA</t>
  </si>
  <si>
    <t>Jefe de la Oficina Desconcentrada Sede Cajamarca</t>
  </si>
  <si>
    <t>22515461</t>
  </si>
  <si>
    <t>ROBLES AYLLON HERNAN NOEL</t>
  </si>
  <si>
    <t>Jefe de la Oficina Desconcentrada  Sede Madre de Dios</t>
  </si>
  <si>
    <t>23955488</t>
  </si>
  <si>
    <t>ESPELLIVAR MONZON LUIS FELIPE</t>
  </si>
  <si>
    <t>25774892</t>
  </si>
  <si>
    <t>FARGE ARIRAMA MARCIAL</t>
  </si>
  <si>
    <t>29238350</t>
  </si>
  <si>
    <t>BELTRAN GONZALES HECTOR BENIGNO WALTHER</t>
  </si>
  <si>
    <t>29256335</t>
  </si>
  <si>
    <t>BECERRA RODRIGUEZ LUIS FERNANDO</t>
  </si>
  <si>
    <t>Jefe de la Oficina Desconcentrada Sede Arequipa</t>
  </si>
  <si>
    <t>29427583</t>
  </si>
  <si>
    <t>VEGA VEGA ROBERTO CARLOS</t>
  </si>
  <si>
    <t>Arquitecto de Tecnología</t>
  </si>
  <si>
    <t>32984512</t>
  </si>
  <si>
    <t>BETETA CHAMAYA JORGE ENRIQUE</t>
  </si>
  <si>
    <t>Jefe de la Oficina Desconcentrada  Sede Amazonas</t>
  </si>
  <si>
    <t>33430725</t>
  </si>
  <si>
    <t>PORRAS SALAZAR JESSICA</t>
  </si>
  <si>
    <t>Jefe Oficina Desconcentrada Sede Puno</t>
  </si>
  <si>
    <t>40064511</t>
  </si>
  <si>
    <t>CUENTAS BARRAZA FRANCISCO</t>
  </si>
  <si>
    <t>Especialista en Desarrollo de Competencias Educativas y Formativas</t>
  </si>
  <si>
    <t>40101717</t>
  </si>
  <si>
    <t>VEGA BAZAN ANGELES KATHERINE</t>
  </si>
  <si>
    <t>EDUCADORA</t>
  </si>
  <si>
    <t>Especialista en Asistencia Electoral</t>
  </si>
  <si>
    <t>40232734</t>
  </si>
  <si>
    <t>BARRERA RIVAS LIZ MAGALY SUE</t>
  </si>
  <si>
    <t>Recepcionista 2</t>
  </si>
  <si>
    <t>40310807</t>
  </si>
  <si>
    <t>DAVILA URBINA ROSA VIVIANA</t>
  </si>
  <si>
    <t>Coordinador de Proyectos TI</t>
  </si>
  <si>
    <t>40405069</t>
  </si>
  <si>
    <t>BARRETO  LOYOLA HUBER EINER</t>
  </si>
  <si>
    <t>Analista en Sistemas de Gestión de Control Interno</t>
  </si>
  <si>
    <t>40831878</t>
  </si>
  <si>
    <t>ANTUNEZ JACHILLA ROXANA SOLANGE</t>
  </si>
  <si>
    <t>CONTADOR PUBLICO</t>
  </si>
  <si>
    <t>PROFESIONAL EN CONTABILIDAD PUBLICO</t>
  </si>
  <si>
    <t>Técnico Administrativo</t>
  </si>
  <si>
    <t>40980601</t>
  </si>
  <si>
    <t>LEYVA JAIMES MIGUEL ANGEL</t>
  </si>
  <si>
    <t>TECNICO EN INFORMATICA</t>
  </si>
  <si>
    <t>Abogada</t>
  </si>
  <si>
    <t>41065879</t>
  </si>
  <si>
    <t>DIAZ VASQUEZ MARIA DEL CARMEN</t>
  </si>
  <si>
    <t>Asistente Administrativo 1</t>
  </si>
  <si>
    <t>41136311</t>
  </si>
  <si>
    <t>GIRALDO MEJIA GREGORI AMADOR</t>
  </si>
  <si>
    <t>Estadistico</t>
  </si>
  <si>
    <t>41295417</t>
  </si>
  <si>
    <t>MUÑOZ LAZARO JUDITH SILVANA</t>
  </si>
  <si>
    <t>ESTADÍSTICA</t>
  </si>
  <si>
    <t xml:space="preserve">Asistente de Archivo </t>
  </si>
  <si>
    <t>41350692</t>
  </si>
  <si>
    <t>CABANILLAS HUARNICH JOSE LUIS</t>
  </si>
  <si>
    <t>TECNICO EN COMPUTACIÓN</t>
  </si>
  <si>
    <t>Titulo tecnico</t>
  </si>
  <si>
    <t>41369909</t>
  </si>
  <si>
    <t>VIDAL VARGAS MYRIAM ANGELICA</t>
  </si>
  <si>
    <t>Especialista Senior en Gestión de la Calidad</t>
  </si>
  <si>
    <t>41373305</t>
  </si>
  <si>
    <t>CORNEJO FELICE LORENA VANESA</t>
  </si>
  <si>
    <t>INGENIERA INDUSTRIAL</t>
  </si>
  <si>
    <t>41527297</t>
  </si>
  <si>
    <t>ESCOBAR ALARCON DIANA LISSETH</t>
  </si>
  <si>
    <t>Administrador de Base de Datos</t>
  </si>
  <si>
    <t>41573376</t>
  </si>
  <si>
    <t>GUEVARA REYES PEDRO ANTONIO</t>
  </si>
  <si>
    <t>INGENIERO</t>
  </si>
  <si>
    <t>Coordinador Parlamentario</t>
  </si>
  <si>
    <t>41600150</t>
  </si>
  <si>
    <t>CARRILLO ALVARADO MERCEDES</t>
  </si>
  <si>
    <t>Abogado 1</t>
  </si>
  <si>
    <t>41637073</t>
  </si>
  <si>
    <t>GANTO HUILLCAS MARTHA MARLENI</t>
  </si>
  <si>
    <t>Analista de Infraestructura TI</t>
  </si>
  <si>
    <t>41710340</t>
  </si>
  <si>
    <t>CASTILLO MARTINEZ MIGUEL ANGEL</t>
  </si>
  <si>
    <t>INGENIERO EN SISTEMAS Y COMPUTO</t>
  </si>
  <si>
    <t>41791161</t>
  </si>
  <si>
    <t>ROMERO MAMANI MIGUEL ANGEL</t>
  </si>
  <si>
    <t>42055028</t>
  </si>
  <si>
    <t>VILLA ABANTO MARY</t>
  </si>
  <si>
    <t>42140886</t>
  </si>
  <si>
    <t>SUYON OLIDEN MIRIAM DEL MILAGRO</t>
  </si>
  <si>
    <t>42318801</t>
  </si>
  <si>
    <t>CARRION PEREZ ERBER JAIDER</t>
  </si>
  <si>
    <t>Analista de Presupuesto Público</t>
  </si>
  <si>
    <t>42627360</t>
  </si>
  <si>
    <t>AGARIJO CONCHA KATERINE JONE</t>
  </si>
  <si>
    <t>ECONOMISTA</t>
  </si>
  <si>
    <t>PROFESIONAL EN ECONOMIA</t>
  </si>
  <si>
    <t>Abogada Civil</t>
  </si>
  <si>
    <t>42636811</t>
  </si>
  <si>
    <t>MARTINEZ FERREYRA CLORINDA SASHA</t>
  </si>
  <si>
    <t>Coordinador de Archivo 2</t>
  </si>
  <si>
    <t>42801131</t>
  </si>
  <si>
    <t>LAVALLE SARANGO JHON ERICK</t>
  </si>
  <si>
    <t>ARCHIVERO</t>
  </si>
  <si>
    <t>Monitor Junior en Fiscalización Electoral</t>
  </si>
  <si>
    <t>42847570</t>
  </si>
  <si>
    <t>TEJADA VALENCIA VIOLETA</t>
  </si>
  <si>
    <t xml:space="preserve">Analista en Capacitación Electoral </t>
  </si>
  <si>
    <t>42880284</t>
  </si>
  <si>
    <t>ROJAS RAMOS JOSE FRANCISCO</t>
  </si>
  <si>
    <t>BACHILLER EN CIENCIA POLÍTICA</t>
  </si>
  <si>
    <t>Especialista Administrativo de Tesorería</t>
  </si>
  <si>
    <t>42920006</t>
  </si>
  <si>
    <t>ARONES HINOJOSA ESTHER IBETH</t>
  </si>
  <si>
    <t>42924816</t>
  </si>
  <si>
    <t>PAUCAR COLCA JOHANA EMMITA</t>
  </si>
  <si>
    <t xml:space="preserve">Analista de Selección </t>
  </si>
  <si>
    <t>43322454</t>
  </si>
  <si>
    <t>REYES BENITO PAMELA NORMA</t>
  </si>
  <si>
    <t>PSICOLOGA</t>
  </si>
  <si>
    <t>Especialista en Planillas CAS0</t>
  </si>
  <si>
    <t>43478297</t>
  </si>
  <si>
    <t>APAZA CHAMPI MUÑIZ JACKELINE GUISSI</t>
  </si>
  <si>
    <t>INGENIERA DE SISTEMAS</t>
  </si>
  <si>
    <t>Analista de Desarrollo de Personal</t>
  </si>
  <si>
    <t>43489778</t>
  </si>
  <si>
    <t>HERNANDEZ PARRA SUSANA IBETH</t>
  </si>
  <si>
    <t xml:space="preserve">Especialista Tributario </t>
  </si>
  <si>
    <t>43752925</t>
  </si>
  <si>
    <t>CASTILLO DAMASO CHRISTIAN GABRIEL</t>
  </si>
  <si>
    <t>Especialista de Seguimiento y Programación Presupuestaria</t>
  </si>
  <si>
    <t>43826602</t>
  </si>
  <si>
    <t>CALAGUA BEGAZO YESSICA MERCEDES</t>
  </si>
  <si>
    <t>43840125</t>
  </si>
  <si>
    <t>CHAVEZ GUEVARA EDITH LORENA</t>
  </si>
  <si>
    <t>Especialista Senior en Organización y Proyectos</t>
  </si>
  <si>
    <t>43918204</t>
  </si>
  <si>
    <t>SONO BENAVIDES ALEJANDRA</t>
  </si>
  <si>
    <t>Analista en Temas Electorales y Organizaciones Juveniles</t>
  </si>
  <si>
    <t>43989608</t>
  </si>
  <si>
    <t>GARCIA VILLALOBOS DAVID</t>
  </si>
  <si>
    <t>44007502</t>
  </si>
  <si>
    <t>LINGAN MUÑOZ CESAR ARTURO</t>
  </si>
  <si>
    <t>BACHILLER EN ADMINISTRACION</t>
  </si>
  <si>
    <t>44369922</t>
  </si>
  <si>
    <t>MUÑOZ ROLIN SILVIA JULISSA</t>
  </si>
  <si>
    <t>Analista en Redición de Cuentas</t>
  </si>
  <si>
    <t>44647404</t>
  </si>
  <si>
    <t>NAVARRO CHIARA NARA MAIRA</t>
  </si>
  <si>
    <t>Asistente de Museo Electoral y de la Democracia</t>
  </si>
  <si>
    <t>44654018</t>
  </si>
  <si>
    <t>CORDOVA PORRAS KERLY JOHANA</t>
  </si>
  <si>
    <t>ADMINISTRADOR DE HOTELERÍA Y TURISMO</t>
  </si>
  <si>
    <t>PROFESIONAL EN ADMINISTRACION DE HOTELERÍA Y TURISMO</t>
  </si>
  <si>
    <t>Analista Administrativo de Logística</t>
  </si>
  <si>
    <t>44817636</t>
  </si>
  <si>
    <t>CARY  MURILLO LISSET YOSELY</t>
  </si>
  <si>
    <t>Abogado 2</t>
  </si>
  <si>
    <t>44854304</t>
  </si>
  <si>
    <t>PONCE ROMERO FABIOLA PATRICIA</t>
  </si>
  <si>
    <t>Técnico Administrativo 1</t>
  </si>
  <si>
    <t>45431245</t>
  </si>
  <si>
    <t>HUERTA VILCA LADY GIULIANNA</t>
  </si>
  <si>
    <t>Especialista en Proyectos</t>
  </si>
  <si>
    <t>45802233</t>
  </si>
  <si>
    <t>AREVALO BARRIGA VICTOR RAUL</t>
  </si>
  <si>
    <t>Abogado 3</t>
  </si>
  <si>
    <t>46371462</t>
  </si>
  <si>
    <t>NORIEGA MUÑOZ GRACE</t>
  </si>
  <si>
    <t>Responsable del Voluntariado JNE</t>
  </si>
  <si>
    <t>46601798</t>
  </si>
  <si>
    <t>CALLACNA GUZMAN CARLO ANDRE</t>
  </si>
  <si>
    <t>Anfitrion Institucional</t>
  </si>
  <si>
    <t>70008012</t>
  </si>
  <si>
    <t>ASTE ROMERO JOHANA</t>
  </si>
  <si>
    <t>80577047</t>
  </si>
  <si>
    <t>CASTRO AREVALO RUBY SUSANA</t>
  </si>
  <si>
    <t>Especialista Legal</t>
  </si>
  <si>
    <t>10739882</t>
  </si>
  <si>
    <t>BAZAN LUCAS ZULEMA MAGALY</t>
  </si>
  <si>
    <t>Auditor en Control Gubernamental</t>
  </si>
  <si>
    <t>18168803</t>
  </si>
  <si>
    <t>MERZTHAL RIVAS PLATA AMADA ROMMY</t>
  </si>
  <si>
    <t>1C, 1A</t>
  </si>
  <si>
    <t>Especialista en Procesos</t>
  </si>
  <si>
    <t>45047630</t>
  </si>
  <si>
    <t>AGUILAR CHUIMA ANGEL ROBERTO</t>
  </si>
  <si>
    <t>Coordinador del Gabinete de Asesores</t>
  </si>
  <si>
    <t>09310734</t>
  </si>
  <si>
    <t>ALDERETE CALLUPE FERNANDO JAVIER</t>
  </si>
  <si>
    <t>43903024</t>
  </si>
  <si>
    <t>ALIAGA SANCHEZ NILLS ANTONIO</t>
  </si>
  <si>
    <t>BACHILLER EN DERECHO</t>
  </si>
  <si>
    <t>80607786</t>
  </si>
  <si>
    <t>BLANCO CUENTAS HELDER ELVIS</t>
  </si>
  <si>
    <t>46163477</t>
  </si>
  <si>
    <t>CONOPUMA GENEBROSO ENMA DIANA RUTH</t>
  </si>
  <si>
    <t>Especialista en Derecho Politico y Electoral</t>
  </si>
  <si>
    <t>10200375</t>
  </si>
  <si>
    <t>GRANDE MONTALVO ANGELICA MARIA</t>
  </si>
  <si>
    <t>45922462</t>
  </si>
  <si>
    <t>MEDINA MONTES CESAR</t>
  </si>
  <si>
    <t>08870055</t>
  </si>
  <si>
    <t>RAMOS MOSCAIZA PEDRO ELIAS</t>
  </si>
  <si>
    <t>FUENTE DE FTO.</t>
  </si>
  <si>
    <t>ADJUDICACION SIMPLIFICADA</t>
  </si>
  <si>
    <t>PROCEDIMENTO DE SELECCIÓN</t>
  </si>
  <si>
    <t>TELEFONICA DEL PERU SAA</t>
  </si>
  <si>
    <t>CULMINADO</t>
  </si>
  <si>
    <t>EN EJECUCION</t>
  </si>
  <si>
    <t>CONCURSO PUBLICO</t>
  </si>
  <si>
    <t>SERVICIO DE LIMPIEZA DE LOCALES</t>
  </si>
  <si>
    <t>01.05.2018</t>
  </si>
  <si>
    <t>AMERICA MOVIL PERU SAC</t>
  </si>
  <si>
    <t>008-2018-JNE</t>
  </si>
  <si>
    <t>31.12.2019</t>
  </si>
  <si>
    <t>SERVICIO DE COURIER PARA LIMA Y CALLAO - UNIDAD DE COBRANZA</t>
  </si>
  <si>
    <t>ADJUDICACION SIN PROCESO</t>
  </si>
  <si>
    <t>RAMIREZ ANGELES SILVIA REBECA</t>
  </si>
  <si>
    <t>EJECUCION</t>
  </si>
  <si>
    <t>NOVOA JULCAMORO OCTAVIO BENITO</t>
  </si>
  <si>
    <t>YAHIRO LAOS DANIEL YOSIHAR</t>
  </si>
  <si>
    <t>SIN PROCESO</t>
  </si>
  <si>
    <t>SIN MODALIDAD</t>
  </si>
  <si>
    <t>MARCHENA ARELLANO MARITZA MERI</t>
  </si>
  <si>
    <t>LAU ARIZOLA AUGUSTO ALFONSO</t>
  </si>
  <si>
    <t>CARDEÑA PEÑA JOSE ROGELIO</t>
  </si>
  <si>
    <t>JAIMES CUADRADO ORLANDO VICENTE</t>
  </si>
  <si>
    <t>SERVICIO DE SOPORTE Y ACTUALIZACIÓN DE LICENCIA WEBSENSE</t>
  </si>
  <si>
    <t>001-2018-JNE</t>
  </si>
  <si>
    <t>001 - 2016</t>
  </si>
  <si>
    <t>28.06.2016</t>
  </si>
  <si>
    <t>SERVICIO DE MONITOREO DE MEDIOS</t>
  </si>
  <si>
    <t>ACUERDO MARCO</t>
  </si>
  <si>
    <t>CATALOGO ELECTRONICO</t>
  </si>
  <si>
    <t>002-2018-JNE</t>
  </si>
  <si>
    <t>SERVICIO DE EMISIÓN DE BOLETOS AÉREOS INTERNACIONALES</t>
  </si>
  <si>
    <t>DOMIRUTH TRAVEL SERVICE S.A.C</t>
  </si>
  <si>
    <t xml:space="preserve">30.04.2018 </t>
  </si>
  <si>
    <t>Contrato N° 0061-2018-DCGI/JNE por S/ 51,643.97
Plazo:  a partir del dia siguiente de ssuscrito el ontrato hasta el 31.12.2018, y/o hasta agotar el monto contractua, lo que ocurra primero. Mediante orden de servicio n° 2019-2018</t>
  </si>
  <si>
    <t>INVERSIONES MIÑANO CORONEL SAC</t>
  </si>
  <si>
    <t>20503753406 - TOPSALE S.A.C</t>
  </si>
  <si>
    <t>DESIERTO</t>
  </si>
  <si>
    <t>PROCEDIMIENTO DE SELECCIÓN</t>
  </si>
  <si>
    <t>01.01.2019</t>
  </si>
  <si>
    <t>GRUPO GERENCIAL ASESORIA Y SERVICIOS INTEGRALES S.R.L.</t>
  </si>
  <si>
    <t>31.01.2019</t>
  </si>
  <si>
    <t>01.02.2019</t>
  </si>
  <si>
    <t>SERVICIO DE TELEFONIA MOVIL</t>
  </si>
  <si>
    <t>009-2019-JNE</t>
  </si>
  <si>
    <t>10.04.2019</t>
  </si>
  <si>
    <t>MITO COURIER S.A.C.</t>
  </si>
  <si>
    <t>31.12..2019</t>
  </si>
  <si>
    <t>ZINANYUCA MERMA DARWIN</t>
  </si>
  <si>
    <t>ASP--2019</t>
  </si>
  <si>
    <t>DICIEMBRE</t>
  </si>
  <si>
    <t>AGOSTO</t>
  </si>
  <si>
    <t>CONTRATACION DIRECTA</t>
  </si>
  <si>
    <t>10.05.2019</t>
  </si>
  <si>
    <t xml:space="preserve"> PENDIENTE</t>
  </si>
  <si>
    <t>SERVICIO DE RENOVACION DE LICENCIA DE FILTRO DE CONTENIDO WEB WEBSENSE O EQUIVALENTE</t>
  </si>
  <si>
    <t>SERVICIO DE RENOVACION DE SOFTWARE DE ESCANEO DE VULNERABILIDADES ACUNETIX O EQUIVALENTE</t>
  </si>
  <si>
    <t>PENDIENTE</t>
  </si>
  <si>
    <t>SERVICIO DE MANTENIMIENTO PREVENTIVO DE EQUIPO DE AIRE ACONDICIONADO</t>
  </si>
  <si>
    <t>AS N° 003-2019-JNE</t>
  </si>
  <si>
    <t>ARIAS ORTEGA CHRISTIAN FERNANDO
RUC N° 15333991389</t>
  </si>
  <si>
    <t>JUNIO 2019</t>
  </si>
  <si>
    <t>Contrato N° 019-2019-DCGI/JNE por S/. 35,280.00, cuya vigencia es del 11 de mayo 2019 al 10 de mayo 2020</t>
  </si>
  <si>
    <t>SERVICIO DE EMISION DE BOLETOS AEREOS INTERNACIONALES</t>
  </si>
  <si>
    <t>AS N° 008-2019-JNE</t>
  </si>
  <si>
    <t>INKA TOURS &amp; COURRIER S.A.C.
RUC N° 20513590891</t>
  </si>
  <si>
    <t>DICIEMBRE 2019</t>
  </si>
  <si>
    <t>Contrato N° 031-2019-DCGI/JNE por S/. 48,121.90, cuya vigencia es del 20 de julio al 26 de diciembre 2019
Meta: 006 por S/. 26,052.80 y Meta 021 por S/. 22,069.10</t>
  </si>
  <si>
    <t>SERVICIO DE SEGURIDAD Y VIGILANCIA</t>
  </si>
  <si>
    <t>CP N° 004-2018-JNE</t>
  </si>
  <si>
    <t>GRUPO VICMER SECURITY S.A.C.
RUC N° 20511424896</t>
  </si>
  <si>
    <t xml:space="preserve">ADQUISICION DE COMBUSTIBLE PARA LA FLOTA VEHICULAR DEL JURADO NACIONAL DE ELECCIONES
</t>
  </si>
  <si>
    <t>AS N° 005-2019-JNE</t>
  </si>
  <si>
    <t>GRIFOS ESPINOZA
RUC N° 20100111838</t>
  </si>
  <si>
    <t>SERVICIO DE TELEFONIA FIJA</t>
  </si>
  <si>
    <t>15.07.2019</t>
  </si>
  <si>
    <t>Contrato N° 108-2016-DCGI/JNE por  S/
546,489.41
Vigencia: 36 meses (Del 01.07.2016 al 30.06.2019)
Ejecucion: enero a junio 2019 - ppto funcionamiento</t>
  </si>
  <si>
    <t>AM-325556-2019</t>
  </si>
  <si>
    <t>08.04.2019</t>
  </si>
  <si>
    <t>TOTAL 2019</t>
  </si>
  <si>
    <t>SERVICIO DE COURIER  PARA LIMA Y CALLAO - UNIDAD DE COBRANZA</t>
  </si>
  <si>
    <t>01.01.2020</t>
  </si>
  <si>
    <t>TOTAL 2020</t>
  </si>
  <si>
    <t>SERVICIO DE RESGUARDO Y TRASLADO DE VALORES</t>
  </si>
  <si>
    <t>031</t>
  </si>
  <si>
    <t xml:space="preserve">BIEN PROPIO DE TERCEROS   </t>
  </si>
  <si>
    <t>MENSUAL</t>
  </si>
  <si>
    <t>GARCIA RUMISONCCO YOLANDA</t>
  </si>
  <si>
    <t>´02293000</t>
  </si>
  <si>
    <t>QUISPE SOTO DE ROJAS MARIA VILMA</t>
  </si>
  <si>
    <t>´07817171</t>
  </si>
  <si>
    <t>MARIA LUZ PALOMINO DE PENADILLO</t>
  </si>
  <si>
    <t>del 16 de enero de 2019 al 15 de enero de 2022</t>
  </si>
  <si>
    <t>SEMINARIO CARO ENRIQUE EDUARDO</t>
  </si>
  <si>
    <t>del 01 de setiembre de 2017 al 31 de agosto de 2020</t>
  </si>
  <si>
    <t>CLEVER MARTIN MEZA ATENCIA</t>
  </si>
  <si>
    <t>´09458745</t>
  </si>
  <si>
    <t>ZAVALA OTZUKA CLELIA</t>
  </si>
  <si>
    <t>Miriam Graciela Pinazo Cutimbo</t>
  </si>
  <si>
    <t>´01289563</t>
  </si>
  <si>
    <t>N°</t>
  </si>
  <si>
    <t>DISTRIBUCIÓN DEL PRESUPUESTO POR CATEGORÍA PRESUPUESTAL 2019, 2020 Y PROYECTO 2021</t>
  </si>
  <si>
    <t>DISTRIBUCIÓN DEL PRESUPUESTO POR FUENTE DE FINANCIAMIENTO 2019, 2020 Y PROYECTO 2021</t>
  </si>
  <si>
    <t>DISTRIBUCIÓN DEL GASTO POR UNIDADES EJECUTORAS / ENTIDAD PÚBLICA Y FUENTES DE FINANCIAMIENTO - PROYECTO 2021</t>
  </si>
  <si>
    <t>DISTRIBUCIÓN DEL PRESUPUESTO POR PROGRAMA PRESUPUESTAL 2019, 2020 Y 2021</t>
  </si>
  <si>
    <t>PROGRAMAS SOCIALES PRIORIZADOS SEGÚN EL CICLO DE VIDA POR FUENTE DE FINANCIAMIENTO 2019, 2020 Y PROYECTO 2021</t>
  </si>
  <si>
    <t>RESUMEN POR GRUPO GENÉRICO Y FUENTES DE FINANCIAMIENTO PROYECTO 2021</t>
  </si>
  <si>
    <t>RESUMEN DE PRESUPUESTO POR FUNCIONES PIA 2019, 2020 Y PROYECTO 2021</t>
  </si>
  <si>
    <t>COMPARATIVO DEL NÚMERO DE PLAZAS EN EL PRESUPUESTO 2019, 2020 Y PROYECTO 2021</t>
  </si>
  <si>
    <t>INFORMACIÓN DE REMUNERACIONES Y NÚMERO DE PLAZAS - PRESUPUESTO 2019, 2020 Y PROYECTO 2021</t>
  </si>
  <si>
    <t>INGRESOS MENSUALES POR PERIODO DEL PERSONAL ACTIVO -  COMPARATIVO PRESUPUESTO 2019, 2020 Y PROYECTO 2021</t>
  </si>
  <si>
    <t>ASIGNACIÓN DE BIENES Y SERVICIOS - COMPARATIVO PRESUPUESTO 2019, 2020 Y PROYECTO 2021</t>
  </si>
  <si>
    <t>CONTRATOS DE OBRAS SUSCRITOS EN LOS AÑOS 2019 Y 2020</t>
  </si>
  <si>
    <t>PRINCIPALES ADQUISICIONES DE BIENES Y SERVICIOS - PRESUPUESTO 2019, 2020 Y PROYECTO 2021</t>
  </si>
  <si>
    <t>DETALLE DE CONSULTORIAS PERSONAS JURÍDICAS Y NATURALES - PRESUPUESTO 2019, 2020 Y PROYECTO 2021</t>
  </si>
  <si>
    <t>TESORERIA - RESUMEN POR GRUPO GENERICO Y FUENTES DE FINANCIAMIENTO 2019 Y 2020</t>
  </si>
  <si>
    <t>NOMBRES E INGRESOS MENSUALES DEL PERSONAL CONTRATADO FUERA DEL PAP EN LOS AÑOS FISCALES 2019 Y 2020</t>
  </si>
  <si>
    <t>ALQUILER DE INMUEBLES EN LOS AÑOS FISCALES 2019 Y 2020</t>
  </si>
  <si>
    <t>FORMATO 02: DISTRIBUCIÓN DEL PRESUPUESTO POR CATEGORÍA PRESUPUESTAL 2019, 2020 Y PROYECTO 2021</t>
  </si>
  <si>
    <t>(*) Proyección al 31/12/2020</t>
  </si>
  <si>
    <t>(**) Proyecto 2021</t>
  </si>
  <si>
    <t>FORMATO 03: DISTRIBUCIÓN DEL PRESUPUESTO POR FUENTE DE FINANCIAMIENTO 2019, 2020 Y PROYECTO 2021</t>
  </si>
  <si>
    <t>FORMATO 04: DISTRIBUCIÓN DEL GASTO POR UNIDADES EJECUTORAS / ENTIDAD PÚBLICA Y FUENTES DE FINANCIAMIENTO - PROYECTO 2021</t>
  </si>
  <si>
    <t>FORMATO 05: DISTRIBUCIÓN DEL PRESUPUESTO POR PROGRAMA PRESUPUESTAL 2019, 2020 Y 2021</t>
  </si>
  <si>
    <t>FORMATO 06: PROGRAMAS SOCIALES PRIORIZADOS SEGÚN EL CICLO DE VIDA POR FUENTE DE FINANCIAMIENTO 2019, 2020 Y PROYECTO 2021</t>
  </si>
  <si>
    <t>(*) Al 30 de junio de 2020</t>
  </si>
  <si>
    <t>FORMATO 07: RESUMEN POR GRUPO GENÉRICO Y FUENTES DE FINANCIAMIENTO PROYECTO 2021</t>
  </si>
  <si>
    <t>FORMATO 08: RESUMEN DE PRESUPUESTO POR FUNCIONES PIA 2019, 2020 Y PROYECTO 2021</t>
  </si>
  <si>
    <t>FORMATO 09: COMPARATIVO DEL NÚMERO DE PLAZAS EN EL PRESUPUESTO 2019, 2020 Y PROYECTO 2021</t>
  </si>
  <si>
    <t>FORMATO 10: INFORMACIÓN DE REMUNERACIONES Y NÚMERO DE PLAZAS - PRESUPUESTO 2019, 2020 Y PROYECTO 2021</t>
  </si>
  <si>
    <t>FORMATO 11: INGRESOS MENSUALES POR PERIODO DEL PERSONAL ACTIVO -  COMPARATIVO PRESUPUESTO 2019, 2020 Y PROYECTO 2021</t>
  </si>
  <si>
    <t>FORMATO 12: ASIGNACIÓN DE BIENES Y SERVICIOS - COMPARATIVO PRESUPUESTO 2019, 2020 Y PROYECTO 2021</t>
  </si>
  <si>
    <t>(*) DEBE COINCIDIR CON LOS MONTOS ASIGNADOS EN LA GENERICA 3. BIENES Y SERVICIOS CONSIDERADAS EN EL PRESUPUESTO 2019 - 2020 - 2021</t>
  </si>
  <si>
    <t>FORMATO 13: CONTRATOS DE OBRAS SUSCRITOS EN LOS AÑOS 2019 Y 2020</t>
  </si>
  <si>
    <t>FORMATO 14: PRINCIPALES ADQUISICIONES DE BIENES Y SERVICIOS - PRESUPUESTO 2019, 2020 Y PROYECTO 2021</t>
  </si>
  <si>
    <t>FORMATO 15: DETALLE DE CONSULTORIAS PERSONAS JURÍDICAS Y NATURALES - PRESUPUESTO 2019 Y 2020</t>
  </si>
  <si>
    <t>FORMATO 16: TESORERIA - RESUMEN POR GRUPO GENERICO Y FUENTES DE FINANCIAMIENTO 2019 Y 2020</t>
  </si>
  <si>
    <t>(*) Saldo al 31 de Diciembre de 2019</t>
  </si>
  <si>
    <t>(**) Saldo al 30 de Junio de 2020</t>
  </si>
  <si>
    <t>FORMATO 17: NOMBRES E INGRESOS MENSUALES DEL PERSONAL CONTRATADO FUERA DEL PAP EN LOS AÑOS FISCALES 2019 Y 2020</t>
  </si>
  <si>
    <t>(*) = Al 30 de junio de 2020</t>
  </si>
  <si>
    <t>FORMATO 18: ALQUILER DE INMUEBLES EN LOS AÑOS FISCALES 2019 Y 2020</t>
  </si>
  <si>
    <t>2020 (*)</t>
  </si>
  <si>
    <t>2021 (**)</t>
  </si>
  <si>
    <t>Proyecto 2021</t>
  </si>
  <si>
    <t>Estimado 2020 (**)</t>
  </si>
  <si>
    <t>DIferencia 
(2020-2021)</t>
  </si>
  <si>
    <t>GASTO CORRIENTE 2021</t>
  </si>
  <si>
    <t>GASTO CAPITAL 2021</t>
  </si>
  <si>
    <t>SERVICIO DE DEUDA 2021</t>
  </si>
  <si>
    <t>Var. % (2020-2021)</t>
  </si>
  <si>
    <t>2020 (PIA)</t>
  </si>
  <si>
    <t>2021  (PROYECTO)</t>
  </si>
  <si>
    <t>VARIACION 2021-2020</t>
  </si>
  <si>
    <t>PPTO 2019
(PIA)</t>
  </si>
  <si>
    <t>PPTO 2019 (PIM)</t>
  </si>
  <si>
    <t>PPTO 2020
(PIA)</t>
  </si>
  <si>
    <t>PPTO 2020
(PIM 30 JUNIO)</t>
  </si>
  <si>
    <t>PPTO 2021 (PROYECTO)</t>
  </si>
  <si>
    <t>Diferencia PIA (2020-2021)</t>
  </si>
  <si>
    <t>Variación % (2020-2021)</t>
  </si>
  <si>
    <t>PPTO 2020 
(PIA)</t>
  </si>
  <si>
    <t>SALDO 2019 (*)</t>
  </si>
  <si>
    <t>SALDO 2020 (**)</t>
  </si>
  <si>
    <t>1C, 5A</t>
  </si>
  <si>
    <t>ANALISTA DE FISCALIZACION ELECTORAL</t>
  </si>
  <si>
    <t>32962657</t>
  </si>
  <si>
    <t>ALAYO DAVILA ALVARO GABRIEL</t>
  </si>
  <si>
    <t>ESPECIALISTA EN BASE DE DATOS</t>
  </si>
  <si>
    <t>41345177</t>
  </si>
  <si>
    <t>ALEGRIA MENDOZA JUAN ALEXANDER</t>
  </si>
  <si>
    <t>JEFE DE LA OD SEDE ANCASH</t>
  </si>
  <si>
    <t>19329101</t>
  </si>
  <si>
    <t>ALVAREZ COICO MARCO ANTONIO</t>
  </si>
  <si>
    <t>JEFE DE LA OD SEDE HUANCAYO</t>
  </si>
  <si>
    <t>22188571</t>
  </si>
  <si>
    <t>ARCE BARRIENTOS FELICIANO IVAN</t>
  </si>
  <si>
    <t>ANALISTA DE ACTIVIDADES EDUCATIVAS</t>
  </si>
  <si>
    <t>47164243</t>
  </si>
  <si>
    <t>AYALA ABRIL HENRY</t>
  </si>
  <si>
    <t>LICENCIADO EN CIENCIAS SOCIALES</t>
  </si>
  <si>
    <t>PROFESIONAL EN CIENCIAS SOCIALES</t>
  </si>
  <si>
    <t>ENCARGADO DEL SISTEMA SIGA</t>
  </si>
  <si>
    <t>43752590</t>
  </si>
  <si>
    <t>BELTRAN GAGO ENRIQUE ARTURO</t>
  </si>
  <si>
    <t>ABOGADO ESPECIALISTA EN GESTION JURISDICCIONAL</t>
  </si>
  <si>
    <t>45521421</t>
  </si>
  <si>
    <t>BRUNO HIPOLITO ROSA ELIZABETH</t>
  </si>
  <si>
    <t>23984788</t>
  </si>
  <si>
    <t>BUSTAMANTE GUEVARA JAVIER</t>
  </si>
  <si>
    <t>46931761</t>
  </si>
  <si>
    <t>BUSTAMANTE HUAYTALLA CYNTIA AURORA</t>
  </si>
  <si>
    <t>COORDINADOR DE GESTION DOCUMENTAL DE SERVICIOS AL CIUDADANO</t>
  </si>
  <si>
    <t>70035034</t>
  </si>
  <si>
    <t>CALDERON ROMERO MARIA ELENA MAGDALENA</t>
  </si>
  <si>
    <t>20724336</t>
  </si>
  <si>
    <t>CAMARENA CASTILLO ARTURO ORLANDO</t>
  </si>
  <si>
    <t>ASISTENTE ADMINISTRATIVO</t>
  </si>
  <si>
    <t>29688939</t>
  </si>
  <si>
    <t>CARDENAS CONTRERAS MARIA EUGENIA</t>
  </si>
  <si>
    <t>ESPECIALISTA EN INFRAESTRUCTURA TECNOLOGICA</t>
  </si>
  <si>
    <t>45590163</t>
  </si>
  <si>
    <t>CASTILLA LEVANO CRISTOFER IRVIN</t>
  </si>
  <si>
    <t>ANALISTA DE SISTEMAS</t>
  </si>
  <si>
    <t>40815664</t>
  </si>
  <si>
    <t>CHANG CARNERO EDGAR DAVID</t>
  </si>
  <si>
    <t>ANALISTA DE CONTENIDO ACADEMICO DE CARACTER NORMATIVO ELECTORAL</t>
  </si>
  <si>
    <t>09861042</t>
  </si>
  <si>
    <t>CHIRE VILLAFUERTE MARCO ANTONIO</t>
  </si>
  <si>
    <t>ANALISTA EN CONTRATACIONES</t>
  </si>
  <si>
    <t>10174004</t>
  </si>
  <si>
    <t>CHOQUEHUANCA MANZANEDO JOSE MARCELINO</t>
  </si>
  <si>
    <t>ASESOR LEGAL EN MATERIA ELECTORAL</t>
  </si>
  <si>
    <t>70022216</t>
  </si>
  <si>
    <t>CHUQUILLANQUI GONZALES MANUEL ALEJANDRO</t>
  </si>
  <si>
    <t>ESPECIALISTA ADMINISTRATIVO</t>
  </si>
  <si>
    <t>20071648</t>
  </si>
  <si>
    <t>COTRINA DUEÑAS ZULEMA</t>
  </si>
  <si>
    <t>TECNICO ADMINISTRATIVO</t>
  </si>
  <si>
    <t>71458218</t>
  </si>
  <si>
    <t>CUADROS VALENCIA PAMELA ROSA</t>
  </si>
  <si>
    <t>PROFESIONAL EN ADMINISTRACION DE NEGOCIOS INTERNACIONALES</t>
  </si>
  <si>
    <t>40224660</t>
  </si>
  <si>
    <t>CUELLAR CAMARENA JOSE CARLOS</t>
  </si>
  <si>
    <t>ANALISTA DE ORIENTACION ELECTORAL</t>
  </si>
  <si>
    <t>41191094</t>
  </si>
  <si>
    <t>DAGLIO PELAEZ JESUS MARTIN FRANCISCO</t>
  </si>
  <si>
    <t>42398335</t>
  </si>
  <si>
    <t>DALLORTO DIAZ EITEL SARITA</t>
  </si>
  <si>
    <t>PROFESIONAL EN ADMINISTRACION HOTELERA</t>
  </si>
  <si>
    <t>47697466</t>
  </si>
  <si>
    <t>DE LA RIVA QUISPILLO LIZ PIERINA</t>
  </si>
  <si>
    <t>ANALISTA LEGAL</t>
  </si>
  <si>
    <t>72796370</t>
  </si>
  <si>
    <t>ESPINOZA CUIRO CELENE EMPERATRIZ</t>
  </si>
  <si>
    <t>ASISTENTE EN PRODUCCION PERIODISTICA</t>
  </si>
  <si>
    <t>09276272</t>
  </si>
  <si>
    <t>ESPINOZA ODICIO GLADYS NANCY</t>
  </si>
  <si>
    <t>45014868</t>
  </si>
  <si>
    <t>FARRO CARVO CRISTHI ALISON</t>
  </si>
  <si>
    <t>AUXILIAR COACTIVO II</t>
  </si>
  <si>
    <t>41582690</t>
  </si>
  <si>
    <t>FLORES MIRANDA MARCO RICHARD</t>
  </si>
  <si>
    <t>JEFE DE LA OD SEDE PIURA</t>
  </si>
  <si>
    <t>02667242</t>
  </si>
  <si>
    <t>GARCIA CEDANO LUZ VICTORIA DEL CARMEN</t>
  </si>
  <si>
    <t>ESPECIALISTA EN DERECHO LABORAL Y PROCEDIMIENTO ADMINISTRATIVO DISCIPLINARIO</t>
  </si>
  <si>
    <t>43172066</t>
  </si>
  <si>
    <t>GUTARRA ZEVALLOS JOCELYN ROCIO</t>
  </si>
  <si>
    <t>70348374</t>
  </si>
  <si>
    <t>HERRERA ESCOBEDO JENNY FERNANDA</t>
  </si>
  <si>
    <t>ESPECIALISTA EN CONFLICTIVIDAD ELECTORAL</t>
  </si>
  <si>
    <t>44034688</t>
  </si>
  <si>
    <t>HUAMAN ARIAS ALDO RAUL</t>
  </si>
  <si>
    <t>CONDUCTOR VEHICULAR</t>
  </si>
  <si>
    <t>08721612</t>
  </si>
  <si>
    <t>HUAMAN LOPEZ LUIS ABRAHAM</t>
  </si>
  <si>
    <t>44695157</t>
  </si>
  <si>
    <t>HUIMAN SANCHEZ LAURA DENISSE</t>
  </si>
  <si>
    <t>AUDITOR ASISTENTE</t>
  </si>
  <si>
    <t>47752500</t>
  </si>
  <si>
    <t>IZAGUIRRE MUÑOZ MARIA INES</t>
  </si>
  <si>
    <t>JEFE DE LA OD SEDE CUSCO</t>
  </si>
  <si>
    <t>40936593</t>
  </si>
  <si>
    <t xml:space="preserve">MELENDEZ ANDRADE ZELMA YAZMIN </t>
  </si>
  <si>
    <t>ESPECIALISTA EN COMUNICACIONES</t>
  </si>
  <si>
    <t>15992255</t>
  </si>
  <si>
    <t>MONTALVA ALVAREZ CESAR ABEL</t>
  </si>
  <si>
    <t>LICENCIADO EN COMUNICACIONES</t>
  </si>
  <si>
    <t>PROFECIONAL EN CIENCIAS DE LA COMUNICACIÓN</t>
  </si>
  <si>
    <t>44382932</t>
  </si>
  <si>
    <t>MONTALVAN BARRIENTOS CARLOS GERARDO</t>
  </si>
  <si>
    <t>AUXILIAR ADMINISTRATIVO</t>
  </si>
  <si>
    <t>46073956</t>
  </si>
  <si>
    <t>MORALES GARCIA GILMERIÑO BEYKER</t>
  </si>
  <si>
    <t>70553449</t>
  </si>
  <si>
    <t>MORON NAKADA ANDRE ALEXANDER</t>
  </si>
  <si>
    <t>INGENIERIA INDUSTRIAL</t>
  </si>
  <si>
    <t>ESPECIALISTA EN FORMACIÓN POLÍTICA</t>
  </si>
  <si>
    <t>43932161</t>
  </si>
  <si>
    <t>OBLITAS ANGULO PARWA PATRICIA</t>
  </si>
  <si>
    <t>08870530</t>
  </si>
  <si>
    <t>ORBEGOSO OROZCO JOSE LUIS</t>
  </si>
  <si>
    <t>ANALISTA DE COMUNICACION DIGITAL</t>
  </si>
  <si>
    <t>40451527</t>
  </si>
  <si>
    <t>PACHECO CLAROS JORGE LUIS</t>
  </si>
  <si>
    <t>JEFE DE LA OD SEDE LORETO</t>
  </si>
  <si>
    <t>05370151</t>
  </si>
  <si>
    <t>PEIXOTO LINARES CARLOS MAYER</t>
  </si>
  <si>
    <t>45738829</t>
  </si>
  <si>
    <t>PEREZ VILLALOBOS HANS EDUARDO</t>
  </si>
  <si>
    <t>ASISTENTE DE SEGURIDAD Y RESGUARDO</t>
  </si>
  <si>
    <t>07150961</t>
  </si>
  <si>
    <t>PORTUGAL GOMERO JORGE FERNANDO</t>
  </si>
  <si>
    <t>ANALISTA PROGRAMADOR</t>
  </si>
  <si>
    <t>44117777</t>
  </si>
  <si>
    <t>PRIMO PAICO SONIA PAOLA</t>
  </si>
  <si>
    <t>ABOGADO EN GESTION JURISDICCIONAL</t>
  </si>
  <si>
    <t>45477898</t>
  </si>
  <si>
    <t>QUISPE ROCHA EDWIN</t>
  </si>
  <si>
    <t>ESPECIALISTA EN CONTROL INTERNO</t>
  </si>
  <si>
    <t>44389627</t>
  </si>
  <si>
    <t>RAMIREZ CALLE ALEXANDER</t>
  </si>
  <si>
    <t>46550328</t>
  </si>
  <si>
    <t>ROJAS CRUZ PEDRO ALEXANDER</t>
  </si>
  <si>
    <t>JEFE DE LA OD SEDE HUANUCO</t>
  </si>
  <si>
    <t>42709100</t>
  </si>
  <si>
    <t>ROSADO MARTEL GUSTAVO EGUER</t>
  </si>
  <si>
    <t>ANALISTA DE PLANEAMIENTO Y CONTROL DE LA GESTION</t>
  </si>
  <si>
    <t>42643847</t>
  </si>
  <si>
    <t>ROSSI DURAND ILLEIN CAROLINA</t>
  </si>
  <si>
    <t>APOYO ADMINISTRATIVO</t>
  </si>
  <si>
    <t>47794333</t>
  </si>
  <si>
    <t>SALAZAR ROJAS JOUSHUA JOAN JEFFERSON</t>
  </si>
  <si>
    <t>06904860</t>
  </si>
  <si>
    <t>SALVADOR CORDOVA DEMETRIO</t>
  </si>
  <si>
    <t>JEFE DE LA OD SEDE AYACUCHO</t>
  </si>
  <si>
    <t>06785635</t>
  </si>
  <si>
    <t>SANDOVAL ROMERO  JOSE LUIS</t>
  </si>
  <si>
    <t>TÉCNICO EN ARCHIVO</t>
  </si>
  <si>
    <t>41979505</t>
  </si>
  <si>
    <t>SILVA CASTRO MARCEL ALBERTO</t>
  </si>
  <si>
    <t>Tecnico</t>
  </si>
  <si>
    <t>ESPECIALISTA EN CONTROL PREVIO</t>
  </si>
  <si>
    <t>45829943</t>
  </si>
  <si>
    <t>TRINIDAD RAMOS LOURDES CECILIA</t>
  </si>
  <si>
    <t>ASISTENTE EN TESORERIA</t>
  </si>
  <si>
    <t>07396876</t>
  </si>
  <si>
    <t>VALDIVIESO SOLANO JULIO ANTONIO</t>
  </si>
  <si>
    <t>Egresado</t>
  </si>
  <si>
    <t>48404138</t>
  </si>
  <si>
    <t>VALENCIA RIVERA MARIANA AMPARO</t>
  </si>
  <si>
    <t>ANALISTA REGISTRAL DE ORGANIZACIONES POLITICAS</t>
  </si>
  <si>
    <t>46082831</t>
  </si>
  <si>
    <t>VASQUEZ MALO XIMENA STEPHANY DEL ROSAR</t>
  </si>
  <si>
    <t>25797987</t>
  </si>
  <si>
    <t>VICENTE CRUZ CESAR</t>
  </si>
  <si>
    <t>09025387</t>
  </si>
  <si>
    <t>YNCA HUARIPAUCAR ARNALDO</t>
  </si>
  <si>
    <t>41499616</t>
  </si>
  <si>
    <t>ZAPATA FLORIAN HENRY RUSSELL</t>
  </si>
  <si>
    <t>ASISTENTE DE FISCALIZACIÓN</t>
  </si>
  <si>
    <t>09356028</t>
  </si>
  <si>
    <t>ZUAREZ GAITAN BASILIA PREMETILA</t>
  </si>
  <si>
    <t>AÑO FISCAL 2019</t>
  </si>
  <si>
    <t>AÑO FISCAL 2020 (*)</t>
  </si>
  <si>
    <t>ADQUISICIÓN DE MULTIFUNCIONALES</t>
  </si>
  <si>
    <t>AM-461319-2019</t>
  </si>
  <si>
    <t xml:space="preserve">SOLUCIONES Y SERVICIOS PERU S.A.C.
</t>
  </si>
  <si>
    <t>21.11.2019</t>
  </si>
  <si>
    <t xml:space="preserve">culminados </t>
  </si>
  <si>
    <t>ADQUISICIÓN DE MONITORES CON PROCESADOR INTEGRADO TIPO I</t>
  </si>
  <si>
    <t>AM-468646-2019</t>
  </si>
  <si>
    <t>ANGELES GONZALES INVERSIONES S.R.L.</t>
  </si>
  <si>
    <t>04.12.2019</t>
  </si>
  <si>
    <t>ADQUISICIÓN DE MONITORES CON PROCESADOR INTEGRADO TIPO II</t>
  </si>
  <si>
    <t>AM-468657-2019</t>
  </si>
  <si>
    <t>TAURUS ENGINEERING S.A.C.</t>
  </si>
  <si>
    <t>SERVICIO DE CONSULTORÍA</t>
  </si>
  <si>
    <t>ASP-2019</t>
  </si>
  <si>
    <t>CENTRO DE MEDICIÓN DE LA PRODUCTIVIDAD</t>
  </si>
  <si>
    <t>30.10.2019</t>
  </si>
  <si>
    <t>OS 1387</t>
  </si>
  <si>
    <t>ALQUILER DE INMUEBLE PARA EL JEE DE TACNA</t>
  </si>
  <si>
    <t xml:space="preserve">VIACAVA PORTUGAL PATRICIA GRACIELA ARACELLY </t>
  </si>
  <si>
    <t>OS 1379 - Contrato N° 049-2019-DCGI/JNE</t>
  </si>
  <si>
    <t>ALQUILER DE INMUEBLE PARA EL JEE DE HUAMANGA</t>
  </si>
  <si>
    <t xml:space="preserve">PIZARRO CRISOSTOMO SARA LUZ </t>
  </si>
  <si>
    <t>OS 1380 - Contrato N° 048-2019-DCGI/JNE</t>
  </si>
  <si>
    <t>SERVICIO DE CONSULTORIA PARA LA IMPLEMENTACION DEL SISTEMA DE GESTION ANTISOBORNO - DGPID</t>
  </si>
  <si>
    <t>SAMANIEGO LARA LORENA BEATRIZ</t>
  </si>
  <si>
    <t>Orden de Servicio N° 856 por S/ 31,500.00</t>
  </si>
  <si>
    <t xml:space="preserve">SERVICIO DE ALQUILER DE INMUEBLE DEL JEE LIMA NORTE 3, CON SEDE EN LOS OLIVOS </t>
  </si>
  <si>
    <t>SOTOMAYOR MACEDO ARNOLD FREDDY</t>
  </si>
  <si>
    <t>Contrato N° 023-2019-DGRS/JNE por S/ 15,000.00
Ejecutado el 2019: S/ 5,000.00</t>
  </si>
  <si>
    <t>SERVICIO DE RENOVACION DE LICENCIAMIENTO DE FIREWALLS FORTINET FORTIGATE Y SOPORTE TECNICO EN LA SEDE DEL DISTRITO DE JESUS MARIA</t>
  </si>
  <si>
    <t>014-2019-JNE</t>
  </si>
  <si>
    <t>BIGSECURE S.A.C.</t>
  </si>
  <si>
    <t>Contrato N° 048-2019-DGRS/JNE por
 S/ 85,000.00
Plazo: 
 Prestación principal: 31 días calendarios
  Prestación accesoria: 2 años 6 meses
Se ejecutó S/ 77,000.00</t>
  </si>
  <si>
    <t>015-2019-JNE</t>
  </si>
  <si>
    <t>NECSIA S.A.C.</t>
  </si>
  <si>
    <t>Contrato N° 047-2019-DGRS/JNE por
 S/ 79,990.00
Plazo: 
  Prestación principal: 31 días calendarios
  Prestación accesoria: 365 días calendarios
Por ejecutar el 2020</t>
  </si>
  <si>
    <t>016-2019-JNE</t>
  </si>
  <si>
    <t>Contrato N° 052-2019-DGRS/JNE por
 S/ 45,666.00
Plazo: 10 días calendarios
Por ejecutar el 2020</t>
  </si>
  <si>
    <t>SERVICIO DE SOPORTE Y MANTENIMIENTO DE LICENCIAS DE LA SOLUCION ANTISPAM - DRET</t>
  </si>
  <si>
    <t>ASP-2109</t>
  </si>
  <si>
    <t>VILSOL SAC</t>
  </si>
  <si>
    <t>Orden de Servicio N° 934 (correspondiente al 2019)
Plazo:
 Prestación principal: 16 días calendarios
  Prestación accesoria: 365 días calendarios
Ejecutado:S/ 31,783.32</t>
  </si>
  <si>
    <t>RENOVACION DE LICENCIAS DE SOFTWARE DE DISEÑO - DCI</t>
  </si>
  <si>
    <t>VITEC DEL PERU S.A.C.</t>
  </si>
  <si>
    <t>Orden de Servicio N° 1173 
Plazo: 6 días</t>
  </si>
  <si>
    <t>ADQUISICION DE PAPEL HIGIÉNICO Y PAPEL TOALLA PARA EL JNE</t>
  </si>
  <si>
    <t>AM-305160-2019</t>
  </si>
  <si>
    <t>20505455712 - MISURBAS SOCIEDAD ANONIMA CERRADA</t>
  </si>
  <si>
    <t>ADQUISICIÓN DE CODIFICADOR PARA EL CANAL JNETV, REQUERIDO POR LA DCI</t>
  </si>
  <si>
    <t>20100017491 - TELEFONICA DEL PERU SAA</t>
  </si>
  <si>
    <t>ADQUISICIÓN DE DECODIFICADOR PARA EL CANAL JNETV, REQUERIDO POR LA DCI</t>
  </si>
  <si>
    <t>ADQUISICIÓN DE ACCESORIOS UNIFORMES DE INVIERNO PARA EL PERSONAL DEL JNE (CALZADO DE CUERO PARA DAMAS Y CABALLEROS)</t>
  </si>
  <si>
    <t>20515669125 - JAROMI CORPORATION SOCIEDAD ANONIMA CERRADA</t>
  </si>
  <si>
    <t>ADQUISICIÓN DE UNIFORMES DE INVIERNO PARA EL PERSONAL DEL JNE - ITEM 2: UNIFORME DE INVIERNO PARA CABALLEROS</t>
  </si>
  <si>
    <t>AS-013-2019</t>
  </si>
  <si>
    <t>20128232584 - TERNOS MONETT S.A.</t>
  </si>
  <si>
    <t>ADQUISICIÓN DE UNIFORMES DE INVIERNO PARA EL PERSONAL DEL JNE - ITEM 1: UNIFORME DE INVIERNO PARA DAMAS</t>
  </si>
  <si>
    <t>20100306337 - INDUSTRIAL GORAK S.A.</t>
  </si>
  <si>
    <t>SERVICIO DE ALQUILER DE COMPUTADORAS PARA LOS JURADOS ELECTORALES ESPECIALES EN MARCO DE LAS ELECCIONES CONGRESALES 2020 - DGRS (PERIODO 2019)</t>
  </si>
  <si>
    <t>DU N° 002-2019</t>
  </si>
  <si>
    <t>20509895776 - TEKTRONIC E.I.R.L</t>
  </si>
  <si>
    <t>Contrato N° 051-2019-DCGI/JNE</t>
  </si>
  <si>
    <t>SERVICIO DE ALQUILER DE EQUIPOS MULTIFUNCIONALES PARA LOS JURADOS ELECTORALES ESPECIALES EN EL MARCO DE LAS ELECCIONES CONGRESALES 2020 - DGRS (PERIODO 2019)</t>
  </si>
  <si>
    <t>20524179025 - XPRESS TECHNOLOGY SERVICES S.A.C. - XTS S.A.C</t>
  </si>
  <si>
    <t>Contrato N° 055-2019-DCGI/JNE</t>
  </si>
  <si>
    <t>SERVICIO DE ALOJAMIENTO, ALIMENTACIÓN, COFFEE BREAK, AUDITORIOS Y EQUIPOS PARA LA CAPACITACIÓN DE LOS JEE, POR MOTIVO DE LAS ECE 2020 - ESEG</t>
  </si>
  <si>
    <t>20100032610 - HOTELES SHERATON DEL PERU S A C</t>
  </si>
  <si>
    <t>SERVICIO DE MANTENIMIENTO DE IMPRESORAS MULTIFUNCIONALES - DRET</t>
  </si>
  <si>
    <t>AS-012-2019</t>
  </si>
  <si>
    <t>20600735358 - DELTA SYSTEM PLUS SOCIEDAD ANONIMA CERRADA - DSP S.A.C.</t>
  </si>
  <si>
    <t>Contrato N° 020-2019-DGRS/JNE</t>
  </si>
  <si>
    <t>SERVICIO DE INTERNET EN LOS JURADOS ELECTORALES ESPECIALES PARA EL PROCESO DE ELECCIONES CONGRESALES 2020.</t>
  </si>
  <si>
    <t>20543254798 - VIETTEL PERU S.A.C.</t>
  </si>
  <si>
    <t>Contrato N° 052-2019-DCGI/JNE</t>
  </si>
  <si>
    <t>ADQUISICION DE RESALTADOR CON LOGOTIPO - DNEF/ECE2020</t>
  </si>
  <si>
    <t>20550980852 - OFICOM INVERSIONES S.A.C.</t>
  </si>
  <si>
    <t>Elder</t>
  </si>
  <si>
    <t>ADQUISICIÓN DE SEIS (06) UNIDAD CENTRAL DE PROCESO - CPU PARA EL SIJE - DGRS/ECE2020</t>
  </si>
  <si>
    <t>20508934565 - COMPU SISTEMAS DEL PERU SAC</t>
  </si>
  <si>
    <t>ADQUISICIÓN DE COMPUTADORA PERSONAL PORTATIL - DRET/ECE2020</t>
  </si>
  <si>
    <t>20390900407 - MAGIC TECHNOLOGIES E.I.R.L.</t>
  </si>
  <si>
    <t>ADQUISICIÓN DE DIEZ (10) COMPUTADORA PERSONAL PORTATIL - TIPO II, EN MARCO DE LAS ELECCIONES CONGRESALES 2020</t>
  </si>
  <si>
    <t>20511800898 - COMPUTO Y PERIFERICOS SOCIEDAD ANONIMA CERRADA</t>
  </si>
  <si>
    <t>SERVICIO DE CABLEADO ESTRUCTURADO E INSTALACIONES ELECTRICAS EN JURADOS ELECTORALES ESPECIALES PARA EL PROCESO ECE 2020</t>
  </si>
  <si>
    <t>20545532779 - ELECTRO-SERVIS S.S.G.G. S.A.C.</t>
  </si>
  <si>
    <t>Contrato N° 018-2019-DCGI/JNE por S/. 203,308.05, Plazo de ejecución  cinco (5) días calendario, a partir del día siguiente de suscrito el contrato - Oorden de servicio N° 1494-2019 de 14.11.2019</t>
  </si>
  <si>
    <t>Contrato N° 025-2019-DCGI/JNE por S/. 212,450.00, cuya vigencia es de 365 días calendarios o hasta que se agote el monto contractual 
 ITEM 1  GASOHOL 97 PLUS S/  173,700.00
 ITEM 2. DIESEL B5 S50: S/ 38,750.00</t>
  </si>
  <si>
    <t>Contrato N° 021-2019-DCGI/JNE por S/. 2,565,042.37 (730 días calendarios - 24 meses - del 24 de mayo 2019</t>
  </si>
  <si>
    <t>ADQUISICION DE POLO CON LOGOTIPO ECE 2020</t>
  </si>
  <si>
    <t>RAMOS AGAPITO RAFAEL ALEX</t>
  </si>
  <si>
    <t>Orden de servicio 0270-2020</t>
  </si>
  <si>
    <t>ADQUISICION DE LIBRETAS ECOLOGICAS CON LOGOTIPO</t>
  </si>
  <si>
    <t>SERVICIOS Y REPRESENTACIONES SERVIGRAH E.I.R.L.</t>
  </si>
  <si>
    <t>Orden de servicio 0273-2020</t>
  </si>
  <si>
    <t>ADQUISICION DE BOLSA DE TELA TIPO MOCHILA - ECE 2020</t>
  </si>
  <si>
    <t>RAFAEL MUÑOZ OLGA MARIA</t>
  </si>
  <si>
    <t>26/11/1+</t>
  </si>
  <si>
    <t>Orden de servicio 0282-2020</t>
  </si>
  <si>
    <t>ADQUISICIÓN DE GORRO CON LOGOTIPO - DNEF - ECE 2020</t>
  </si>
  <si>
    <t>Orden de servicio 0253-2020</t>
  </si>
  <si>
    <t>ADQUISICIÓN DE CUADERNOS CON LOGOTIPO - DNEF - ECE 2020</t>
  </si>
  <si>
    <t>MAVET IMPRESIONES E.I.R.L.</t>
  </si>
  <si>
    <t>Orden de servicio 0258-2020</t>
  </si>
  <si>
    <t>ADQUISICIÓN DE LLAVERO MICROPOROSO - DNEF - ECE 2020</t>
  </si>
  <si>
    <t>Orden de servicio 0259-2020</t>
  </si>
  <si>
    <t>ADQUISICIÓN DE IMPRESORAS MULTIFUNCIONALES PARA DRET</t>
  </si>
  <si>
    <t>CLOUD IT PERU S.A.C.</t>
  </si>
  <si>
    <t>Orden de servicio 0369-2020</t>
  </si>
  <si>
    <t>SERVICIO DE DISEÑO Y MAQUETACION DE LA WEB VOTO INFORMADO - ECE 2020</t>
  </si>
  <si>
    <t>NEXT LATINOAMERICA S.A.C.</t>
  </si>
  <si>
    <t>Orden de servicio 01520-2020</t>
  </si>
  <si>
    <t>SERVICIO DE IMPRESION DE VOLANTES - ECE 2020</t>
  </si>
  <si>
    <t>Orden de servicio 01844-2020</t>
  </si>
  <si>
    <t>Servicio de Cableado Estructurado e Instalaciones eléctricas para el 2do grupo de los Jurados Electorales Especiales para el proceso de Elecciones Congresales Extraordinarias 2020</t>
  </si>
  <si>
    <t>FM CONTROL S.A.C.</t>
  </si>
  <si>
    <t>Orden de servicio 01877-2020</t>
  </si>
  <si>
    <t>SERVICIO DE DISEÑO DE CAMPAÑA DIGITAL PARA DIFUSIÓN DEL VOTO INFORMADO PARA LAS ECE 2020</t>
  </si>
  <si>
    <t>FREE MOTION STUDIOS SRL</t>
  </si>
  <si>
    <t>12/13/2019</t>
  </si>
  <si>
    <t>Orden de servicio 01898-2020</t>
  </si>
  <si>
    <t>SERVICIO DE CONSULTORÍA PARA LA DOCUMENTACION DEL SISTEMA DE GESTIÓN ANTISOBORNO ISO 37001:2016</t>
  </si>
  <si>
    <t>Orden de Servicio N° 1216
Vigencia: 70 días calendario</t>
  </si>
  <si>
    <t>SERVICIO DE ALQUILER DE MOBILIARIOS PARA LOS JEE PARA EL PROCESO DE ELECCIONES CONGRESALES 2020 ITEM 1 Y 2</t>
  </si>
  <si>
    <t>FABRICACIONES METALICAS FAMETAL S.A.C.</t>
  </si>
  <si>
    <t>Contrato N° 53-2019-DCGI/JNE (OS N°1423-2019)
Vigencia 2019: del 06.11.2019 al 31.12.2019</t>
  </si>
  <si>
    <t>SERVICIO DE ALQUILER DE MOBILIARIOS PARA LOS JEE PARA EL PROCESO DE ELECCIONES CONGRESALES 2020 ITEM 3, 4, 5, 6 Y 7</t>
  </si>
  <si>
    <t>INDUSTRIAS B &amp; L OFFICE FURNITURE EIRL</t>
  </si>
  <si>
    <t>Contrato N° 54-2019-DCGI/JNE (OS N°1424-2019)
Vigencia 2019: del 06.11.2019 al 31.12.2019</t>
  </si>
  <si>
    <t>SERVICIO DE IMPRESIÓN DE TRÍPTICOS PARA UN VOTO INFORMADO (DNEF)</t>
  </si>
  <si>
    <t>JAS IMPRESIONES DIGITALES E.I.R.L.</t>
  </si>
  <si>
    <t>Orden de Servicio N° 1526
Vigencia: 03 días calendarios</t>
  </si>
  <si>
    <t>Orden de Servicio N° 131 por S/. 770,879.89
Plazo de ejecución: 01.02.2019 al 31.12.2019</t>
  </si>
  <si>
    <t>MERICA MOVIL PERU SAC</t>
  </si>
  <si>
    <t>18.10.2019</t>
  </si>
  <si>
    <t>25.10.2019</t>
  </si>
  <si>
    <t>Orden de Servicio N° 1335 por S/. 12,545.20
Plazo de ejecución: 25.10.2019 al 31.12.2019</t>
  </si>
  <si>
    <t>Servicio de custodia de backup - DRET</t>
  </si>
  <si>
    <t>IRON MOUNTAIN PERU S.A.</t>
  </si>
  <si>
    <t>Orden de Servicio N° 99 por S/. 31,806.00
Plazo de ejecución:01.01.2019 al 31.12.2019</t>
  </si>
  <si>
    <t>Servicio de ambietación de la Casona de la Sede de Nazca - OCRI</t>
  </si>
  <si>
    <t>LADIS MUNDACA EIRL</t>
  </si>
  <si>
    <t>7 días</t>
  </si>
  <si>
    <t>Orden de Servicio N° 648 por S/. 33,500.00
Plazo de ejecución: 7 días clendario.</t>
  </si>
  <si>
    <t>Impresión de rotafolio - ECE 2020 - DNEF</t>
  </si>
  <si>
    <t>ORTEGA ARTES GRAFICAS S.A.C.</t>
  </si>
  <si>
    <t>12.11.2019</t>
  </si>
  <si>
    <t>3 días de aprobada la muestra</t>
  </si>
  <si>
    <t>Orden de Servicio N° 1461 por S/. 25,250.00
Plazo de ejecución: 3 días de aprobada la muestra.</t>
  </si>
  <si>
    <t xml:space="preserve">DP COMUNICACIONES SAC </t>
  </si>
  <si>
    <t>14.03.2019</t>
  </si>
  <si>
    <t>ORDEN DE SERVICIO 469 - 2019</t>
  </si>
  <si>
    <t>SERVICIO DE SOPORTE Y MANTENIMIENTO DE CENTRAL TELEFONICA ALCATEL - LUCENT MODELO OPEN TOUCH BUSINESS EDITION (OTBE)</t>
  </si>
  <si>
    <t>E-BUSINESS DISTRIBUTION PERU S.A.- EBD PERU S.A.</t>
  </si>
  <si>
    <t>16.08.2019</t>
  </si>
  <si>
    <t>ORDEN DE SERVICIO 1036 - 2019</t>
  </si>
  <si>
    <t>SERVICIO DE TELEFONIA FIJA - DRET</t>
  </si>
  <si>
    <t>09.10.2019</t>
  </si>
  <si>
    <t>08.04.2020</t>
  </si>
  <si>
    <t>ORDEN DE SERVICIO 1092 - 2019</t>
  </si>
  <si>
    <t>SERVICIO DE ALQUILER DE ESTRUCTURAS EN EL MARCO DEL PROCESO DE ELECCIONES CONGRESALES ESTRAORDINARIAS 2020</t>
  </si>
  <si>
    <t>ARTE &amp; ESTILO ORGANIZACION DE EVENTOS SAC</t>
  </si>
  <si>
    <t>07.11.209</t>
  </si>
  <si>
    <t>08.11.2019</t>
  </si>
  <si>
    <t>ORDEN DE SERVICIO 1391 - 2019</t>
  </si>
  <si>
    <t>SERVICIO DE CONSULTORIA EN MATERIA DE CONTROL INTERNO, CULTURA ORGANIZACIONAL Y MODERNIZACION - DGPID</t>
  </si>
  <si>
    <t>MEDIANERO BURGA ELPIDIO DAVID</t>
  </si>
  <si>
    <t>02.09.2019</t>
  </si>
  <si>
    <t>02.11.2019</t>
  </si>
  <si>
    <t>ORDEN DE SERVICIO 1125 - 2019</t>
  </si>
  <si>
    <t>SERVICIO DE AGUA POTABLE Y ALCANTARILLADO</t>
  </si>
  <si>
    <t>SERV AGUA POTAB Y ALCANT DE LIMA-SEDAPA</t>
  </si>
  <si>
    <t>ENERO</t>
  </si>
  <si>
    <t>ORDENES  DE SERVICIOS (118, 460, 522, 578, 694, 771, 854, 1038, 1181, 1330, 1501, 1927) - 2019</t>
  </si>
  <si>
    <t>SERVICIO DE ENERGIA ELECTRICA</t>
  </si>
  <si>
    <t>ENEL DISTRIBUCION PERU S.A.A</t>
  </si>
  <si>
    <t>ORDENES  DE SERVICIOS (124, 241, 436, 526, 635, 714, 812, 932, 1147, 1201, 1416, 1852, 1939) - 2019</t>
  </si>
  <si>
    <t>LUZ DEL SUR S. A. A.</t>
  </si>
  <si>
    <t>ORDENES  DE SERVICIOS (242, 461, 528, 655, 739, 813, 933, 1148, 1236, 1428, 1896) - 2019</t>
  </si>
  <si>
    <t>ADQUISICIONE DE PAPEL BOND 80 GR. TAMAÑO A4</t>
  </si>
  <si>
    <t>CATALAGO ELECTRONICO</t>
  </si>
  <si>
    <t>ORDEN DE COMPRA  051 - 2019</t>
  </si>
  <si>
    <t>PAPEL BOND: T/FOTOCOPIA-ALISADO TAM: A4</t>
  </si>
  <si>
    <t>AM-426017-2019</t>
  </si>
  <si>
    <t>07.10.2019</t>
  </si>
  <si>
    <t>08.10.2019</t>
  </si>
  <si>
    <t>ORDEN DE COMPRA  195 - 2019</t>
  </si>
  <si>
    <t>ADQUISICION DE CAJAS ARCHIVERAS - SC</t>
  </si>
  <si>
    <t>ARTE Y DISEÑO INDUSTRIAL EN CAJAS Y CARTONES SANTA ROSA SAC</t>
  </si>
  <si>
    <t>03.12.2019</t>
  </si>
  <si>
    <t>21.12.2019</t>
  </si>
  <si>
    <t>ORDEN DE COMPRA 291 - 2019</t>
  </si>
  <si>
    <t>MONITORES CON PROCESADOR INTEGRADO PARA LOS ANALISTAS CONTABLES CON MOTIVO DE LAS ELECCIONES CONGRESALES 2020</t>
  </si>
  <si>
    <t>CONTRATO N°051-2019-DGRS/JN</t>
  </si>
  <si>
    <t>OK COMPUTER E.I.R.L</t>
  </si>
  <si>
    <t>17.12.2019</t>
  </si>
  <si>
    <t>27.12..2019</t>
  </si>
  <si>
    <t>ORDEN DE COMPRA 336 - 2019</t>
  </si>
  <si>
    <t>SERVICIO DE PROGRAMA INTEGRAL DE SEGUROS</t>
  </si>
  <si>
    <t>CP-01 -2019</t>
  </si>
  <si>
    <t xml:space="preserve">PACIFICO SEGUROS Y REASEGUROS - </t>
  </si>
  <si>
    <t>01 DE JULIO DEL 2019</t>
  </si>
  <si>
    <t>29-2019-DCGI/JNE
18 DE AGOSTO DE 2019 AL 18 DE AGOSTO DE 2020</t>
  </si>
  <si>
    <t>AS-01 -2019</t>
  </si>
  <si>
    <t>CHILON ISPILCO ALICIA - RUC 10459260281</t>
  </si>
  <si>
    <t>07 DE MAYO DEL 2019</t>
  </si>
  <si>
    <t>018-2019-DCGI-JNE
DEL 08 DE MAYO DE 2019 AL 06 DE MAYO DE 2020</t>
  </si>
  <si>
    <t>AGUA DE MESA SIN GAS DE 20 LITROS</t>
  </si>
  <si>
    <t>AS-2019</t>
  </si>
  <si>
    <t>DISTRIBUIDORA PREMIUM S.A. RUC 20504757782</t>
  </si>
  <si>
    <t>02 DE JULIO DEL 2019</t>
  </si>
  <si>
    <t>ENTREGAS PERIODICAS</t>
  </si>
  <si>
    <t>ADQUISICION DE UNIFORMES DE VERANO PARA EL PERSONAL DEL JNE -  ITEM 1: UNIFORME  PARA DAMAS</t>
  </si>
  <si>
    <t>AS-006-2019</t>
  </si>
  <si>
    <t>ITEM 1 - CONSORCIO CAROLINA S.A.C. RUC 20341191476</t>
  </si>
  <si>
    <t>02 DE AGOSTO DEL 2019</t>
  </si>
  <si>
    <t>32-2019-DCGI/JNE
DEL 05 DE AGOSTO AL 06 DE SETIEMBRE DE 2020</t>
  </si>
  <si>
    <t>ADQUISICION DE UNIFORMES DE VERANO PARA EL PERSONAL DEL JNE -  ITEM 2: UNIFORME  PARA CABALLEROS</t>
  </si>
  <si>
    <t>ITEM 2 - INDUSTRIAL GORAK S.A. RUC 20100306337</t>
  </si>
  <si>
    <t>08 DE JULIO DEL 2019</t>
  </si>
  <si>
    <t>030-2019-DGRS/JNE
DEL 09 DE JULIO AL 14 DE AGOSTO DE 2019</t>
  </si>
  <si>
    <t>SERVICIO DE RED PRIVADO ENTRE LAS SEDES DEL JNE DE CERCADO DE LIMA Y JESUS MARIA</t>
  </si>
  <si>
    <t>AS-32 -2018</t>
  </si>
  <si>
    <t>AMERICA MOVIL PERU S.A.C. RUC 20467534026</t>
  </si>
  <si>
    <t>15 DE FEBRERO DEL 2019</t>
  </si>
  <si>
    <t>010-2019-DCGI/JNE
DEL 15 DE FEBRERO DE 2019 AL 14 DE FEBRERO DE 2020</t>
  </si>
  <si>
    <t>SERICIO DE ALIMENTACION PARA EVENTOS VARIOS</t>
  </si>
  <si>
    <t>AS-02 -2019</t>
  </si>
  <si>
    <t>PASTELERIA - CAFETERIA D' GOMEZ E.I.R.L. RUC 20520964992</t>
  </si>
  <si>
    <t>05 DE JULIO DEL 2019</t>
  </si>
  <si>
    <t>OS 810-2019
DEL 06 DE JULIO AL 30 DE DICIEMBRE DE 2019</t>
  </si>
  <si>
    <t>ADQUISICION DE BOLSAS ECOLOGICAS POR ELECCIONES CONGRESALES 2020</t>
  </si>
  <si>
    <t>ASP - 2019</t>
  </si>
  <si>
    <t>PROYECTA - T MERCHANDISING Y PUBLICIDAD E.I.R.L. RUC 20604133352</t>
  </si>
  <si>
    <t>26 DE NOVIEMBRE DEL 2019</t>
  </si>
  <si>
    <t>DEL 27 DE NOVIEMBRE AL 30 DE NOVIEMBRE DE 2019</t>
  </si>
  <si>
    <t>SERVICIO DE ASESORIA JURISDICCIONAL CON RELACION AL PROCESO DE EMC 2019</t>
  </si>
  <si>
    <t>VITON BURGA EDER. RUC 10454563510</t>
  </si>
  <si>
    <t>14 DE FEBRERO DEL 2019</t>
  </si>
  <si>
    <t>OS 197-2019
DEL 14 DE FEBRERO AL14 DE JULIO DE 2019</t>
  </si>
  <si>
    <t>SEGURO DE ACCIDENTES PERSONALES PARA 373 FISCALIZADORES POR ELECCIONES CONGRESALES 2020</t>
  </si>
  <si>
    <t>CHUBB PERU S.A. COMPAÑÍA DE SEGUROS Y REASEGUROS. RUC 20390625007</t>
  </si>
  <si>
    <t>08 DE NOVIEMBRE DEL 2019</t>
  </si>
  <si>
    <t>OS 1442-2019
del 08 de noviembre de 2019 al 15 de febrero de 2020</t>
  </si>
  <si>
    <t>SERVICIO DE ALQUILER DE INMUEBLE OD CUSCO</t>
  </si>
  <si>
    <t>Contratacion Directa N° 04-2017-JNE</t>
  </si>
  <si>
    <t>SEMINARIO CARO ENRIQUE EDUARDO. 
RUC 10104925354</t>
  </si>
  <si>
    <t>28 de agosto del 2017</t>
  </si>
  <si>
    <t>Contrato N° 023-2017-DCGI/JNE
del 01 de setiembre de 2017 al 31 de agosto de 2020</t>
  </si>
  <si>
    <t>SERVICIO DE ALQUILER DE INMUEBLE OD AMAZONAS</t>
  </si>
  <si>
    <t>Contratacion Directa N°051-2018-JNE</t>
  </si>
  <si>
    <t>TORREJON VARGAS VILMA. RUC 10334001011</t>
  </si>
  <si>
    <t>16 de enero del 2019</t>
  </si>
  <si>
    <t>Contrato N° 001-2019-DCGI/JNE
Del 16 de enero de 2019 al 15 de enero de 2021</t>
  </si>
  <si>
    <t>SERVICIO DE ALQUILER DE INMUEBLE OD AREQUIPA</t>
  </si>
  <si>
    <t>Contratacion Directa N°055-2018-JNE</t>
  </si>
  <si>
    <t>ZINANYUCA MERMA DARWIN. 
RUC 10297330549</t>
  </si>
  <si>
    <t>Contrato N° 005-2019-DCGI/JNE
Del 16 de enero de 2019 al 15 de enero de 2021</t>
  </si>
  <si>
    <t>SERVICIO DE ALQUILER DE INMUEBLE OD CAJAMARCA</t>
  </si>
  <si>
    <t>AMC N°040-2015-JNE</t>
  </si>
  <si>
    <t>NOVOA JULCAMORO OCTAVIO BENITO. RUC 10192385194</t>
  </si>
  <si>
    <t>15 de julio del 2015</t>
  </si>
  <si>
    <t>Contrato N° 048-2015-DCGI/JNE
del 03 de agosto de 2018 al 31 de octubre 2020</t>
  </si>
  <si>
    <t>SERVICIO DE ALQUILER DE INMUEBLE OD ANCASH</t>
  </si>
  <si>
    <t>Contratacion Directa N°053-2018-JNE</t>
  </si>
  <si>
    <t>RAMIREZ ANGELES SILVIA REBECA. 
RUC</t>
  </si>
  <si>
    <t>Contrato N° 003-2019-DCGI/JNE
del 16 de enero 2019 al 15 de octubre de 2020</t>
  </si>
  <si>
    <t>SERVICIO DE ALQUILER DE INMUEBLE OD TRUJILLO</t>
  </si>
  <si>
    <t>Contratacion Directa N°052-2018-JNE</t>
  </si>
  <si>
    <t>MARCHENA ARELLANO MARITZA MERI. 
RUC 10179146474</t>
  </si>
  <si>
    <t>Contrato N° 002-2019-DCGI/JNE
Del 16 de enero de 2019 al 15 de enero de 2021</t>
  </si>
  <si>
    <t>SERVICIO DE ALQUILER DE INMUEBLE OD CHICLAYO</t>
  </si>
  <si>
    <t>Contratacion Directa N°046-2018-JNE</t>
  </si>
  <si>
    <t>YAHIRO LAOS DANIEL YOSIHAR. 
RUC 10167362562</t>
  </si>
  <si>
    <t>31 de mayo del 2018</t>
  </si>
  <si>
    <t>Contrato N° 100-2018-DCGI/JNE
del 01 de junio de 2018 al 31 de mayo de 2021</t>
  </si>
  <si>
    <t>SERVICIO DE ALQUILER DE INMUEBLE OD IQUITOS</t>
  </si>
  <si>
    <t>Contratacion Directa N°056-2018-JNE</t>
  </si>
  <si>
    <t>CARDEÑA PEÑA JOSE ROGELIO. 
RUC 10052270508</t>
  </si>
  <si>
    <t>Contrato N° 006-2019-DCGI/JNE
Del 16 de enero de 2019 al 15 de enero de 2021</t>
  </si>
  <si>
    <t>SERVICIO DE ALQUILER DE INMUEBLE OD MADRE DE DIOS</t>
  </si>
  <si>
    <t>ZAVALA OTZUKA CLELIA. RUC 10048025256</t>
  </si>
  <si>
    <t>20 de diciembre del 2018</t>
  </si>
  <si>
    <t>Contrato N° 132-2018-DCGI/JNE
Del 01 de enero 2019 al 31 de diciembre de 2020</t>
  </si>
  <si>
    <t>SERVICIO DE ALQUILER DE INMUEBLE OD PIURA</t>
  </si>
  <si>
    <t>LAU ARIZOLA AUGUSTO ALFONSO. 
RUC 10026188178</t>
  </si>
  <si>
    <t>Contrato N° 133-2018- DCGI/JNE
Del 01 de enero al 30 de junio de 2019</t>
  </si>
  <si>
    <t>Contratacion Directa N° 05-2019-JNE</t>
  </si>
  <si>
    <t>27 de junio del 2019</t>
  </si>
  <si>
    <t>Contrato N°027-2019.DCGI/JNE
Del 01 de julio 2019 al 30 de junio de 2022</t>
  </si>
  <si>
    <t>SERVICIO DE ALQUILER DE INMUEBLE OD PUNO</t>
  </si>
  <si>
    <t>Contratacion Directa N° 058-2018-JNE</t>
  </si>
  <si>
    <t>Miriam Graciela Pinazo Cutimbo. 
RUC 10012895637</t>
  </si>
  <si>
    <t>Contrato N°008-2019.DCGI/JNE
Del 16 de enero de 2019 al 15 de enero de 2021</t>
  </si>
  <si>
    <t>SERVICIO DE ALQUILER DE INMUEBLE OD UCAYALI</t>
  </si>
  <si>
    <t>Contratacion Directa N° 050-2018-JNE</t>
  </si>
  <si>
    <t>CLEVER MARTIN MEZA ATENCIA. 
RUC 10094587455</t>
  </si>
  <si>
    <t>31 de octubre del 2018</t>
  </si>
  <si>
    <t>Contrato N°123-2018.DCGI/JNE
del 04 de noviembre 2018, al 03 de noviembre de 2020</t>
  </si>
  <si>
    <t>SERVICIO DE ALQUILER DE INMUEBLE OD HUANUCO</t>
  </si>
  <si>
    <t>Contratacion Directa N° 054-2018-JNE</t>
  </si>
  <si>
    <t>MARIA LUZ PALOMINO DE PENADILLO. 
RUC 10224075508</t>
  </si>
  <si>
    <t>Contrato N°004-2019.DCGI/JNE
del 16 de enero de 2019 al 15 de enero de 2022</t>
  </si>
  <si>
    <t>SERVICIO DE ALQUILER DE INMUEBLE OD AYACUCHO</t>
  </si>
  <si>
    <t>Contratacion Directa N° 057-2018-JNE</t>
  </si>
  <si>
    <t>YURI SCHODYNIV SOLIER HUALLANCA. 
RUC 10284442071</t>
  </si>
  <si>
    <t>Contrato N° 007-2019-DCGI/JNE
del 01 de febrero de 2020 al 31 de enero de 2021</t>
  </si>
  <si>
    <t>Contratacion Directa N° 001-2020-JNE</t>
  </si>
  <si>
    <t>MANUEL ALEJANDRO LA SERNA QUINTANILLA. 
RUC 10282229264</t>
  </si>
  <si>
    <t>31 de enero del 2020</t>
  </si>
  <si>
    <t>Contrato N° 007-2020-DCGI/JNE
del 01 de febrero de 2020 al 31 de enero de 2021</t>
  </si>
  <si>
    <t>SERVICIO DE ALQUILER DE INMUEBLE PARA ARCHIVO EN SEDE CENTRAL</t>
  </si>
  <si>
    <t>Contratacion Directa N° 049-2018-JNE</t>
  </si>
  <si>
    <t>SUCESION HOFFMANN GEORG WOLFGANG. 
RUC 15491345176</t>
  </si>
  <si>
    <t>26 de junio del 2018</t>
  </si>
  <si>
    <t>Contrato N° 110-2018-DCGI/JNE
del 01 de agosto de 2018 al 31 de julio de 2022</t>
  </si>
  <si>
    <t>SERVICIO DE ALQUILER DE INMUEBLE PARA ARCHIVO EN SEDE SAN JUAN DE LURIGANCHO</t>
  </si>
  <si>
    <t>Contratacion Directa N° 001-2019-JNE</t>
  </si>
  <si>
    <t>JAIMES CUADRADO ORLANDO VICENTE. 
RUC 10078997635</t>
  </si>
  <si>
    <t>29 de marzo del 2019</t>
  </si>
  <si>
    <t>Contrato N° 014-2019-DCGI/JNE
Del 01 de ABRIL DE 2019 al 31 de MARZO de 2021.</t>
  </si>
  <si>
    <t>ALQUILER DE INMUEBLE PARA LA SEDE DEL JEE DE MARISCAL NIETO - MOQUEGUA</t>
  </si>
  <si>
    <t>MADUEÑO MALDONADO GUMERCINDA JULIA. RUC 10044147055</t>
  </si>
  <si>
    <t>30 de octubre del 2019</t>
  </si>
  <si>
    <t>Contrato N° 047-2019-DCGI/JNE
del 01 de noviembre de 2019 al 29 de febrerode 2020</t>
  </si>
  <si>
    <t>ALQUILER DE INMUEBLE PARA LA SEDE DEL JEE DEL CALLAO</t>
  </si>
  <si>
    <t>PELLON FARFAN CARLOS. RUC 10256103261</t>
  </si>
  <si>
    <t>Contrato N° 035-2019-DCGI/JNE
del 01 de noviembre de 2019 al 29 de febrero de 2020</t>
  </si>
  <si>
    <t>ALQUILER DE INMUEBLE PARA LA SEDE DEL JEE DE TACNA</t>
  </si>
  <si>
    <t>VIACAVA PORTUGAL PATRICIA GRACIELA ARACELLY. 
RUC 10441797198</t>
  </si>
  <si>
    <t>Contrato N° 049-2019-DCGI/JNE
del 01 de noviembre de 2019 al 29 de febrero de 2020</t>
  </si>
  <si>
    <t>ALQUILER DE INMUEBLE PARA LA SEDE DEL JEE DE HUAMANGA - AYACUCHO</t>
  </si>
  <si>
    <t>PIZARRO CRISOSTOMO SARA LUZ. 
RUC 10283018046</t>
  </si>
  <si>
    <t>Contrato N° 048-2019-DCGI/JNE
del 01 de noviembre de 2019 al 29 de febrero de 2020</t>
  </si>
  <si>
    <t>ALQUILER DE INMUEBLE PARA LA SEDE DEL JEE DE PIURA</t>
  </si>
  <si>
    <t>GOTUZZO WUFFARDEN VDA. DE WODMAN TERESA BEATRIZ. 
RUC 10028701930</t>
  </si>
  <si>
    <t>Contrato N° 045-2019-DCGI/JNE
del 01 de noviembre de 2019 al 29 de febrero de 2020</t>
  </si>
  <si>
    <t>ALQUILER DE INMUEBLE PARA EL JEE HUANCAVELICA</t>
  </si>
  <si>
    <t>CORDOVA POLO FLORENCIO ROVAY. 
RUC 10092678453</t>
  </si>
  <si>
    <t>07 de noviembre del 2019</t>
  </si>
  <si>
    <t>Contrato N° 003-2019-DGRS/JNE
del 07 de noviembre de 2019 al 29 de febrero de 2020</t>
  </si>
  <si>
    <t>ALQUILER DE INMUEBLE PARA EL JEE LIMA SUR 2</t>
  </si>
  <si>
    <t>SANDOVAL VALERA PEDRO ANTONIO. 
RUC 10078171711</t>
  </si>
  <si>
    <t>13 de noviembre del 2019</t>
  </si>
  <si>
    <t>Contrato N° 002-2019-DGRS/JNE
del 01 de diciembre de 2019 al 29 de febrero de 2020</t>
  </si>
  <si>
    <t>ALQUILER DE INMUEBLE PARA EL JEE CORONEL PORTILLO</t>
  </si>
  <si>
    <t>MUSAC CORDOVA VDA. DE GUZMAN MATILDE.
 RUC 10000347847</t>
  </si>
  <si>
    <t>06 de noviembre del 2019</t>
  </si>
  <si>
    <t>OS N° 1482 - 2019
06 de noviembre del 2019 al 29 de febrero del 2020</t>
  </si>
  <si>
    <t>ALQUILER DE INMUEBLE DE LA SEDE DEL JEE DE HUAROCHIRI</t>
  </si>
  <si>
    <t>BARRETO LECAROS DE IDOÑA ANA REGINA RENATA. 
RUC 10078258913</t>
  </si>
  <si>
    <t>OS N° 1483 - 2019
01 de diciembre del 2019 al 29 de febrero del 2020</t>
  </si>
  <si>
    <t>ALQUILER DE INMUEBLE DE LA SEDE DEL JEE DE LEONCIO PRADO</t>
  </si>
  <si>
    <t>FANO RUNCO RENZO CLAUDIO. 
RUC 10415620085</t>
  </si>
  <si>
    <t>OS N° 1484 - 2019
01 de diciembre del 2019 al 29 de febrero del 2020</t>
  </si>
  <si>
    <t>ALQUILER DE INMUEBLE DE LA SEDE DEL JEE DE SULLANA</t>
  </si>
  <si>
    <t>CHONG SHING GARCIA DE MIRANDA MARIA SOLEDAD.
RUC 10078505929</t>
  </si>
  <si>
    <t>OS N° 1485 - 2019
01 de diciembre del 2019 al 29 de febrero del 2020</t>
  </si>
  <si>
    <t>ALQUILER DE INMUEBLE DE LA SEDE DEL JEE DE LUCANAS</t>
  </si>
  <si>
    <t>ROJAS QUINTO MAURA
RUC 10288032489</t>
  </si>
  <si>
    <t>OS N° 1486 - 2019
01 de diciembre del 2019 al 29 de febrero del 2020</t>
  </si>
  <si>
    <t>ALQUILER DE INMUEBLE DE LA SEDE DEL JEE DE CASTILLA</t>
  </si>
  <si>
    <t>ESTREMADOYRO GUTIERREZ ALVARO GONZALO MARTIN 
RUC 10305609272</t>
  </si>
  <si>
    <t>OS N° 1487 - 2019
01 de diciembre del 2019 al 29 de febrero del 2020</t>
  </si>
  <si>
    <t>ALQUILER DE INMUEBLE DE LA SEDE DEL JEE DE LIMA NORTE 1</t>
  </si>
  <si>
    <t>LLANOS QUISPE JOSE LUIS RUC 10022930007</t>
  </si>
  <si>
    <t>OS N° 1488 - 2019
01 de diciembre del 2019 al 29 de febrero del 2020</t>
  </si>
  <si>
    <t>ALQUILER DE INMUEBLE DE LA SEDE DEL JEE DE CAÑETE</t>
  </si>
  <si>
    <t>KOU ESPICHAN NANCI GLORIA 
RUC 10153774523</t>
  </si>
  <si>
    <t>OS N° 1489 - 2019
01 de diciembre del 2019 al 29 de febrero del 2020</t>
  </si>
  <si>
    <t>ALQUILER DE INMUEBLE DE LA SEDE DEL JEE DE ANDAHUAYLAS</t>
  </si>
  <si>
    <t>PUGA ALARCON PLACIDO RUC 10311227331</t>
  </si>
  <si>
    <t>OS N° 1490 - 2019
01 de diciembre del 2019 al 29 de febrero del 2020</t>
  </si>
  <si>
    <t>ALQUILER DE INMUEBLE DE LA SEDE DEL JEE DE BAGUA</t>
  </si>
  <si>
    <t>DELGADO VEGA ALEJANDRO. RUC 10335611026</t>
  </si>
  <si>
    <t>OS N° 1491 - 2019
01 de diciembre del 2019 al 29 de febrero del 2020</t>
  </si>
  <si>
    <t>ALQUILER DE INMUEBLE DE LA SEDE DEL JEE DE CANGALLO</t>
  </si>
  <si>
    <t>GARCIA RUMISONCCO YOLANDA.
RUC 10284441295</t>
  </si>
  <si>
    <t>OS N° 1492 - 2019
01 de diciembre del 2019 al 29 de febrero del 2020</t>
  </si>
  <si>
    <t>ALQUILER DE INMUEBLE DE LA SEDE DEL JEE DE CHOTA</t>
  </si>
  <si>
    <t>CAMPOS ALTAMIRANO JAVIER HOMERO.  RUC 10273614791</t>
  </si>
  <si>
    <t>OS N° 1493 - 2019
01 de diciembre del 2019 al 29 de febrero del 2020</t>
  </si>
  <si>
    <t>ALQUILER DE INMUEBLE DE LA SEDE DEL JEE DE LIMA SUR 1</t>
  </si>
  <si>
    <t>QUISPE SOTO DE ROJAS MARIA VILMA.
RUC 10096884244</t>
  </si>
  <si>
    <t>15 de noviembre del 2019</t>
  </si>
  <si>
    <t>OS N° 1495 - 2019
01 de diciembre del 2019 al 29 de febrero del 2020</t>
  </si>
  <si>
    <t>ALQUILER DE INMUEBLE DE LA SEDE DEL JEE DE LIMA OESTE 1</t>
  </si>
  <si>
    <t>MENDIETA ROMANI GLADIS FEMIA.
RUC 10282271546</t>
  </si>
  <si>
    <t>21 de noviembre del 2019</t>
  </si>
  <si>
    <t>OS N° 1523 -  2019
01 de diciembre del 2019 al 29 de febrero del 2020</t>
  </si>
  <si>
    <t xml:space="preserve">SERVICIO DE COURIER A NIVEL INTERNACIONAL </t>
  </si>
  <si>
    <t>ADJUDICACIÓN SIMPLIFICADA</t>
  </si>
  <si>
    <t>AS-007-2019-JNE</t>
  </si>
  <si>
    <t>P &amp; M COURIER EXPRESS S.A.C.</t>
  </si>
  <si>
    <t>10.12.2019</t>
  </si>
  <si>
    <t>Contrato N° 044-2019-DGRS/JNE suscrito el 10.12.2019,cuya vigencia es hasta el 09.12.2020 o hasta agotar el monto contratado. (E: S/ 4,200)</t>
  </si>
  <si>
    <t xml:space="preserve">SERVICIO DE COURIER A NIVEL NACIONAL </t>
  </si>
  <si>
    <t>Contrato N° 041-2019-DGRS/JNE suscrito el 03.12.2019, cuya vigencia es hasta el 02.12.2020  o hasta agotar el monto contratado ( E: 48,000)</t>
  </si>
  <si>
    <t xml:space="preserve">SERVICIO DE COURIER A NIVEL LOCAL </t>
  </si>
  <si>
    <t>MACRO POST COURIER S.A.C.</t>
  </si>
  <si>
    <t>05.12.2019</t>
  </si>
  <si>
    <t>Contrato N° 042-2019-DGRS/JNE suscrito el 05.12.2019 cuya vigencia es hasta el 04.12.2020 o hasta agotar el monto contratado. (E: 10,000.00)</t>
  </si>
  <si>
    <t>SERVICIO DE MANTENIMIENTO DE LA CENTRAL DEL JNE</t>
  </si>
  <si>
    <t>003-2020-JNE</t>
  </si>
  <si>
    <t>E-BUSINESS DISTRIBUTION PERÚ S.A.</t>
  </si>
  <si>
    <t>19.08.2020</t>
  </si>
  <si>
    <t>Contrato N° 020-2020-DGRS/JNE suscrito el 19.08.2020 vigente hasta el 18 de agosto de 2020.</t>
  </si>
  <si>
    <t>SERVICIO DE CONSULTORIA</t>
  </si>
  <si>
    <t>ASP</t>
  </si>
  <si>
    <t>Orden de servicio N° 262</t>
  </si>
  <si>
    <t>Contrato N° 023-2019-DGRS/JNE por S/ 15,000.00
Ejecutado el 2020: S/ 10,000.00</t>
  </si>
  <si>
    <t>Contrato N° 048-2019-DGRS/JNE por
 S/ 85,000.00
Plazo: 
 Prestación principal: 31 días calendarios
  Prestación accesoria: 2 años 6 meses
Se ejecutó S/ 3,200.00</t>
  </si>
  <si>
    <t>Contrato N° 047-2019-DGRS/JNE por
 S/ 79,990.00
Plazo: 
  Prestación principal: 31 días calendarios
  Prestación accesoria: 365 días calendarios
Se ejecutó S/ 78,123.58</t>
  </si>
  <si>
    <t>Contrato N° 052-2019-DGRS/JNE por
 S/ 45,666.00
Plazo: 10 días calendarios
Ejecutado: S/ 45,666.00</t>
  </si>
  <si>
    <t>SERVICIO DE SOPORTE PARA LA SOLUCION DE SOFTWARE DE BACKUP (ARCSERVE) - DRET</t>
  </si>
  <si>
    <t>ASP - 2020</t>
  </si>
  <si>
    <t>IT STORAGE E.I.R.L.</t>
  </si>
  <si>
    <t>Orden de Servicio N° 289
Plazo:  1 año
Ejecutado: S/ 17,864.00</t>
  </si>
  <si>
    <t>Orden de Servicio N° 934 (correspondiente al 2019)
Plazo:
 Prestación principal: 16 días calendarios
  Prestación accesoria: 365 días calendarios
Ejecutado:S/ 999.98</t>
  </si>
  <si>
    <t>SERVICIO DE INTERNET PARA LA SEDE DEL DISTRITO DE JESUS MARIA - DRET</t>
  </si>
  <si>
    <t>Contrato N°128-2018-DCGI/JNE por S/ 468,000.00
Ejecutado el 2020: S/ 25,161.99</t>
  </si>
  <si>
    <t>ADQUISICION DE VALES O TARJETAS DE CONSUMO ELECTRÓNICO</t>
  </si>
  <si>
    <t>017-2019-JNE</t>
  </si>
  <si>
    <t xml:space="preserve"> SUPERMERCADOS PERUANOS SOCIEDAD ANONIMA 'O ' S.P.S.A.</t>
  </si>
  <si>
    <t>Orden de Compra N° 65 por S/ 73,100.00
Plazo: cinco (5) días calendario</t>
  </si>
  <si>
    <t>SERVICIO DE RENOVACIÓN DE LICENCIA ORACLE</t>
  </si>
  <si>
    <t>002-2020-JNE</t>
  </si>
  <si>
    <t xml:space="preserve"> SISTEMAS ORACLE DEL PERU S.R.L.</t>
  </si>
  <si>
    <t>Contrato N° 0012-2020-DGRS/JNE por
 S/ 60,423.39
Plazo: 365 días calendarios</t>
  </si>
  <si>
    <t>ADQUISICION DE 5 LAPTOPS - DRET - ELECCIONES GENERALES 2021 - PPTO PRELIMINAR 2020</t>
  </si>
  <si>
    <t>Orden de Compra N° 94 por S/ 32,400.00
Plazo: tres (3) días calendario</t>
  </si>
  <si>
    <t>SERVICIO DE ENLACE DE RED PRIVADO DEDICADO ENTRE LAS SEDES DEL JNE DE CERCADO DE LIMA Y JESÚS MARÍA</t>
  </si>
  <si>
    <t>001-2020-JNE</t>
  </si>
  <si>
    <t>AMERICA MOVIL PERU S.A.C.</t>
  </si>
  <si>
    <t>Contrato N° 0013-2020-DGRS/JNE por
 S/ 48,144.00
Plazo: 365 días calendarios
Se ejecutó S/ 8,412.26; por ejecutar el 2020: S/ 20,060.00</t>
  </si>
  <si>
    <t>SERVICIO DE RENOVACIÓN DE LICENCIAS ORACLE</t>
  </si>
  <si>
    <t>Contrato N° 0015-2020-DGRS/JNE por
 S/ 63,678.27
Plazo: 365 días calendarios</t>
  </si>
  <si>
    <t>SERVICIO DE INTERNET PARA LA SEDE DE JESÚS MARÍA</t>
  </si>
  <si>
    <t>004-2020-JNE</t>
  </si>
  <si>
    <t>Contrato N° 0018-2020-DGRS/JNE por
 S/ 565,009.62
Plazo: 240 días calendarios o hasta que se de inicio al servicio derivado del Concurso Público N° 002-2019-JNE
Por ejecutar el 2020: S/ 353,131.01 aproximadamente</t>
  </si>
  <si>
    <t>SERVICIO RENOVACION DE LICENCIA DE SOLUCION DE SEGURIDAD PERIMETRAL</t>
  </si>
  <si>
    <t>GRUPO ELECTRODATA S.A.C.</t>
  </si>
  <si>
    <t>por firmar contrato</t>
  </si>
  <si>
    <t>Por firmar contrato
Por ejecutar el 2020: S/ 101,008.65 aproximadamente</t>
  </si>
  <si>
    <t xml:space="preserve">ADQUISCION DE LICENCIAS PARA PLATAFORMA MICROSOFT O EQUIVALENTE </t>
  </si>
  <si>
    <t>Monto proyectado:S/ 249,698.38</t>
  </si>
  <si>
    <t>ADQUISICION DE PAPEL TOALLA X 300 METROS</t>
  </si>
  <si>
    <t>AM-2020-478-473-1-2020</t>
  </si>
  <si>
    <t>CLOUDSTORE E.I.R.L.</t>
  </si>
  <si>
    <t>AM-2020-478-473-1-2020, mediante la orden de compra N° 125</t>
  </si>
  <si>
    <t>ADQUISICION DE PAPEL BOND 80 G TAMAÑO A4</t>
  </si>
  <si>
    <t>AM-2020-478-475-1-2020</t>
  </si>
  <si>
    <t>PAPELERA NACIONAL S.A.</t>
  </si>
  <si>
    <t>AM-325556-2019, mediante la orden de compra N° 126 primera adquisicion 2,200 millares. Falta la segunda adquisicion 2,300 millares</t>
  </si>
  <si>
    <t>ADQUISICION DE BIDONES DE AGUA DE MESA PARA LAS U.O. DEL JNE</t>
  </si>
  <si>
    <t>20508318333 - AQUALIGHT S.A.C.</t>
  </si>
  <si>
    <t>ADQUISICIÓN DE 7 (SIETE) TABLETAS PARA LA ALTA DIRECCIÓN - DRET</t>
  </si>
  <si>
    <t>ADQUISICION DE EQUIPOS DE PROTECCION PARA LOS TRABAJADORES DEL JNE (Gorros, mascarillas, guantes y gafas protectoras)</t>
  </si>
  <si>
    <t>20522829189 - RIJO CONTRATISTAS GENERALES SOCIEDAD ANONIMA CERRADA</t>
  </si>
  <si>
    <t>ALCOHOL ETILICO (ETANOL) X 1 LITRO</t>
  </si>
  <si>
    <t>AM-479-2020</t>
  </si>
  <si>
    <t>20501543277 - ALKOFARMA E.I.R.L.</t>
  </si>
  <si>
    <t>SERVICIO DE ALQUILER DE COMPUTADORAS PARA LOS JURADOS ELECTORALES ESPECIALES EN MARCO DE LAS ELECCIONES CONGRESALES 2020 - DGRS (PERIODO 2020</t>
  </si>
  <si>
    <t>SERVICIO DE ALQUILER DE EQUIPOS MULTIFUNCIONALES PARA LOS JURADOS ELECTORALES ESPECIALES EN EL MARCO DE LAS ELECCIONES CONGRESALES 2020 - DGRS (PERIODO 2020)</t>
  </si>
  <si>
    <t>SERVICIO DE ALOJAMIENTO Y ALIMENTACIÓN PARA OBSERVADORES DE LAS MISIONES DE OBSERVACIÓN ELECTORAL INTERNACIONAL EN EL MARCO DE LAS ECE 2020</t>
  </si>
  <si>
    <t>20505670443 - NESSUS HOTELES PERU S.A.</t>
  </si>
  <si>
    <t>SEGURO DE ACCIDENTES PERSONALES PARA 7930 FISCALIZADORES DE LOCAL DE VOTACIÓN EN EL MARCO DE LAS ELECCIONES CONGRESALES EXTRAORDINARIAS 2020</t>
  </si>
  <si>
    <t>20390625007 - CHUBB PERU S.A. COMPAÑIA DE SEGUROS Y REASEGUROS</t>
  </si>
  <si>
    <t>SERVICIO DE MANTENIMIENTO DE IMPRESORAS MULTIFUNCIONALES - PERIODO 2020</t>
  </si>
  <si>
    <t>SERVICIO DE DEFENSA LEGAL PARA LA EX SERVIDORA MARIA ELENA CARRERA MARTINEZ - DGRS</t>
  </si>
  <si>
    <t>15424081407 - MARIÑO SOLSOL CARLOS ALBERTO</t>
  </si>
  <si>
    <t>SERVICIO DE RENOVACION DE LICENCIA DE SOFTWARE DE FIRMA DIGITAL PARA EL SIJE - SG</t>
  </si>
  <si>
    <t>20517342891 - SOFT &amp; NET SOLUTIONS S.A.C.</t>
  </si>
  <si>
    <t>SERVICIO DE PRUEBAS RAPIDAS O SEROLOGICAS PARA EL PERSONAL DEL JNE - DGRS</t>
  </si>
  <si>
    <t>20470389363 - CENTRO MEDICO CLINICA LAS PALMERAS SOCIEDAD ANONIMA CERRADA</t>
  </si>
  <si>
    <t>SERVICIO DE MANTENIMIENTO PREVENTIVO Y CORRECTIVO DE EQUIPOS DE SUMINISTRO ININTERRUMPIDO DE ENERGÍA (UPS) PARA LAS SEDES CERCADO DE LIMA Y SEDE JESUS MARIA - DRET</t>
  </si>
  <si>
    <t>20546557465 - ACR SOLUCIONES Y SERVICIOS E.I.R.L.</t>
  </si>
  <si>
    <t>Contrato N° 017-2020-DGRS/JNE</t>
  </si>
  <si>
    <t>Servicio de red privada dedicado entre la sede principal del JNE y el RENIEC, en virtud de la tercera adenda al convenio de apoyo interinstitucional entre
el RENIEC y el JNE</t>
  </si>
  <si>
    <t>20467534026 - AMERICA MOVIL PERU SAC</t>
  </si>
  <si>
    <t>Contrato N° 014-2020-DGRS/JNE</t>
  </si>
  <si>
    <t>SERVICIO DE TELEFONIA FIJA PARA EL JURADO NACIONAL DE ELECCIONES - DRET 2020</t>
  </si>
  <si>
    <t>Contrato N° 019-2020-DGRS/JNE</t>
  </si>
  <si>
    <t>SERVICIO DE INTERNET EN LA SEDE DEL JNE DISTRITO DE LIMA CERCADO</t>
  </si>
  <si>
    <t>SERVICIO DE TOMA DE PRUEBA RAPIDA O SEROLOGICA POR DESCARTE DE COVID-19</t>
  </si>
  <si>
    <t>MAYO 2020</t>
  </si>
  <si>
    <t>NOVIEMBRE 2020</t>
  </si>
  <si>
    <t>ADQUISICION DE CHALECOS INSTITUCIONALES  PARA USO DE LOS FISCALIZADORES DE LA DNFPE EN LAS ECE 2020</t>
  </si>
  <si>
    <t>ASP--2020</t>
  </si>
  <si>
    <t>JOLUCAVA IMPORT EXPORT E.I.R.L.</t>
  </si>
  <si>
    <t>Orden de servicio 004-2020</t>
  </si>
  <si>
    <t>ADQUISICIÓN DE MERCHANDISING PARA LAS ECE 2020</t>
  </si>
  <si>
    <t>Orden de servicio 014-2020</t>
  </si>
  <si>
    <t>PANTALLA TOTEM TOUCH DE 65"</t>
  </si>
  <si>
    <t>HIGH-DEFINITION MEDIA S.A.C. - HD MEDIA S.A.C.</t>
  </si>
  <si>
    <t>Orden de servicio 017-2020</t>
  </si>
  <si>
    <t>SERVICIO DE SEGURIDAD PARA EXPOSICION / DEBATE DE AGENDA PARLAMENTARIA</t>
  </si>
  <si>
    <t>PRETORIAN SEGURIDAD INTEGRAL S.A.C.</t>
  </si>
  <si>
    <t>Orden de servicio 008-2020</t>
  </si>
  <si>
    <t>SERVICIO DE IMPRESION DE TRPTICOS ECE 2020</t>
  </si>
  <si>
    <t>Orden de servicio 021-2020</t>
  </si>
  <si>
    <t>SERVICIO DE TRANSPORTE Y TRASLADO DE CARGA TERRESTRE NACIONAL - ECE 2020</t>
  </si>
  <si>
    <t>CORPORACION ONIX E.I.R.L</t>
  </si>
  <si>
    <t>Orden de servicio 025-2020</t>
  </si>
  <si>
    <t>SERVICIO DE TRANSPORTE Y TRASLADO DE EQUIPO DE COMPUTO PERSONAL DE LAS OFICINAS DESCONCENTRADAS DEL JNE A LA SEDE PRINCIPAL DEL JNE</t>
  </si>
  <si>
    <t>GRUPO PANAMUNDO S.A.C.</t>
  </si>
  <si>
    <t>EN PROCESO</t>
  </si>
  <si>
    <t>-</t>
  </si>
  <si>
    <t>Orden de servicio 0702-2020</t>
  </si>
  <si>
    <t>SERVICIO DE TRASLADO DE EQUIPOS DE SEGURIDAD PARA LOS JEE EN EL MARCO DEL PROCESO DE ECE 2020</t>
  </si>
  <si>
    <t>Orden de servicio 067-2020</t>
  </si>
  <si>
    <t>SERVICIO DE TRANSMISIÓN DE EXPOSICIÓN DEBATE DE LA AGENDA PARLAMENTARIA EN EL DEPARTAMENTO DE LIMA PROVINCIA - ECE2020</t>
  </si>
  <si>
    <t>HUARAC SOTO NILVER YONY</t>
  </si>
  <si>
    <t>Orden de servicio 093-2020</t>
  </si>
  <si>
    <t>SERVICIO DE DIFUSIÓN EN MEDIOS- AVISOS EN DIARIOS DE ALCANCE NACIONAL ECE 2020</t>
  </si>
  <si>
    <t>EMPRESA EDITORA EL COMERCIO S.A.</t>
  </si>
  <si>
    <t>Orden de servicio 0100-2020</t>
  </si>
  <si>
    <t>SERVICIO DE TRANSMISIÓN EN MEDIOS-AVISOS EN EMISORAS TELEVISIVAS DE ALCANCE NACIONAL  ECE 2020</t>
  </si>
  <si>
    <t>GRUPORPP SOCIEDAD ANONIMA CERRADA</t>
  </si>
  <si>
    <t>Orden de servicio 0108-2020</t>
  </si>
  <si>
    <t>SERVICIO DE PRODUCCIÓN DE EXPOSICIÓN/DEBATE DE AGENDA PARLAMENTARIA EN EL MARCO DE LAS ELECCIONES CONGRESALES EXTRAORDINARIAS 2020</t>
  </si>
  <si>
    <t>TRIAX TELEVISION DIGITAL SOCIEDAD ANONIMA CERRADA-TRIAX TELEVISION DIGITAL S.A.C</t>
  </si>
  <si>
    <t>Orden de servicio 0196-2020</t>
  </si>
  <si>
    <t>Servicio de transmisión de aviso en emisora radial de alcance nacional ¿ ECE 2020</t>
  </si>
  <si>
    <t>Orden de servicio 0216-2020</t>
  </si>
  <si>
    <t>Servicios por el alquiler de mobiliarios para los Jurados Electorales Especiales para el proceso de Elecciones Congresales 2020</t>
  </si>
  <si>
    <t>Orden de servicio 0222-2020</t>
  </si>
  <si>
    <t>Orden de servicio 0223-2020</t>
  </si>
  <si>
    <t>Servicio por el alquiler de mobiliarios para los Jurados Electorales Especiales para el proceso de Elecciones Congresales 2020</t>
  </si>
  <si>
    <t>D'ANELLA S.A.C.</t>
  </si>
  <si>
    <t>Orden de servicio 0225-2020</t>
  </si>
  <si>
    <t>SERVICIO DE COURIER A NIVEL LOCAL Y NACIONAL por ECE 2020</t>
  </si>
  <si>
    <t>CA &amp; PE CARGO S.A.C.</t>
  </si>
  <si>
    <t>Orden de servicio 0292-2020</t>
  </si>
  <si>
    <t>SERVICIO DE CATERING PARA CEREMONIA DE CREDENCIALES A LOS CONGRESISTAS ELECTOS</t>
  </si>
  <si>
    <t xml:space="preserve">MORA DIAZ GLADIS ALICIA </t>
  </si>
  <si>
    <t>Orden de servicio 0348-2020</t>
  </si>
  <si>
    <t>Servicio de producción y realización de evento para la CEREMONIA DE ENTREGA DE CREDENCIALES A  CONGRESISTAS 2020 - 2021.</t>
  </si>
  <si>
    <t>Peru Jump S.A.C.</t>
  </si>
  <si>
    <t>Orden de servicio 0365-2020</t>
  </si>
  <si>
    <t>CONTRATACIÓN DE SERVICIO DE MEDIA TRAINING PARA CANDIDATOS</t>
  </si>
  <si>
    <t>HIPOPOTAMO COMUNICACIONES E.I.R.L.</t>
  </si>
  <si>
    <t>SERVICIO DE AMBIENTACIÓN PARA EXPOSICIÓN DEBATE DE AGENDA PARLAMENTARIA 2020</t>
  </si>
  <si>
    <t xml:space="preserve">ARTE &amp; ESTILO ORGANIZACION DE EVENTOS SAC </t>
  </si>
  <si>
    <t>Orden de servicio 015-2020</t>
  </si>
  <si>
    <t>SERVICIO DE LIMPIEZA</t>
  </si>
  <si>
    <t>VIALVA SERVICIOS COMPLEMENTARIOS S.R.L.</t>
  </si>
  <si>
    <t>Orden de servicio 043-2020</t>
  </si>
  <si>
    <t>SERVICIO DE TRANSMISIÓN DE EXPOSICIÓN DEBATE DE LA AGENDA PARLAMENTARIA ENEL DEPARTAMENTO DE SAN MARTIN ECE 2020</t>
  </si>
  <si>
    <t>PANDURO TELLO EMIGDIO</t>
  </si>
  <si>
    <t>Orden de servicio 0128-2020</t>
  </si>
  <si>
    <t>SERVICIO DE TRANSMISIÓN DE EXPOSICIÓN DEBATE DE LA AGENDA PARLAMENTARIA EN EL DEPARTAMENTO DE MADRE DE DIOS</t>
  </si>
  <si>
    <t>COMPAÑIA DE RADIO Y TELEVISION MRQ PERU SOCIEDAD ANONIMA CERRADA</t>
  </si>
  <si>
    <t>Orden de servicio 0154-2020</t>
  </si>
  <si>
    <t>ASP-2019-JNE</t>
  </si>
  <si>
    <t>Contrato N° 53-2019-DCGI/JNE (OS N°0222-2020)
Vigencia 2020: del 01.01.2020 al 27.02.2020
En trámite de pago</t>
  </si>
  <si>
    <t>Contrato N° 54-2019-DCGI/JNE (OS N°0223-2020)
Vigencia 2020: del 01.01.2020 al 27.02.2020
En trámite de pago</t>
  </si>
  <si>
    <t>SERVICIO DE PREPARACIÓN DE LOS SISTEMAS DE GESTIÓN ISO 9001:2015, ISO 37001:2016 E ISO/TS 54001:2019 PARA EL PROCESO DE AUDITORIAS EXTERNAS DE CERTIFICACIÓN</t>
  </si>
  <si>
    <t>Orden de Servicio N° 0670
Vigencia: 90 días calendarios</t>
  </si>
  <si>
    <t>SERVICIO DE ENLACE DE VIDEO Y AUDIO EN ALTA DEFINICIÓN DE LAS ACTIVIDADES INSTITUCIONALES DESDE LA SEDE CENTRAL A LA SEDE DE NAZCA</t>
  </si>
  <si>
    <t>CORDOVA BARRIOS CARLOS ANDRES</t>
  </si>
  <si>
    <t>EN CURSO</t>
  </si>
  <si>
    <t>Orden de Servicio N° 0691
Vigencia: 12 meses (de Agosto a Diciembre 2020)</t>
  </si>
  <si>
    <t>SERVICIO DE TRANSMISIÓN EN ALTA DEFINICIÓN  EN DIRECTO A TRAVÉS DE FACEBOOK LIVE E INTEGRACIÓN A REDES SOCIALES</t>
  </si>
  <si>
    <t>QUISPE ARAUCO LEON OSMAR</t>
  </si>
  <si>
    <t>Orden de Servicio N° 0692
Vigencia: 12 meses (de Agosto a Diciembre 2020)</t>
  </si>
  <si>
    <t>Orden de Servicio N° 69 por S/. 840,959.88
Plazo de ejecución: 01.01.2020 al 31.12.2020</t>
  </si>
  <si>
    <t>Orden de Servicio N° 29 por S/. 62,726.00
Plazo de ejecución: 01.01.2020 al 24.10.2020</t>
  </si>
  <si>
    <t>15.01.2020</t>
  </si>
  <si>
    <t>02.01.2020</t>
  </si>
  <si>
    <t>Orden de Servicio N° 163 por S/. 30,623.29
Plazo de ejecución:02.01.2020 al 31.12.2020</t>
  </si>
  <si>
    <t>Adquisición de vales o tarjetas de consumo electrónico</t>
  </si>
  <si>
    <t>AS-010-2019</t>
  </si>
  <si>
    <t>EDENRED PERU S.A.</t>
  </si>
  <si>
    <t>22.01.2020</t>
  </si>
  <si>
    <t>5 días calendario</t>
  </si>
  <si>
    <t>Orden de Compra N° 18 por S/. 79,050.00
Plazo de ejecución:5 días calendario</t>
  </si>
  <si>
    <t>27.03.2020</t>
  </si>
  <si>
    <t>ORDEN DE SERVICIO 198 - 2020</t>
  </si>
  <si>
    <t>16.02.2020</t>
  </si>
  <si>
    <t>ORDEN DE SERVICIO 221 - 2020</t>
  </si>
  <si>
    <t>ORDEN DE SERVICIO 212 - 2020</t>
  </si>
  <si>
    <t>ORDENES  DE SERVICIOS (293, 331, 612, 631, 665, 726) - 2020</t>
  </si>
  <si>
    <t>ORDENES  DE SERVICIOS (295, 529, 534, 547, 594, 651, 717) - 2020</t>
  </si>
  <si>
    <t>ORDENES  DE SERVICIOS (308, 530, 535, 552, 620, 666, 727) - 2020</t>
  </si>
  <si>
    <t>ADQUISICION E INSTALACION DE INTERCOMUNICADORES Y MAMPARA DE VIDRIO</t>
  </si>
  <si>
    <t>L&amp;D MOZA EIRL</t>
  </si>
  <si>
    <t>29.05.2020</t>
  </si>
  <si>
    <t>06.06.2020</t>
  </si>
  <si>
    <t>ORDEN DE COMPRA 096 - 2020</t>
  </si>
  <si>
    <t>RO - En indagaciones de mercado</t>
  </si>
  <si>
    <t>SERVICIO DE MANTENIMIENTO PREVENTIVO DE LA CENTRAL TELEFONICA DEL JNE</t>
  </si>
  <si>
    <t>ADJUDICACIÓN SIMPLICADA</t>
  </si>
  <si>
    <t>AS-SM-3-2020-JNE-1</t>
  </si>
  <si>
    <t>RO - Contrato N° 020-2020-DGRS/JNE de 19.08.2020  Plazo de Ejecución 12 meses - Inicio 20.08.2020</t>
  </si>
  <si>
    <t>SERVICIODE MANTENIMIENTO EQUIPOS DE AIRE ACONDICIONADO</t>
  </si>
  <si>
    <t>RDR - En formulacion TDR</t>
  </si>
  <si>
    <t>ADQUISICION DE UNIFORMES DE VERANO E INVIERNO PARA EL PERSONAL DEL JNE</t>
  </si>
  <si>
    <t>CP-3-2020</t>
  </si>
  <si>
    <t>POR CONVOCARSE</t>
  </si>
  <si>
    <t>SERVICIO DE INTERNET PARA LAS SEDES LAMPA Y NAZCA, EN LOS DISTRITOS DE LIMA CERCADO Y JESUS MARIA</t>
  </si>
  <si>
    <t>CP-2-2019</t>
  </si>
  <si>
    <t xml:space="preserve">SERVICIO DE LIMPIEZA DE LOCALES
</t>
  </si>
  <si>
    <t>SERVICIO DE INTERNET PARA LA SEDES DE LAMPA Y NAZCA DEL JNE, EN LOS DISTRITOS DE LIMA CERCADO Y DE JESUS MARIA</t>
  </si>
  <si>
    <t>CP-02 - 2019</t>
  </si>
  <si>
    <t>Pendiente de Convocatoria</t>
  </si>
  <si>
    <t>TOTAL 2021</t>
  </si>
  <si>
    <t>007-2019-JNE</t>
  </si>
  <si>
    <t>Contrato N° 048-2019-DGRS/JNE por
 S/ 85,000.00
Plazo: 
 Prestación principal: 31 días calendarios
  Prestación accesoria: 2 años 6 meESES
Por ejecutar S/ 3,200.00
Por ejecutar el 2022: S/ 1,600.00</t>
  </si>
  <si>
    <t>Contrato N° 0013-2020-DGRS/JNE por
 S/ 48,144.00
Plazo: 365 días calendarios
Por ejecutar el 2021:S/ 19,671.74</t>
  </si>
  <si>
    <t>Contrato N° 0018-2020-DGRS/JNE por
 S/ 565,009.62
Plazo: 240 días calendarios o hasta que se de inicio al servicio derivado del Concurso Público N° 002-2019-JNE
Por ejecutar el 2021: S/ 211,878.61 aproximadamente</t>
  </si>
  <si>
    <t>Por firmar contrato
Por ejecutar el 2021: S/ 500 aproximadamente</t>
  </si>
  <si>
    <t>Prevision Presupuestal N° 32
Vigencia: 12 meses (de Enero a Julio 2021)</t>
  </si>
  <si>
    <t>Prevision Presupuestal N° 31
Vigencia: 12 meses (de Enero a Julio 2021)</t>
  </si>
  <si>
    <t>Orden de Servicio N° xx por S/. 70,079.99
Plazo de ejecución: 01.01.2021 al 31.01.2020</t>
  </si>
  <si>
    <t>CENTRO DE MEDICIÓN DE LA PRODUCTIVIDAD - 20136927931</t>
  </si>
  <si>
    <t>Desarrollo del Modelo de Integridad: Plan de Integridad y Lucha contra la Corrupción 2019-2021,  Desarrollo de la Estructura, Procesos y Perfiles de Puestos y Elaboración del Mapa de Procesos Institucional del JNE.</t>
  </si>
  <si>
    <t>VERONICA</t>
  </si>
  <si>
    <t>SERVICIO DE CONSULTORIA PARA LA ELABORACIÓN DE INSTRUMENTOS DE GESTIÓN DEL JNE</t>
  </si>
  <si>
    <t xml:space="preserve">Diagramas  de  caracterización  de  la  Dirección  Nacional  de  Oficinas  Desconcentradas  y  de  las  Oficinas Desconcentradas, 
Plan de Fortalecimiento de las Oficinas Desconcentradas, Documento preliminar de Proyecto de Inversión Pública para el Fortalecimiento de las Oficinas Desconcentradas del JNE. </t>
  </si>
  <si>
    <t>SAMANIEGO LARA LORENA BEATRIZ - 10613723</t>
  </si>
  <si>
    <t>Orden de Servicio N° 856 por S/ 31,500.00
* Primer entregable: Informe de Diagnóstico de cumplimiento del Sistema Integrado de Gestión en el marco del ISO 37001:2017
* Segundo entregable:  Informe de resultados de la Evaluación de Riesgos en el marco del ISO 37001:2017</t>
  </si>
  <si>
    <t>JOSE CUELLAR</t>
  </si>
  <si>
    <t>Servicio de consultoría para elaborar; el diagnostico de los ascensores existentes, propuesta y requerimientos; de la reposición de los ascensores y la intervención a la infraestructura referida a los ascensores de la sede Central del Jurado Nacional de Elecciones</t>
  </si>
  <si>
    <t>SAGEN OUTSOURCING GROUP SAC - 20478195398</t>
  </si>
  <si>
    <t xml:space="preserve"> -</t>
  </si>
  <si>
    <t>Mediante Cartas de fecha 03 de Setiembre de 2020   se recibe la factura electronica E-001-1310 correspondiente al tercer entregable, según conformidad del informe final otorgado por el área usuaria DGRS, con carta Nº 207--DGRS/JNE.</t>
  </si>
  <si>
    <t>LIDIA ANGULO</t>
  </si>
  <si>
    <t>MEDIANERO BURGA ELPIDIO DAVID - 08592177</t>
  </si>
  <si>
    <t>Revisar y analizar la información referida al documento "Modernización de la Gestión</t>
  </si>
  <si>
    <t>PPTO 2019 (AL 31/12)</t>
  </si>
  <si>
    <t>PPTO 2020 (AL 30/06)</t>
  </si>
  <si>
    <t>PPTO 2021 (PROYECCI{ON 31/12)</t>
  </si>
  <si>
    <t>EJECUCIÓN 2019</t>
  </si>
  <si>
    <t>EJECUCIÓN 2020 (*)</t>
  </si>
  <si>
    <t>06776444</t>
  </si>
  <si>
    <t>Del 01/12/2019 al 29/02/2020</t>
  </si>
  <si>
    <t>44179719</t>
  </si>
  <si>
    <t xml:space="preserve">BIEN PROPIO DE TERCEROS </t>
  </si>
  <si>
    <t>DEL 01 DE NOVIEMBRE 2019 AL 29 DE FEBRERO DE 2020</t>
  </si>
  <si>
    <t>PIZARRO CRISOSTOMO SARA LUZ</t>
  </si>
  <si>
    <t>28301804</t>
  </si>
  <si>
    <t>BIEN PROPIO DE TERCEROS</t>
  </si>
  <si>
    <t>TORREJON VARGAS VILMA</t>
  </si>
  <si>
    <t>Del 16 de enero de 2019 al 15 de enero de 2021</t>
  </si>
  <si>
    <t>del 03 de agosto de 2018 al 31 de octubre 2020</t>
  </si>
  <si>
    <t>del 16 de enero 2019 al 15 de octubre de 2020</t>
  </si>
  <si>
    <t>del 01 de junio de 2018 al 31 de mayo de 2021</t>
  </si>
  <si>
    <t>´05227050</t>
  </si>
  <si>
    <t>´04802525</t>
  </si>
  <si>
    <t>Del 01 de enero 2019 al 31 de diciembre de 2020</t>
  </si>
  <si>
    <t>´02618817</t>
  </si>
  <si>
    <t>Del 01 de enero al 30 de junio de 2019</t>
  </si>
  <si>
    <t>Del 01 de julio 2019 al 30 de junio de 2022</t>
  </si>
  <si>
    <t>del 04 de noviembre 2018, al 03 de noviembre de 2020</t>
  </si>
  <si>
    <t>YURI SCHODYNIV SOLIER HUALLANCA</t>
  </si>
  <si>
    <t>del 01 de febrero de 2020 al 31 de enero de 2021</t>
  </si>
  <si>
    <t>MANUEL ALEJANDRO LA SERNA QUINTANILLA</t>
  </si>
  <si>
    <t>SUCESION HOFFMANN GEORG WOLFGANG</t>
  </si>
  <si>
    <t>del 01 de agosto de 2018 al 31 de julio de 2022</t>
  </si>
  <si>
    <t>´07899763</t>
  </si>
  <si>
    <t>Del 01 de ABRIL DE 2019 al 31 de MARZO de 2021.</t>
  </si>
  <si>
    <t>MADUEÑO MALDONADO GUMERCINDA JULIA</t>
  </si>
  <si>
    <t>´04414705</t>
  </si>
  <si>
    <t>del 01 de noviembre de 2019 al 29 de febrerode 2020</t>
  </si>
  <si>
    <t>PELLON FARFAN CARLOS</t>
  </si>
  <si>
    <t>del 01 de noviembre de 2019 al 29 de febrero de 2020</t>
  </si>
  <si>
    <t>VILLACAVA PORTUGAL PATRICIA GRACIELA ARACELLY</t>
  </si>
  <si>
    <t>GOTUZZO WUFFARDEN VDA. DE WODMAN TERESA BEATRIZ</t>
  </si>
  <si>
    <t>´02870193</t>
  </si>
  <si>
    <t>CORDOVA POLO FLORENCIO ROVAY</t>
  </si>
  <si>
    <t>´09267845</t>
  </si>
  <si>
    <t>del 07 de noviembre de 2019 al 29 de febrero de 2020</t>
  </si>
  <si>
    <t>SANDOVAL VALERA PEDRO ANTONIO</t>
  </si>
  <si>
    <t>del 01 de diciembre de 2019 al 29 de febrero de 2020</t>
  </si>
  <si>
    <t>MUSAC CORDOVA VDA. DE GUZMAN MATILDE</t>
  </si>
  <si>
    <t>00034784</t>
  </si>
  <si>
    <t>06 de noviembre del 2019 al 29 de febrero del 2020</t>
  </si>
  <si>
    <t>BARRETO LECAROS DE IDOÑA ANA REGINA RENATA</t>
  </si>
  <si>
    <t>´07825891</t>
  </si>
  <si>
    <t>01 de diciembre del 2019 al 29 de febrero del 2020</t>
  </si>
  <si>
    <t>FANO RUNCO RENZO CLAUDIO</t>
  </si>
  <si>
    <t>CHONG SHING GARCIA DE MIRANDA MARIA SOLEDAD</t>
  </si>
  <si>
    <t>´07850592</t>
  </si>
  <si>
    <t>ROJAS QUINTO MAURA</t>
  </si>
  <si>
    <t>ESTREMADOYRO GUTIERREZ ALVARO GONZALO MARTIN</t>
  </si>
  <si>
    <t>LLANOS QUISPE JOSE LUIS</t>
  </si>
  <si>
    <t>KOU ESPICHAN NANCI GLORIA</t>
  </si>
  <si>
    <t>PUGA ALARCON PLACIDO</t>
  </si>
  <si>
    <t>DELGADO VEGA ALEJANDRO</t>
  </si>
  <si>
    <t>CAMPOS ALTAMIRANO JAVIER HOMERO</t>
  </si>
  <si>
    <t>09688424</t>
  </si>
  <si>
    <t>MENDIETA ROMANI GLADIS FEMIA</t>
  </si>
  <si>
    <t>*s.i.</t>
  </si>
  <si>
    <t xml:space="preserve">ERM 2014: 70% 
EM/C 2015:90%
</t>
  </si>
  <si>
    <r>
      <t>ERM:</t>
    </r>
    <r>
      <rPr>
        <b/>
        <sz val="9"/>
        <rFont val="Arial"/>
        <family val="2"/>
      </rPr>
      <t>SD</t>
    </r>
    <r>
      <rPr>
        <sz val="9"/>
        <rFont val="Arial"/>
        <family val="2"/>
      </rPr>
      <t xml:space="preserve">
EMC :</t>
    </r>
    <r>
      <rPr>
        <b/>
        <sz val="9"/>
        <rFont val="Arial"/>
        <family val="2"/>
      </rPr>
      <t>SD</t>
    </r>
  </si>
  <si>
    <t>S.D</t>
  </si>
  <si>
    <r>
      <t>ERM 2014: 100%
EMC 2015</t>
    </r>
    <r>
      <rPr>
        <sz val="9"/>
        <rFont val="Arial"/>
        <family val="2"/>
      </rPr>
      <t>: 100%</t>
    </r>
  </si>
  <si>
    <t>Sistema de Registro de Organizaciones Políticas - SROP
*Módulo de trámite Documentario - MTD
*Informe 
*Sistema MTD</t>
  </si>
  <si>
    <t>DIFERENCIA 
(2019 -2020)</t>
  </si>
  <si>
    <t>PROYECTO 2021</t>
  </si>
  <si>
    <t>INGRESOS PERSONAL PRESUPUESTO 2020</t>
  </si>
  <si>
    <t>TOTAL INGRESO ANUAL PEA (Proyección al 31 de diciembre de  2020)</t>
  </si>
  <si>
    <t>TOTAL INGRESO ANUAL PEA (Proyección al 31 de diciembre de 2021)</t>
  </si>
  <si>
    <t>2020 (JUNIO)</t>
  </si>
  <si>
    <t>PROYECCIÓN 2021 (JUNIO)</t>
  </si>
  <si>
    <t>Meta 2021</t>
  </si>
  <si>
    <t>FORMATO 01: INDICADORES DE GESTIÓN SEGÚN OBJETIVOS ESTRATÉGICOS INSTITUCIONALES AL 2021</t>
  </si>
  <si>
    <t xml:space="preserve">Nota:    * s.i.: Sin Indicador </t>
  </si>
  <si>
    <t xml:space="preserve">              *  SD : Sin Datos</t>
  </si>
  <si>
    <t>INDICADORES DE GESTIÓN SEGÚN OBJETIVOS ESTRATÉGICOS INSTITUCIONALES 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</si>
</sst>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 ;_ * \-#,##0.00_ ;_ * &quot;-&quot;??_ ;_ @_ "/>
    <numFmt numFmtId="165" formatCode="[$-280A]d&quot; de &quot;mmmm&quot; de &quot;yyyy;@"/>
    <numFmt numFmtId="166" formatCode="#,##0.00;[Red]#,##0.00"/>
    <numFmt numFmtId="167" formatCode="dd/mm/yyyy;@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9"/>
      <color indexed="32"/>
      <name val="Arial"/>
      <family val="2"/>
    </font>
    <font>
      <sz val="9"/>
      <color indexed="8"/>
      <name val="Arial"/>
      <family val="2"/>
    </font>
    <font>
      <sz val="8"/>
      <color indexed="81"/>
      <name val="Tahoma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C00000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indexed="8"/>
      <name val="Arial"/>
      <family val="2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5" fillId="0" borderId="0"/>
    <xf numFmtId="49" fontId="8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5" fillId="0" borderId="0"/>
    <xf numFmtId="9" fontId="27" fillId="0" borderId="0" applyFont="0" applyFill="0" applyBorder="0" applyAlignment="0" applyProtection="0"/>
  </cellStyleXfs>
  <cellXfs count="778">
    <xf numFmtId="0" fontId="0" fillId="0" borderId="0" xfId="0"/>
    <xf numFmtId="0" fontId="10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0" fontId="10" fillId="0" borderId="0" xfId="0" applyFont="1"/>
    <xf numFmtId="0" fontId="10" fillId="0" borderId="3" xfId="0" applyFont="1" applyBorder="1"/>
    <xf numFmtId="0" fontId="10" fillId="0" borderId="0" xfId="0" applyFont="1" applyFill="1"/>
    <xf numFmtId="0" fontId="11" fillId="0" borderId="0" xfId="0" applyFont="1" applyFill="1" applyAlignment="1">
      <alignment horizontal="center"/>
    </xf>
    <xf numFmtId="0" fontId="10" fillId="0" borderId="0" xfId="0" applyFont="1" applyFill="1" applyBorder="1"/>
    <xf numFmtId="0" fontId="10" fillId="0" borderId="0" xfId="0" applyFont="1" applyBorder="1"/>
    <xf numFmtId="0" fontId="11" fillId="0" borderId="0" xfId="0" applyFont="1" applyBorder="1"/>
    <xf numFmtId="49" fontId="10" fillId="0" borderId="0" xfId="3" applyFont="1" applyAlignment="1">
      <alignment vertical="center"/>
    </xf>
    <xf numFmtId="0" fontId="10" fillId="0" borderId="13" xfId="0" applyFont="1" applyBorder="1"/>
    <xf numFmtId="0" fontId="11" fillId="0" borderId="0" xfId="0" applyFont="1"/>
    <xf numFmtId="0" fontId="10" fillId="0" borderId="14" xfId="0" applyFont="1" applyBorder="1"/>
    <xf numFmtId="0" fontId="10" fillId="0" borderId="4" xfId="0" applyFont="1" applyBorder="1"/>
    <xf numFmtId="0" fontId="10" fillId="0" borderId="19" xfId="0" applyFont="1" applyBorder="1"/>
    <xf numFmtId="0" fontId="10" fillId="0" borderId="17" xfId="0" applyFont="1" applyBorder="1"/>
    <xf numFmtId="49" fontId="14" fillId="0" borderId="0" xfId="1" quotePrefix="1" applyNumberFormat="1" applyFont="1" applyFill="1" applyAlignment="1">
      <alignment horizontal="left" vertical="center"/>
    </xf>
    <xf numFmtId="49" fontId="10" fillId="0" borderId="0" xfId="1" applyNumberFormat="1" applyFont="1" applyFill="1" applyAlignment="1">
      <alignment horizontal="left" vertical="center"/>
    </xf>
    <xf numFmtId="0" fontId="10" fillId="0" borderId="6" xfId="0" applyFont="1" applyBorder="1"/>
    <xf numFmtId="0" fontId="10" fillId="0" borderId="20" xfId="0" applyFont="1" applyBorder="1"/>
    <xf numFmtId="49" fontId="10" fillId="0" borderId="3" xfId="0" applyNumberFormat="1" applyFont="1" applyBorder="1" applyAlignment="1">
      <alignment horizontal="left"/>
    </xf>
    <xf numFmtId="0" fontId="10" fillId="0" borderId="7" xfId="0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0" fontId="10" fillId="0" borderId="0" xfId="2" applyFont="1" applyAlignment="1">
      <alignment vertical="center"/>
    </xf>
    <xf numFmtId="0" fontId="11" fillId="0" borderId="0" xfId="2" applyFont="1" applyFill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vertical="center"/>
    </xf>
    <xf numFmtId="0" fontId="11" fillId="2" borderId="5" xfId="2" applyFont="1" applyFill="1" applyBorder="1" applyAlignment="1">
      <alignment horizontal="center" vertical="center"/>
    </xf>
    <xf numFmtId="0" fontId="11" fillId="2" borderId="19" xfId="2" applyFont="1" applyFill="1" applyBorder="1" applyAlignment="1">
      <alignment vertical="center"/>
    </xf>
    <xf numFmtId="0" fontId="10" fillId="0" borderId="12" xfId="0" applyFont="1" applyBorder="1"/>
    <xf numFmtId="0" fontId="11" fillId="2" borderId="20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left" vertical="center"/>
    </xf>
    <xf numFmtId="0" fontId="10" fillId="0" borderId="50" xfId="0" applyFont="1" applyBorder="1"/>
    <xf numFmtId="0" fontId="10" fillId="0" borderId="16" xfId="0" applyFont="1" applyBorder="1"/>
    <xf numFmtId="165" fontId="10" fillId="0" borderId="0" xfId="0" applyNumberFormat="1" applyFont="1"/>
    <xf numFmtId="0" fontId="11" fillId="2" borderId="4" xfId="2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49" fontId="10" fillId="0" borderId="7" xfId="0" applyNumberFormat="1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0" xfId="2" applyFont="1" applyFill="1" applyBorder="1" applyAlignment="1">
      <alignment vertical="center"/>
    </xf>
    <xf numFmtId="0" fontId="10" fillId="0" borderId="52" xfId="0" applyFont="1" applyBorder="1"/>
    <xf numFmtId="0" fontId="11" fillId="0" borderId="40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15" xfId="0" applyFont="1" applyBorder="1" applyAlignment="1">
      <alignment horizontal="center"/>
    </xf>
    <xf numFmtId="0" fontId="11" fillId="0" borderId="0" xfId="0" applyFont="1" applyAlignment="1">
      <alignment horizontal="center" textRotation="90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10" fillId="0" borderId="0" xfId="0" applyFont="1"/>
    <xf numFmtId="0" fontId="11" fillId="2" borderId="20" xfId="2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right"/>
    </xf>
    <xf numFmtId="0" fontId="10" fillId="0" borderId="57" xfId="0" applyNumberFormat="1" applyFont="1" applyBorder="1"/>
    <xf numFmtId="0" fontId="10" fillId="0" borderId="30" xfId="0" applyNumberFormat="1" applyFont="1" applyBorder="1"/>
    <xf numFmtId="0" fontId="10" fillId="0" borderId="29" xfId="0" applyNumberFormat="1" applyFont="1" applyBorder="1"/>
    <xf numFmtId="0" fontId="10" fillId="0" borderId="28" xfId="0" applyNumberFormat="1" applyFont="1" applyBorder="1"/>
    <xf numFmtId="0" fontId="10" fillId="0" borderId="24" xfId="0" applyNumberFormat="1" applyFont="1" applyBorder="1"/>
    <xf numFmtId="0" fontId="10" fillId="0" borderId="26" xfId="0" applyNumberFormat="1" applyFont="1" applyBorder="1"/>
    <xf numFmtId="0" fontId="10" fillId="0" borderId="27" xfId="0" applyNumberFormat="1" applyFont="1" applyBorder="1"/>
    <xf numFmtId="0" fontId="10" fillId="0" borderId="25" xfId="0" applyNumberFormat="1" applyFont="1" applyBorder="1"/>
    <xf numFmtId="0" fontId="10" fillId="0" borderId="32" xfId="0" applyNumberFormat="1" applyFont="1" applyBorder="1"/>
    <xf numFmtId="0" fontId="10" fillId="0" borderId="34" xfId="0" applyNumberFormat="1" applyFont="1" applyBorder="1"/>
    <xf numFmtId="0" fontId="10" fillId="0" borderId="35" xfId="0" applyNumberFormat="1" applyFont="1" applyBorder="1"/>
    <xf numFmtId="0" fontId="10" fillId="0" borderId="33" xfId="0" applyNumberFormat="1" applyFont="1" applyBorder="1"/>
    <xf numFmtId="0" fontId="10" fillId="3" borderId="36" xfId="0" applyNumberFormat="1" applyFont="1" applyFill="1" applyBorder="1"/>
    <xf numFmtId="0" fontId="10" fillId="3" borderId="38" xfId="0" applyNumberFormat="1" applyFont="1" applyFill="1" applyBorder="1"/>
    <xf numFmtId="0" fontId="10" fillId="3" borderId="37" xfId="0" applyNumberFormat="1" applyFont="1" applyFill="1" applyBorder="1"/>
    <xf numFmtId="0" fontId="10" fillId="3" borderId="47" xfId="0" applyNumberFormat="1" applyFont="1" applyFill="1" applyBorder="1"/>
    <xf numFmtId="0" fontId="10" fillId="0" borderId="21" xfId="0" applyNumberFormat="1" applyFont="1" applyBorder="1"/>
    <xf numFmtId="0" fontId="10" fillId="0" borderId="22" xfId="0" applyNumberFormat="1" applyFont="1" applyBorder="1"/>
    <xf numFmtId="0" fontId="10" fillId="0" borderId="23" xfId="0" applyNumberFormat="1" applyFont="1" applyBorder="1"/>
    <xf numFmtId="0" fontId="10" fillId="0" borderId="41" xfId="0" applyNumberFormat="1" applyFont="1" applyBorder="1"/>
    <xf numFmtId="0" fontId="10" fillId="3" borderId="38" xfId="0" applyNumberFormat="1" applyFont="1" applyFill="1" applyBorder="1" applyAlignment="1"/>
    <xf numFmtId="0" fontId="10" fillId="0" borderId="0" xfId="0" applyFont="1"/>
    <xf numFmtId="0" fontId="11" fillId="2" borderId="20" xfId="2" applyFont="1" applyFill="1" applyBorder="1" applyAlignment="1">
      <alignment horizontal="center" vertical="center"/>
    </xf>
    <xf numFmtId="165" fontId="10" fillId="0" borderId="40" xfId="0" applyNumberFormat="1" applyFont="1" applyBorder="1"/>
    <xf numFmtId="165" fontId="10" fillId="0" borderId="16" xfId="0" applyNumberFormat="1" applyFont="1" applyBorder="1"/>
    <xf numFmtId="0" fontId="7" fillId="0" borderId="14" xfId="2" applyFont="1" applyBorder="1" applyAlignment="1">
      <alignment vertical="center"/>
    </xf>
    <xf numFmtId="0" fontId="11" fillId="0" borderId="0" xfId="0" applyFont="1" applyFill="1"/>
    <xf numFmtId="0" fontId="9" fillId="5" borderId="0" xfId="0" applyFont="1" applyFill="1" applyBorder="1"/>
    <xf numFmtId="0" fontId="10" fillId="5" borderId="0" xfId="0" applyFont="1" applyFill="1" applyBorder="1"/>
    <xf numFmtId="0" fontId="7" fillId="5" borderId="0" xfId="2" applyFont="1" applyFill="1" applyBorder="1" applyAlignment="1">
      <alignment horizontal="center" vertical="center"/>
    </xf>
    <xf numFmtId="0" fontId="7" fillId="5" borderId="0" xfId="2" applyFont="1" applyFill="1" applyBorder="1" applyAlignment="1">
      <alignment horizontal="center" vertical="center" textRotation="90" wrapText="1"/>
    </xf>
    <xf numFmtId="0" fontId="11" fillId="5" borderId="0" xfId="2" applyFont="1" applyFill="1" applyBorder="1" applyAlignment="1">
      <alignment vertical="center"/>
    </xf>
    <xf numFmtId="0" fontId="9" fillId="5" borderId="0" xfId="0" applyFont="1" applyFill="1"/>
    <xf numFmtId="0" fontId="10" fillId="0" borderId="0" xfId="0" applyFont="1"/>
    <xf numFmtId="0" fontId="11" fillId="5" borderId="0" xfId="0" applyFont="1" applyFill="1"/>
    <xf numFmtId="0" fontId="11" fillId="5" borderId="0" xfId="2" applyFont="1" applyFill="1" applyAlignment="1">
      <alignment vertical="center"/>
    </xf>
    <xf numFmtId="0" fontId="11" fillId="5" borderId="0" xfId="0" applyFont="1" applyFill="1" applyBorder="1"/>
    <xf numFmtId="0" fontId="10" fillId="5" borderId="0" xfId="0" applyFont="1" applyFill="1"/>
    <xf numFmtId="0" fontId="9" fillId="4" borderId="0" xfId="0" applyFont="1" applyFill="1" applyAlignment="1">
      <alignment vertical="center"/>
    </xf>
    <xf numFmtId="0" fontId="17" fillId="4" borderId="0" xfId="0" applyFont="1" applyFill="1" applyAlignment="1">
      <alignment vertical="center" wrapText="1"/>
    </xf>
    <xf numFmtId="0" fontId="17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/>
    <xf numFmtId="0" fontId="1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0" xfId="0" applyFont="1"/>
    <xf numFmtId="0" fontId="11" fillId="0" borderId="0" xfId="2" applyFont="1" applyFill="1" applyAlignment="1">
      <alignment vertical="center"/>
    </xf>
    <xf numFmtId="0" fontId="11" fillId="0" borderId="0" xfId="0" applyFont="1" applyFill="1" applyAlignment="1"/>
    <xf numFmtId="0" fontId="9" fillId="0" borderId="0" xfId="0" applyFont="1" applyFill="1"/>
    <xf numFmtId="0" fontId="9" fillId="0" borderId="0" xfId="2" applyFont="1" applyFill="1" applyAlignment="1">
      <alignment vertical="center"/>
    </xf>
    <xf numFmtId="0" fontId="17" fillId="0" borderId="0" xfId="0" applyFont="1" applyFill="1"/>
    <xf numFmtId="0" fontId="17" fillId="0" borderId="0" xfId="0" applyFont="1" applyFill="1" applyBorder="1"/>
    <xf numFmtId="49" fontId="9" fillId="0" borderId="0" xfId="3" applyFont="1" applyFill="1" applyAlignment="1">
      <alignment vertical="center"/>
    </xf>
    <xf numFmtId="49" fontId="9" fillId="0" borderId="0" xfId="3" applyFont="1" applyFill="1" applyBorder="1" applyAlignment="1">
      <alignment vertical="center"/>
    </xf>
    <xf numFmtId="0" fontId="7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7" fillId="0" borderId="0" xfId="2" applyFont="1" applyFill="1" applyAlignment="1">
      <alignment vertical="center"/>
    </xf>
    <xf numFmtId="0" fontId="3" fillId="0" borderId="24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36" xfId="0" applyFont="1" applyBorder="1" applyAlignment="1">
      <alignment horizontal="justify" vertical="center" wrapText="1"/>
    </xf>
    <xf numFmtId="0" fontId="3" fillId="0" borderId="38" xfId="0" applyFont="1" applyBorder="1" applyAlignment="1">
      <alignment horizontal="justify" vertical="center" wrapText="1"/>
    </xf>
    <xf numFmtId="0" fontId="19" fillId="0" borderId="0" xfId="0" applyFont="1" applyFill="1"/>
    <xf numFmtId="0" fontId="19" fillId="0" borderId="0" xfId="2" applyFont="1" applyFill="1" applyAlignment="1">
      <alignment vertical="center"/>
    </xf>
    <xf numFmtId="0" fontId="18" fillId="0" borderId="0" xfId="0" applyFont="1" applyFill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wrapText="1"/>
    </xf>
    <xf numFmtId="49" fontId="19" fillId="0" borderId="0" xfId="3" applyFont="1" applyBorder="1" applyAlignment="1">
      <alignment horizontal="left" vertical="center"/>
    </xf>
    <xf numFmtId="3" fontId="18" fillId="0" borderId="0" xfId="3" applyNumberFormat="1" applyFont="1" applyBorder="1" applyAlignment="1">
      <alignment vertical="center"/>
    </xf>
    <xf numFmtId="3" fontId="18" fillId="0" borderId="0" xfId="3" applyNumberFormat="1" applyFont="1" applyAlignment="1">
      <alignment vertical="center"/>
    </xf>
    <xf numFmtId="3" fontId="18" fillId="0" borderId="0" xfId="3" applyNumberFormat="1" applyFont="1" applyAlignment="1">
      <alignment horizontal="right" vertical="center"/>
    </xf>
    <xf numFmtId="0" fontId="19" fillId="0" borderId="0" xfId="0" applyFont="1" applyAlignment="1">
      <alignment horizontal="center" vertical="center" textRotation="90"/>
    </xf>
    <xf numFmtId="0" fontId="19" fillId="0" borderId="0" xfId="0" applyFont="1" applyFill="1" applyAlignment="1">
      <alignment horizontal="center" vertical="center" wrapText="1"/>
    </xf>
    <xf numFmtId="0" fontId="18" fillId="0" borderId="0" xfId="0" applyFont="1" applyBorder="1"/>
    <xf numFmtId="0" fontId="4" fillId="0" borderId="0" xfId="0" applyFont="1" applyAlignment="1">
      <alignment horizontal="center" vertical="center"/>
    </xf>
    <xf numFmtId="0" fontId="0" fillId="0" borderId="26" xfId="0" applyBorder="1"/>
    <xf numFmtId="0" fontId="2" fillId="0" borderId="26" xfId="0" applyFont="1" applyFill="1" applyBorder="1" applyAlignment="1">
      <alignment horizontal="left" indent="2"/>
    </xf>
    <xf numFmtId="0" fontId="2" fillId="0" borderId="26" xfId="0" applyFont="1" applyFill="1" applyBorder="1"/>
    <xf numFmtId="0" fontId="2" fillId="0" borderId="0" xfId="0" applyFont="1" applyFill="1"/>
    <xf numFmtId="0" fontId="4" fillId="6" borderId="26" xfId="0" applyFont="1" applyFill="1" applyBorder="1"/>
    <xf numFmtId="0" fontId="2" fillId="0" borderId="0" xfId="0" applyFont="1" applyFill="1" applyBorder="1"/>
    <xf numFmtId="0" fontId="4" fillId="6" borderId="26" xfId="0" applyFont="1" applyFill="1" applyBorder="1" applyAlignment="1">
      <alignment horizontal="right" vertical="center"/>
    </xf>
    <xf numFmtId="0" fontId="4" fillId="6" borderId="26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6" borderId="26" xfId="0" applyFont="1" applyFill="1" applyBorder="1" applyAlignment="1">
      <alignment horizontal="right" vertical="center" indent="2"/>
    </xf>
    <xf numFmtId="0" fontId="18" fillId="0" borderId="0" xfId="0" applyFont="1"/>
    <xf numFmtId="0" fontId="4" fillId="7" borderId="26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/>
    </xf>
    <xf numFmtId="49" fontId="15" fillId="7" borderId="36" xfId="3" applyFont="1" applyFill="1" applyBorder="1" applyAlignment="1">
      <alignment horizontal="center" textRotation="90" wrapText="1"/>
    </xf>
    <xf numFmtId="49" fontId="15" fillId="7" borderId="38" xfId="3" applyFont="1" applyFill="1" applyBorder="1" applyAlignment="1">
      <alignment horizontal="center" textRotation="90" wrapText="1"/>
    </xf>
    <xf numFmtId="49" fontId="15" fillId="7" borderId="37" xfId="3" applyFont="1" applyFill="1" applyBorder="1" applyAlignment="1">
      <alignment horizontal="center" textRotation="90" wrapText="1"/>
    </xf>
    <xf numFmtId="49" fontId="15" fillId="7" borderId="47" xfId="3" applyFont="1" applyFill="1" applyBorder="1" applyAlignment="1">
      <alignment horizontal="center" textRotation="90" wrapText="1"/>
    </xf>
    <xf numFmtId="49" fontId="13" fillId="7" borderId="38" xfId="3" applyFont="1" applyFill="1" applyBorder="1" applyAlignment="1">
      <alignment horizontal="center" textRotation="90" wrapText="1"/>
    </xf>
    <xf numFmtId="49" fontId="11" fillId="7" borderId="37" xfId="3" applyFont="1" applyFill="1" applyBorder="1" applyAlignment="1">
      <alignment horizontal="center" textRotation="90" wrapText="1"/>
    </xf>
    <xf numFmtId="0" fontId="7" fillId="7" borderId="55" xfId="2" applyFont="1" applyFill="1" applyBorder="1" applyAlignment="1">
      <alignment horizontal="center" vertical="center"/>
    </xf>
    <xf numFmtId="0" fontId="7" fillId="7" borderId="42" xfId="2" applyFont="1" applyFill="1" applyBorder="1" applyAlignment="1">
      <alignment horizontal="center" vertical="center" wrapText="1"/>
    </xf>
    <xf numFmtId="0" fontId="3" fillId="7" borderId="25" xfId="2" applyFont="1" applyFill="1" applyBorder="1" applyAlignment="1">
      <alignment horizontal="center" vertical="center" textRotation="90" wrapText="1"/>
    </xf>
    <xf numFmtId="0" fontId="3" fillId="7" borderId="26" xfId="2" applyFont="1" applyFill="1" applyBorder="1" applyAlignment="1">
      <alignment horizontal="center" vertical="center" textRotation="90" wrapText="1"/>
    </xf>
    <xf numFmtId="0" fontId="7" fillId="7" borderId="26" xfId="2" applyFont="1" applyFill="1" applyBorder="1" applyAlignment="1">
      <alignment horizontal="center" vertical="center" textRotation="90" wrapText="1"/>
    </xf>
    <xf numFmtId="0" fontId="7" fillId="7" borderId="1" xfId="2" applyFont="1" applyFill="1" applyBorder="1" applyAlignment="1">
      <alignment horizontal="center" vertical="center" textRotation="90" wrapText="1"/>
    </xf>
    <xf numFmtId="0" fontId="11" fillId="7" borderId="12" xfId="0" applyFont="1" applyFill="1" applyBorder="1" applyAlignment="1">
      <alignment horizontal="center" vertical="center" textRotation="90" wrapText="1"/>
    </xf>
    <xf numFmtId="0" fontId="11" fillId="7" borderId="13" xfId="0" applyFont="1" applyFill="1" applyBorder="1" applyAlignment="1">
      <alignment horizontal="center" vertical="center" textRotation="90" wrapText="1"/>
    </xf>
    <xf numFmtId="0" fontId="11" fillId="7" borderId="45" xfId="0" applyFont="1" applyFill="1" applyBorder="1" applyAlignment="1">
      <alignment horizontal="center" vertical="center" textRotation="90" wrapText="1"/>
    </xf>
    <xf numFmtId="0" fontId="11" fillId="7" borderId="49" xfId="0" applyFont="1" applyFill="1" applyBorder="1" applyAlignment="1">
      <alignment horizontal="center" vertical="center" textRotation="90" wrapText="1"/>
    </xf>
    <xf numFmtId="0" fontId="11" fillId="7" borderId="52" xfId="0" applyFont="1" applyFill="1" applyBorder="1" applyAlignment="1">
      <alignment horizontal="center" vertical="center" textRotation="90" wrapText="1"/>
    </xf>
    <xf numFmtId="0" fontId="11" fillId="7" borderId="20" xfId="0" applyFont="1" applyFill="1" applyBorder="1" applyAlignment="1">
      <alignment horizontal="center" vertical="center" textRotation="90" wrapText="1"/>
    </xf>
    <xf numFmtId="0" fontId="11" fillId="7" borderId="14" xfId="0" applyFont="1" applyFill="1" applyBorder="1" applyAlignment="1">
      <alignment horizontal="center" vertical="center" textRotation="90" wrapText="1"/>
    </xf>
    <xf numFmtId="0" fontId="11" fillId="7" borderId="11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0" fontId="11" fillId="7" borderId="46" xfId="0" applyFont="1" applyFill="1" applyBorder="1" applyAlignment="1">
      <alignment horizontal="center"/>
    </xf>
    <xf numFmtId="0" fontId="11" fillId="7" borderId="46" xfId="0" quotePrefix="1" applyFont="1" applyFill="1" applyBorder="1" applyAlignment="1">
      <alignment horizontal="center"/>
    </xf>
    <xf numFmtId="0" fontId="11" fillId="7" borderId="51" xfId="0" quotePrefix="1" applyFont="1" applyFill="1" applyBorder="1" applyAlignment="1">
      <alignment horizontal="center"/>
    </xf>
    <xf numFmtId="0" fontId="11" fillId="7" borderId="9" xfId="0" quotePrefix="1" applyFont="1" applyFill="1" applyBorder="1" applyAlignment="1">
      <alignment horizontal="center"/>
    </xf>
    <xf numFmtId="0" fontId="11" fillId="7" borderId="8" xfId="0" quotePrefix="1" applyFont="1" applyFill="1" applyBorder="1" applyAlignment="1">
      <alignment horizontal="center"/>
    </xf>
    <xf numFmtId="0" fontId="11" fillId="7" borderId="8" xfId="0" applyFont="1" applyFill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Font="1" applyFill="1"/>
    <xf numFmtId="0" fontId="7" fillId="0" borderId="0" xfId="0" applyFont="1" applyFill="1" applyAlignment="1"/>
    <xf numFmtId="0" fontId="7" fillId="0" borderId="0" xfId="0" quotePrefix="1" applyFont="1" applyFill="1" applyAlignment="1"/>
    <xf numFmtId="0" fontId="7" fillId="0" borderId="4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3" fontId="7" fillId="0" borderId="45" xfId="0" applyNumberFormat="1" applyFont="1" applyBorder="1"/>
    <xf numFmtId="3" fontId="7" fillId="0" borderId="13" xfId="0" applyNumberFormat="1" applyFont="1" applyBorder="1"/>
    <xf numFmtId="3" fontId="3" fillId="0" borderId="45" xfId="0" applyNumberFormat="1" applyFont="1" applyBorder="1"/>
    <xf numFmtId="3" fontId="3" fillId="0" borderId="13" xfId="0" applyNumberFormat="1" applyFont="1" applyBorder="1"/>
    <xf numFmtId="0" fontId="3" fillId="0" borderId="3" xfId="0" applyFont="1" applyFill="1" applyBorder="1" applyAlignment="1">
      <alignment wrapText="1"/>
    </xf>
    <xf numFmtId="3" fontId="3" fillId="0" borderId="43" xfId="0" applyNumberFormat="1" applyFont="1" applyFill="1" applyBorder="1"/>
    <xf numFmtId="3" fontId="3" fillId="0" borderId="48" xfId="0" applyNumberFormat="1" applyFont="1" applyFill="1" applyBorder="1"/>
    <xf numFmtId="3" fontId="3" fillId="0" borderId="44" xfId="0" applyNumberFormat="1" applyFont="1" applyFill="1" applyBorder="1"/>
    <xf numFmtId="0" fontId="4" fillId="0" borderId="0" xfId="2" applyFont="1" applyFill="1" applyAlignment="1">
      <alignment vertical="center"/>
    </xf>
    <xf numFmtId="0" fontId="4" fillId="5" borderId="0" xfId="0" applyFont="1" applyFill="1"/>
    <xf numFmtId="0" fontId="11" fillId="0" borderId="45" xfId="2" applyFont="1" applyFill="1" applyBorder="1" applyAlignment="1">
      <alignment vertical="center"/>
    </xf>
    <xf numFmtId="0" fontId="10" fillId="0" borderId="0" xfId="4" applyFont="1"/>
    <xf numFmtId="0" fontId="11" fillId="0" borderId="0" xfId="4" applyFont="1" applyFill="1" applyAlignment="1">
      <alignment horizontal="center"/>
    </xf>
    <xf numFmtId="0" fontId="17" fillId="0" borderId="0" xfId="4" applyFont="1" applyFill="1"/>
    <xf numFmtId="0" fontId="9" fillId="0" borderId="0" xfId="4" applyFont="1" applyFill="1"/>
    <xf numFmtId="0" fontId="9" fillId="0" borderId="0" xfId="4" applyFont="1" applyFill="1" applyAlignment="1"/>
    <xf numFmtId="0" fontId="11" fillId="0" borderId="0" xfId="4" applyFont="1" applyFill="1" applyAlignment="1"/>
    <xf numFmtId="0" fontId="0" fillId="5" borderId="0" xfId="0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6" borderId="34" xfId="0" applyFont="1" applyFill="1" applyBorder="1" applyAlignment="1">
      <alignment horizontal="right" vertical="center"/>
    </xf>
    <xf numFmtId="0" fontId="3" fillId="0" borderId="60" xfId="0" applyFont="1" applyFill="1" applyBorder="1" applyAlignment="1">
      <alignment horizontal="left" indent="2"/>
    </xf>
    <xf numFmtId="0" fontId="3" fillId="0" borderId="0" xfId="0" applyFont="1" applyFill="1" applyBorder="1" applyAlignment="1">
      <alignment horizontal="left" indent="2"/>
    </xf>
    <xf numFmtId="0" fontId="4" fillId="0" borderId="26" xfId="0" applyFont="1" applyBorder="1" applyAlignment="1">
      <alignment horizontal="left" vertical="center"/>
    </xf>
    <xf numFmtId="0" fontId="9" fillId="0" borderId="0" xfId="4" applyFont="1" applyFill="1" applyAlignment="1">
      <alignment vertical="center"/>
    </xf>
    <xf numFmtId="0" fontId="10" fillId="0" borderId="0" xfId="4" applyFont="1" applyAlignment="1">
      <alignment vertical="center"/>
    </xf>
    <xf numFmtId="3" fontId="10" fillId="0" borderId="0" xfId="4" applyNumberFormat="1" applyFont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4" applyFont="1" applyFill="1" applyAlignment="1">
      <alignment horizontal="center" vertical="center"/>
    </xf>
    <xf numFmtId="0" fontId="10" fillId="0" borderId="0" xfId="4" applyFont="1" applyAlignment="1">
      <alignment horizontal="center" vertical="center"/>
    </xf>
    <xf numFmtId="49" fontId="9" fillId="0" borderId="0" xfId="4" applyNumberFormat="1" applyFont="1" applyFill="1" applyAlignment="1">
      <alignment horizontal="center"/>
    </xf>
    <xf numFmtId="49" fontId="9" fillId="0" borderId="0" xfId="2" applyNumberFormat="1" applyFont="1" applyFill="1" applyAlignment="1">
      <alignment horizontal="center" vertical="center"/>
    </xf>
    <xf numFmtId="49" fontId="10" fillId="0" borderId="0" xfId="4" applyNumberFormat="1" applyFont="1" applyAlignment="1">
      <alignment horizontal="center"/>
    </xf>
    <xf numFmtId="4" fontId="9" fillId="0" borderId="0" xfId="4" applyNumberFormat="1" applyFont="1" applyFill="1" applyAlignment="1"/>
    <xf numFmtId="4" fontId="9" fillId="0" borderId="0" xfId="2" applyNumberFormat="1" applyFont="1" applyFill="1" applyAlignment="1">
      <alignment vertical="center"/>
    </xf>
    <xf numFmtId="4" fontId="10" fillId="0" borderId="0" xfId="4" applyNumberFormat="1" applyFont="1"/>
    <xf numFmtId="0" fontId="3" fillId="0" borderId="0" xfId="0" applyFont="1" applyFill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7" borderId="26" xfId="0" applyFont="1" applyFill="1" applyBorder="1" applyAlignment="1">
      <alignment horizontal="center" vertical="center" wrapText="1"/>
    </xf>
    <xf numFmtId="3" fontId="2" fillId="0" borderId="26" xfId="0" applyNumberFormat="1" applyFont="1" applyFill="1" applyBorder="1"/>
    <xf numFmtId="3" fontId="4" fillId="6" borderId="26" xfId="0" applyNumberFormat="1" applyFont="1" applyFill="1" applyBorder="1" applyAlignment="1">
      <alignment vertical="center"/>
    </xf>
    <xf numFmtId="3" fontId="4" fillId="6" borderId="26" xfId="0" applyNumberFormat="1" applyFont="1" applyFill="1" applyBorder="1"/>
    <xf numFmtId="3" fontId="7" fillId="0" borderId="26" xfId="3" applyNumberFormat="1" applyFont="1" applyBorder="1" applyAlignment="1">
      <alignment vertical="center"/>
    </xf>
    <xf numFmtId="3" fontId="3" fillId="0" borderId="26" xfId="3" applyNumberFormat="1" applyFont="1" applyBorder="1" applyAlignment="1">
      <alignment horizontal="justify" vertical="center"/>
    </xf>
    <xf numFmtId="3" fontId="3" fillId="0" borderId="26" xfId="3" applyNumberFormat="1" applyFont="1" applyBorder="1" applyAlignment="1">
      <alignment horizontal="right" vertical="center"/>
    </xf>
    <xf numFmtId="3" fontId="3" fillId="0" borderId="26" xfId="3" applyNumberFormat="1" applyFont="1" applyBorder="1" applyAlignment="1">
      <alignment vertical="center"/>
    </xf>
    <xf numFmtId="49" fontId="20" fillId="7" borderId="26" xfId="3" applyFont="1" applyFill="1" applyBorder="1" applyAlignment="1">
      <alignment horizontal="center" textRotation="90" wrapText="1"/>
    </xf>
    <xf numFmtId="49" fontId="7" fillId="7" borderId="26" xfId="3" applyNumberFormat="1" applyFont="1" applyFill="1" applyBorder="1" applyAlignment="1" applyProtection="1">
      <alignment horizontal="center" textRotation="90" wrapText="1"/>
    </xf>
    <xf numFmtId="49" fontId="7" fillId="7" borderId="26" xfId="3" applyFont="1" applyFill="1" applyBorder="1" applyAlignment="1">
      <alignment horizontal="center" textRotation="90" wrapText="1"/>
    </xf>
    <xf numFmtId="49" fontId="3" fillId="0" borderId="26" xfId="3" applyFont="1" applyBorder="1" applyAlignment="1">
      <alignment vertical="center" wrapText="1"/>
    </xf>
    <xf numFmtId="49" fontId="3" fillId="0" borderId="26" xfId="3" applyFont="1" applyBorder="1" applyAlignment="1">
      <alignment vertical="center"/>
    </xf>
    <xf numFmtId="49" fontId="7" fillId="2" borderId="26" xfId="3" applyFont="1" applyFill="1" applyBorder="1" applyAlignment="1">
      <alignment horizontal="center" vertical="center"/>
    </xf>
    <xf numFmtId="3" fontId="7" fillId="2" borderId="26" xfId="3" applyNumberFormat="1" applyFont="1" applyFill="1" applyBorder="1" applyAlignment="1">
      <alignment horizontal="right" vertical="center"/>
    </xf>
    <xf numFmtId="9" fontId="7" fillId="0" borderId="26" xfId="3" applyNumberFormat="1" applyFont="1" applyBorder="1" applyAlignment="1">
      <alignment vertical="center"/>
    </xf>
    <xf numFmtId="9" fontId="3" fillId="0" borderId="26" xfId="3" applyNumberFormat="1" applyFont="1" applyBorder="1" applyAlignment="1">
      <alignment horizontal="right" vertical="center"/>
    </xf>
    <xf numFmtId="9" fontId="3" fillId="0" borderId="26" xfId="3" applyNumberFormat="1" applyFont="1" applyBorder="1" applyAlignment="1">
      <alignment vertical="center"/>
    </xf>
    <xf numFmtId="9" fontId="7" fillId="2" borderId="26" xfId="3" applyNumberFormat="1" applyFont="1" applyFill="1" applyBorder="1" applyAlignment="1">
      <alignment horizontal="right" vertical="center"/>
    </xf>
    <xf numFmtId="0" fontId="7" fillId="7" borderId="26" xfId="0" applyFont="1" applyFill="1" applyBorder="1" applyAlignment="1">
      <alignment horizontal="center" vertical="center" textRotation="90" wrapText="1"/>
    </xf>
    <xf numFmtId="0" fontId="7" fillId="0" borderId="34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/>
    <xf numFmtId="3" fontId="3" fillId="0" borderId="0" xfId="0" applyNumberFormat="1" applyFont="1" applyBorder="1"/>
    <xf numFmtId="0" fontId="7" fillId="0" borderId="26" xfId="0" applyFont="1" applyFill="1" applyBorder="1" applyAlignment="1">
      <alignment horizontal="center" wrapText="1"/>
    </xf>
    <xf numFmtId="0" fontId="7" fillId="0" borderId="34" xfId="0" applyFont="1" applyBorder="1" applyAlignment="1">
      <alignment horizontal="center" wrapText="1"/>
    </xf>
    <xf numFmtId="0" fontId="21" fillId="0" borderId="45" xfId="0" applyFont="1" applyFill="1" applyBorder="1" applyAlignment="1">
      <alignment wrapText="1"/>
    </xf>
    <xf numFmtId="0" fontId="3" fillId="0" borderId="45" xfId="0" applyFont="1" applyFill="1" applyBorder="1" applyAlignment="1">
      <alignment wrapText="1"/>
    </xf>
    <xf numFmtId="0" fontId="7" fillId="0" borderId="45" xfId="0" applyFont="1" applyFill="1" applyBorder="1" applyAlignment="1">
      <alignment wrapText="1"/>
    </xf>
    <xf numFmtId="0" fontId="3" fillId="0" borderId="45" xfId="0" applyFont="1" applyFill="1" applyBorder="1" applyAlignment="1">
      <alignment horizontal="left" wrapText="1"/>
    </xf>
    <xf numFmtId="0" fontId="3" fillId="0" borderId="45" xfId="0" quotePrefix="1" applyFont="1" applyFill="1" applyBorder="1" applyAlignment="1">
      <alignment horizontal="left" wrapText="1"/>
    </xf>
    <xf numFmtId="0" fontId="21" fillId="0" borderId="45" xfId="0" applyFont="1" applyFill="1" applyBorder="1" applyAlignment="1">
      <alignment horizontal="left" wrapText="1"/>
    </xf>
    <xf numFmtId="0" fontId="3" fillId="0" borderId="22" xfId="0" applyFont="1" applyBorder="1" applyAlignment="1">
      <alignment wrapText="1"/>
    </xf>
    <xf numFmtId="3" fontId="7" fillId="0" borderId="13" xfId="0" applyNumberFormat="1" applyFont="1" applyFill="1" applyBorder="1"/>
    <xf numFmtId="3" fontId="7" fillId="0" borderId="0" xfId="0" applyNumberFormat="1" applyFont="1" applyFill="1" applyBorder="1"/>
    <xf numFmtId="3" fontId="7" fillId="0" borderId="45" xfId="0" applyNumberFormat="1" applyFont="1" applyFill="1" applyBorder="1"/>
    <xf numFmtId="3" fontId="7" fillId="0" borderId="26" xfId="0" applyNumberFormat="1" applyFont="1" applyFill="1" applyBorder="1"/>
    <xf numFmtId="3" fontId="7" fillId="0" borderId="59" xfId="0" applyNumberFormat="1" applyFont="1" applyFill="1" applyBorder="1"/>
    <xf numFmtId="3" fontId="7" fillId="0" borderId="25" xfId="0" applyNumberFormat="1" applyFont="1" applyFill="1" applyBorder="1"/>
    <xf numFmtId="3" fontId="7" fillId="0" borderId="1" xfId="0" applyNumberFormat="1" applyFont="1" applyFill="1" applyBorder="1"/>
    <xf numFmtId="0" fontId="19" fillId="7" borderId="26" xfId="0" applyFont="1" applyFill="1" applyBorder="1" applyAlignment="1">
      <alignment horizontal="center" vertical="center" textRotation="90" wrapText="1"/>
    </xf>
    <xf numFmtId="49" fontId="19" fillId="0" borderId="26" xfId="3" applyFont="1" applyBorder="1" applyAlignment="1">
      <alignment horizontal="left" vertical="center"/>
    </xf>
    <xf numFmtId="0" fontId="18" fillId="0" borderId="3" xfId="0" applyFont="1" applyBorder="1"/>
    <xf numFmtId="0" fontId="19" fillId="0" borderId="3" xfId="0" applyFont="1" applyBorder="1" applyAlignment="1"/>
    <xf numFmtId="3" fontId="18" fillId="0" borderId="34" xfId="0" applyNumberFormat="1" applyFont="1" applyBorder="1"/>
    <xf numFmtId="3" fontId="18" fillId="0" borderId="45" xfId="0" applyNumberFormat="1" applyFont="1" applyBorder="1"/>
    <xf numFmtId="0" fontId="18" fillId="0" borderId="22" xfId="0" applyFont="1" applyBorder="1"/>
    <xf numFmtId="10" fontId="18" fillId="0" borderId="45" xfId="0" applyNumberFormat="1" applyFont="1" applyBorder="1"/>
    <xf numFmtId="10" fontId="18" fillId="0" borderId="22" xfId="0" applyNumberFormat="1" applyFont="1" applyBorder="1"/>
    <xf numFmtId="3" fontId="19" fillId="0" borderId="26" xfId="0" applyNumberFormat="1" applyFont="1" applyBorder="1"/>
    <xf numFmtId="10" fontId="19" fillId="0" borderId="26" xfId="0" applyNumberFormat="1" applyFont="1" applyBorder="1"/>
    <xf numFmtId="0" fontId="18" fillId="0" borderId="0" xfId="0" applyFont="1" applyAlignment="1">
      <alignment vertical="center"/>
    </xf>
    <xf numFmtId="3" fontId="10" fillId="0" borderId="28" xfId="0" applyNumberFormat="1" applyFont="1" applyBorder="1"/>
    <xf numFmtId="3" fontId="10" fillId="0" borderId="30" xfId="0" applyNumberFormat="1" applyFont="1" applyBorder="1"/>
    <xf numFmtId="3" fontId="10" fillId="0" borderId="29" xfId="0" applyNumberFormat="1" applyFont="1" applyBorder="1"/>
    <xf numFmtId="3" fontId="10" fillId="0" borderId="57" xfId="0" applyNumberFormat="1" applyFont="1" applyBorder="1"/>
    <xf numFmtId="3" fontId="10" fillId="0" borderId="24" xfId="0" applyNumberFormat="1" applyFont="1" applyBorder="1"/>
    <xf numFmtId="3" fontId="10" fillId="0" borderId="26" xfId="0" applyNumberFormat="1" applyFont="1" applyBorder="1"/>
    <xf numFmtId="3" fontId="10" fillId="0" borderId="27" xfId="0" applyNumberFormat="1" applyFont="1" applyBorder="1"/>
    <xf numFmtId="3" fontId="10" fillId="0" borderId="25" xfId="0" applyNumberFormat="1" applyFont="1" applyBorder="1"/>
    <xf numFmtId="3" fontId="10" fillId="3" borderId="36" xfId="0" applyNumberFormat="1" applyFont="1" applyFill="1" applyBorder="1"/>
    <xf numFmtId="3" fontId="10" fillId="3" borderId="38" xfId="0" applyNumberFormat="1" applyFont="1" applyFill="1" applyBorder="1"/>
    <xf numFmtId="3" fontId="10" fillId="3" borderId="37" xfId="0" applyNumberFormat="1" applyFont="1" applyFill="1" applyBorder="1"/>
    <xf numFmtId="3" fontId="10" fillId="3" borderId="47" xfId="0" applyNumberFormat="1" applyFont="1" applyFill="1" applyBorder="1"/>
    <xf numFmtId="3" fontId="10" fillId="0" borderId="31" xfId="0" applyNumberFormat="1" applyFont="1" applyBorder="1"/>
    <xf numFmtId="3" fontId="10" fillId="0" borderId="1" xfId="0" applyNumberFormat="1" applyFont="1" applyBorder="1"/>
    <xf numFmtId="10" fontId="10" fillId="3" borderId="36" xfId="0" applyNumberFormat="1" applyFont="1" applyFill="1" applyBorder="1"/>
    <xf numFmtId="10" fontId="10" fillId="3" borderId="38" xfId="0" applyNumberFormat="1" applyFont="1" applyFill="1" applyBorder="1"/>
    <xf numFmtId="10" fontId="10" fillId="3" borderId="37" xfId="0" applyNumberFormat="1" applyFont="1" applyFill="1" applyBorder="1"/>
    <xf numFmtId="10" fontId="10" fillId="3" borderId="47" xfId="0" applyNumberFormat="1" applyFont="1" applyFill="1" applyBorder="1"/>
    <xf numFmtId="10" fontId="10" fillId="3" borderId="39" xfId="0" applyNumberFormat="1" applyFont="1" applyFill="1" applyBorder="1"/>
    <xf numFmtId="10" fontId="10" fillId="0" borderId="29" xfId="0" applyNumberFormat="1" applyFont="1" applyBorder="1"/>
    <xf numFmtId="10" fontId="10" fillId="0" borderId="27" xfId="0" applyNumberFormat="1" applyFont="1" applyBorder="1"/>
    <xf numFmtId="10" fontId="10" fillId="0" borderId="37" xfId="0" applyNumberFormat="1" applyFont="1" applyBorder="1"/>
    <xf numFmtId="0" fontId="10" fillId="0" borderId="3" xfId="2" applyFont="1" applyFill="1" applyBorder="1" applyAlignment="1">
      <alignment horizontal="left" vertical="center"/>
    </xf>
    <xf numFmtId="0" fontId="11" fillId="2" borderId="26" xfId="2" applyFont="1" applyFill="1" applyBorder="1" applyAlignment="1">
      <alignment horizontal="center" vertical="center"/>
    </xf>
    <xf numFmtId="3" fontId="10" fillId="0" borderId="0" xfId="2" applyNumberFormat="1" applyFont="1" applyBorder="1" applyAlignment="1">
      <alignment vertical="center"/>
    </xf>
    <xf numFmtId="3" fontId="10" fillId="0" borderId="13" xfId="2" applyNumberFormat="1" applyFont="1" applyBorder="1" applyAlignment="1">
      <alignment vertical="center"/>
    </xf>
    <xf numFmtId="3" fontId="11" fillId="2" borderId="26" xfId="2" applyNumberFormat="1" applyFont="1" applyFill="1" applyBorder="1" applyAlignment="1">
      <alignment vertical="center"/>
    </xf>
    <xf numFmtId="0" fontId="10" fillId="0" borderId="34" xfId="2" applyFont="1" applyFill="1" applyBorder="1" applyAlignment="1">
      <alignment horizontal="left" vertical="center"/>
    </xf>
    <xf numFmtId="0" fontId="10" fillId="0" borderId="45" xfId="2" applyFont="1" applyFill="1" applyBorder="1" applyAlignment="1">
      <alignment horizontal="left" vertical="center"/>
    </xf>
    <xf numFmtId="0" fontId="10" fillId="0" borderId="22" xfId="2" applyFont="1" applyFill="1" applyBorder="1" applyAlignment="1">
      <alignment horizontal="left" vertical="center"/>
    </xf>
    <xf numFmtId="3" fontId="10" fillId="0" borderId="22" xfId="2" applyNumberFormat="1" applyFont="1" applyBorder="1" applyAlignment="1">
      <alignment vertical="center"/>
    </xf>
    <xf numFmtId="3" fontId="11" fillId="2" borderId="1" xfId="2" applyNumberFormat="1" applyFont="1" applyFill="1" applyBorder="1" applyAlignment="1">
      <alignment vertical="center"/>
    </xf>
    <xf numFmtId="3" fontId="11" fillId="2" borderId="25" xfId="2" applyNumberFormat="1" applyFont="1" applyFill="1" applyBorder="1" applyAlignment="1">
      <alignment vertical="center"/>
    </xf>
    <xf numFmtId="3" fontId="10" fillId="0" borderId="45" xfId="2" applyNumberFormat="1" applyFont="1" applyBorder="1" applyAlignment="1">
      <alignment vertical="center"/>
    </xf>
    <xf numFmtId="3" fontId="10" fillId="0" borderId="0" xfId="2" applyNumberFormat="1" applyFont="1" applyFill="1" applyBorder="1" applyAlignment="1">
      <alignment vertical="center"/>
    </xf>
    <xf numFmtId="3" fontId="10" fillId="0" borderId="34" xfId="2" applyNumberFormat="1" applyFont="1" applyFill="1" applyBorder="1" applyAlignment="1">
      <alignment vertical="center"/>
    </xf>
    <xf numFmtId="3" fontId="10" fillId="0" borderId="13" xfId="2" applyNumberFormat="1" applyFont="1" applyFill="1" applyBorder="1" applyAlignment="1">
      <alignment vertical="center"/>
    </xf>
    <xf numFmtId="3" fontId="10" fillId="0" borderId="45" xfId="2" applyNumberFormat="1" applyFont="1" applyFill="1" applyBorder="1" applyAlignment="1">
      <alignment vertical="center"/>
    </xf>
    <xf numFmtId="3" fontId="10" fillId="0" borderId="49" xfId="2" applyNumberFormat="1" applyFont="1" applyFill="1" applyBorder="1" applyAlignment="1">
      <alignment vertical="center"/>
    </xf>
    <xf numFmtId="3" fontId="10" fillId="0" borderId="49" xfId="2" applyNumberFormat="1" applyFont="1" applyBorder="1" applyAlignment="1">
      <alignment vertical="center"/>
    </xf>
    <xf numFmtId="10" fontId="10" fillId="0" borderId="49" xfId="2" applyNumberFormat="1" applyFont="1" applyFill="1" applyBorder="1" applyAlignment="1">
      <alignment vertical="center"/>
    </xf>
    <xf numFmtId="10" fontId="11" fillId="2" borderId="26" xfId="2" applyNumberFormat="1" applyFont="1" applyFill="1" applyBorder="1" applyAlignment="1">
      <alignment vertical="center"/>
    </xf>
    <xf numFmtId="10" fontId="10" fillId="0" borderId="34" xfId="2" applyNumberFormat="1" applyFont="1" applyFill="1" applyBorder="1" applyAlignment="1">
      <alignment vertical="center"/>
    </xf>
    <xf numFmtId="10" fontId="10" fillId="0" borderId="45" xfId="2" applyNumberFormat="1" applyFont="1" applyFill="1" applyBorder="1" applyAlignment="1">
      <alignment vertical="center"/>
    </xf>
    <xf numFmtId="10" fontId="10" fillId="0" borderId="22" xfId="2" applyNumberFormat="1" applyFont="1" applyFill="1" applyBorder="1" applyAlignment="1">
      <alignment vertical="center"/>
    </xf>
    <xf numFmtId="3" fontId="10" fillId="0" borderId="22" xfId="2" applyNumberFormat="1" applyFont="1" applyFill="1" applyBorder="1" applyAlignment="1">
      <alignment vertical="center"/>
    </xf>
    <xf numFmtId="3" fontId="11" fillId="2" borderId="59" xfId="2" applyNumberFormat="1" applyFont="1" applyFill="1" applyBorder="1" applyAlignment="1">
      <alignment vertical="center"/>
    </xf>
    <xf numFmtId="0" fontId="11" fillId="7" borderId="26" xfId="2" applyFont="1" applyFill="1" applyBorder="1" applyAlignment="1">
      <alignment horizontal="center" vertical="center" wrapText="1"/>
    </xf>
    <xf numFmtId="3" fontId="9" fillId="0" borderId="0" xfId="2" applyNumberFormat="1" applyFont="1" applyFill="1" applyAlignment="1">
      <alignment vertical="center"/>
    </xf>
    <xf numFmtId="3" fontId="9" fillId="5" borderId="0" xfId="0" applyNumberFormat="1" applyFont="1" applyFill="1"/>
    <xf numFmtId="3" fontId="11" fillId="0" borderId="0" xfId="2" applyNumberFormat="1" applyFont="1" applyFill="1" applyBorder="1" applyAlignment="1">
      <alignment horizontal="center" vertical="center"/>
    </xf>
    <xf numFmtId="3" fontId="7" fillId="7" borderId="27" xfId="2" applyNumberFormat="1" applyFont="1" applyFill="1" applyBorder="1" applyAlignment="1">
      <alignment horizontal="center" vertical="center" textRotation="90" wrapText="1"/>
    </xf>
    <xf numFmtId="3" fontId="10" fillId="0" borderId="4" xfId="2" applyNumberFormat="1" applyFont="1" applyBorder="1" applyAlignment="1">
      <alignment vertical="center"/>
    </xf>
    <xf numFmtId="3" fontId="11" fillId="2" borderId="4" xfId="2" applyNumberFormat="1" applyFont="1" applyFill="1" applyBorder="1" applyAlignment="1">
      <alignment vertical="center"/>
    </xf>
    <xf numFmtId="3" fontId="11" fillId="2" borderId="17" xfId="2" applyNumberFormat="1" applyFont="1" applyFill="1" applyBorder="1" applyAlignment="1">
      <alignment vertical="center"/>
    </xf>
    <xf numFmtId="3" fontId="11" fillId="0" borderId="0" xfId="2" applyNumberFormat="1" applyFont="1" applyFill="1" applyBorder="1" applyAlignment="1">
      <alignment vertical="center"/>
    </xf>
    <xf numFmtId="3" fontId="10" fillId="0" borderId="0" xfId="2" applyNumberFormat="1" applyFont="1" applyAlignment="1">
      <alignment vertical="center"/>
    </xf>
    <xf numFmtId="1" fontId="9" fillId="0" borderId="0" xfId="2" applyNumberFormat="1" applyFont="1" applyFill="1" applyAlignment="1">
      <alignment vertical="center"/>
    </xf>
    <xf numFmtId="1" fontId="9" fillId="5" borderId="0" xfId="0" applyNumberFormat="1" applyFont="1" applyFill="1"/>
    <xf numFmtId="1" fontId="10" fillId="0" borderId="0" xfId="2" applyNumberFormat="1" applyFont="1" applyAlignment="1">
      <alignment vertical="center"/>
    </xf>
    <xf numFmtId="1" fontId="11" fillId="0" borderId="0" xfId="2" applyNumberFormat="1" applyFont="1" applyFill="1" applyBorder="1" applyAlignment="1">
      <alignment vertical="center"/>
    </xf>
    <xf numFmtId="3" fontId="10" fillId="0" borderId="0" xfId="0" applyNumberFormat="1" applyFont="1"/>
    <xf numFmtId="0" fontId="11" fillId="0" borderId="56" xfId="0" applyFont="1" applyBorder="1" applyAlignment="1">
      <alignment horizontal="center"/>
    </xf>
    <xf numFmtId="0" fontId="10" fillId="0" borderId="0" xfId="0" applyFont="1" applyAlignment="1">
      <alignment vertical="center"/>
    </xf>
    <xf numFmtId="4" fontId="10" fillId="5" borderId="0" xfId="0" applyNumberFormat="1" applyFont="1" applyFill="1"/>
    <xf numFmtId="4" fontId="11" fillId="5" borderId="0" xfId="2" applyNumberFormat="1" applyFont="1" applyFill="1" applyAlignment="1">
      <alignment vertical="center"/>
    </xf>
    <xf numFmtId="4" fontId="11" fillId="5" borderId="0" xfId="0" applyNumberFormat="1" applyFont="1" applyFill="1"/>
    <xf numFmtId="4" fontId="11" fillId="7" borderId="13" xfId="0" applyNumberFormat="1" applyFont="1" applyFill="1" applyBorder="1" applyAlignment="1">
      <alignment horizontal="center" vertical="center" textRotation="90" wrapText="1"/>
    </xf>
    <xf numFmtId="4" fontId="11" fillId="7" borderId="45" xfId="0" applyNumberFormat="1" applyFont="1" applyFill="1" applyBorder="1" applyAlignment="1">
      <alignment horizontal="center" vertical="center" textRotation="90" wrapText="1"/>
    </xf>
    <xf numFmtId="4" fontId="11" fillId="7" borderId="10" xfId="0" applyNumberFormat="1" applyFont="1" applyFill="1" applyBorder="1" applyAlignment="1">
      <alignment horizontal="center"/>
    </xf>
    <xf numFmtId="4" fontId="11" fillId="7" borderId="46" xfId="0" applyNumberFormat="1" applyFont="1" applyFill="1" applyBorder="1" applyAlignment="1">
      <alignment horizontal="center"/>
    </xf>
    <xf numFmtId="4" fontId="11" fillId="7" borderId="46" xfId="0" quotePrefix="1" applyNumberFormat="1" applyFont="1" applyFill="1" applyBorder="1" applyAlignment="1">
      <alignment horizontal="center"/>
    </xf>
    <xf numFmtId="4" fontId="10" fillId="0" borderId="13" xfId="0" applyNumberFormat="1" applyFont="1" applyBorder="1"/>
    <xf numFmtId="4" fontId="10" fillId="0" borderId="13" xfId="0" applyNumberFormat="1" applyFont="1" applyBorder="1" applyAlignment="1"/>
    <xf numFmtId="4" fontId="10" fillId="0" borderId="47" xfId="0" applyNumberFormat="1" applyFont="1" applyBorder="1"/>
    <xf numFmtId="4" fontId="10" fillId="0" borderId="0" xfId="0" applyNumberFormat="1" applyFont="1"/>
    <xf numFmtId="4" fontId="10" fillId="0" borderId="61" xfId="0" applyNumberFormat="1" applyFont="1" applyBorder="1"/>
    <xf numFmtId="4" fontId="10" fillId="0" borderId="36" xfId="0" applyNumberFormat="1" applyFont="1" applyBorder="1"/>
    <xf numFmtId="4" fontId="10" fillId="0" borderId="0" xfId="0" applyNumberFormat="1" applyFont="1" applyBorder="1"/>
    <xf numFmtId="4" fontId="10" fillId="0" borderId="50" xfId="0" applyNumberFormat="1" applyFont="1" applyBorder="1"/>
    <xf numFmtId="4" fontId="10" fillId="0" borderId="4" xfId="0" applyNumberFormat="1" applyFont="1" applyBorder="1"/>
    <xf numFmtId="4" fontId="11" fillId="0" borderId="36" xfId="0" applyNumberFormat="1" applyFont="1" applyBorder="1"/>
    <xf numFmtId="4" fontId="10" fillId="0" borderId="14" xfId="0" applyNumberFormat="1" applyFont="1" applyBorder="1"/>
    <xf numFmtId="3" fontId="10" fillId="0" borderId="56" xfId="0" applyNumberFormat="1" applyFont="1" applyBorder="1" applyAlignment="1">
      <alignment horizontal="center" vertical="center"/>
    </xf>
    <xf numFmtId="4" fontId="10" fillId="0" borderId="56" xfId="0" applyNumberFormat="1" applyFont="1" applyBorder="1"/>
    <xf numFmtId="3" fontId="10" fillId="0" borderId="4" xfId="0" applyNumberFormat="1" applyFont="1" applyBorder="1"/>
    <xf numFmtId="3" fontId="10" fillId="0" borderId="4" xfId="0" applyNumberFormat="1" applyFont="1" applyBorder="1" applyAlignment="1">
      <alignment horizontal="center" vertical="center"/>
    </xf>
    <xf numFmtId="4" fontId="11" fillId="0" borderId="37" xfId="0" applyNumberFormat="1" applyFont="1" applyBorder="1"/>
    <xf numFmtId="0" fontId="10" fillId="5" borderId="0" xfId="0" applyFont="1" applyFill="1" applyAlignment="1">
      <alignment horizontal="center"/>
    </xf>
    <xf numFmtId="0" fontId="11" fillId="5" borderId="0" xfId="2" applyFont="1" applyFill="1" applyAlignment="1">
      <alignment horizontal="center" vertical="center"/>
    </xf>
    <xf numFmtId="0" fontId="11" fillId="5" borderId="0" xfId="0" applyFont="1" applyFill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2" xfId="0" applyFont="1" applyBorder="1" applyAlignment="1">
      <alignment horizontal="center"/>
    </xf>
    <xf numFmtId="4" fontId="11" fillId="7" borderId="20" xfId="0" applyNumberFormat="1" applyFont="1" applyFill="1" applyBorder="1" applyAlignment="1">
      <alignment horizontal="center" vertical="center" textRotation="90" wrapText="1"/>
    </xf>
    <xf numFmtId="4" fontId="11" fillId="7" borderId="11" xfId="0" applyNumberFormat="1" applyFont="1" applyFill="1" applyBorder="1" applyAlignment="1">
      <alignment horizontal="center"/>
    </xf>
    <xf numFmtId="4" fontId="11" fillId="0" borderId="56" xfId="0" applyNumberFormat="1" applyFont="1" applyBorder="1"/>
    <xf numFmtId="0" fontId="10" fillId="0" borderId="0" xfId="0" applyFont="1" applyAlignment="1">
      <alignment horizontal="left"/>
    </xf>
    <xf numFmtId="0" fontId="11" fillId="7" borderId="26" xfId="2" applyFont="1" applyFill="1" applyBorder="1" applyAlignment="1">
      <alignment horizontal="center" vertical="center" wrapText="1"/>
    </xf>
    <xf numFmtId="0" fontId="20" fillId="0" borderId="26" xfId="4" applyFont="1" applyFill="1" applyBorder="1"/>
    <xf numFmtId="0" fontId="3" fillId="0" borderId="26" xfId="4" applyFont="1" applyFill="1" applyBorder="1" applyAlignment="1">
      <alignment horizontal="center" vertical="center"/>
    </xf>
    <xf numFmtId="4" fontId="3" fillId="0" borderId="26" xfId="4" applyNumberFormat="1" applyFont="1" applyFill="1" applyBorder="1" applyAlignment="1">
      <alignment horizontal="center" vertical="center"/>
    </xf>
    <xf numFmtId="0" fontId="22" fillId="0" borderId="26" xfId="4" applyFont="1" applyFill="1" applyBorder="1" applyAlignment="1">
      <alignment horizontal="center" vertical="center"/>
    </xf>
    <xf numFmtId="0" fontId="10" fillId="0" borderId="0" xfId="4" applyFont="1" applyFill="1"/>
    <xf numFmtId="0" fontId="22" fillId="0" borderId="26" xfId="4" applyFont="1" applyFill="1" applyBorder="1"/>
    <xf numFmtId="0" fontId="11" fillId="7" borderId="26" xfId="0" applyFont="1" applyFill="1" applyBorder="1" applyAlignment="1">
      <alignment horizontal="center" vertical="center" wrapText="1"/>
    </xf>
    <xf numFmtId="165" fontId="11" fillId="7" borderId="26" xfId="0" applyNumberFormat="1" applyFont="1" applyFill="1" applyBorder="1" applyAlignment="1">
      <alignment horizontal="center" textRotation="90" wrapText="1"/>
    </xf>
    <xf numFmtId="4" fontId="11" fillId="0" borderId="17" xfId="0" applyNumberFormat="1" applyFont="1" applyBorder="1"/>
    <xf numFmtId="0" fontId="11" fillId="7" borderId="26" xfId="2" applyFont="1" applyFill="1" applyBorder="1" applyAlignment="1">
      <alignment horizontal="center" vertical="center"/>
    </xf>
    <xf numFmtId="0" fontId="11" fillId="7" borderId="26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/>
    </xf>
    <xf numFmtId="0" fontId="10" fillId="0" borderId="63" xfId="2" applyFont="1" applyFill="1" applyBorder="1" applyAlignment="1">
      <alignment horizontal="left" vertical="center"/>
    </xf>
    <xf numFmtId="3" fontId="10" fillId="0" borderId="26" xfId="2" applyNumberFormat="1" applyFont="1" applyFill="1" applyBorder="1" applyAlignment="1">
      <alignment vertical="center"/>
    </xf>
    <xf numFmtId="3" fontId="11" fillId="0" borderId="26" xfId="2" applyNumberFormat="1" applyFont="1" applyFill="1" applyBorder="1" applyAlignment="1">
      <alignment vertical="center"/>
    </xf>
    <xf numFmtId="0" fontId="11" fillId="7" borderId="26" xfId="2" applyFont="1" applyFill="1" applyBorder="1" applyAlignment="1">
      <alignment horizontal="center" vertical="center"/>
    </xf>
    <xf numFmtId="0" fontId="11" fillId="7" borderId="26" xfId="2" applyFont="1" applyFill="1" applyBorder="1" applyAlignment="1">
      <alignment horizontal="center" vertical="center" wrapText="1"/>
    </xf>
    <xf numFmtId="0" fontId="11" fillId="2" borderId="26" xfId="2" applyFont="1" applyFill="1" applyBorder="1" applyAlignment="1">
      <alignment vertical="center"/>
    </xf>
    <xf numFmtId="0" fontId="11" fillId="0" borderId="3" xfId="2" applyFont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0" fillId="0" borderId="22" xfId="2" applyFont="1" applyBorder="1" applyAlignment="1">
      <alignment horizontal="center" vertical="center"/>
    </xf>
    <xf numFmtId="0" fontId="11" fillId="0" borderId="34" xfId="2" applyFont="1" applyFill="1" applyBorder="1" applyAlignment="1">
      <alignment vertical="center"/>
    </xf>
    <xf numFmtId="0" fontId="10" fillId="0" borderId="22" xfId="2" applyFont="1" applyBorder="1" applyAlignment="1">
      <alignment vertical="center"/>
    </xf>
    <xf numFmtId="0" fontId="10" fillId="0" borderId="64" xfId="4" applyFont="1" applyFill="1" applyBorder="1" applyAlignment="1">
      <alignment horizontal="left" vertical="center" wrapText="1"/>
    </xf>
    <xf numFmtId="0" fontId="10" fillId="0" borderId="64" xfId="2" applyFont="1" applyFill="1" applyBorder="1" applyAlignment="1">
      <alignment horizontal="center" vertical="center" wrapText="1"/>
    </xf>
    <xf numFmtId="0" fontId="10" fillId="0" borderId="64" xfId="4" applyFont="1" applyFill="1" applyBorder="1" applyAlignment="1">
      <alignment horizontal="center" vertical="center" wrapText="1"/>
    </xf>
    <xf numFmtId="43" fontId="10" fillId="0" borderId="64" xfId="5" applyFont="1" applyFill="1" applyBorder="1" applyAlignment="1">
      <alignment horizontal="right" vertical="center" wrapText="1"/>
    </xf>
    <xf numFmtId="4" fontId="10" fillId="0" borderId="64" xfId="6" applyNumberFormat="1" applyFont="1" applyFill="1" applyBorder="1" applyAlignment="1">
      <alignment horizontal="center" vertical="center" wrapText="1"/>
    </xf>
    <xf numFmtId="0" fontId="10" fillId="0" borderId="64" xfId="6" applyFont="1" applyFill="1" applyBorder="1" applyAlignment="1">
      <alignment vertical="center" wrapText="1"/>
    </xf>
    <xf numFmtId="0" fontId="10" fillId="0" borderId="64" xfId="2" applyFont="1" applyFill="1" applyBorder="1" applyAlignment="1">
      <alignment horizontal="left" vertical="center" wrapText="1"/>
    </xf>
    <xf numFmtId="14" fontId="10" fillId="0" borderId="64" xfId="2" applyNumberFormat="1" applyFont="1" applyFill="1" applyBorder="1" applyAlignment="1">
      <alignment horizontal="center" vertical="center" wrapText="1"/>
    </xf>
    <xf numFmtId="0" fontId="10" fillId="0" borderId="64" xfId="6" applyFont="1" applyFill="1" applyBorder="1" applyAlignment="1">
      <alignment horizontal="left" vertical="center" wrapText="1"/>
    </xf>
    <xf numFmtId="49" fontId="10" fillId="0" borderId="64" xfId="4" applyNumberFormat="1" applyFont="1" applyFill="1" applyBorder="1" applyAlignment="1">
      <alignment horizontal="center" vertical="center" wrapText="1"/>
    </xf>
    <xf numFmtId="167" fontId="10" fillId="0" borderId="64" xfId="6" applyNumberFormat="1" applyFont="1" applyFill="1" applyBorder="1" applyAlignment="1">
      <alignment horizontal="center" vertical="center" wrapText="1"/>
    </xf>
    <xf numFmtId="14" fontId="10" fillId="0" borderId="64" xfId="4" applyNumberFormat="1" applyFont="1" applyFill="1" applyBorder="1" applyAlignment="1">
      <alignment horizontal="center" vertical="center" wrapText="1"/>
    </xf>
    <xf numFmtId="49" fontId="10" fillId="0" borderId="64" xfId="4" applyNumberFormat="1" applyFont="1" applyFill="1" applyBorder="1" applyAlignment="1">
      <alignment vertical="center" wrapText="1"/>
    </xf>
    <xf numFmtId="166" fontId="10" fillId="0" borderId="64" xfId="4" applyNumberFormat="1" applyFont="1" applyFill="1" applyBorder="1" applyAlignment="1">
      <alignment horizontal="right" vertical="center" wrapText="1"/>
    </xf>
    <xf numFmtId="14" fontId="10" fillId="0" borderId="64" xfId="6" applyNumberFormat="1" applyFont="1" applyFill="1" applyBorder="1" applyAlignment="1">
      <alignment horizontal="center" vertical="center" wrapText="1"/>
    </xf>
    <xf numFmtId="4" fontId="10" fillId="0" borderId="64" xfId="4" applyNumberFormat="1" applyFont="1" applyFill="1" applyBorder="1" applyAlignment="1">
      <alignment horizontal="right" vertical="center" wrapText="1"/>
    </xf>
    <xf numFmtId="49" fontId="10" fillId="0" borderId="64" xfId="2" applyNumberFormat="1" applyFont="1" applyFill="1" applyBorder="1" applyAlignment="1">
      <alignment horizontal="center" vertical="center" wrapText="1"/>
    </xf>
    <xf numFmtId="0" fontId="10" fillId="5" borderId="64" xfId="2" applyFont="1" applyFill="1" applyBorder="1" applyAlignment="1">
      <alignment horizontal="center" vertical="center" wrapText="1"/>
    </xf>
    <xf numFmtId="0" fontId="10" fillId="5" borderId="64" xfId="4" applyFont="1" applyFill="1" applyBorder="1" applyAlignment="1">
      <alignment horizontal="center" vertical="center" wrapText="1"/>
    </xf>
    <xf numFmtId="43" fontId="10" fillId="5" borderId="64" xfId="5" applyFont="1" applyFill="1" applyBorder="1" applyAlignment="1">
      <alignment horizontal="right" vertical="center" wrapText="1"/>
    </xf>
    <xf numFmtId="4" fontId="10" fillId="5" borderId="64" xfId="6" applyNumberFormat="1" applyFont="1" applyFill="1" applyBorder="1" applyAlignment="1">
      <alignment horizontal="center" vertical="center" wrapText="1"/>
    </xf>
    <xf numFmtId="0" fontId="10" fillId="5" borderId="64" xfId="6" applyFont="1" applyFill="1" applyBorder="1" applyAlignment="1">
      <alignment vertical="center" wrapText="1"/>
    </xf>
    <xf numFmtId="4" fontId="10" fillId="0" borderId="64" xfId="6" quotePrefix="1" applyNumberFormat="1" applyFont="1" applyFill="1" applyBorder="1" applyAlignment="1">
      <alignment horizontal="center" vertical="center" wrapText="1"/>
    </xf>
    <xf numFmtId="166" fontId="10" fillId="5" borderId="64" xfId="4" applyNumberFormat="1" applyFont="1" applyFill="1" applyBorder="1" applyAlignment="1">
      <alignment horizontal="right" vertical="center" wrapText="1"/>
    </xf>
    <xf numFmtId="49" fontId="10" fillId="5" borderId="64" xfId="4" applyNumberFormat="1" applyFont="1" applyFill="1" applyBorder="1" applyAlignment="1">
      <alignment horizontal="center" vertical="center" wrapText="1"/>
    </xf>
    <xf numFmtId="14" fontId="10" fillId="5" borderId="64" xfId="6" applyNumberFormat="1" applyFont="1" applyFill="1" applyBorder="1" applyAlignment="1">
      <alignment horizontal="center" vertical="center" wrapText="1"/>
    </xf>
    <xf numFmtId="49" fontId="10" fillId="5" borderId="64" xfId="4" applyNumberFormat="1" applyFont="1" applyFill="1" applyBorder="1" applyAlignment="1">
      <alignment vertical="center" wrapText="1"/>
    </xf>
    <xf numFmtId="49" fontId="10" fillId="5" borderId="64" xfId="8" applyNumberFormat="1" applyFont="1" applyFill="1" applyBorder="1" applyAlignment="1">
      <alignment vertical="center" wrapText="1"/>
    </xf>
    <xf numFmtId="4" fontId="10" fillId="5" borderId="64" xfId="4" applyNumberFormat="1" applyFont="1" applyFill="1" applyBorder="1" applyAlignment="1">
      <alignment horizontal="right" vertical="center" wrapText="1"/>
    </xf>
    <xf numFmtId="4" fontId="10" fillId="5" borderId="64" xfId="7" applyNumberFormat="1" applyFont="1" applyFill="1" applyBorder="1" applyAlignment="1">
      <alignment horizontal="center" vertical="center" wrapText="1"/>
    </xf>
    <xf numFmtId="14" fontId="10" fillId="5" borderId="64" xfId="2" applyNumberFormat="1" applyFont="1" applyFill="1" applyBorder="1" applyAlignment="1">
      <alignment horizontal="center" vertical="center" wrapText="1"/>
    </xf>
    <xf numFmtId="17" fontId="10" fillId="0" borderId="64" xfId="2" quotePrefix="1" applyNumberFormat="1" applyFont="1" applyFill="1" applyBorder="1" applyAlignment="1">
      <alignment horizontal="center" vertical="center" wrapText="1"/>
    </xf>
    <xf numFmtId="14" fontId="10" fillId="5" borderId="64" xfId="7" applyNumberFormat="1" applyFont="1" applyFill="1" applyBorder="1" applyAlignment="1">
      <alignment horizontal="center" vertical="center" wrapText="1"/>
    </xf>
    <xf numFmtId="164" fontId="10" fillId="0" borderId="0" xfId="4" applyNumberFormat="1" applyFont="1" applyFill="1" applyBorder="1" applyAlignment="1">
      <alignment vertical="center"/>
    </xf>
    <xf numFmtId="164" fontId="10" fillId="0" borderId="0" xfId="4" applyNumberFormat="1" applyFont="1" applyFill="1" applyAlignment="1">
      <alignment vertical="center"/>
    </xf>
    <xf numFmtId="0" fontId="10" fillId="0" borderId="0" xfId="4" applyFont="1" applyFill="1" applyAlignment="1">
      <alignment vertical="center"/>
    </xf>
    <xf numFmtId="0" fontId="10" fillId="0" borderId="0" xfId="4" applyFont="1" applyFill="1" applyBorder="1" applyAlignment="1">
      <alignment vertical="center"/>
    </xf>
    <xf numFmtId="49" fontId="10" fillId="0" borderId="0" xfId="4" applyNumberFormat="1" applyFont="1" applyFill="1" applyBorder="1" applyAlignment="1">
      <alignment horizontal="left" vertical="center" wrapText="1"/>
    </xf>
    <xf numFmtId="49" fontId="10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/>
    </xf>
    <xf numFmtId="0" fontId="10" fillId="0" borderId="0" xfId="4" applyFont="1" applyFill="1" applyAlignment="1">
      <alignment vertical="center" wrapText="1"/>
    </xf>
    <xf numFmtId="164" fontId="10" fillId="9" borderId="0" xfId="4" applyNumberFormat="1" applyFont="1" applyFill="1" applyAlignment="1">
      <alignment vertical="center"/>
    </xf>
    <xf numFmtId="0" fontId="10" fillId="9" borderId="0" xfId="4" applyFont="1" applyFill="1" applyAlignment="1">
      <alignment vertical="center"/>
    </xf>
    <xf numFmtId="0" fontId="10" fillId="0" borderId="64" xfId="4" applyFont="1" applyFill="1" applyBorder="1" applyAlignment="1">
      <alignment horizontal="left" vertical="center"/>
    </xf>
    <xf numFmtId="0" fontId="10" fillId="9" borderId="0" xfId="4" applyFont="1" applyFill="1" applyAlignment="1">
      <alignment vertical="center" wrapText="1"/>
    </xf>
    <xf numFmtId="0" fontId="10" fillId="10" borderId="0" xfId="4" applyFont="1" applyFill="1" applyBorder="1" applyAlignment="1">
      <alignment vertical="center" wrapText="1"/>
    </xf>
    <xf numFmtId="164" fontId="10" fillId="10" borderId="0" xfId="4" applyNumberFormat="1" applyFont="1" applyFill="1" applyBorder="1" applyAlignment="1">
      <alignment vertical="center"/>
    </xf>
    <xf numFmtId="0" fontId="10" fillId="10" borderId="0" xfId="4" applyFont="1" applyFill="1" applyBorder="1" applyAlignment="1">
      <alignment vertical="center"/>
    </xf>
    <xf numFmtId="0" fontId="10" fillId="10" borderId="0" xfId="4" applyFont="1" applyFill="1" applyAlignment="1">
      <alignment vertical="center"/>
    </xf>
    <xf numFmtId="49" fontId="10" fillId="10" borderId="0" xfId="4" applyNumberFormat="1" applyFont="1" applyFill="1" applyBorder="1" applyAlignment="1">
      <alignment horizontal="left" vertical="center" wrapText="1"/>
    </xf>
    <xf numFmtId="49" fontId="10" fillId="10" borderId="0" xfId="4" applyNumberFormat="1" applyFont="1" applyFill="1" applyBorder="1" applyAlignment="1">
      <alignment horizontal="center" vertical="center" wrapText="1"/>
    </xf>
    <xf numFmtId="0" fontId="10" fillId="9" borderId="0" xfId="4" applyFont="1" applyFill="1" applyBorder="1" applyAlignment="1">
      <alignment horizontal="center" vertical="center"/>
    </xf>
    <xf numFmtId="0" fontId="10" fillId="9" borderId="0" xfId="4" applyFont="1" applyFill="1" applyBorder="1" applyAlignment="1">
      <alignment vertical="center"/>
    </xf>
    <xf numFmtId="49" fontId="10" fillId="9" borderId="0" xfId="4" applyNumberFormat="1" applyFont="1" applyFill="1" applyBorder="1" applyAlignment="1">
      <alignment horizontal="center" vertical="center" wrapText="1"/>
    </xf>
    <xf numFmtId="164" fontId="10" fillId="9" borderId="0" xfId="4" applyNumberFormat="1" applyFont="1" applyFill="1" applyBorder="1" applyAlignment="1">
      <alignment vertical="center"/>
    </xf>
    <xf numFmtId="49" fontId="10" fillId="9" borderId="0" xfId="8" applyNumberFormat="1" applyFont="1" applyFill="1" applyBorder="1" applyAlignment="1">
      <alignment horizontal="center" vertical="center" wrapText="1"/>
    </xf>
    <xf numFmtId="0" fontId="10" fillId="11" borderId="0" xfId="4" applyFont="1" applyFill="1" applyBorder="1" applyAlignment="1">
      <alignment horizontal="center" vertical="center"/>
    </xf>
    <xf numFmtId="0" fontId="10" fillId="11" borderId="0" xfId="4" applyFont="1" applyFill="1" applyBorder="1" applyAlignment="1">
      <alignment vertical="center"/>
    </xf>
    <xf numFmtId="164" fontId="10" fillId="11" borderId="0" xfId="4" applyNumberFormat="1" applyFont="1" applyFill="1" applyBorder="1" applyAlignment="1">
      <alignment vertical="center"/>
    </xf>
    <xf numFmtId="0" fontId="10" fillId="11" borderId="0" xfId="4" applyFont="1" applyFill="1" applyAlignment="1">
      <alignment vertical="center"/>
    </xf>
    <xf numFmtId="167" fontId="10" fillId="5" borderId="64" xfId="6" applyNumberFormat="1" applyFont="1" applyFill="1" applyBorder="1" applyAlignment="1">
      <alignment horizontal="center" vertical="center" wrapText="1"/>
    </xf>
    <xf numFmtId="167" fontId="10" fillId="5" borderId="64" xfId="6" applyNumberFormat="1" applyFont="1" applyFill="1" applyBorder="1" applyAlignment="1">
      <alignment vertical="center" wrapText="1"/>
    </xf>
    <xf numFmtId="0" fontId="10" fillId="9" borderId="0" xfId="4" applyFont="1" applyFill="1" applyAlignment="1">
      <alignment horizontal="center" vertical="center" wrapText="1"/>
    </xf>
    <xf numFmtId="164" fontId="10" fillId="5" borderId="0" xfId="4" applyNumberFormat="1" applyFont="1" applyFill="1" applyAlignment="1">
      <alignment vertical="center"/>
    </xf>
    <xf numFmtId="0" fontId="10" fillId="5" borderId="0" xfId="4" applyFont="1" applyFill="1" applyAlignment="1">
      <alignment vertical="center"/>
    </xf>
    <xf numFmtId="164" fontId="10" fillId="11" borderId="0" xfId="4" applyNumberFormat="1" applyFont="1" applyFill="1" applyAlignment="1">
      <alignment vertical="center"/>
    </xf>
    <xf numFmtId="0" fontId="10" fillId="5" borderId="0" xfId="4" applyFont="1" applyFill="1" applyBorder="1" applyAlignment="1">
      <alignment horizontal="center" vertical="center"/>
    </xf>
    <xf numFmtId="0" fontId="10" fillId="5" borderId="0" xfId="4" applyFont="1" applyFill="1" applyBorder="1" applyAlignment="1">
      <alignment vertical="center"/>
    </xf>
    <xf numFmtId="49" fontId="10" fillId="5" borderId="0" xfId="4" applyNumberFormat="1" applyFont="1" applyFill="1" applyBorder="1" applyAlignment="1">
      <alignment horizontal="center" vertical="center" wrapText="1"/>
    </xf>
    <xf numFmtId="0" fontId="11" fillId="11" borderId="26" xfId="2" applyFont="1" applyFill="1" applyBorder="1" applyAlignment="1">
      <alignment horizontal="center" vertical="center" wrapText="1"/>
    </xf>
    <xf numFmtId="43" fontId="11" fillId="11" borderId="26" xfId="5" applyFont="1" applyFill="1" applyBorder="1" applyAlignment="1">
      <alignment horizontal="right" vertical="center" wrapText="1"/>
    </xf>
    <xf numFmtId="0" fontId="11" fillId="11" borderId="26" xfId="2" applyFont="1" applyFill="1" applyBorder="1" applyAlignment="1">
      <alignment vertical="center" wrapText="1"/>
    </xf>
    <xf numFmtId="166" fontId="10" fillId="0" borderId="64" xfId="2" applyNumberFormat="1" applyFont="1" applyFill="1" applyBorder="1" applyAlignment="1">
      <alignment horizontal="right" vertical="center" wrapText="1"/>
    </xf>
    <xf numFmtId="0" fontId="11" fillId="12" borderId="26" xfId="2" applyFont="1" applyFill="1" applyBorder="1" applyAlignment="1">
      <alignment horizontal="center" vertical="center" wrapText="1"/>
    </xf>
    <xf numFmtId="43" fontId="11" fillId="12" borderId="26" xfId="5" applyFont="1" applyFill="1" applyBorder="1" applyAlignment="1">
      <alignment horizontal="right" vertical="center" wrapText="1"/>
    </xf>
    <xf numFmtId="0" fontId="11" fillId="12" borderId="26" xfId="2" applyFont="1" applyFill="1" applyBorder="1" applyAlignment="1">
      <alignment vertical="center" wrapText="1"/>
    </xf>
    <xf numFmtId="0" fontId="10" fillId="12" borderId="0" xfId="4" applyFont="1" applyFill="1" applyBorder="1" applyAlignment="1">
      <alignment horizontal="center" vertical="center"/>
    </xf>
    <xf numFmtId="0" fontId="10" fillId="12" borderId="0" xfId="4" applyFont="1" applyFill="1" applyBorder="1" applyAlignment="1">
      <alignment vertical="center"/>
    </xf>
    <xf numFmtId="164" fontId="10" fillId="12" borderId="0" xfId="4" applyNumberFormat="1" applyFont="1" applyFill="1" applyBorder="1" applyAlignment="1">
      <alignment vertical="center"/>
    </xf>
    <xf numFmtId="0" fontId="10" fillId="12" borderId="0" xfId="4" applyFont="1" applyFill="1" applyAlignment="1">
      <alignment vertical="center"/>
    </xf>
    <xf numFmtId="15" fontId="11" fillId="7" borderId="26" xfId="2" applyNumberFormat="1" applyFont="1" applyFill="1" applyBorder="1" applyAlignment="1">
      <alignment horizontal="center" vertical="center"/>
    </xf>
    <xf numFmtId="0" fontId="10" fillId="0" borderId="26" xfId="2" applyFont="1" applyFill="1" applyBorder="1" applyAlignment="1">
      <alignment horizontal="left" vertical="center" wrapText="1"/>
    </xf>
    <xf numFmtId="4" fontId="10" fillId="0" borderId="26" xfId="7" applyNumberFormat="1" applyFont="1" applyFill="1" applyBorder="1" applyAlignment="1">
      <alignment horizontal="center" vertical="center" wrapText="1"/>
    </xf>
    <xf numFmtId="0" fontId="11" fillId="0" borderId="26" xfId="2" applyFont="1" applyFill="1" applyBorder="1" applyAlignment="1">
      <alignment horizontal="left" vertical="center"/>
    </xf>
    <xf numFmtId="43" fontId="10" fillId="0" borderId="26" xfId="5" applyFont="1" applyFill="1" applyBorder="1" applyAlignment="1">
      <alignment vertical="center" wrapText="1"/>
    </xf>
    <xf numFmtId="0" fontId="11" fillId="0" borderId="26" xfId="2" applyFont="1" applyFill="1" applyBorder="1" applyAlignment="1">
      <alignment vertical="center"/>
    </xf>
    <xf numFmtId="0" fontId="10" fillId="0" borderId="26" xfId="2" applyFont="1" applyFill="1" applyBorder="1" applyAlignment="1">
      <alignment vertical="center" wrapText="1"/>
    </xf>
    <xf numFmtId="0" fontId="10" fillId="0" borderId="26" xfId="4" applyFont="1" applyFill="1" applyBorder="1" applyAlignment="1">
      <alignment vertical="center" wrapText="1"/>
    </xf>
    <xf numFmtId="43" fontId="11" fillId="2" borderId="26" xfId="2" applyNumberFormat="1" applyFont="1" applyFill="1" applyBorder="1" applyAlignment="1">
      <alignment vertical="center"/>
    </xf>
    <xf numFmtId="15" fontId="11" fillId="7" borderId="26" xfId="2" applyNumberFormat="1" applyFont="1" applyFill="1" applyBorder="1" applyAlignment="1">
      <alignment horizontal="center" vertical="center" wrapText="1"/>
    </xf>
    <xf numFmtId="49" fontId="10" fillId="0" borderId="26" xfId="4" applyNumberFormat="1" applyFont="1" applyFill="1" applyBorder="1" applyAlignment="1">
      <alignment horizontal="center" vertical="center"/>
    </xf>
    <xf numFmtId="0" fontId="10" fillId="0" borderId="26" xfId="4" applyFont="1" applyFill="1" applyBorder="1" applyAlignment="1">
      <alignment horizontal="center" vertical="center"/>
    </xf>
    <xf numFmtId="0" fontId="15" fillId="0" borderId="26" xfId="4" applyFont="1" applyFill="1" applyBorder="1" applyAlignment="1">
      <alignment vertical="center" wrapText="1"/>
    </xf>
    <xf numFmtId="0" fontId="10" fillId="0" borderId="26" xfId="9" applyFont="1" applyFill="1" applyBorder="1" applyAlignment="1">
      <alignment horizontal="center" vertical="center" wrapText="1"/>
    </xf>
    <xf numFmtId="0" fontId="10" fillId="0" borderId="26" xfId="4" applyFont="1" applyFill="1" applyBorder="1" applyAlignment="1">
      <alignment vertical="center"/>
    </xf>
    <xf numFmtId="0" fontId="10" fillId="0" borderId="26" xfId="9" applyFont="1" applyFill="1" applyBorder="1" applyAlignment="1">
      <alignment horizontal="justify" vertical="center"/>
    </xf>
    <xf numFmtId="3" fontId="10" fillId="0" borderId="26" xfId="4" applyNumberFormat="1" applyFont="1" applyFill="1" applyBorder="1" applyAlignment="1">
      <alignment horizontal="center" vertical="center"/>
    </xf>
    <xf numFmtId="0" fontId="10" fillId="5" borderId="0" xfId="4" applyFont="1" applyFill="1"/>
    <xf numFmtId="49" fontId="10" fillId="11" borderId="26" xfId="4" applyNumberFormat="1" applyFont="1" applyFill="1" applyBorder="1" applyAlignment="1">
      <alignment vertical="center"/>
    </xf>
    <xf numFmtId="0" fontId="10" fillId="11" borderId="26" xfId="4" applyFont="1" applyFill="1" applyBorder="1" applyAlignment="1">
      <alignment vertical="center"/>
    </xf>
    <xf numFmtId="0" fontId="10" fillId="11" borderId="26" xfId="4" applyFont="1" applyFill="1" applyBorder="1" applyAlignment="1">
      <alignment horizontal="center" vertical="center"/>
    </xf>
    <xf numFmtId="0" fontId="10" fillId="11" borderId="26" xfId="4" applyFont="1" applyFill="1" applyBorder="1" applyAlignment="1">
      <alignment horizontal="center" vertical="center" wrapText="1"/>
    </xf>
    <xf numFmtId="165" fontId="10" fillId="11" borderId="26" xfId="4" applyNumberFormat="1" applyFont="1" applyFill="1" applyBorder="1" applyAlignment="1">
      <alignment vertical="center"/>
    </xf>
    <xf numFmtId="3" fontId="10" fillId="11" borderId="26" xfId="4" applyNumberFormat="1" applyFont="1" applyFill="1" applyBorder="1" applyAlignment="1">
      <alignment horizontal="center" vertical="center"/>
    </xf>
    <xf numFmtId="3" fontId="11" fillId="11" borderId="26" xfId="5" applyNumberFormat="1" applyFont="1" applyFill="1" applyBorder="1" applyAlignment="1">
      <alignment horizontal="right" vertical="center"/>
    </xf>
    <xf numFmtId="49" fontId="10" fillId="0" borderId="22" xfId="4" applyNumberFormat="1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2" xfId="9" applyFont="1" applyFill="1" applyBorder="1" applyAlignment="1">
      <alignment horizontal="center" vertical="center" wrapText="1"/>
    </xf>
    <xf numFmtId="0" fontId="10" fillId="0" borderId="22" xfId="9" applyFont="1" applyFill="1" applyBorder="1" applyAlignment="1">
      <alignment horizontal="justify" vertical="center"/>
    </xf>
    <xf numFmtId="165" fontId="11" fillId="7" borderId="26" xfId="0" applyNumberFormat="1" applyFont="1" applyFill="1" applyBorder="1" applyAlignment="1">
      <alignment horizontal="center" vertical="center" textRotation="90" wrapText="1"/>
    </xf>
    <xf numFmtId="0" fontId="18" fillId="0" borderId="34" xfId="0" applyFont="1" applyBorder="1"/>
    <xf numFmtId="0" fontId="18" fillId="0" borderId="45" xfId="0" applyFont="1" applyBorder="1"/>
    <xf numFmtId="0" fontId="10" fillId="0" borderId="66" xfId="2" applyFont="1" applyFill="1" applyBorder="1" applyAlignment="1">
      <alignment horizontal="left" vertical="center" wrapText="1"/>
    </xf>
    <xf numFmtId="0" fontId="10" fillId="0" borderId="67" xfId="4" applyFont="1" applyFill="1" applyBorder="1" applyAlignment="1">
      <alignment horizontal="center" vertical="center" wrapText="1"/>
    </xf>
    <xf numFmtId="0" fontId="10" fillId="0" borderId="68" xfId="4" applyFont="1" applyFill="1" applyBorder="1" applyAlignment="1">
      <alignment horizontal="center" vertical="center" wrapText="1"/>
    </xf>
    <xf numFmtId="0" fontId="10" fillId="0" borderId="68" xfId="2" applyFont="1" applyFill="1" applyBorder="1" applyAlignment="1">
      <alignment horizontal="center" vertical="center" wrapText="1"/>
    </xf>
    <xf numFmtId="43" fontId="10" fillId="0" borderId="68" xfId="5" applyFont="1" applyFill="1" applyBorder="1" applyAlignment="1">
      <alignment horizontal="right" vertical="center" wrapText="1"/>
    </xf>
    <xf numFmtId="4" fontId="10" fillId="0" borderId="68" xfId="6" applyNumberFormat="1" applyFont="1" applyFill="1" applyBorder="1" applyAlignment="1">
      <alignment horizontal="center" vertical="center" wrapText="1"/>
    </xf>
    <xf numFmtId="0" fontId="10" fillId="0" borderId="68" xfId="6" applyFont="1" applyFill="1" applyBorder="1" applyAlignment="1">
      <alignment vertical="center" wrapText="1"/>
    </xf>
    <xf numFmtId="0" fontId="10" fillId="0" borderId="67" xfId="2" applyFont="1" applyFill="1" applyBorder="1" applyAlignment="1">
      <alignment horizontal="center" vertical="center" wrapText="1"/>
    </xf>
    <xf numFmtId="0" fontId="11" fillId="8" borderId="26" xfId="4" applyFont="1" applyFill="1" applyBorder="1" applyAlignment="1">
      <alignment horizontal="center"/>
    </xf>
    <xf numFmtId="0" fontId="11" fillId="8" borderId="26" xfId="4" applyFont="1" applyFill="1" applyBorder="1" applyAlignment="1">
      <alignment horizontal="center" vertical="center"/>
    </xf>
    <xf numFmtId="49" fontId="11" fillId="8" borderId="26" xfId="4" applyNumberFormat="1" applyFont="1" applyFill="1" applyBorder="1" applyAlignment="1">
      <alignment horizontal="center" wrapText="1"/>
    </xf>
    <xf numFmtId="4" fontId="11" fillId="8" borderId="26" xfId="4" applyNumberFormat="1" applyFont="1" applyFill="1" applyBorder="1" applyAlignment="1">
      <alignment horizontal="center"/>
    </xf>
    <xf numFmtId="0" fontId="11" fillId="0" borderId="26" xfId="4" applyFont="1" applyBorder="1" applyAlignment="1">
      <alignment horizontal="center"/>
    </xf>
    <xf numFmtId="0" fontId="11" fillId="0" borderId="26" xfId="4" applyFont="1" applyBorder="1" applyAlignment="1">
      <alignment horizontal="center" vertical="center"/>
    </xf>
    <xf numFmtId="0" fontId="10" fillId="0" borderId="26" xfId="4" applyFont="1" applyBorder="1"/>
    <xf numFmtId="0" fontId="10" fillId="0" borderId="26" xfId="4" applyFont="1" applyBorder="1" applyAlignment="1">
      <alignment horizontal="center" vertical="center"/>
    </xf>
    <xf numFmtId="49" fontId="10" fillId="0" borderId="26" xfId="4" applyNumberFormat="1" applyFont="1" applyBorder="1" applyAlignment="1">
      <alignment horizontal="center"/>
    </xf>
    <xf numFmtId="4" fontId="11" fillId="0" borderId="26" xfId="4" applyNumberFormat="1" applyFont="1" applyBorder="1"/>
    <xf numFmtId="0" fontId="10" fillId="0" borderId="3" xfId="4" applyFont="1" applyBorder="1"/>
    <xf numFmtId="0" fontId="10" fillId="0" borderId="3" xfId="4" applyFont="1" applyBorder="1" applyAlignment="1">
      <alignment wrapText="1"/>
    </xf>
    <xf numFmtId="0" fontId="10" fillId="0" borderId="34" xfId="4" applyFont="1" applyBorder="1" applyAlignment="1">
      <alignment vertical="center"/>
    </xf>
    <xf numFmtId="0" fontId="10" fillId="0" borderId="45" xfId="4" applyFont="1" applyBorder="1" applyAlignment="1">
      <alignment horizontal="center" vertical="center"/>
    </xf>
    <xf numFmtId="0" fontId="10" fillId="0" borderId="45" xfId="4" applyFont="1" applyBorder="1" applyAlignment="1">
      <alignment vertical="center"/>
    </xf>
    <xf numFmtId="0" fontId="10" fillId="0" borderId="22" xfId="4" applyFont="1" applyBorder="1" applyAlignment="1">
      <alignment vertical="center"/>
    </xf>
    <xf numFmtId="3" fontId="10" fillId="0" borderId="0" xfId="4" applyNumberFormat="1" applyFont="1" applyBorder="1"/>
    <xf numFmtId="3" fontId="10" fillId="0" borderId="0" xfId="4" applyNumberFormat="1" applyFont="1" applyBorder="1" applyAlignment="1">
      <alignment horizontal="center"/>
    </xf>
    <xf numFmtId="3" fontId="10" fillId="0" borderId="0" xfId="4" applyNumberFormat="1" applyFont="1" applyBorder="1" applyAlignment="1"/>
    <xf numFmtId="0" fontId="10" fillId="0" borderId="0" xfId="4" applyFont="1" applyBorder="1"/>
    <xf numFmtId="3" fontId="10" fillId="0" borderId="34" xfId="4" applyNumberFormat="1" applyFont="1" applyBorder="1" applyAlignment="1">
      <alignment horizontal="center" vertical="center"/>
    </xf>
    <xf numFmtId="3" fontId="10" fillId="0" borderId="45" xfId="4" applyNumberFormat="1" applyFont="1" applyBorder="1" applyAlignment="1">
      <alignment horizontal="center" vertical="center"/>
    </xf>
    <xf numFmtId="0" fontId="10" fillId="0" borderId="22" xfId="4" applyFont="1" applyBorder="1" applyAlignment="1">
      <alignment horizontal="center" vertical="center"/>
    </xf>
    <xf numFmtId="49" fontId="10" fillId="0" borderId="0" xfId="4" applyNumberFormat="1" applyFont="1" applyBorder="1" applyAlignment="1">
      <alignment horizontal="center"/>
    </xf>
    <xf numFmtId="49" fontId="10" fillId="0" borderId="0" xfId="4" applyNumberFormat="1" applyFont="1" applyBorder="1" applyAlignment="1">
      <alignment horizontal="center" vertical="center"/>
    </xf>
    <xf numFmtId="4" fontId="10" fillId="0" borderId="0" xfId="4" applyNumberFormat="1" applyFont="1" applyBorder="1"/>
    <xf numFmtId="4" fontId="10" fillId="0" borderId="34" xfId="4" applyNumberFormat="1" applyFont="1" applyBorder="1"/>
    <xf numFmtId="4" fontId="10" fillId="0" borderId="45" xfId="4" applyNumberFormat="1" applyFont="1" applyBorder="1"/>
    <xf numFmtId="4" fontId="10" fillId="0" borderId="22" xfId="4" applyNumberFormat="1" applyFont="1" applyBorder="1"/>
    <xf numFmtId="167" fontId="10" fillId="0" borderId="0" xfId="4" applyNumberFormat="1" applyFont="1" applyFill="1"/>
    <xf numFmtId="0" fontId="22" fillId="0" borderId="45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 wrapText="1"/>
    </xf>
    <xf numFmtId="0" fontId="26" fillId="0" borderId="15" xfId="0" applyFont="1" applyBorder="1"/>
    <xf numFmtId="0" fontId="10" fillId="0" borderId="69" xfId="4" applyFont="1" applyFill="1" applyBorder="1" applyAlignment="1">
      <alignment horizontal="center" vertical="center" wrapText="1"/>
    </xf>
    <xf numFmtId="0" fontId="10" fillId="5" borderId="66" xfId="4" applyFont="1" applyFill="1" applyBorder="1" applyAlignment="1">
      <alignment horizontal="center" vertical="center" wrapText="1"/>
    </xf>
    <xf numFmtId="43" fontId="10" fillId="5" borderId="64" xfId="5" applyFont="1" applyFill="1" applyBorder="1" applyAlignment="1">
      <alignment horizontal="center" vertical="center" wrapText="1"/>
    </xf>
    <xf numFmtId="0" fontId="10" fillId="0" borderId="66" xfId="4" applyFont="1" applyFill="1" applyBorder="1" applyAlignment="1">
      <alignment horizontal="center" vertical="center" wrapText="1"/>
    </xf>
    <xf numFmtId="43" fontId="10" fillId="0" borderId="64" xfId="5" applyFont="1" applyFill="1" applyBorder="1" applyAlignment="1">
      <alignment horizontal="center" vertical="center" wrapText="1"/>
    </xf>
    <xf numFmtId="0" fontId="26" fillId="13" borderId="64" xfId="0" applyFont="1" applyFill="1" applyBorder="1" applyAlignment="1">
      <alignment horizontal="center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15" fillId="0" borderId="64" xfId="0" applyFont="1" applyFill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/>
    </xf>
    <xf numFmtId="14" fontId="10" fillId="5" borderId="64" xfId="4" applyNumberFormat="1" applyFont="1" applyFill="1" applyBorder="1" applyAlignment="1">
      <alignment horizontal="center" vertical="center" wrapText="1"/>
    </xf>
    <xf numFmtId="4" fontId="10" fillId="5" borderId="64" xfId="4" applyNumberFormat="1" applyFont="1" applyFill="1" applyBorder="1" applyAlignment="1">
      <alignment horizontal="center" vertical="center" wrapText="1"/>
    </xf>
    <xf numFmtId="14" fontId="10" fillId="0" borderId="64" xfId="6" quotePrefix="1" applyNumberFormat="1" applyFont="1" applyFill="1" applyBorder="1" applyAlignment="1">
      <alignment horizontal="center" vertical="center" wrapText="1"/>
    </xf>
    <xf numFmtId="0" fontId="10" fillId="5" borderId="64" xfId="6" applyFont="1" applyFill="1" applyBorder="1" applyAlignment="1">
      <alignment horizontal="left" vertical="center" wrapText="1"/>
    </xf>
    <xf numFmtId="0" fontId="10" fillId="5" borderId="64" xfId="2" applyFont="1" applyFill="1" applyBorder="1" applyAlignment="1">
      <alignment horizontal="left" vertical="center" wrapText="1"/>
    </xf>
    <xf numFmtId="14" fontId="10" fillId="0" borderId="64" xfId="2" quotePrefix="1" applyNumberFormat="1" applyFont="1" applyFill="1" applyBorder="1" applyAlignment="1">
      <alignment horizontal="center" vertical="center" wrapText="1"/>
    </xf>
    <xf numFmtId="167" fontId="10" fillId="0" borderId="64" xfId="2" applyNumberFormat="1" applyFont="1" applyFill="1" applyBorder="1" applyAlignment="1">
      <alignment horizontal="center" vertical="center" wrapText="1"/>
    </xf>
    <xf numFmtId="0" fontId="10" fillId="0" borderId="74" xfId="2" applyFont="1" applyFill="1" applyBorder="1" applyAlignment="1">
      <alignment horizontal="center" vertical="center" wrapText="1"/>
    </xf>
    <xf numFmtId="0" fontId="15" fillId="0" borderId="74" xfId="0" applyFont="1" applyBorder="1" applyAlignment="1">
      <alignment horizontal="center" wrapText="1"/>
    </xf>
    <xf numFmtId="0" fontId="10" fillId="5" borderId="74" xfId="2" applyFont="1" applyFill="1" applyBorder="1" applyAlignment="1">
      <alignment horizontal="center" vertical="center" wrapText="1"/>
    </xf>
    <xf numFmtId="14" fontId="10" fillId="0" borderId="74" xfId="6" applyNumberFormat="1" applyFont="1" applyFill="1" applyBorder="1" applyAlignment="1">
      <alignment horizontal="center" vertical="center" wrapText="1"/>
    </xf>
    <xf numFmtId="0" fontId="10" fillId="0" borderId="75" xfId="2" applyFont="1" applyFill="1" applyBorder="1" applyAlignment="1">
      <alignment horizontal="left" vertical="center" wrapText="1"/>
    </xf>
    <xf numFmtId="0" fontId="10" fillId="0" borderId="74" xfId="0" applyFont="1" applyBorder="1" applyAlignment="1">
      <alignment horizontal="center" wrapText="1"/>
    </xf>
    <xf numFmtId="14" fontId="10" fillId="5" borderId="74" xfId="6" applyNumberFormat="1" applyFont="1" applyFill="1" applyBorder="1" applyAlignment="1">
      <alignment horizontal="center" vertical="center" wrapText="1"/>
    </xf>
    <xf numFmtId="14" fontId="10" fillId="0" borderId="74" xfId="6" quotePrefix="1" applyNumberFormat="1" applyFont="1" applyFill="1" applyBorder="1" applyAlignment="1">
      <alignment horizontal="center" vertical="center" wrapText="1"/>
    </xf>
    <xf numFmtId="14" fontId="10" fillId="5" borderId="74" xfId="4" applyNumberFormat="1" applyFont="1" applyFill="1" applyBorder="1" applyAlignment="1">
      <alignment horizontal="center" vertical="center" wrapText="1"/>
    </xf>
    <xf numFmtId="14" fontId="10" fillId="0" borderId="74" xfId="4" applyNumberFormat="1" applyFont="1" applyFill="1" applyBorder="1" applyAlignment="1">
      <alignment horizontal="center" vertical="center" wrapText="1"/>
    </xf>
    <xf numFmtId="0" fontId="15" fillId="0" borderId="74" xfId="0" applyFont="1" applyBorder="1" applyAlignment="1">
      <alignment horizontal="center" vertical="center" wrapText="1"/>
    </xf>
    <xf numFmtId="14" fontId="10" fillId="5" borderId="74" xfId="7" applyNumberFormat="1" applyFont="1" applyFill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14" fontId="10" fillId="5" borderId="74" xfId="2" applyNumberFormat="1" applyFont="1" applyFill="1" applyBorder="1" applyAlignment="1">
      <alignment horizontal="center" vertical="center" wrapText="1"/>
    </xf>
    <xf numFmtId="14" fontId="10" fillId="0" borderId="64" xfId="0" applyNumberFormat="1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wrapText="1"/>
    </xf>
    <xf numFmtId="0" fontId="10" fillId="0" borderId="73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/>
    </xf>
    <xf numFmtId="0" fontId="10" fillId="0" borderId="73" xfId="0" applyFont="1" applyBorder="1" applyAlignment="1">
      <alignment horizontal="center" vertical="center" wrapText="1"/>
    </xf>
    <xf numFmtId="49" fontId="10" fillId="5" borderId="66" xfId="4" applyNumberFormat="1" applyFont="1" applyFill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49" fontId="26" fillId="0" borderId="64" xfId="0" applyNumberFormat="1" applyFont="1" applyBorder="1" applyAlignment="1">
      <alignment horizontal="center" vertical="center" wrapText="1"/>
    </xf>
    <xf numFmtId="0" fontId="26" fillId="0" borderId="64" xfId="0" applyFont="1" applyBorder="1" applyAlignment="1">
      <alignment vertical="center" wrapText="1"/>
    </xf>
    <xf numFmtId="0" fontId="26" fillId="13" borderId="64" xfId="0" applyFont="1" applyFill="1" applyBorder="1" applyAlignment="1">
      <alignment vertical="center" wrapText="1"/>
    </xf>
    <xf numFmtId="17" fontId="26" fillId="13" borderId="64" xfId="0" applyNumberFormat="1" applyFont="1" applyFill="1" applyBorder="1" applyAlignment="1">
      <alignment horizontal="center" vertical="center" wrapText="1"/>
    </xf>
    <xf numFmtId="4" fontId="26" fillId="0" borderId="64" xfId="0" applyNumberFormat="1" applyFont="1" applyFill="1" applyBorder="1" applyAlignment="1">
      <alignment horizontal="center" vertical="center" wrapText="1"/>
    </xf>
    <xf numFmtId="0" fontId="26" fillId="0" borderId="64" xfId="0" applyFont="1" applyFill="1" applyBorder="1" applyAlignment="1">
      <alignment horizontal="center" vertical="center" wrapText="1"/>
    </xf>
    <xf numFmtId="0" fontId="26" fillId="5" borderId="64" xfId="0" applyFont="1" applyFill="1" applyBorder="1" applyAlignment="1">
      <alignment horizontal="center" vertical="center" wrapText="1"/>
    </xf>
    <xf numFmtId="0" fontId="26" fillId="5" borderId="64" xfId="0" applyFont="1" applyFill="1" applyBorder="1" applyAlignment="1">
      <alignment vertical="center" wrapText="1"/>
    </xf>
    <xf numFmtId="0" fontId="0" fillId="5" borderId="0" xfId="0" applyFill="1"/>
    <xf numFmtId="0" fontId="28" fillId="5" borderId="64" xfId="0" applyFont="1" applyFill="1" applyBorder="1" applyAlignment="1">
      <alignment horizontal="center" vertical="center" wrapText="1"/>
    </xf>
    <xf numFmtId="0" fontId="26" fillId="5" borderId="65" xfId="0" applyFont="1" applyFill="1" applyBorder="1" applyAlignment="1">
      <alignment horizontal="center" vertical="center" wrapText="1"/>
    </xf>
    <xf numFmtId="0" fontId="28" fillId="13" borderId="64" xfId="0" applyFont="1" applyFill="1" applyBorder="1" applyAlignment="1">
      <alignment vertical="center" wrapText="1"/>
    </xf>
    <xf numFmtId="0" fontId="28" fillId="13" borderId="64" xfId="0" applyFont="1" applyFill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8" fillId="0" borderId="64" xfId="0" applyFont="1" applyFill="1" applyBorder="1" applyAlignment="1">
      <alignment horizontal="center" vertical="center" wrapText="1"/>
    </xf>
    <xf numFmtId="0" fontId="28" fillId="5" borderId="64" xfId="0" applyFont="1" applyFill="1" applyBorder="1" applyAlignment="1">
      <alignment vertical="center" wrapText="1"/>
    </xf>
    <xf numFmtId="0" fontId="26" fillId="13" borderId="65" xfId="0" applyFont="1" applyFill="1" applyBorder="1" applyAlignment="1">
      <alignment horizontal="center" vertical="center" wrapText="1"/>
    </xf>
    <xf numFmtId="0" fontId="28" fillId="13" borderId="67" xfId="0" applyFont="1" applyFill="1" applyBorder="1" applyAlignment="1">
      <alignment horizontal="center" vertical="center" wrapText="1"/>
    </xf>
    <xf numFmtId="0" fontId="26" fillId="13" borderId="67" xfId="0" applyFont="1" applyFill="1" applyBorder="1" applyAlignment="1">
      <alignment horizontal="center" vertical="center" wrapText="1"/>
    </xf>
    <xf numFmtId="0" fontId="26" fillId="5" borderId="67" xfId="0" applyFont="1" applyFill="1" applyBorder="1" applyAlignment="1">
      <alignment horizontal="center" vertical="center" wrapText="1"/>
    </xf>
    <xf numFmtId="0" fontId="26" fillId="13" borderId="76" xfId="0" applyFont="1" applyFill="1" applyBorder="1" applyAlignment="1">
      <alignment horizontal="center" vertical="center" wrapText="1"/>
    </xf>
    <xf numFmtId="0" fontId="28" fillId="13" borderId="67" xfId="0" applyFont="1" applyFill="1" applyBorder="1" applyAlignment="1">
      <alignment vertical="center" wrapText="1"/>
    </xf>
    <xf numFmtId="0" fontId="28" fillId="13" borderId="34" xfId="0" applyFont="1" applyFill="1" applyBorder="1" applyAlignment="1">
      <alignment horizontal="center" vertical="center" wrapText="1"/>
    </xf>
    <xf numFmtId="0" fontId="26" fillId="13" borderId="26" xfId="0" applyFont="1" applyFill="1" applyBorder="1" applyAlignment="1">
      <alignment horizontal="center" vertical="center" wrapText="1"/>
    </xf>
    <xf numFmtId="0" fontId="26" fillId="13" borderId="34" xfId="0" applyFont="1" applyFill="1" applyBorder="1" applyAlignment="1">
      <alignment horizontal="center" vertical="center" wrapText="1"/>
    </xf>
    <xf numFmtId="0" fontId="26" fillId="5" borderId="26" xfId="0" applyFont="1" applyFill="1" applyBorder="1" applyAlignment="1">
      <alignment horizontal="center" vertical="center" wrapText="1"/>
    </xf>
    <xf numFmtId="0" fontId="26" fillId="13" borderId="70" xfId="0" applyFont="1" applyFill="1" applyBorder="1" applyAlignment="1">
      <alignment horizontal="center" vertical="center" wrapText="1"/>
    </xf>
    <xf numFmtId="0" fontId="28" fillId="13" borderId="26" xfId="0" applyFont="1" applyFill="1" applyBorder="1" applyAlignment="1">
      <alignment vertical="center" wrapText="1"/>
    </xf>
    <xf numFmtId="49" fontId="10" fillId="0" borderId="64" xfId="4" applyNumberFormat="1" applyFont="1" applyFill="1" applyBorder="1" applyAlignment="1">
      <alignment horizontal="justify" vertical="center" wrapText="1"/>
    </xf>
    <xf numFmtId="167" fontId="10" fillId="5" borderId="64" xfId="2" applyNumberFormat="1" applyFont="1" applyFill="1" applyBorder="1" applyAlignment="1">
      <alignment horizontal="center" vertical="center" wrapText="1"/>
    </xf>
    <xf numFmtId="0" fontId="15" fillId="0" borderId="64" xfId="0" applyFont="1" applyBorder="1" applyAlignment="1">
      <alignment horizontal="center" wrapText="1"/>
    </xf>
    <xf numFmtId="14" fontId="10" fillId="0" borderId="74" xfId="0" applyNumberFormat="1" applyFont="1" applyBorder="1" applyAlignment="1">
      <alignment horizontal="center" vertical="center"/>
    </xf>
    <xf numFmtId="164" fontId="10" fillId="11" borderId="0" xfId="4" applyNumberFormat="1" applyFont="1" applyFill="1" applyAlignment="1">
      <alignment horizontal="center" vertical="center"/>
    </xf>
    <xf numFmtId="0" fontId="10" fillId="11" borderId="0" xfId="4" applyFont="1" applyFill="1" applyAlignment="1">
      <alignment horizontal="center" vertical="center"/>
    </xf>
    <xf numFmtId="0" fontId="28" fillId="13" borderId="66" xfId="0" applyFont="1" applyFill="1" applyBorder="1" applyAlignment="1">
      <alignment horizontal="center" vertical="center" wrapText="1"/>
    </xf>
    <xf numFmtId="0" fontId="26" fillId="0" borderId="67" xfId="0" applyFont="1" applyFill="1" applyBorder="1" applyAlignment="1">
      <alignment horizontal="center" vertical="center" wrapText="1"/>
    </xf>
    <xf numFmtId="0" fontId="10" fillId="5" borderId="67" xfId="4" applyFont="1" applyFill="1" applyBorder="1" applyAlignment="1">
      <alignment horizontal="center" vertical="center" wrapText="1"/>
    </xf>
    <xf numFmtId="49" fontId="26" fillId="0" borderId="67" xfId="0" applyNumberFormat="1" applyFont="1" applyFill="1" applyBorder="1" applyAlignment="1">
      <alignment horizontal="center" vertical="center" wrapText="1"/>
    </xf>
    <xf numFmtId="0" fontId="26" fillId="0" borderId="67" xfId="0" applyFont="1" applyFill="1" applyBorder="1" applyAlignment="1">
      <alignment vertical="center" wrapText="1"/>
    </xf>
    <xf numFmtId="0" fontId="0" fillId="0" borderId="0" xfId="0" applyFill="1"/>
    <xf numFmtId="0" fontId="11" fillId="0" borderId="0" xfId="2" applyFont="1" applyFill="1" applyAlignment="1">
      <alignment horizontal="right" vertical="center"/>
    </xf>
    <xf numFmtId="0" fontId="11" fillId="0" borderId="0" xfId="0" applyFont="1" applyAlignment="1">
      <alignment horizontal="right"/>
    </xf>
    <xf numFmtId="0" fontId="11" fillId="2" borderId="20" xfId="2" applyFont="1" applyFill="1" applyBorder="1" applyAlignment="1">
      <alignment horizontal="right" vertical="center"/>
    </xf>
    <xf numFmtId="0" fontId="11" fillId="7" borderId="26" xfId="2" applyFont="1" applyFill="1" applyBorder="1" applyAlignment="1">
      <alignment horizontal="right" vertical="center" wrapText="1"/>
    </xf>
    <xf numFmtId="4" fontId="15" fillId="0" borderId="64" xfId="4" applyNumberFormat="1" applyFont="1" applyFill="1" applyBorder="1" applyAlignment="1">
      <alignment horizontal="right" vertical="center" wrapText="1"/>
    </xf>
    <xf numFmtId="4" fontId="15" fillId="0" borderId="74" xfId="0" applyNumberFormat="1" applyFont="1" applyBorder="1" applyAlignment="1">
      <alignment horizontal="right" vertical="center"/>
    </xf>
    <xf numFmtId="4" fontId="10" fillId="0" borderId="74" xfId="5" applyNumberFormat="1" applyFont="1" applyFill="1" applyBorder="1" applyAlignment="1">
      <alignment horizontal="right" vertical="center" wrapText="1"/>
    </xf>
    <xf numFmtId="4" fontId="15" fillId="0" borderId="64" xfId="0" applyNumberFormat="1" applyFont="1" applyBorder="1" applyAlignment="1">
      <alignment horizontal="right" vertical="center"/>
    </xf>
    <xf numFmtId="4" fontId="26" fillId="0" borderId="64" xfId="0" applyNumberFormat="1" applyFont="1" applyBorder="1" applyAlignment="1">
      <alignment horizontal="right" vertical="center" wrapText="1"/>
    </xf>
    <xf numFmtId="4" fontId="26" fillId="13" borderId="64" xfId="0" applyNumberFormat="1" applyFont="1" applyFill="1" applyBorder="1" applyAlignment="1">
      <alignment horizontal="right" vertical="center" wrapText="1"/>
    </xf>
    <xf numFmtId="4" fontId="26" fillId="0" borderId="64" xfId="0" applyNumberFormat="1" applyFont="1" applyFill="1" applyBorder="1" applyAlignment="1">
      <alignment horizontal="right" vertical="center" wrapText="1"/>
    </xf>
    <xf numFmtId="4" fontId="26" fillId="5" borderId="64" xfId="0" applyNumberFormat="1" applyFont="1" applyFill="1" applyBorder="1" applyAlignment="1">
      <alignment horizontal="right" vertical="center" wrapText="1"/>
    </xf>
    <xf numFmtId="4" fontId="10" fillId="5" borderId="64" xfId="0" applyNumberFormat="1" applyFont="1" applyFill="1" applyBorder="1" applyAlignment="1">
      <alignment horizontal="right"/>
    </xf>
    <xf numFmtId="4" fontId="10" fillId="0" borderId="64" xfId="0" applyNumberFormat="1" applyFont="1" applyBorder="1" applyAlignment="1">
      <alignment horizontal="right"/>
    </xf>
    <xf numFmtId="4" fontId="10" fillId="0" borderId="67" xfId="0" applyNumberFormat="1" applyFont="1" applyBorder="1" applyAlignment="1">
      <alignment horizontal="right"/>
    </xf>
    <xf numFmtId="4" fontId="10" fillId="0" borderId="34" xfId="0" applyNumberFormat="1" applyFont="1" applyBorder="1" applyAlignment="1">
      <alignment horizontal="right"/>
    </xf>
    <xf numFmtId="4" fontId="15" fillId="0" borderId="73" xfId="0" applyNumberFormat="1" applyFont="1" applyBorder="1" applyAlignment="1">
      <alignment horizontal="right"/>
    </xf>
    <xf numFmtId="4" fontId="26" fillId="0" borderId="67" xfId="0" applyNumberFormat="1" applyFont="1" applyFill="1" applyBorder="1" applyAlignment="1">
      <alignment horizontal="right" vertical="center" wrapText="1"/>
    </xf>
    <xf numFmtId="0" fontId="11" fillId="0" borderId="0" xfId="2" applyFont="1" applyFill="1" applyBorder="1" applyAlignment="1">
      <alignment horizontal="right" vertical="center"/>
    </xf>
    <xf numFmtId="49" fontId="10" fillId="0" borderId="0" xfId="1" applyNumberFormat="1" applyFont="1" applyFill="1" applyAlignment="1">
      <alignment horizontal="right" vertical="center"/>
    </xf>
    <xf numFmtId="0" fontId="10" fillId="0" borderId="0" xfId="0" applyFont="1" applyAlignment="1">
      <alignment horizontal="right"/>
    </xf>
    <xf numFmtId="14" fontId="10" fillId="0" borderId="67" xfId="2" applyNumberFormat="1" applyFont="1" applyFill="1" applyBorder="1" applyAlignment="1">
      <alignment horizontal="center" vertical="center" wrapText="1"/>
    </xf>
    <xf numFmtId="0" fontId="10" fillId="0" borderId="67" xfId="2" applyFont="1" applyFill="1" applyBorder="1" applyAlignment="1">
      <alignment horizontal="left" vertical="center" wrapText="1"/>
    </xf>
    <xf numFmtId="0" fontId="11" fillId="0" borderId="0" xfId="2" applyFont="1" applyFill="1" applyAlignment="1">
      <alignment horizontal="center" vertical="center"/>
    </xf>
    <xf numFmtId="4" fontId="10" fillId="5" borderId="64" xfId="0" applyNumberFormat="1" applyFont="1" applyFill="1" applyBorder="1" applyAlignment="1">
      <alignment horizontal="right" vertical="center" wrapText="1"/>
    </xf>
    <xf numFmtId="4" fontId="10" fillId="0" borderId="67" xfId="4" applyNumberFormat="1" applyFont="1" applyFill="1" applyBorder="1" applyAlignment="1">
      <alignment horizontal="right" vertical="center" wrapText="1"/>
    </xf>
    <xf numFmtId="0" fontId="10" fillId="0" borderId="26" xfId="4" applyFont="1" applyFill="1" applyBorder="1" applyAlignment="1">
      <alignment horizontal="center" vertical="center" wrapText="1"/>
    </xf>
    <xf numFmtId="0" fontId="11" fillId="0" borderId="26" xfId="2" applyFont="1" applyFill="1" applyBorder="1" applyAlignment="1">
      <alignment horizontal="center" vertical="center"/>
    </xf>
    <xf numFmtId="166" fontId="10" fillId="0" borderId="26" xfId="4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0" fillId="0" borderId="26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9" fillId="0" borderId="74" xfId="0" applyFont="1" applyBorder="1" applyAlignment="1">
      <alignment horizontal="left" wrapText="1"/>
    </xf>
    <xf numFmtId="0" fontId="29" fillId="0" borderId="0" xfId="0" applyFont="1" applyAlignment="1">
      <alignment horizontal="center" vertical="center" wrapText="1"/>
    </xf>
    <xf numFmtId="4" fontId="29" fillId="0" borderId="0" xfId="0" applyNumberFormat="1" applyFont="1" applyAlignment="1">
      <alignment horizontal="center" vertical="center"/>
    </xf>
    <xf numFmtId="49" fontId="10" fillId="0" borderId="26" xfId="2" applyNumberFormat="1" applyFont="1" applyFill="1" applyBorder="1" applyAlignment="1">
      <alignment horizontal="center" vertical="center" wrapText="1"/>
    </xf>
    <xf numFmtId="49" fontId="15" fillId="0" borderId="26" xfId="4" applyNumberFormat="1" applyFont="1" applyFill="1" applyBorder="1" applyAlignment="1">
      <alignment horizontal="center" vertical="center" wrapText="1"/>
    </xf>
    <xf numFmtId="4" fontId="10" fillId="0" borderId="26" xfId="4" applyNumberFormat="1" applyFont="1" applyFill="1" applyBorder="1" applyAlignment="1">
      <alignment horizontal="center" vertical="center"/>
    </xf>
    <xf numFmtId="0" fontId="10" fillId="0" borderId="0" xfId="4" applyFont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49" fontId="29" fillId="0" borderId="26" xfId="0" applyNumberFormat="1" applyFont="1" applyFill="1" applyBorder="1" applyAlignment="1">
      <alignment horizontal="center" vertical="center"/>
    </xf>
    <xf numFmtId="0" fontId="26" fillId="0" borderId="26" xfId="0" applyFont="1" applyBorder="1" applyAlignment="1">
      <alignment horizontal="center" vertical="center" wrapText="1"/>
    </xf>
    <xf numFmtId="0" fontId="30" fillId="13" borderId="26" xfId="0" applyFont="1" applyFill="1" applyBorder="1" applyAlignment="1">
      <alignment vertical="center" wrapText="1"/>
    </xf>
    <xf numFmtId="0" fontId="28" fillId="0" borderId="26" xfId="0" applyFont="1" applyBorder="1" applyAlignment="1">
      <alignment horizontal="center" vertical="center" wrapText="1"/>
    </xf>
    <xf numFmtId="0" fontId="31" fillId="0" borderId="26" xfId="0" applyFont="1" applyBorder="1" applyAlignment="1">
      <alignment vertical="center" wrapText="1"/>
    </xf>
    <xf numFmtId="0" fontId="26" fillId="0" borderId="26" xfId="0" applyFont="1" applyBorder="1" applyAlignment="1">
      <alignment horizontal="right" vertical="center" wrapText="1"/>
    </xf>
    <xf numFmtId="0" fontId="26" fillId="13" borderId="26" xfId="0" applyFont="1" applyFill="1" applyBorder="1" applyAlignment="1">
      <alignment vertical="center" wrapText="1"/>
    </xf>
    <xf numFmtId="3" fontId="26" fillId="0" borderId="26" xfId="0" applyNumberFormat="1" applyFont="1" applyBorder="1" applyAlignment="1">
      <alignment horizontal="center" vertical="center" wrapText="1"/>
    </xf>
    <xf numFmtId="4" fontId="26" fillId="0" borderId="26" xfId="0" applyNumberFormat="1" applyFont="1" applyBorder="1" applyAlignment="1">
      <alignment horizontal="right" vertical="center" wrapText="1"/>
    </xf>
    <xf numFmtId="0" fontId="26" fillId="0" borderId="26" xfId="0" applyFont="1" applyBorder="1" applyAlignment="1">
      <alignment vertical="center" wrapText="1"/>
    </xf>
    <xf numFmtId="0" fontId="30" fillId="5" borderId="26" xfId="0" applyFont="1" applyFill="1" applyBorder="1" applyAlignment="1">
      <alignment vertical="center" wrapText="1"/>
    </xf>
    <xf numFmtId="0" fontId="28" fillId="5" borderId="26" xfId="0" applyFont="1" applyFill="1" applyBorder="1" applyAlignment="1">
      <alignment horizontal="center" vertical="center" wrapText="1"/>
    </xf>
    <xf numFmtId="0" fontId="31" fillId="5" borderId="26" xfId="0" applyFont="1" applyFill="1" applyBorder="1" applyAlignment="1">
      <alignment vertical="center" wrapText="1"/>
    </xf>
    <xf numFmtId="0" fontId="26" fillId="5" borderId="26" xfId="0" applyFont="1" applyFill="1" applyBorder="1" applyAlignment="1">
      <alignment vertical="center" wrapText="1"/>
    </xf>
    <xf numFmtId="3" fontId="26" fillId="5" borderId="26" xfId="0" applyNumberFormat="1" applyFont="1" applyFill="1" applyBorder="1" applyAlignment="1">
      <alignment horizontal="center" vertical="center" wrapText="1"/>
    </xf>
    <xf numFmtId="4" fontId="26" fillId="5" borderId="26" xfId="0" applyNumberFormat="1" applyFont="1" applyFill="1" applyBorder="1" applyAlignment="1">
      <alignment horizontal="right" vertical="center" wrapText="1"/>
    </xf>
    <xf numFmtId="0" fontId="28" fillId="0" borderId="26" xfId="0" quotePrefix="1" applyFont="1" applyBorder="1" applyAlignment="1">
      <alignment horizontal="center" vertical="center" wrapText="1"/>
    </xf>
    <xf numFmtId="3" fontId="26" fillId="0" borderId="26" xfId="0" applyNumberFormat="1" applyFont="1" applyBorder="1" applyAlignment="1">
      <alignment horizontal="right" vertical="center" wrapText="1"/>
    </xf>
    <xf numFmtId="0" fontId="11" fillId="0" borderId="0" xfId="0" applyFont="1" applyFill="1" applyAlignment="1">
      <alignment horizontal="right"/>
    </xf>
    <xf numFmtId="4" fontId="10" fillId="0" borderId="26" xfId="4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31" fillId="0" borderId="26" xfId="0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/>
    </xf>
    <xf numFmtId="0" fontId="10" fillId="0" borderId="26" xfId="0" applyFont="1" applyBorder="1" applyAlignment="1">
      <alignment horizontal="justify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2" fontId="10" fillId="0" borderId="26" xfId="10" applyNumberFormat="1" applyFont="1" applyBorder="1" applyAlignment="1">
      <alignment horizontal="center" vertical="center" wrapText="1"/>
    </xf>
    <xf numFmtId="0" fontId="26" fillId="0" borderId="26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25" xfId="0" applyFont="1" applyBorder="1" applyAlignment="1">
      <alignment horizontal="justify" vertical="center" wrapText="1"/>
    </xf>
    <xf numFmtId="0" fontId="11" fillId="0" borderId="26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59" xfId="0" applyFont="1" applyFill="1" applyBorder="1" applyAlignment="1">
      <alignment horizontal="left" vertical="center" wrapText="1"/>
    </xf>
    <xf numFmtId="0" fontId="2" fillId="5" borderId="25" xfId="0" applyFont="1" applyFill="1" applyBorder="1" applyAlignment="1">
      <alignment horizontal="left" vertical="center" wrapText="1"/>
    </xf>
    <xf numFmtId="0" fontId="7" fillId="7" borderId="26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49" fontId="7" fillId="7" borderId="26" xfId="3" applyNumberFormat="1" applyFont="1" applyFill="1" applyBorder="1" applyAlignment="1" applyProtection="1">
      <alignment horizontal="center" vertical="center" wrapText="1"/>
    </xf>
    <xf numFmtId="49" fontId="7" fillId="7" borderId="26" xfId="3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wrapText="1"/>
    </xf>
    <xf numFmtId="0" fontId="7" fillId="7" borderId="26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/>
    </xf>
    <xf numFmtId="0" fontId="19" fillId="7" borderId="26" xfId="0" applyFont="1" applyFill="1" applyBorder="1" applyAlignment="1">
      <alignment horizontal="center" vertical="center"/>
    </xf>
    <xf numFmtId="0" fontId="19" fillId="7" borderId="26" xfId="0" applyFont="1" applyFill="1" applyBorder="1" applyAlignment="1">
      <alignment horizontal="center" vertical="center" wrapText="1"/>
    </xf>
    <xf numFmtId="49" fontId="11" fillId="7" borderId="30" xfId="3" applyFont="1" applyFill="1" applyBorder="1" applyAlignment="1">
      <alignment horizontal="center" vertical="center" wrapText="1"/>
    </xf>
    <xf numFmtId="49" fontId="11" fillId="7" borderId="29" xfId="3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49" fontId="11" fillId="7" borderId="28" xfId="3" applyFont="1" applyFill="1" applyBorder="1" applyAlignment="1">
      <alignment horizontal="center" vertical="center"/>
    </xf>
    <xf numFmtId="49" fontId="11" fillId="7" borderId="30" xfId="3" applyFont="1" applyFill="1" applyBorder="1" applyAlignment="1">
      <alignment horizontal="center" vertical="center"/>
    </xf>
    <xf numFmtId="49" fontId="11" fillId="7" borderId="29" xfId="3" applyFont="1" applyFill="1" applyBorder="1" applyAlignment="1">
      <alignment horizontal="center" vertical="center"/>
    </xf>
    <xf numFmtId="49" fontId="11" fillId="7" borderId="28" xfId="3" applyFont="1" applyFill="1" applyBorder="1" applyAlignment="1">
      <alignment horizontal="center" vertical="center" wrapText="1"/>
    </xf>
    <xf numFmtId="49" fontId="11" fillId="7" borderId="57" xfId="3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7" fillId="7" borderId="54" xfId="2" applyFont="1" applyFill="1" applyBorder="1" applyAlignment="1">
      <alignment horizontal="center" vertical="center"/>
    </xf>
    <xf numFmtId="0" fontId="7" fillId="7" borderId="58" xfId="2" applyFont="1" applyFill="1" applyBorder="1" applyAlignment="1">
      <alignment horizontal="center" vertical="center"/>
    </xf>
    <xf numFmtId="0" fontId="7" fillId="7" borderId="53" xfId="2" applyFont="1" applyFill="1" applyBorder="1" applyAlignment="1">
      <alignment horizontal="center" vertical="center"/>
    </xf>
    <xf numFmtId="0" fontId="11" fillId="7" borderId="26" xfId="2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26" xfId="2" applyFont="1" applyFill="1" applyBorder="1" applyAlignment="1">
      <alignment horizontal="center" vertical="center" wrapText="1"/>
    </xf>
    <xf numFmtId="0" fontId="4" fillId="11" borderId="26" xfId="2" applyFont="1" applyFill="1" applyBorder="1" applyAlignment="1">
      <alignment horizontal="center" vertical="center" wrapText="1"/>
    </xf>
    <xf numFmtId="0" fontId="4" fillId="11" borderId="26" xfId="2" applyFont="1" applyFill="1" applyBorder="1" applyAlignment="1">
      <alignment horizontal="left" vertical="center" wrapText="1"/>
    </xf>
    <xf numFmtId="0" fontId="4" fillId="12" borderId="26" xfId="2" applyFont="1" applyFill="1" applyBorder="1" applyAlignment="1">
      <alignment horizontal="center" vertical="center" wrapText="1"/>
    </xf>
    <xf numFmtId="0" fontId="4" fillId="12" borderId="26" xfId="2" applyFont="1" applyFill="1" applyBorder="1" applyAlignment="1">
      <alignment horizontal="left" vertical="center" wrapText="1"/>
    </xf>
    <xf numFmtId="0" fontId="11" fillId="8" borderId="26" xfId="4" applyFont="1" applyFill="1" applyBorder="1" applyAlignment="1">
      <alignment horizontal="center"/>
    </xf>
    <xf numFmtId="0" fontId="11" fillId="8" borderId="26" xfId="4" applyFont="1" applyFill="1" applyBorder="1" applyAlignment="1">
      <alignment horizontal="center" vertical="center" wrapText="1"/>
    </xf>
    <xf numFmtId="0" fontId="11" fillId="8" borderId="26" xfId="4" applyFont="1" applyFill="1" applyBorder="1" applyAlignment="1">
      <alignment horizontal="center" vertical="center"/>
    </xf>
    <xf numFmtId="165" fontId="11" fillId="7" borderId="26" xfId="0" applyNumberFormat="1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3" fillId="0" borderId="26" xfId="4" applyFont="1" applyFill="1" applyBorder="1" applyAlignment="1">
      <alignment vertical="center" wrapText="1"/>
    </xf>
    <xf numFmtId="4" fontId="3" fillId="0" borderId="26" xfId="4" applyNumberFormat="1" applyFont="1" applyFill="1" applyBorder="1" applyAlignment="1">
      <alignment horizontal="center" vertical="center" wrapText="1"/>
    </xf>
    <xf numFmtId="0" fontId="20" fillId="0" borderId="34" xfId="4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2" fillId="0" borderId="26" xfId="4" applyFont="1" applyFill="1" applyBorder="1" applyAlignment="1">
      <alignment vertical="center" wrapText="1"/>
    </xf>
    <xf numFmtId="0" fontId="22" fillId="0" borderId="34" xfId="4" applyFont="1" applyFill="1" applyBorder="1" applyAlignment="1">
      <alignment horizontal="center" vertical="center" wrapText="1"/>
    </xf>
    <xf numFmtId="0" fontId="23" fillId="0" borderId="26" xfId="4" applyFont="1" applyFill="1" applyBorder="1" applyAlignment="1">
      <alignment vertical="center" wrapText="1"/>
    </xf>
    <xf numFmtId="0" fontId="22" fillId="0" borderId="70" xfId="4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3" fillId="0" borderId="34" xfId="4" applyFont="1" applyFill="1" applyBorder="1" applyAlignment="1">
      <alignment vertical="center" wrapText="1"/>
    </xf>
    <xf numFmtId="0" fontId="3" fillId="0" borderId="22" xfId="4" applyFont="1" applyFill="1" applyBorder="1" applyAlignment="1">
      <alignment vertical="center" wrapText="1"/>
    </xf>
    <xf numFmtId="0" fontId="22" fillId="0" borderId="34" xfId="4" applyFont="1" applyFill="1" applyBorder="1" applyAlignment="1">
      <alignment vertical="center" wrapText="1"/>
    </xf>
    <xf numFmtId="0" fontId="22" fillId="0" borderId="22" xfId="4" applyFont="1" applyFill="1" applyBorder="1" applyAlignment="1">
      <alignment vertical="center" wrapText="1"/>
    </xf>
    <xf numFmtId="4" fontId="22" fillId="0" borderId="26" xfId="4" applyNumberFormat="1" applyFont="1" applyFill="1" applyBorder="1" applyAlignment="1">
      <alignment horizontal="center" vertical="center" wrapText="1"/>
    </xf>
    <xf numFmtId="0" fontId="24" fillId="0" borderId="26" xfId="4" applyFont="1" applyFill="1" applyBorder="1" applyAlignment="1">
      <alignment vertical="center" wrapText="1"/>
    </xf>
    <xf numFmtId="0" fontId="22" fillId="0" borderId="49" xfId="4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</cellXfs>
  <cellStyles count="11">
    <cellStyle name="Millares 2" xfId="5" xr:uid="{00000000-0005-0000-0000-000000000000}"/>
    <cellStyle name="Normal" xfId="0" builtinId="0"/>
    <cellStyle name="Normal 2" xfId="4" xr:uid="{00000000-0005-0000-0000-000002000000}"/>
    <cellStyle name="Normal 2 2 2" xfId="8" xr:uid="{00000000-0005-0000-0000-000003000000}"/>
    <cellStyle name="Normal 3 4 4 2" xfId="6" xr:uid="{00000000-0005-0000-0000-000004000000}"/>
    <cellStyle name="Normal 3 4 4 2 2" xfId="7" xr:uid="{00000000-0005-0000-0000-000005000000}"/>
    <cellStyle name="Normal_ESTR98" xfId="1" xr:uid="{00000000-0005-0000-0000-000006000000}"/>
    <cellStyle name="Normal_LIQUIDACION URES" xfId="9" xr:uid="{00000000-0005-0000-0000-000007000000}"/>
    <cellStyle name="Normal_PLAZAS98" xfId="2" xr:uid="{00000000-0005-0000-0000-000008000000}"/>
    <cellStyle name="Normal_SPGG98" xfId="3" xr:uid="{00000000-0005-0000-0000-000009000000}"/>
    <cellStyle name="Porcentaje" xfId="1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52241</xdr:colOff>
      <xdr:row>20</xdr:row>
      <xdr:rowOff>19050</xdr:rowOff>
    </xdr:from>
    <xdr:ext cx="6566939" cy="1801888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 rot="19985514">
          <a:off x="52241" y="3762375"/>
          <a:ext cx="6566939" cy="180188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2700">
                <a:solidFill>
                  <a:schemeClr val="tx1"/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1979084</xdr:colOff>
      <xdr:row>14</xdr:row>
      <xdr:rowOff>31751</xdr:rowOff>
    </xdr:from>
    <xdr:ext cx="6566939" cy="1801888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 rot="19985514">
          <a:off x="1979084" y="2794001"/>
          <a:ext cx="6566939" cy="180188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2700">
                <a:solidFill>
                  <a:schemeClr val="tx1"/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515470</xdr:colOff>
      <xdr:row>11</xdr:row>
      <xdr:rowOff>11206</xdr:rowOff>
    </xdr:from>
    <xdr:ext cx="6566939" cy="1801888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 rot="19985514">
          <a:off x="4941794" y="2196353"/>
          <a:ext cx="6566939" cy="180188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2700">
                <a:solidFill>
                  <a:schemeClr val="tx1"/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FF00"/>
  </sheetPr>
  <dimension ref="A1:SR34"/>
  <sheetViews>
    <sheetView view="pageLayout" zoomScaleNormal="100" zoomScaleSheetLayoutView="100" workbookViewId="0">
      <selection activeCell="B6" sqref="B6"/>
    </sheetView>
  </sheetViews>
  <sheetFormatPr baseColWidth="10" defaultRowHeight="12.75" x14ac:dyDescent="0.2"/>
  <cols>
    <col min="1" max="1" width="19.85546875" style="95" customWidth="1"/>
    <col min="2" max="2" width="69.85546875" style="96" customWidth="1"/>
    <col min="3" max="5" width="8.7109375" style="95" customWidth="1"/>
    <col min="6" max="16384" width="11.42578125" style="95"/>
  </cols>
  <sheetData>
    <row r="1" spans="1:512" s="94" customFormat="1" ht="15.75" x14ac:dyDescent="0.2">
      <c r="A1" s="92" t="s">
        <v>402</v>
      </c>
      <c r="B1" s="93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  <c r="II1" s="100"/>
      <c r="IJ1" s="100"/>
      <c r="IK1" s="100"/>
      <c r="IL1" s="100"/>
      <c r="IM1" s="100"/>
      <c r="IN1" s="100"/>
      <c r="IO1" s="100"/>
      <c r="IP1" s="100"/>
      <c r="IQ1" s="100"/>
      <c r="IR1" s="100"/>
      <c r="IS1" s="100"/>
      <c r="IT1" s="100"/>
      <c r="IU1" s="100"/>
      <c r="IV1" s="100"/>
      <c r="IW1" s="100"/>
      <c r="IX1" s="100"/>
      <c r="IY1" s="100"/>
      <c r="IZ1" s="100"/>
      <c r="JA1" s="100"/>
      <c r="JB1" s="100"/>
      <c r="JC1" s="100"/>
      <c r="JD1" s="100"/>
      <c r="JE1" s="100"/>
      <c r="JF1" s="100"/>
      <c r="JG1" s="100"/>
      <c r="JH1" s="100"/>
      <c r="JI1" s="100"/>
      <c r="JJ1" s="100"/>
      <c r="JK1" s="100"/>
      <c r="JL1" s="100"/>
      <c r="JM1" s="100"/>
      <c r="JN1" s="100"/>
      <c r="JO1" s="100"/>
      <c r="JP1" s="100"/>
      <c r="JQ1" s="100"/>
      <c r="JR1" s="100"/>
      <c r="JS1" s="100"/>
      <c r="JT1" s="100"/>
      <c r="JU1" s="100"/>
      <c r="JV1" s="100"/>
      <c r="JW1" s="100"/>
      <c r="JX1" s="100"/>
      <c r="JY1" s="100"/>
      <c r="JZ1" s="100"/>
      <c r="KA1" s="100"/>
      <c r="KB1" s="100"/>
      <c r="KC1" s="100"/>
      <c r="KD1" s="100"/>
      <c r="KE1" s="100"/>
      <c r="KF1" s="100"/>
      <c r="KG1" s="100"/>
      <c r="KH1" s="100"/>
      <c r="KI1" s="100"/>
      <c r="KJ1" s="100"/>
      <c r="KK1" s="100"/>
      <c r="KL1" s="100"/>
      <c r="KM1" s="100"/>
      <c r="KN1" s="100"/>
      <c r="KO1" s="100"/>
      <c r="KP1" s="100"/>
      <c r="KQ1" s="100"/>
      <c r="KR1" s="100"/>
      <c r="KS1" s="100"/>
      <c r="KT1" s="100"/>
      <c r="KU1" s="100"/>
      <c r="KV1" s="100"/>
      <c r="KW1" s="100"/>
      <c r="KX1" s="100"/>
      <c r="KY1" s="100"/>
      <c r="KZ1" s="100"/>
      <c r="LA1" s="100"/>
      <c r="LB1" s="100"/>
      <c r="LC1" s="100"/>
      <c r="LD1" s="100"/>
      <c r="LE1" s="100"/>
      <c r="LF1" s="100"/>
      <c r="LG1" s="100"/>
      <c r="LH1" s="100"/>
      <c r="LI1" s="100"/>
      <c r="LJ1" s="100"/>
      <c r="LK1" s="100"/>
      <c r="LL1" s="100"/>
      <c r="LM1" s="100"/>
      <c r="LN1" s="100"/>
      <c r="LO1" s="100"/>
      <c r="LP1" s="100"/>
      <c r="LQ1" s="100"/>
      <c r="LR1" s="100"/>
      <c r="LS1" s="100"/>
      <c r="LT1" s="100"/>
      <c r="LU1" s="100"/>
      <c r="LV1" s="100"/>
      <c r="LW1" s="100"/>
      <c r="LX1" s="100"/>
      <c r="LY1" s="100"/>
      <c r="LZ1" s="100"/>
      <c r="MA1" s="100"/>
      <c r="MB1" s="100"/>
      <c r="MC1" s="100"/>
      <c r="MD1" s="100"/>
      <c r="ME1" s="100"/>
      <c r="MF1" s="100"/>
      <c r="MG1" s="100"/>
      <c r="MH1" s="100"/>
      <c r="MI1" s="100"/>
      <c r="MJ1" s="100"/>
      <c r="MK1" s="100"/>
      <c r="ML1" s="100"/>
      <c r="MM1" s="100"/>
      <c r="MN1" s="100"/>
      <c r="MO1" s="100"/>
      <c r="MP1" s="100"/>
      <c r="MQ1" s="100"/>
      <c r="MR1" s="100"/>
      <c r="MS1" s="100"/>
      <c r="MT1" s="100"/>
      <c r="MU1" s="100"/>
      <c r="MV1" s="100"/>
      <c r="MW1" s="100"/>
      <c r="MX1" s="100"/>
      <c r="MY1" s="100"/>
      <c r="MZ1" s="100"/>
      <c r="NA1" s="100"/>
      <c r="NB1" s="100"/>
      <c r="NC1" s="100"/>
      <c r="ND1" s="100"/>
      <c r="NE1" s="100"/>
      <c r="NF1" s="100"/>
      <c r="NG1" s="100"/>
      <c r="NH1" s="100"/>
      <c r="NI1" s="100"/>
      <c r="NJ1" s="100"/>
      <c r="NK1" s="100"/>
      <c r="NL1" s="100"/>
      <c r="NM1" s="100"/>
      <c r="NN1" s="100"/>
      <c r="NO1" s="100"/>
      <c r="NP1" s="100"/>
      <c r="NQ1" s="100"/>
      <c r="NR1" s="100"/>
      <c r="NS1" s="100"/>
      <c r="NT1" s="100"/>
      <c r="NU1" s="100"/>
      <c r="NV1" s="100"/>
      <c r="NW1" s="100"/>
      <c r="NX1" s="100"/>
      <c r="NY1" s="100"/>
      <c r="NZ1" s="100"/>
      <c r="OA1" s="100"/>
      <c r="OB1" s="100"/>
      <c r="OC1" s="100"/>
      <c r="OD1" s="100"/>
      <c r="OE1" s="100"/>
      <c r="OF1" s="100"/>
      <c r="OG1" s="100"/>
      <c r="OH1" s="100"/>
      <c r="OI1" s="100"/>
      <c r="OJ1" s="100"/>
      <c r="OK1" s="100"/>
      <c r="OL1" s="100"/>
      <c r="OM1" s="100"/>
      <c r="ON1" s="100"/>
      <c r="OO1" s="100"/>
      <c r="OP1" s="100"/>
      <c r="OQ1" s="100"/>
      <c r="OR1" s="100"/>
      <c r="OS1" s="100"/>
      <c r="OT1" s="100"/>
      <c r="OU1" s="100"/>
      <c r="OV1" s="100"/>
      <c r="OW1" s="100"/>
      <c r="OX1" s="100"/>
      <c r="OY1" s="100"/>
      <c r="OZ1" s="100"/>
      <c r="PA1" s="100"/>
      <c r="PB1" s="100"/>
      <c r="PC1" s="100"/>
      <c r="PD1" s="100"/>
      <c r="PE1" s="100"/>
      <c r="PF1" s="100"/>
      <c r="PG1" s="100"/>
      <c r="PH1" s="100"/>
      <c r="PI1" s="100"/>
      <c r="PJ1" s="100"/>
      <c r="PK1" s="100"/>
      <c r="PL1" s="100"/>
      <c r="PM1" s="100"/>
      <c r="PN1" s="100"/>
      <c r="PO1" s="100"/>
      <c r="PP1" s="100"/>
      <c r="PQ1" s="100"/>
      <c r="PR1" s="100"/>
      <c r="PS1" s="100"/>
      <c r="PT1" s="100"/>
      <c r="PU1" s="100"/>
      <c r="PV1" s="100"/>
      <c r="PW1" s="100"/>
      <c r="PX1" s="100"/>
      <c r="PY1" s="100"/>
      <c r="PZ1" s="100"/>
      <c r="QA1" s="100"/>
      <c r="QB1" s="100"/>
      <c r="QC1" s="100"/>
      <c r="QD1" s="100"/>
      <c r="QE1" s="100"/>
      <c r="QF1" s="100"/>
      <c r="QG1" s="100"/>
      <c r="QH1" s="100"/>
      <c r="QI1" s="100"/>
      <c r="QJ1" s="100"/>
      <c r="QK1" s="100"/>
      <c r="QL1" s="100"/>
      <c r="QM1" s="100"/>
      <c r="QN1" s="100"/>
      <c r="QO1" s="100"/>
      <c r="QP1" s="100"/>
      <c r="QQ1" s="100"/>
      <c r="QR1" s="100"/>
      <c r="QS1" s="100"/>
      <c r="QT1" s="100"/>
      <c r="QU1" s="100"/>
      <c r="QV1" s="100"/>
      <c r="QW1" s="100"/>
      <c r="QX1" s="100"/>
      <c r="QY1" s="100"/>
      <c r="QZ1" s="100"/>
      <c r="RA1" s="100"/>
      <c r="RB1" s="100"/>
      <c r="RC1" s="100"/>
      <c r="RD1" s="100"/>
      <c r="RE1" s="100"/>
      <c r="RF1" s="100"/>
      <c r="RG1" s="100"/>
      <c r="RH1" s="100"/>
      <c r="RI1" s="100"/>
      <c r="RJ1" s="100"/>
      <c r="RK1" s="100"/>
      <c r="RL1" s="100"/>
      <c r="RM1" s="100"/>
      <c r="RN1" s="100"/>
      <c r="RO1" s="100"/>
      <c r="RP1" s="100"/>
      <c r="RQ1" s="100"/>
      <c r="RR1" s="100"/>
      <c r="RS1" s="100"/>
      <c r="RT1" s="100"/>
      <c r="RU1" s="100"/>
      <c r="RV1" s="100"/>
      <c r="RW1" s="100"/>
      <c r="RX1" s="100"/>
      <c r="RY1" s="100"/>
      <c r="RZ1" s="100"/>
      <c r="SA1" s="100"/>
      <c r="SB1" s="100"/>
      <c r="SC1" s="100"/>
      <c r="SD1" s="100"/>
      <c r="SE1" s="100"/>
      <c r="SF1" s="100"/>
      <c r="SG1" s="100"/>
      <c r="SH1" s="100"/>
      <c r="SI1" s="100"/>
      <c r="SJ1" s="100"/>
      <c r="SK1" s="100"/>
      <c r="SL1" s="100"/>
      <c r="SM1" s="100"/>
      <c r="SN1" s="100"/>
      <c r="SO1" s="100"/>
      <c r="SP1" s="100"/>
      <c r="SQ1" s="100"/>
      <c r="SR1" s="100"/>
    </row>
    <row r="2" spans="1:512" x14ac:dyDescent="0.2">
      <c r="C2" s="97"/>
      <c r="D2" s="97"/>
      <c r="E2" s="102"/>
      <c r="F2" s="101"/>
    </row>
    <row r="3" spans="1:512" x14ac:dyDescent="0.2">
      <c r="A3" s="98" t="s">
        <v>421</v>
      </c>
      <c r="E3" s="101"/>
      <c r="F3" s="101"/>
    </row>
    <row r="4" spans="1:512" x14ac:dyDescent="0.2">
      <c r="E4" s="101"/>
      <c r="F4" s="101"/>
    </row>
    <row r="5" spans="1:512" s="199" customFormat="1" ht="27" customHeight="1" x14ac:dyDescent="0.2">
      <c r="A5" s="204" t="s">
        <v>403</v>
      </c>
      <c r="B5" s="709" t="s">
        <v>1909</v>
      </c>
      <c r="C5" s="710"/>
      <c r="D5" s="710"/>
      <c r="E5" s="711"/>
      <c r="F5" s="200"/>
    </row>
    <row r="6" spans="1:512" x14ac:dyDescent="0.2">
      <c r="A6" s="98"/>
      <c r="B6" s="198"/>
      <c r="C6" s="199"/>
      <c r="D6" s="199"/>
      <c r="E6" s="200"/>
      <c r="F6" s="101"/>
    </row>
    <row r="7" spans="1:512" x14ac:dyDescent="0.2">
      <c r="A7" s="98" t="s">
        <v>422</v>
      </c>
      <c r="B7" s="198"/>
      <c r="C7" s="199"/>
      <c r="D7" s="199"/>
      <c r="E7" s="200"/>
      <c r="F7" s="101"/>
    </row>
    <row r="8" spans="1:512" x14ac:dyDescent="0.2">
      <c r="A8" s="98"/>
      <c r="B8" s="198"/>
      <c r="C8" s="199"/>
      <c r="D8" s="199"/>
      <c r="E8" s="200"/>
      <c r="F8" s="101"/>
    </row>
    <row r="9" spans="1:512" s="199" customFormat="1" ht="27" customHeight="1" x14ac:dyDescent="0.2">
      <c r="A9" s="204" t="s">
        <v>404</v>
      </c>
      <c r="B9" s="709" t="s">
        <v>955</v>
      </c>
      <c r="C9" s="710"/>
      <c r="D9" s="710"/>
      <c r="E9" s="711"/>
      <c r="F9" s="200"/>
    </row>
    <row r="10" spans="1:512" s="199" customFormat="1" ht="27" customHeight="1" x14ac:dyDescent="0.2">
      <c r="A10" s="204" t="s">
        <v>405</v>
      </c>
      <c r="B10" s="709" t="s">
        <v>956</v>
      </c>
      <c r="C10" s="710"/>
      <c r="D10" s="710"/>
      <c r="E10" s="711"/>
      <c r="F10" s="200"/>
    </row>
    <row r="11" spans="1:512" s="199" customFormat="1" ht="27" customHeight="1" x14ac:dyDescent="0.2">
      <c r="A11" s="204" t="s">
        <v>406</v>
      </c>
      <c r="B11" s="709" t="s">
        <v>957</v>
      </c>
      <c r="C11" s="710"/>
      <c r="D11" s="710"/>
      <c r="E11" s="711"/>
      <c r="F11" s="200"/>
    </row>
    <row r="12" spans="1:512" s="199" customFormat="1" ht="27" customHeight="1" x14ac:dyDescent="0.2">
      <c r="A12" s="204" t="s">
        <v>407</v>
      </c>
      <c r="B12" s="709" t="s">
        <v>958</v>
      </c>
      <c r="C12" s="710"/>
      <c r="D12" s="710"/>
      <c r="E12" s="711"/>
      <c r="F12" s="200"/>
    </row>
    <row r="13" spans="1:512" s="199" customFormat="1" ht="27" customHeight="1" x14ac:dyDescent="0.2">
      <c r="A13" s="204" t="s">
        <v>408</v>
      </c>
      <c r="B13" s="709" t="s">
        <v>959</v>
      </c>
      <c r="C13" s="710"/>
      <c r="D13" s="710"/>
      <c r="E13" s="711"/>
      <c r="F13" s="200"/>
    </row>
    <row r="14" spans="1:512" s="199" customFormat="1" ht="27" customHeight="1" x14ac:dyDescent="0.2">
      <c r="A14" s="204" t="s">
        <v>409</v>
      </c>
      <c r="B14" s="709" t="s">
        <v>960</v>
      </c>
      <c r="C14" s="710"/>
      <c r="D14" s="710"/>
      <c r="E14" s="711"/>
      <c r="F14" s="200"/>
    </row>
    <row r="15" spans="1:512" s="199" customFormat="1" ht="27" customHeight="1" x14ac:dyDescent="0.2">
      <c r="A15" s="204" t="s">
        <v>410</v>
      </c>
      <c r="B15" s="709" t="s">
        <v>961</v>
      </c>
      <c r="C15" s="710"/>
      <c r="D15" s="710"/>
      <c r="E15" s="711"/>
      <c r="F15" s="200"/>
    </row>
    <row r="16" spans="1:512" x14ac:dyDescent="0.2">
      <c r="A16" s="98"/>
      <c r="B16" s="198"/>
      <c r="C16" s="199"/>
      <c r="D16" s="199"/>
      <c r="E16" s="200"/>
      <c r="F16" s="101"/>
    </row>
    <row r="17" spans="1:6" x14ac:dyDescent="0.2">
      <c r="A17" s="98" t="s">
        <v>423</v>
      </c>
      <c r="B17" s="198"/>
      <c r="C17" s="199"/>
      <c r="D17" s="199"/>
      <c r="E17" s="200"/>
      <c r="F17" s="101"/>
    </row>
    <row r="18" spans="1:6" x14ac:dyDescent="0.2">
      <c r="A18" s="98"/>
      <c r="B18" s="198"/>
      <c r="C18" s="199"/>
      <c r="D18" s="199"/>
      <c r="E18" s="200"/>
      <c r="F18" s="101"/>
    </row>
    <row r="19" spans="1:6" s="199" customFormat="1" ht="27" customHeight="1" x14ac:dyDescent="0.2">
      <c r="A19" s="204" t="s">
        <v>411</v>
      </c>
      <c r="B19" s="709" t="s">
        <v>962</v>
      </c>
      <c r="C19" s="710"/>
      <c r="D19" s="710"/>
      <c r="E19" s="711"/>
      <c r="F19" s="200"/>
    </row>
    <row r="20" spans="1:6" s="199" customFormat="1" ht="27" customHeight="1" x14ac:dyDescent="0.2">
      <c r="A20" s="204" t="s">
        <v>412</v>
      </c>
      <c r="B20" s="709" t="s">
        <v>963</v>
      </c>
      <c r="C20" s="710"/>
      <c r="D20" s="710"/>
      <c r="E20" s="711"/>
      <c r="F20" s="200"/>
    </row>
    <row r="21" spans="1:6" s="199" customFormat="1" ht="27" customHeight="1" x14ac:dyDescent="0.2">
      <c r="A21" s="204" t="s">
        <v>413</v>
      </c>
      <c r="B21" s="709" t="s">
        <v>964</v>
      </c>
      <c r="C21" s="710"/>
      <c r="D21" s="710"/>
      <c r="E21" s="711"/>
      <c r="F21" s="200"/>
    </row>
    <row r="22" spans="1:6" x14ac:dyDescent="0.2">
      <c r="A22" s="98"/>
      <c r="B22" s="198"/>
      <c r="C22" s="199"/>
      <c r="D22" s="199"/>
      <c r="E22" s="200"/>
      <c r="F22" s="101"/>
    </row>
    <row r="23" spans="1:6" x14ac:dyDescent="0.2">
      <c r="A23" s="98" t="s">
        <v>424</v>
      </c>
      <c r="B23" s="198"/>
      <c r="C23" s="199"/>
      <c r="D23" s="199"/>
      <c r="E23" s="200"/>
      <c r="F23" s="101"/>
    </row>
    <row r="24" spans="1:6" x14ac:dyDescent="0.2">
      <c r="A24" s="98"/>
      <c r="B24" s="198"/>
      <c r="C24" s="199"/>
      <c r="D24" s="199"/>
      <c r="E24" s="200"/>
      <c r="F24" s="101"/>
    </row>
    <row r="25" spans="1:6" s="199" customFormat="1" ht="27" customHeight="1" x14ac:dyDescent="0.2">
      <c r="A25" s="204" t="s">
        <v>414</v>
      </c>
      <c r="B25" s="709" t="s">
        <v>965</v>
      </c>
      <c r="C25" s="710"/>
      <c r="D25" s="710"/>
      <c r="E25" s="711"/>
      <c r="F25" s="200"/>
    </row>
    <row r="26" spans="1:6" s="199" customFormat="1" ht="27" customHeight="1" x14ac:dyDescent="0.2">
      <c r="A26" s="204" t="s">
        <v>415</v>
      </c>
      <c r="B26" s="709" t="s">
        <v>966</v>
      </c>
      <c r="C26" s="710"/>
      <c r="D26" s="710"/>
      <c r="E26" s="711"/>
      <c r="F26" s="200"/>
    </row>
    <row r="27" spans="1:6" s="199" customFormat="1" ht="27" customHeight="1" x14ac:dyDescent="0.2">
      <c r="A27" s="204" t="s">
        <v>416</v>
      </c>
      <c r="B27" s="709" t="s">
        <v>967</v>
      </c>
      <c r="C27" s="710"/>
      <c r="D27" s="710"/>
      <c r="E27" s="711"/>
      <c r="F27" s="200"/>
    </row>
    <row r="28" spans="1:6" s="199" customFormat="1" ht="27" customHeight="1" x14ac:dyDescent="0.2">
      <c r="A28" s="204" t="s">
        <v>417</v>
      </c>
      <c r="B28" s="709" t="s">
        <v>968</v>
      </c>
      <c r="C28" s="710"/>
      <c r="D28" s="710"/>
      <c r="E28" s="711"/>
      <c r="F28" s="200"/>
    </row>
    <row r="29" spans="1:6" s="199" customFormat="1" ht="27" customHeight="1" x14ac:dyDescent="0.2">
      <c r="A29" s="204" t="s">
        <v>418</v>
      </c>
      <c r="B29" s="709" t="s">
        <v>969</v>
      </c>
      <c r="C29" s="710"/>
      <c r="D29" s="710"/>
      <c r="E29" s="711"/>
      <c r="F29" s="200"/>
    </row>
    <row r="30" spans="1:6" x14ac:dyDescent="0.2">
      <c r="A30" s="98"/>
      <c r="B30" s="198"/>
      <c r="C30" s="199"/>
      <c r="D30" s="199"/>
      <c r="E30" s="200"/>
      <c r="F30" s="101"/>
    </row>
    <row r="31" spans="1:6" x14ac:dyDescent="0.2">
      <c r="A31" s="98" t="s">
        <v>23</v>
      </c>
      <c r="B31" s="198"/>
      <c r="C31" s="199"/>
      <c r="D31" s="199"/>
      <c r="E31" s="200"/>
      <c r="F31" s="101"/>
    </row>
    <row r="32" spans="1:6" x14ac:dyDescent="0.2">
      <c r="A32" s="98"/>
      <c r="B32" s="198"/>
      <c r="C32" s="199"/>
      <c r="D32" s="199"/>
      <c r="E32" s="200"/>
      <c r="F32" s="101"/>
    </row>
    <row r="33" spans="1:6" s="199" customFormat="1" ht="27" customHeight="1" x14ac:dyDescent="0.2">
      <c r="A33" s="204" t="s">
        <v>419</v>
      </c>
      <c r="B33" s="709" t="s">
        <v>970</v>
      </c>
      <c r="C33" s="710"/>
      <c r="D33" s="710"/>
      <c r="E33" s="711"/>
      <c r="F33" s="200"/>
    </row>
    <row r="34" spans="1:6" s="199" customFormat="1" ht="27" customHeight="1" x14ac:dyDescent="0.2">
      <c r="A34" s="204" t="s">
        <v>420</v>
      </c>
      <c r="B34" s="709" t="s">
        <v>971</v>
      </c>
      <c r="C34" s="710"/>
      <c r="D34" s="710"/>
      <c r="E34" s="711"/>
      <c r="F34" s="200"/>
    </row>
  </sheetData>
  <mergeCells count="18">
    <mergeCell ref="B5:E5"/>
    <mergeCell ref="B12:E12"/>
    <mergeCell ref="B13:E13"/>
    <mergeCell ref="B14:E14"/>
    <mergeCell ref="B19:E19"/>
    <mergeCell ref="B33:E33"/>
    <mergeCell ref="B34:E34"/>
    <mergeCell ref="B9:E9"/>
    <mergeCell ref="B10:E10"/>
    <mergeCell ref="B11:E11"/>
    <mergeCell ref="B15:E15"/>
    <mergeCell ref="B21:E21"/>
    <mergeCell ref="B25:E25"/>
    <mergeCell ref="B26:E26"/>
    <mergeCell ref="B27:E27"/>
    <mergeCell ref="B28:E28"/>
    <mergeCell ref="B29:E29"/>
    <mergeCell ref="B20:E20"/>
  </mergeCells>
  <pageMargins left="0.8203125" right="0.70866141732283472" top="0.74803149606299213" bottom="0.74803149606299213" header="0.31496062992125984" footer="0.31496062992125984"/>
  <pageSetup paperSize="9" scale="75" orientation="portrait" r:id="rId1"/>
  <headerFooter>
    <oddHeader>&amp;C&amp;"Arial,Negrita"&amp;18FORMATOS DEL PROYECTO DE PRESUPUESTO 2021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AM31"/>
  <sheetViews>
    <sheetView view="pageLayout" topLeftCell="G1" zoomScale="85" zoomScaleNormal="100" zoomScaleSheetLayoutView="90" zoomScalePageLayoutView="85" workbookViewId="0">
      <selection activeCell="AG12" sqref="AG12"/>
    </sheetView>
  </sheetViews>
  <sheetFormatPr baseColWidth="10" defaultRowHeight="12.75" x14ac:dyDescent="0.2"/>
  <cols>
    <col min="1" max="1" width="34.140625" style="24" customWidth="1"/>
    <col min="2" max="2" width="5.5703125" style="24" bestFit="1" customWidth="1"/>
    <col min="3" max="11" width="7" style="24" customWidth="1"/>
    <col min="12" max="12" width="12.7109375" style="330" customWidth="1"/>
    <col min="13" max="13" width="7" style="24" customWidth="1"/>
    <col min="14" max="14" width="6.28515625" style="24" customWidth="1"/>
    <col min="15" max="21" width="7" style="24" customWidth="1"/>
    <col min="22" max="22" width="7" style="333" customWidth="1"/>
    <col min="23" max="23" width="13.42578125" style="330" customWidth="1"/>
    <col min="24" max="33" width="7" style="24" customWidth="1"/>
    <col min="34" max="34" width="12" style="330" bestFit="1" customWidth="1"/>
    <col min="35" max="35" width="1.7109375" style="82" customWidth="1"/>
    <col min="40" max="16384" width="11.42578125" style="103"/>
  </cols>
  <sheetData>
    <row r="1" spans="1:39" s="108" customFormat="1" ht="15.75" x14ac:dyDescent="0.2">
      <c r="A1" s="189" t="s">
        <v>982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322"/>
      <c r="M1" s="107"/>
      <c r="N1" s="107"/>
      <c r="O1" s="107"/>
      <c r="P1" s="107"/>
      <c r="Q1" s="107"/>
      <c r="R1" s="107"/>
      <c r="S1" s="107"/>
      <c r="T1" s="107"/>
      <c r="U1" s="107"/>
      <c r="V1" s="331"/>
      <c r="W1" s="322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322"/>
      <c r="AI1" s="109"/>
    </row>
    <row r="2" spans="1:39" s="108" customFormat="1" ht="15.75" x14ac:dyDescent="0.2">
      <c r="A2" s="189" t="s">
        <v>489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322"/>
      <c r="M2" s="107"/>
      <c r="N2" s="107"/>
      <c r="O2" s="107"/>
      <c r="P2" s="107"/>
      <c r="Q2" s="107"/>
      <c r="R2" s="107"/>
      <c r="S2" s="107"/>
      <c r="T2" s="107"/>
      <c r="U2" s="107"/>
      <c r="V2" s="331"/>
      <c r="W2" s="322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322"/>
      <c r="AI2" s="109"/>
    </row>
    <row r="3" spans="1:39" s="86" customFormat="1" ht="15.75" x14ac:dyDescent="0.25">
      <c r="A3" s="190" t="s">
        <v>496</v>
      </c>
      <c r="L3" s="323"/>
      <c r="V3" s="332"/>
      <c r="W3" s="323"/>
      <c r="AH3" s="323"/>
      <c r="AI3" s="81"/>
    </row>
    <row r="4" spans="1:39" ht="13.5" thickBot="1" x14ac:dyDescent="0.25">
      <c r="L4" s="324"/>
      <c r="W4" s="324"/>
      <c r="AH4" s="324"/>
    </row>
    <row r="5" spans="1:39" s="49" customFormat="1" ht="26.25" customHeight="1" x14ac:dyDescent="0.2">
      <c r="A5" s="154" t="s">
        <v>11</v>
      </c>
      <c r="B5" s="735" t="s">
        <v>425</v>
      </c>
      <c r="C5" s="736"/>
      <c r="D5" s="736"/>
      <c r="E5" s="736"/>
      <c r="F5" s="736"/>
      <c r="G5" s="736"/>
      <c r="H5" s="736"/>
      <c r="I5" s="736"/>
      <c r="J5" s="736"/>
      <c r="K5" s="736"/>
      <c r="L5" s="737"/>
      <c r="M5" s="735" t="s">
        <v>1903</v>
      </c>
      <c r="N5" s="736"/>
      <c r="O5" s="736"/>
      <c r="P5" s="736"/>
      <c r="Q5" s="736"/>
      <c r="R5" s="736"/>
      <c r="S5" s="736"/>
      <c r="T5" s="736"/>
      <c r="U5" s="736"/>
      <c r="V5" s="736"/>
      <c r="W5" s="737"/>
      <c r="X5" s="735" t="s">
        <v>1904</v>
      </c>
      <c r="Y5" s="736"/>
      <c r="Z5" s="736"/>
      <c r="AA5" s="736"/>
      <c r="AB5" s="736"/>
      <c r="AC5" s="736"/>
      <c r="AD5" s="736"/>
      <c r="AE5" s="736"/>
      <c r="AF5" s="736"/>
      <c r="AG5" s="736"/>
      <c r="AH5" s="737"/>
      <c r="AI5" s="83"/>
    </row>
    <row r="6" spans="1:39" s="50" customFormat="1" ht="99.95" customHeight="1" x14ac:dyDescent="0.2">
      <c r="A6" s="155" t="s">
        <v>10</v>
      </c>
      <c r="B6" s="156" t="s">
        <v>383</v>
      </c>
      <c r="C6" s="156" t="s">
        <v>131</v>
      </c>
      <c r="D6" s="157" t="s">
        <v>384</v>
      </c>
      <c r="E6" s="157" t="s">
        <v>313</v>
      </c>
      <c r="F6" s="157" t="s">
        <v>327</v>
      </c>
      <c r="G6" s="157" t="s">
        <v>328</v>
      </c>
      <c r="H6" s="157" t="s">
        <v>329</v>
      </c>
      <c r="I6" s="157" t="s">
        <v>337</v>
      </c>
      <c r="J6" s="158" t="s">
        <v>331</v>
      </c>
      <c r="K6" s="159" t="s">
        <v>334</v>
      </c>
      <c r="L6" s="325" t="s">
        <v>338</v>
      </c>
      <c r="M6" s="156" t="s">
        <v>383</v>
      </c>
      <c r="N6" s="156" t="s">
        <v>131</v>
      </c>
      <c r="O6" s="157" t="s">
        <v>325</v>
      </c>
      <c r="P6" s="157" t="s">
        <v>313</v>
      </c>
      <c r="Q6" s="157" t="s">
        <v>327</v>
      </c>
      <c r="R6" s="157" t="s">
        <v>328</v>
      </c>
      <c r="S6" s="157" t="s">
        <v>329</v>
      </c>
      <c r="T6" s="157" t="s">
        <v>337</v>
      </c>
      <c r="U6" s="158" t="s">
        <v>331</v>
      </c>
      <c r="V6" s="159" t="s">
        <v>333</v>
      </c>
      <c r="W6" s="325" t="s">
        <v>336</v>
      </c>
      <c r="X6" s="156" t="s">
        <v>383</v>
      </c>
      <c r="Y6" s="156" t="s">
        <v>131</v>
      </c>
      <c r="Z6" s="157" t="s">
        <v>325</v>
      </c>
      <c r="AA6" s="157" t="s">
        <v>313</v>
      </c>
      <c r="AB6" s="157" t="s">
        <v>327</v>
      </c>
      <c r="AC6" s="157" t="s">
        <v>328</v>
      </c>
      <c r="AD6" s="157" t="s">
        <v>329</v>
      </c>
      <c r="AE6" s="157" t="s">
        <v>337</v>
      </c>
      <c r="AF6" s="158" t="s">
        <v>331</v>
      </c>
      <c r="AG6" s="159" t="s">
        <v>333</v>
      </c>
      <c r="AH6" s="325" t="s">
        <v>335</v>
      </c>
      <c r="AI6" s="84"/>
    </row>
    <row r="7" spans="1:39" x14ac:dyDescent="0.2">
      <c r="A7" s="27"/>
      <c r="B7" s="26"/>
      <c r="C7" s="26"/>
      <c r="D7" s="26"/>
      <c r="E7" s="26"/>
      <c r="F7" s="26"/>
      <c r="G7" s="26"/>
      <c r="H7" s="26"/>
      <c r="I7" s="26"/>
      <c r="J7" s="26"/>
      <c r="K7" s="26"/>
      <c r="L7" s="326"/>
      <c r="M7" s="26"/>
      <c r="N7" s="26"/>
      <c r="O7" s="26"/>
      <c r="P7" s="26"/>
      <c r="Q7" s="26"/>
      <c r="R7" s="26"/>
      <c r="S7" s="26"/>
      <c r="T7" s="26"/>
      <c r="U7" s="26"/>
      <c r="V7" s="26"/>
      <c r="W7" s="3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326"/>
      <c r="AL7" s="103"/>
      <c r="AM7" s="103"/>
    </row>
    <row r="8" spans="1:39" x14ac:dyDescent="0.2">
      <c r="A8" s="28" t="s">
        <v>9</v>
      </c>
      <c r="B8" s="29">
        <f>SUM(B9:B14)</f>
        <v>0</v>
      </c>
      <c r="C8" s="29">
        <f t="shared" ref="C8:J8" si="0">SUM(C9:C14)</f>
        <v>25</v>
      </c>
      <c r="D8" s="29">
        <f t="shared" si="0"/>
        <v>0</v>
      </c>
      <c r="E8" s="29">
        <f t="shared" si="0"/>
        <v>0</v>
      </c>
      <c r="F8" s="29">
        <f t="shared" si="0"/>
        <v>0</v>
      </c>
      <c r="G8" s="29">
        <f t="shared" si="0"/>
        <v>0</v>
      </c>
      <c r="H8" s="29">
        <f t="shared" si="0"/>
        <v>0</v>
      </c>
      <c r="I8" s="29">
        <f t="shared" si="0"/>
        <v>0</v>
      </c>
      <c r="J8" s="29">
        <f t="shared" si="0"/>
        <v>23</v>
      </c>
      <c r="K8" s="29">
        <f>SUM(K9:K14)</f>
        <v>48</v>
      </c>
      <c r="L8" s="327">
        <f>SUM(L9:L14)</f>
        <v>13244915.380000001</v>
      </c>
      <c r="M8" s="29"/>
      <c r="N8" s="29">
        <f>SUM(N9:N14)</f>
        <v>25</v>
      </c>
      <c r="O8" s="29">
        <f t="shared" ref="O8:V8" si="1">SUM(O9:O14)</f>
        <v>0</v>
      </c>
      <c r="P8" s="29">
        <f t="shared" si="1"/>
        <v>0</v>
      </c>
      <c r="Q8" s="29">
        <f t="shared" si="1"/>
        <v>0</v>
      </c>
      <c r="R8" s="29">
        <f t="shared" si="1"/>
        <v>0</v>
      </c>
      <c r="S8" s="29">
        <f t="shared" si="1"/>
        <v>0</v>
      </c>
      <c r="T8" s="29">
        <f t="shared" si="1"/>
        <v>0</v>
      </c>
      <c r="U8" s="29">
        <f t="shared" si="1"/>
        <v>185</v>
      </c>
      <c r="V8" s="29">
        <f t="shared" si="1"/>
        <v>210</v>
      </c>
      <c r="W8" s="327">
        <f>SUM(W9:W14)</f>
        <v>19339771.209999997</v>
      </c>
      <c r="X8" s="29"/>
      <c r="Y8" s="29">
        <f>SUM(Y9:Y14)</f>
        <v>25</v>
      </c>
      <c r="Z8" s="29">
        <f t="shared" ref="Z8:AG8" si="2">SUM(Z9:Z14)</f>
        <v>0</v>
      </c>
      <c r="AA8" s="29">
        <f t="shared" si="2"/>
        <v>0</v>
      </c>
      <c r="AB8" s="29">
        <f t="shared" si="2"/>
        <v>0</v>
      </c>
      <c r="AC8" s="29">
        <f t="shared" si="2"/>
        <v>0</v>
      </c>
      <c r="AD8" s="29">
        <f t="shared" si="2"/>
        <v>0</v>
      </c>
      <c r="AE8" s="29">
        <f t="shared" si="2"/>
        <v>0</v>
      </c>
      <c r="AF8" s="29">
        <f t="shared" si="2"/>
        <v>188</v>
      </c>
      <c r="AG8" s="29">
        <f t="shared" si="2"/>
        <v>213</v>
      </c>
      <c r="AH8" s="327">
        <f>SUM(AH9:AH14)</f>
        <v>27886153.310000002</v>
      </c>
      <c r="AI8" s="85"/>
      <c r="AL8" s="103"/>
      <c r="AM8" s="103"/>
    </row>
    <row r="9" spans="1:39" x14ac:dyDescent="0.2">
      <c r="A9" s="27" t="s">
        <v>5</v>
      </c>
      <c r="B9" s="26"/>
      <c r="C9" s="26"/>
      <c r="D9" s="26"/>
      <c r="E9" s="26"/>
      <c r="F9" s="26"/>
      <c r="G9" s="26"/>
      <c r="H9" s="26"/>
      <c r="I9" s="26"/>
      <c r="J9" s="26">
        <v>5</v>
      </c>
      <c r="K9" s="26">
        <f>SUM(B9:J9)</f>
        <v>5</v>
      </c>
      <c r="L9" s="326">
        <v>2447717</v>
      </c>
      <c r="M9" s="26"/>
      <c r="N9" s="26"/>
      <c r="O9" s="26"/>
      <c r="P9" s="26"/>
      <c r="Q9" s="26"/>
      <c r="R9" s="26"/>
      <c r="S9" s="26"/>
      <c r="T9" s="26"/>
      <c r="U9" s="26">
        <v>5</v>
      </c>
      <c r="V9" s="26">
        <f>SUM(M9:U9)</f>
        <v>5</v>
      </c>
      <c r="W9" s="326">
        <v>3031097</v>
      </c>
      <c r="X9" s="26"/>
      <c r="Y9" s="26"/>
      <c r="Z9" s="26"/>
      <c r="AA9" s="26"/>
      <c r="AB9" s="26"/>
      <c r="AC9" s="26"/>
      <c r="AD9" s="26"/>
      <c r="AE9" s="26"/>
      <c r="AF9" s="26">
        <v>5</v>
      </c>
      <c r="AG9" s="26">
        <f>SUM(X9:AF9)</f>
        <v>5</v>
      </c>
      <c r="AH9" s="326">
        <v>3031097.2</v>
      </c>
      <c r="AL9" s="103"/>
      <c r="AM9" s="103"/>
    </row>
    <row r="10" spans="1:39" x14ac:dyDescent="0.2">
      <c r="A10" s="27" t="s">
        <v>497</v>
      </c>
      <c r="B10" s="26"/>
      <c r="C10" s="26"/>
      <c r="D10" s="26"/>
      <c r="E10" s="26"/>
      <c r="F10" s="26"/>
      <c r="G10" s="26"/>
      <c r="H10" s="26"/>
      <c r="I10" s="26"/>
      <c r="J10" s="26">
        <v>18</v>
      </c>
      <c r="K10" s="26">
        <v>18</v>
      </c>
      <c r="L10" s="326">
        <v>5540359.4400000004</v>
      </c>
      <c r="M10" s="26"/>
      <c r="N10" s="26"/>
      <c r="O10" s="26"/>
      <c r="P10" s="26"/>
      <c r="Q10" s="26"/>
      <c r="R10" s="26"/>
      <c r="S10" s="26"/>
      <c r="T10" s="26"/>
      <c r="U10" s="26">
        <v>180</v>
      </c>
      <c r="V10" s="26">
        <f>SUM(M10:U10)</f>
        <v>180</v>
      </c>
      <c r="W10" s="326">
        <v>10074619</v>
      </c>
      <c r="X10" s="26"/>
      <c r="Y10" s="26"/>
      <c r="Z10" s="26"/>
      <c r="AA10" s="26"/>
      <c r="AB10" s="26"/>
      <c r="AC10" s="26"/>
      <c r="AD10" s="26"/>
      <c r="AE10" s="26"/>
      <c r="AF10" s="26">
        <v>183</v>
      </c>
      <c r="AG10" s="26">
        <f t="shared" ref="AG10:AG14" si="3">SUM(X10:AF10)</f>
        <v>183</v>
      </c>
      <c r="AH10" s="326">
        <v>19121001</v>
      </c>
      <c r="AL10" s="103"/>
      <c r="AM10" s="103"/>
    </row>
    <row r="11" spans="1:39" x14ac:dyDescent="0.2">
      <c r="A11" s="27" t="s">
        <v>498</v>
      </c>
      <c r="B11" s="26"/>
      <c r="C11" s="26">
        <v>1</v>
      </c>
      <c r="D11" s="26"/>
      <c r="E11" s="26"/>
      <c r="F11" s="26"/>
      <c r="G11" s="26"/>
      <c r="H11" s="26"/>
      <c r="I11" s="26"/>
      <c r="J11" s="26"/>
      <c r="K11" s="26">
        <f t="shared" ref="K11:K14" si="4">SUM(B11:J11)</f>
        <v>1</v>
      </c>
      <c r="L11" s="326">
        <v>267917.62</v>
      </c>
      <c r="M11" s="26"/>
      <c r="N11" s="26">
        <v>1</v>
      </c>
      <c r="O11" s="26"/>
      <c r="P11" s="26"/>
      <c r="Q11" s="26"/>
      <c r="R11" s="26"/>
      <c r="S11" s="26"/>
      <c r="T11" s="26"/>
      <c r="U11" s="26"/>
      <c r="V11" s="26">
        <f t="shared" ref="V11:V14" si="5">SUM(M11:U11)</f>
        <v>1</v>
      </c>
      <c r="W11" s="326">
        <v>256525.51</v>
      </c>
      <c r="X11" s="26"/>
      <c r="Y11" s="26">
        <v>1</v>
      </c>
      <c r="Z11" s="26"/>
      <c r="AA11" s="26"/>
      <c r="AB11" s="26"/>
      <c r="AC11" s="26"/>
      <c r="AD11" s="26"/>
      <c r="AE11" s="26"/>
      <c r="AF11" s="26"/>
      <c r="AG11" s="26">
        <f t="shared" si="3"/>
        <v>1</v>
      </c>
      <c r="AH11" s="326">
        <v>256525.51</v>
      </c>
      <c r="AL11" s="103"/>
      <c r="AM11" s="103"/>
    </row>
    <row r="12" spans="1:39" x14ac:dyDescent="0.2">
      <c r="A12" s="27" t="s">
        <v>499</v>
      </c>
      <c r="B12" s="26"/>
      <c r="C12" s="26">
        <v>1</v>
      </c>
      <c r="D12" s="26"/>
      <c r="E12" s="26"/>
      <c r="F12" s="26"/>
      <c r="G12" s="26"/>
      <c r="H12" s="26"/>
      <c r="I12" s="26"/>
      <c r="J12" s="26"/>
      <c r="K12" s="26">
        <f t="shared" si="4"/>
        <v>1</v>
      </c>
      <c r="L12" s="326">
        <v>267917.32</v>
      </c>
      <c r="M12" s="26"/>
      <c r="N12" s="26">
        <v>1</v>
      </c>
      <c r="O12" s="26"/>
      <c r="P12" s="26"/>
      <c r="Q12" s="26"/>
      <c r="R12" s="26"/>
      <c r="S12" s="26"/>
      <c r="T12" s="26"/>
      <c r="U12" s="26"/>
      <c r="V12" s="26">
        <f t="shared" si="5"/>
        <v>1</v>
      </c>
      <c r="W12" s="326">
        <v>256525.61</v>
      </c>
      <c r="X12" s="26"/>
      <c r="Y12" s="26">
        <v>1</v>
      </c>
      <c r="Z12" s="26"/>
      <c r="AA12" s="26"/>
      <c r="AB12" s="26"/>
      <c r="AC12" s="26"/>
      <c r="AD12" s="26"/>
      <c r="AE12" s="26"/>
      <c r="AF12" s="26"/>
      <c r="AG12" s="26">
        <f t="shared" si="3"/>
        <v>1</v>
      </c>
      <c r="AH12" s="326">
        <v>256525.51</v>
      </c>
      <c r="AL12" s="103"/>
      <c r="AM12" s="103"/>
    </row>
    <row r="13" spans="1:39" x14ac:dyDescent="0.2">
      <c r="A13" s="27" t="s">
        <v>500</v>
      </c>
      <c r="B13" s="26"/>
      <c r="C13" s="26">
        <v>10</v>
      </c>
      <c r="D13" s="26"/>
      <c r="E13" s="26"/>
      <c r="F13" s="26"/>
      <c r="G13" s="26"/>
      <c r="H13" s="26"/>
      <c r="I13" s="26"/>
      <c r="J13" s="26"/>
      <c r="K13" s="26">
        <f t="shared" si="4"/>
        <v>10</v>
      </c>
      <c r="L13" s="326">
        <v>2110514</v>
      </c>
      <c r="M13" s="26"/>
      <c r="N13" s="26">
        <v>10</v>
      </c>
      <c r="O13" s="26"/>
      <c r="P13" s="26"/>
      <c r="Q13" s="26"/>
      <c r="R13" s="26"/>
      <c r="S13" s="26"/>
      <c r="T13" s="26"/>
      <c r="U13" s="26"/>
      <c r="V13" s="26">
        <f t="shared" si="5"/>
        <v>10</v>
      </c>
      <c r="W13" s="326">
        <v>2810513.77</v>
      </c>
      <c r="X13" s="26"/>
      <c r="Y13" s="26">
        <v>10</v>
      </c>
      <c r="Z13" s="26"/>
      <c r="AA13" s="26"/>
      <c r="AB13" s="26"/>
      <c r="AC13" s="26"/>
      <c r="AD13" s="26"/>
      <c r="AE13" s="26"/>
      <c r="AF13" s="26"/>
      <c r="AG13" s="26">
        <f t="shared" si="3"/>
        <v>10</v>
      </c>
      <c r="AH13" s="326">
        <v>2410513.77</v>
      </c>
      <c r="AL13" s="103"/>
      <c r="AM13" s="103"/>
    </row>
    <row r="14" spans="1:39" x14ac:dyDescent="0.2">
      <c r="A14" s="27" t="s">
        <v>501</v>
      </c>
      <c r="B14" s="26"/>
      <c r="C14" s="26">
        <v>13</v>
      </c>
      <c r="D14" s="26"/>
      <c r="E14" s="26"/>
      <c r="F14" s="26"/>
      <c r="G14" s="26"/>
      <c r="H14" s="26"/>
      <c r="I14" s="26"/>
      <c r="J14" s="26"/>
      <c r="K14" s="26">
        <f t="shared" si="4"/>
        <v>13</v>
      </c>
      <c r="L14" s="326">
        <v>2610490</v>
      </c>
      <c r="M14" s="26"/>
      <c r="N14" s="26">
        <v>13</v>
      </c>
      <c r="O14" s="26"/>
      <c r="P14" s="26"/>
      <c r="Q14" s="26"/>
      <c r="R14" s="26"/>
      <c r="S14" s="26"/>
      <c r="T14" s="26"/>
      <c r="U14" s="26"/>
      <c r="V14" s="26">
        <f t="shared" si="5"/>
        <v>13</v>
      </c>
      <c r="W14" s="326">
        <v>2910490.32</v>
      </c>
      <c r="X14" s="26"/>
      <c r="Y14" s="26">
        <v>13</v>
      </c>
      <c r="Z14" s="26"/>
      <c r="AA14" s="26"/>
      <c r="AB14" s="26"/>
      <c r="AC14" s="26"/>
      <c r="AD14" s="26"/>
      <c r="AE14" s="26"/>
      <c r="AF14" s="26"/>
      <c r="AG14" s="26">
        <f t="shared" si="3"/>
        <v>13</v>
      </c>
      <c r="AH14" s="326">
        <v>2810490.32</v>
      </c>
      <c r="AL14" s="103"/>
      <c r="AM14" s="103"/>
    </row>
    <row r="15" spans="1:39" x14ac:dyDescent="0.2">
      <c r="A15" s="79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3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3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326"/>
      <c r="AL15" s="103"/>
      <c r="AM15" s="103"/>
    </row>
    <row r="16" spans="1:39" x14ac:dyDescent="0.2">
      <c r="A16" s="28" t="s">
        <v>6</v>
      </c>
      <c r="B16" s="29">
        <f>SUM(B17:B18)</f>
        <v>0</v>
      </c>
      <c r="C16" s="29">
        <f t="shared" ref="C16:K16" si="6">SUM(C17:C18)</f>
        <v>54</v>
      </c>
      <c r="D16" s="29">
        <f t="shared" si="6"/>
        <v>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54</v>
      </c>
      <c r="L16" s="327">
        <f>SUM(L17:L18)</f>
        <v>8025780.2000000002</v>
      </c>
      <c r="M16" s="29"/>
      <c r="N16" s="29">
        <f>SUM(N17:N18)</f>
        <v>54</v>
      </c>
      <c r="O16" s="29">
        <f t="shared" ref="O16:U16" si="7">SUM(O17:O18)</f>
        <v>0</v>
      </c>
      <c r="P16" s="29">
        <f t="shared" si="7"/>
        <v>0</v>
      </c>
      <c r="Q16" s="29">
        <f t="shared" si="7"/>
        <v>0</v>
      </c>
      <c r="R16" s="29">
        <f t="shared" si="7"/>
        <v>0</v>
      </c>
      <c r="S16" s="29">
        <f t="shared" si="7"/>
        <v>0</v>
      </c>
      <c r="T16" s="29">
        <f t="shared" si="7"/>
        <v>0</v>
      </c>
      <c r="U16" s="29">
        <f t="shared" si="7"/>
        <v>0</v>
      </c>
      <c r="V16" s="29">
        <f>SUM(V17:V18)</f>
        <v>54</v>
      </c>
      <c r="W16" s="327">
        <f>SUM(W17:W18)</f>
        <v>9565060.2800000012</v>
      </c>
      <c r="X16" s="29"/>
      <c r="Y16" s="29">
        <f>SUM(Y17:Y18)</f>
        <v>54</v>
      </c>
      <c r="Z16" s="29">
        <f t="shared" ref="Z16:AG16" si="8">SUM(Z17:Z18)</f>
        <v>0</v>
      </c>
      <c r="AA16" s="29">
        <f t="shared" si="8"/>
        <v>0</v>
      </c>
      <c r="AB16" s="29">
        <f t="shared" si="8"/>
        <v>0</v>
      </c>
      <c r="AC16" s="29">
        <f t="shared" si="8"/>
        <v>0</v>
      </c>
      <c r="AD16" s="29">
        <f t="shared" si="8"/>
        <v>0</v>
      </c>
      <c r="AE16" s="29">
        <f t="shared" si="8"/>
        <v>0</v>
      </c>
      <c r="AF16" s="29">
        <f t="shared" si="8"/>
        <v>0</v>
      </c>
      <c r="AG16" s="29">
        <f t="shared" si="8"/>
        <v>54</v>
      </c>
      <c r="AH16" s="327">
        <f>SUM(AH17:AH18)</f>
        <v>9265060.2800000012</v>
      </c>
      <c r="AI16" s="85"/>
      <c r="AL16" s="103"/>
      <c r="AM16" s="103"/>
    </row>
    <row r="17" spans="1:39" x14ac:dyDescent="0.2">
      <c r="A17" s="27" t="s">
        <v>502</v>
      </c>
      <c r="B17" s="26"/>
      <c r="C17" s="26">
        <v>28</v>
      </c>
      <c r="D17" s="26">
        <v>0</v>
      </c>
      <c r="E17" s="26"/>
      <c r="F17" s="26"/>
      <c r="G17" s="26"/>
      <c r="H17" s="26"/>
      <c r="I17" s="26"/>
      <c r="J17" s="26"/>
      <c r="K17" s="26">
        <f>SUM(B17:J17)</f>
        <v>28</v>
      </c>
      <c r="L17" s="326">
        <v>4825780.2</v>
      </c>
      <c r="M17" s="26"/>
      <c r="N17" s="26">
        <v>28</v>
      </c>
      <c r="O17" s="26">
        <v>0</v>
      </c>
      <c r="P17" s="26"/>
      <c r="Q17" s="26"/>
      <c r="R17" s="26"/>
      <c r="S17" s="26"/>
      <c r="T17" s="26"/>
      <c r="U17" s="26"/>
      <c r="V17" s="26">
        <f>SUM(M17:U17)</f>
        <v>28</v>
      </c>
      <c r="W17" s="326">
        <v>5661978.3300000001</v>
      </c>
      <c r="X17" s="26"/>
      <c r="Y17" s="26">
        <v>28</v>
      </c>
      <c r="Z17" s="26">
        <v>0</v>
      </c>
      <c r="AA17" s="26"/>
      <c r="AB17" s="26"/>
      <c r="AC17" s="26"/>
      <c r="AD17" s="26"/>
      <c r="AE17" s="26"/>
      <c r="AF17" s="26"/>
      <c r="AG17" s="26">
        <f>SUM(X17:AF17)</f>
        <v>28</v>
      </c>
      <c r="AH17" s="326">
        <v>5361978.33</v>
      </c>
      <c r="AL17" s="103"/>
      <c r="AM17" s="103"/>
    </row>
    <row r="18" spans="1:39" x14ac:dyDescent="0.2">
      <c r="A18" s="27" t="s">
        <v>503</v>
      </c>
      <c r="B18" s="26"/>
      <c r="C18" s="26">
        <v>26</v>
      </c>
      <c r="D18" s="26"/>
      <c r="E18" s="26"/>
      <c r="F18" s="26"/>
      <c r="G18" s="26"/>
      <c r="H18" s="26"/>
      <c r="I18" s="26"/>
      <c r="J18" s="26"/>
      <c r="K18" s="26">
        <f>SUM(B18:J18)</f>
        <v>26</v>
      </c>
      <c r="L18" s="326">
        <v>3200000</v>
      </c>
      <c r="M18" s="26"/>
      <c r="N18" s="26">
        <v>26</v>
      </c>
      <c r="O18" s="26"/>
      <c r="P18" s="26"/>
      <c r="Q18" s="26"/>
      <c r="R18" s="26"/>
      <c r="S18" s="26"/>
      <c r="T18" s="26"/>
      <c r="U18" s="26"/>
      <c r="V18" s="26">
        <f>SUM(M18:U18)</f>
        <v>26</v>
      </c>
      <c r="W18" s="326">
        <v>3903081.95</v>
      </c>
      <c r="X18" s="26"/>
      <c r="Y18" s="26">
        <v>26</v>
      </c>
      <c r="Z18" s="26"/>
      <c r="AA18" s="26"/>
      <c r="AB18" s="26"/>
      <c r="AC18" s="26"/>
      <c r="AD18" s="26"/>
      <c r="AE18" s="26"/>
      <c r="AF18" s="26"/>
      <c r="AG18" s="26">
        <f>SUM(X18:AF18)</f>
        <v>26</v>
      </c>
      <c r="AH18" s="326">
        <v>3903081.95</v>
      </c>
      <c r="AL18" s="103"/>
      <c r="AM18" s="103"/>
    </row>
    <row r="19" spans="1:39" x14ac:dyDescent="0.2">
      <c r="A19" s="27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3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3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326"/>
      <c r="AL19" s="103"/>
      <c r="AM19" s="103"/>
    </row>
    <row r="20" spans="1:39" x14ac:dyDescent="0.2">
      <c r="A20" s="28" t="s">
        <v>7</v>
      </c>
      <c r="B20" s="29">
        <f>SUM(B21:B22)</f>
        <v>0</v>
      </c>
      <c r="C20" s="29">
        <f t="shared" ref="C20:K20" si="9">SUM(C21:C22)</f>
        <v>36</v>
      </c>
      <c r="D20" s="29">
        <f t="shared" si="9"/>
        <v>0</v>
      </c>
      <c r="E20" s="29">
        <f t="shared" si="9"/>
        <v>0</v>
      </c>
      <c r="F20" s="29">
        <f t="shared" si="9"/>
        <v>0</v>
      </c>
      <c r="G20" s="29">
        <f t="shared" si="9"/>
        <v>0</v>
      </c>
      <c r="H20" s="29">
        <f t="shared" si="9"/>
        <v>0</v>
      </c>
      <c r="I20" s="29">
        <f t="shared" si="9"/>
        <v>0</v>
      </c>
      <c r="J20" s="29">
        <f t="shared" si="9"/>
        <v>0</v>
      </c>
      <c r="K20" s="29">
        <f t="shared" si="9"/>
        <v>36</v>
      </c>
      <c r="L20" s="327">
        <f>SUM(L21:L22)</f>
        <v>2845517</v>
      </c>
      <c r="M20" s="29"/>
      <c r="N20" s="29">
        <f>SUM(N21:N22)</f>
        <v>36</v>
      </c>
      <c r="O20" s="29">
        <f t="shared" ref="O20:U20" si="10">SUM(O21:O22)</f>
        <v>0</v>
      </c>
      <c r="P20" s="29">
        <f t="shared" si="10"/>
        <v>0</v>
      </c>
      <c r="Q20" s="29">
        <f t="shared" si="10"/>
        <v>0</v>
      </c>
      <c r="R20" s="29">
        <f t="shared" si="10"/>
        <v>0</v>
      </c>
      <c r="S20" s="29">
        <f t="shared" si="10"/>
        <v>0</v>
      </c>
      <c r="T20" s="29">
        <f t="shared" si="10"/>
        <v>0</v>
      </c>
      <c r="U20" s="29">
        <f t="shared" si="10"/>
        <v>0</v>
      </c>
      <c r="V20" s="29">
        <f>SUM(V21:V22)</f>
        <v>36</v>
      </c>
      <c r="W20" s="327">
        <f>SUM(W21:W22)</f>
        <v>3888372.87</v>
      </c>
      <c r="X20" s="29"/>
      <c r="Y20" s="29">
        <f>SUM(Y21:Y22)</f>
        <v>36</v>
      </c>
      <c r="Z20" s="29">
        <f t="shared" ref="Z20:AG20" si="11">SUM(Z21:Z22)</f>
        <v>0</v>
      </c>
      <c r="AA20" s="29">
        <f t="shared" si="11"/>
        <v>0</v>
      </c>
      <c r="AB20" s="29">
        <f t="shared" si="11"/>
        <v>0</v>
      </c>
      <c r="AC20" s="29">
        <f t="shared" si="11"/>
        <v>0</v>
      </c>
      <c r="AD20" s="29">
        <f t="shared" si="11"/>
        <v>0</v>
      </c>
      <c r="AE20" s="29">
        <f t="shared" si="11"/>
        <v>0</v>
      </c>
      <c r="AF20" s="29">
        <f t="shared" si="11"/>
        <v>0</v>
      </c>
      <c r="AG20" s="29">
        <f t="shared" si="11"/>
        <v>36</v>
      </c>
      <c r="AH20" s="327">
        <f>SUM(AH21:AH22)</f>
        <v>3145516.87</v>
      </c>
      <c r="AI20" s="85"/>
      <c r="AL20" s="103"/>
      <c r="AM20" s="103"/>
    </row>
    <row r="21" spans="1:39" x14ac:dyDescent="0.2">
      <c r="A21" s="27" t="s">
        <v>504</v>
      </c>
      <c r="B21" s="26"/>
      <c r="C21" s="26">
        <v>24</v>
      </c>
      <c r="D21" s="26">
        <v>0</v>
      </c>
      <c r="E21" s="26"/>
      <c r="F21" s="26"/>
      <c r="G21" s="26"/>
      <c r="H21" s="26"/>
      <c r="I21" s="26"/>
      <c r="J21" s="26"/>
      <c r="K21" s="26">
        <f>SUM(B21:J21)</f>
        <v>24</v>
      </c>
      <c r="L21" s="326">
        <v>2035531</v>
      </c>
      <c r="M21" s="26"/>
      <c r="N21" s="26">
        <v>24</v>
      </c>
      <c r="O21" s="26">
        <v>0</v>
      </c>
      <c r="P21" s="26"/>
      <c r="Q21" s="26"/>
      <c r="R21" s="26"/>
      <c r="S21" s="26"/>
      <c r="T21" s="26"/>
      <c r="U21" s="26"/>
      <c r="V21" s="26">
        <f>SUM(M21:U21)</f>
        <v>24</v>
      </c>
      <c r="W21" s="326">
        <v>2978386.71</v>
      </c>
      <c r="X21" s="26"/>
      <c r="Y21" s="26">
        <v>24</v>
      </c>
      <c r="Z21" s="26">
        <v>0</v>
      </c>
      <c r="AA21" s="26"/>
      <c r="AB21" s="26"/>
      <c r="AC21" s="26"/>
      <c r="AD21" s="26"/>
      <c r="AE21" s="26"/>
      <c r="AF21" s="26"/>
      <c r="AG21" s="26">
        <f>SUM(X21:AF21)</f>
        <v>24</v>
      </c>
      <c r="AH21" s="326">
        <v>2235530.71</v>
      </c>
      <c r="AL21" s="103"/>
      <c r="AM21" s="103"/>
    </row>
    <row r="22" spans="1:39" x14ac:dyDescent="0.2">
      <c r="A22" s="27" t="s">
        <v>505</v>
      </c>
      <c r="B22" s="26"/>
      <c r="C22" s="26">
        <v>12</v>
      </c>
      <c r="D22" s="26"/>
      <c r="E22" s="26"/>
      <c r="F22" s="26"/>
      <c r="G22" s="26"/>
      <c r="H22" s="26"/>
      <c r="I22" s="26"/>
      <c r="J22" s="26"/>
      <c r="K22" s="26">
        <f>SUM(B22:J22)</f>
        <v>12</v>
      </c>
      <c r="L22" s="326">
        <v>809986</v>
      </c>
      <c r="M22" s="26"/>
      <c r="N22" s="26">
        <v>12</v>
      </c>
      <c r="O22" s="26"/>
      <c r="P22" s="26"/>
      <c r="Q22" s="26"/>
      <c r="R22" s="26"/>
      <c r="S22" s="26"/>
      <c r="T22" s="26"/>
      <c r="U22" s="26"/>
      <c r="V22" s="26">
        <f>SUM(M22:U22)</f>
        <v>12</v>
      </c>
      <c r="W22" s="326">
        <v>909986.16</v>
      </c>
      <c r="X22" s="26"/>
      <c r="Y22" s="26">
        <v>12</v>
      </c>
      <c r="Z22" s="26"/>
      <c r="AA22" s="26"/>
      <c r="AB22" s="26"/>
      <c r="AC22" s="26"/>
      <c r="AD22" s="26"/>
      <c r="AE22" s="26"/>
      <c r="AF22" s="26"/>
      <c r="AG22" s="26">
        <f>SUM(X22:AF22)</f>
        <v>12</v>
      </c>
      <c r="AH22" s="326">
        <v>909986.16</v>
      </c>
      <c r="AL22" s="103"/>
      <c r="AM22" s="103"/>
    </row>
    <row r="23" spans="1:39" x14ac:dyDescent="0.2">
      <c r="A23" s="27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3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3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326"/>
      <c r="AL23" s="103"/>
      <c r="AM23" s="103"/>
    </row>
    <row r="24" spans="1:39" x14ac:dyDescent="0.2">
      <c r="A24" s="28" t="s">
        <v>8</v>
      </c>
      <c r="B24" s="29">
        <f>SUM(B25)</f>
        <v>0</v>
      </c>
      <c r="C24" s="29">
        <f t="shared" ref="C24:K24" si="12">SUM(C25)</f>
        <v>18</v>
      </c>
      <c r="D24" s="29">
        <f t="shared" si="12"/>
        <v>0</v>
      </c>
      <c r="E24" s="29">
        <f t="shared" si="12"/>
        <v>0</v>
      </c>
      <c r="F24" s="29">
        <f t="shared" si="12"/>
        <v>0</v>
      </c>
      <c r="G24" s="29">
        <f t="shared" si="12"/>
        <v>0</v>
      </c>
      <c r="H24" s="29">
        <f t="shared" si="12"/>
        <v>0</v>
      </c>
      <c r="I24" s="29">
        <f t="shared" si="12"/>
        <v>0</v>
      </c>
      <c r="J24" s="29">
        <f t="shared" si="12"/>
        <v>0</v>
      </c>
      <c r="K24" s="29">
        <f t="shared" si="12"/>
        <v>18</v>
      </c>
      <c r="L24" s="327">
        <f>SUM(L25)</f>
        <v>980222</v>
      </c>
      <c r="M24" s="29"/>
      <c r="N24" s="29">
        <f>SUM(N25)</f>
        <v>18</v>
      </c>
      <c r="O24" s="29">
        <f t="shared" ref="O24:U24" si="13">SUM(O25)</f>
        <v>0</v>
      </c>
      <c r="P24" s="29">
        <f t="shared" si="13"/>
        <v>0</v>
      </c>
      <c r="Q24" s="29">
        <f t="shared" si="13"/>
        <v>0</v>
      </c>
      <c r="R24" s="29">
        <f t="shared" si="13"/>
        <v>0</v>
      </c>
      <c r="S24" s="29">
        <f t="shared" si="13"/>
        <v>0</v>
      </c>
      <c r="T24" s="29">
        <f t="shared" si="13"/>
        <v>0</v>
      </c>
      <c r="U24" s="29">
        <f t="shared" si="13"/>
        <v>0</v>
      </c>
      <c r="V24" s="29">
        <f>SUM(V25)</f>
        <v>18</v>
      </c>
      <c r="W24" s="327">
        <f>SUM(W25)</f>
        <v>1028221.54</v>
      </c>
      <c r="X24" s="29"/>
      <c r="Y24" s="29">
        <f>SUM(Y25)</f>
        <v>18</v>
      </c>
      <c r="Z24" s="29">
        <f t="shared" ref="Z24:AG24" si="14">SUM(Z25)</f>
        <v>0</v>
      </c>
      <c r="AA24" s="29">
        <f t="shared" si="14"/>
        <v>0</v>
      </c>
      <c r="AB24" s="29">
        <f t="shared" si="14"/>
        <v>0</v>
      </c>
      <c r="AC24" s="29">
        <f t="shared" si="14"/>
        <v>0</v>
      </c>
      <c r="AD24" s="29">
        <f t="shared" si="14"/>
        <v>0</v>
      </c>
      <c r="AE24" s="29">
        <f t="shared" si="14"/>
        <v>0</v>
      </c>
      <c r="AF24" s="29">
        <f t="shared" si="14"/>
        <v>0</v>
      </c>
      <c r="AG24" s="29">
        <f t="shared" si="14"/>
        <v>18</v>
      </c>
      <c r="AH24" s="327">
        <f>SUM(AH25)</f>
        <v>1028221.54</v>
      </c>
      <c r="AI24" s="85"/>
      <c r="AL24" s="103"/>
      <c r="AM24" s="103"/>
    </row>
    <row r="25" spans="1:39" x14ac:dyDescent="0.2">
      <c r="A25" s="27" t="s">
        <v>506</v>
      </c>
      <c r="B25" s="26"/>
      <c r="C25" s="26">
        <v>18</v>
      </c>
      <c r="D25" s="26" t="s">
        <v>97</v>
      </c>
      <c r="E25" s="26"/>
      <c r="F25" s="26"/>
      <c r="G25" s="26"/>
      <c r="H25" s="26"/>
      <c r="I25" s="26"/>
      <c r="J25" s="26"/>
      <c r="K25" s="26">
        <f>SUM(B25:J25)</f>
        <v>18</v>
      </c>
      <c r="L25" s="326">
        <v>980222</v>
      </c>
      <c r="M25" s="26"/>
      <c r="N25" s="26">
        <v>18</v>
      </c>
      <c r="O25" s="26"/>
      <c r="P25" s="26"/>
      <c r="Q25" s="26"/>
      <c r="R25" s="26"/>
      <c r="S25" s="26"/>
      <c r="T25" s="26"/>
      <c r="U25" s="26"/>
      <c r="V25" s="26">
        <f>SUM(M25:U25)</f>
        <v>18</v>
      </c>
      <c r="W25" s="326">
        <v>1028221.54</v>
      </c>
      <c r="X25" s="26"/>
      <c r="Y25" s="26">
        <v>18</v>
      </c>
      <c r="Z25" s="26"/>
      <c r="AA25" s="26"/>
      <c r="AB25" s="26"/>
      <c r="AC25" s="26"/>
      <c r="AD25" s="26"/>
      <c r="AE25" s="26"/>
      <c r="AF25" s="26"/>
      <c r="AG25" s="26">
        <f>SUM(X25:AF25)</f>
        <v>18</v>
      </c>
      <c r="AH25" s="326">
        <v>1028221.54</v>
      </c>
      <c r="AL25" s="103"/>
      <c r="AM25" s="103"/>
    </row>
    <row r="26" spans="1:39" ht="13.5" thickBot="1" x14ac:dyDescent="0.25">
      <c r="A26" s="27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3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3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326"/>
      <c r="AL26" s="103"/>
      <c r="AM26" s="103"/>
    </row>
    <row r="27" spans="1:39" ht="13.5" thickBot="1" x14ac:dyDescent="0.25">
      <c r="A27" s="30" t="s">
        <v>17</v>
      </c>
      <c r="B27" s="31">
        <f t="shared" ref="B27:L27" si="15">+B8+B16+B20+B24</f>
        <v>0</v>
      </c>
      <c r="C27" s="31">
        <f t="shared" si="15"/>
        <v>133</v>
      </c>
      <c r="D27" s="31">
        <f t="shared" si="15"/>
        <v>0</v>
      </c>
      <c r="E27" s="31">
        <f t="shared" si="15"/>
        <v>0</v>
      </c>
      <c r="F27" s="31">
        <f t="shared" si="15"/>
        <v>0</v>
      </c>
      <c r="G27" s="31">
        <f t="shared" si="15"/>
        <v>0</v>
      </c>
      <c r="H27" s="31">
        <f t="shared" si="15"/>
        <v>0</v>
      </c>
      <c r="I27" s="31">
        <f t="shared" si="15"/>
        <v>0</v>
      </c>
      <c r="J27" s="31">
        <f t="shared" si="15"/>
        <v>23</v>
      </c>
      <c r="K27" s="31">
        <f t="shared" si="15"/>
        <v>156</v>
      </c>
      <c r="L27" s="328">
        <f t="shared" si="15"/>
        <v>25096434.580000002</v>
      </c>
      <c r="M27" s="31"/>
      <c r="N27" s="31">
        <f>+N8+N16+N20+N24</f>
        <v>133</v>
      </c>
      <c r="O27" s="31">
        <f t="shared" ref="O27:V27" si="16">+O8+O16+O20+O24</f>
        <v>0</v>
      </c>
      <c r="P27" s="31">
        <f t="shared" si="16"/>
        <v>0</v>
      </c>
      <c r="Q27" s="31">
        <f t="shared" si="16"/>
        <v>0</v>
      </c>
      <c r="R27" s="31">
        <f t="shared" si="16"/>
        <v>0</v>
      </c>
      <c r="S27" s="31">
        <f t="shared" si="16"/>
        <v>0</v>
      </c>
      <c r="T27" s="31">
        <f t="shared" si="16"/>
        <v>0</v>
      </c>
      <c r="U27" s="31">
        <f t="shared" si="16"/>
        <v>185</v>
      </c>
      <c r="V27" s="31">
        <f t="shared" si="16"/>
        <v>318</v>
      </c>
      <c r="W27" s="328">
        <f>+W8+W16+W20+W24</f>
        <v>33821425.899999999</v>
      </c>
      <c r="X27" s="31"/>
      <c r="Y27" s="31">
        <f>+Y8+Y16+Y20+Y24</f>
        <v>133</v>
      </c>
      <c r="Z27" s="31">
        <f t="shared" ref="Z27:AG27" si="17">+Z8+Z16+Z20+Z24</f>
        <v>0</v>
      </c>
      <c r="AA27" s="31">
        <f t="shared" si="17"/>
        <v>0</v>
      </c>
      <c r="AB27" s="31">
        <f t="shared" si="17"/>
        <v>0</v>
      </c>
      <c r="AC27" s="31">
        <f t="shared" si="17"/>
        <v>0</v>
      </c>
      <c r="AD27" s="31">
        <f t="shared" si="17"/>
        <v>0</v>
      </c>
      <c r="AE27" s="31">
        <f t="shared" si="17"/>
        <v>0</v>
      </c>
      <c r="AF27" s="31">
        <f t="shared" si="17"/>
        <v>188</v>
      </c>
      <c r="AG27" s="31">
        <f t="shared" si="17"/>
        <v>321</v>
      </c>
      <c r="AH27" s="328">
        <f>+AH8+AH16+AH20+AH24</f>
        <v>41324952</v>
      </c>
      <c r="AI27" s="85"/>
      <c r="AL27" s="103"/>
      <c r="AM27" s="103"/>
    </row>
    <row r="28" spans="1:39" x14ac:dyDescent="0.2">
      <c r="A28" s="1" t="s">
        <v>332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329"/>
      <c r="M28" s="2"/>
      <c r="N28" s="2"/>
      <c r="O28" s="2"/>
      <c r="P28" s="2"/>
      <c r="Q28" s="2"/>
      <c r="R28" s="2"/>
      <c r="S28" s="2"/>
      <c r="T28" s="2"/>
      <c r="U28" s="2"/>
      <c r="V28" s="334"/>
      <c r="W28" s="329"/>
      <c r="X28" s="2"/>
      <c r="Y28" s="2"/>
      <c r="Z28" s="2"/>
      <c r="AA28" s="7"/>
      <c r="AB28" s="82"/>
      <c r="AC28"/>
      <c r="AD28"/>
      <c r="AE28" s="103"/>
      <c r="AF28" s="103"/>
      <c r="AG28" s="103"/>
      <c r="AH28" s="335"/>
      <c r="AI28" s="103"/>
      <c r="AJ28" s="103"/>
      <c r="AK28" s="103"/>
      <c r="AL28" s="103"/>
      <c r="AM28" s="103"/>
    </row>
    <row r="29" spans="1:39" x14ac:dyDescent="0.2">
      <c r="A29" s="24" t="s">
        <v>326</v>
      </c>
      <c r="AA29" s="103"/>
      <c r="AB29" s="82"/>
      <c r="AC29"/>
      <c r="AD29"/>
      <c r="AE29"/>
      <c r="AF29"/>
      <c r="AG29" s="103"/>
      <c r="AH29" s="335"/>
      <c r="AI29" s="103"/>
      <c r="AJ29" s="103"/>
      <c r="AK29" s="103"/>
      <c r="AL29" s="103"/>
      <c r="AM29" s="103"/>
    </row>
    <row r="30" spans="1:39" x14ac:dyDescent="0.2">
      <c r="A30" s="24" t="s">
        <v>330</v>
      </c>
      <c r="AA30" s="103"/>
      <c r="AB30" s="82"/>
      <c r="AC30"/>
      <c r="AD30"/>
      <c r="AE30"/>
      <c r="AF30"/>
      <c r="AG30" s="103"/>
      <c r="AH30" s="335"/>
      <c r="AI30" s="103"/>
      <c r="AJ30" s="103"/>
      <c r="AK30" s="103"/>
      <c r="AL30" s="103"/>
      <c r="AM30" s="103"/>
    </row>
    <row r="31" spans="1:39" x14ac:dyDescent="0.2">
      <c r="A31" s="24" t="s">
        <v>339</v>
      </c>
    </row>
  </sheetData>
  <mergeCells count="3">
    <mergeCell ref="M5:W5"/>
    <mergeCell ref="X5:AH5"/>
    <mergeCell ref="B5:L5"/>
  </mergeCells>
  <printOptions horizontalCentered="1"/>
  <pageMargins left="0.25" right="0.25" top="0.54460784313725485" bottom="0.75" header="0.3" footer="0.3"/>
  <pageSetup paperSize="9" scale="51" orientation="landscape" r:id="rId1"/>
  <headerFooter alignWithMargins="0">
    <oddHeader>&amp;C&amp;"Arial,Negrita"&amp;18PROYECTO DE PRESUPUESTO 2021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2">
    <tabColor theme="9" tint="-0.249977111117893"/>
    <pageSetUpPr fitToPage="1"/>
  </sheetPr>
  <dimension ref="A1:V25"/>
  <sheetViews>
    <sheetView tabSelected="1" view="pageLayout" zoomScale="90" zoomScaleNormal="100" zoomScaleSheetLayoutView="100" zoomScalePageLayoutView="90" workbookViewId="0">
      <selection activeCell="H7" sqref="H7"/>
    </sheetView>
  </sheetViews>
  <sheetFormatPr baseColWidth="10" defaultRowHeight="12" x14ac:dyDescent="0.2"/>
  <cols>
    <col min="1" max="1" width="62" style="3" customWidth="1"/>
    <col min="2" max="6" width="14.7109375" style="3" customWidth="1"/>
    <col min="7" max="7" width="13.5703125" style="3" bestFit="1" customWidth="1"/>
    <col min="8" max="9" width="14.7109375" style="3" customWidth="1"/>
    <col min="10" max="16384" width="11.42578125" style="3"/>
  </cols>
  <sheetData>
    <row r="1" spans="1:22" s="106" customFormat="1" ht="15.75" x14ac:dyDescent="0.25">
      <c r="A1" s="80" t="s">
        <v>983</v>
      </c>
      <c r="B1" s="111"/>
      <c r="C1" s="110"/>
      <c r="D1" s="110"/>
      <c r="E1" s="110"/>
      <c r="F1" s="110"/>
      <c r="H1" s="107"/>
      <c r="I1" s="107"/>
    </row>
    <row r="2" spans="1:22" s="108" customFormat="1" ht="15.75" x14ac:dyDescent="0.2">
      <c r="A2" s="104" t="s">
        <v>489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3" spans="1:22" s="51" customFormat="1" x14ac:dyDescent="0.2">
      <c r="A3" s="8"/>
      <c r="B3" s="10"/>
      <c r="E3" s="10"/>
    </row>
    <row r="4" spans="1:22" x14ac:dyDescent="0.2">
      <c r="A4" s="384" t="s">
        <v>11</v>
      </c>
      <c r="B4" s="738" t="s">
        <v>385</v>
      </c>
      <c r="C4" s="738"/>
      <c r="D4" s="738" t="s">
        <v>1005</v>
      </c>
      <c r="E4" s="738"/>
      <c r="F4" s="738" t="s">
        <v>1006</v>
      </c>
      <c r="G4" s="738"/>
      <c r="H4" s="738" t="s">
        <v>1007</v>
      </c>
      <c r="I4" s="738"/>
    </row>
    <row r="5" spans="1:22" s="39" customFormat="1" ht="24" customHeight="1" x14ac:dyDescent="0.2">
      <c r="A5" s="321" t="s">
        <v>10</v>
      </c>
      <c r="B5" s="321" t="s">
        <v>149</v>
      </c>
      <c r="C5" s="321" t="s">
        <v>24</v>
      </c>
      <c r="D5" s="321" t="s">
        <v>149</v>
      </c>
      <c r="E5" s="321" t="s">
        <v>24</v>
      </c>
      <c r="F5" s="321" t="s">
        <v>149</v>
      </c>
      <c r="G5" s="321" t="s">
        <v>24</v>
      </c>
      <c r="H5" s="321" t="s">
        <v>149</v>
      </c>
      <c r="I5" s="321" t="s">
        <v>24</v>
      </c>
    </row>
    <row r="6" spans="1:22" x14ac:dyDescent="0.2">
      <c r="A6" s="386" t="s">
        <v>146</v>
      </c>
      <c r="B6" s="388">
        <v>138</v>
      </c>
      <c r="C6" s="388">
        <v>16735809</v>
      </c>
      <c r="D6" s="388">
        <v>216</v>
      </c>
      <c r="E6" s="388">
        <v>18917360</v>
      </c>
      <c r="F6" s="388">
        <v>321</v>
      </c>
      <c r="G6" s="388">
        <v>33771999</v>
      </c>
      <c r="H6" s="388">
        <f>F6-D6</f>
        <v>105</v>
      </c>
      <c r="I6" s="388">
        <f>G6-E6</f>
        <v>14854639</v>
      </c>
    </row>
    <row r="7" spans="1:22" x14ac:dyDescent="0.2">
      <c r="A7" s="386" t="s">
        <v>177</v>
      </c>
      <c r="B7" s="388"/>
      <c r="C7" s="388"/>
      <c r="D7" s="388"/>
      <c r="E7" s="388"/>
      <c r="F7" s="388"/>
      <c r="G7" s="388"/>
      <c r="H7" s="388"/>
      <c r="I7" s="388"/>
    </row>
    <row r="8" spans="1:22" x14ac:dyDescent="0.2">
      <c r="A8" s="386" t="s">
        <v>175</v>
      </c>
      <c r="B8" s="388"/>
      <c r="C8" s="388"/>
      <c r="D8" s="388"/>
      <c r="E8" s="388"/>
      <c r="F8" s="388"/>
      <c r="G8" s="388"/>
      <c r="H8" s="388"/>
      <c r="I8" s="388"/>
    </row>
    <row r="9" spans="1:22" s="75" customFormat="1" x14ac:dyDescent="0.2">
      <c r="A9" s="296" t="s">
        <v>184</v>
      </c>
      <c r="B9" s="388"/>
      <c r="C9" s="388"/>
      <c r="D9" s="388"/>
      <c r="E9" s="388"/>
      <c r="F9" s="388"/>
      <c r="G9" s="388"/>
      <c r="H9" s="388"/>
      <c r="I9" s="388"/>
    </row>
    <row r="10" spans="1:22" s="75" customFormat="1" x14ac:dyDescent="0.2">
      <c r="A10" s="386" t="s">
        <v>178</v>
      </c>
      <c r="B10" s="388"/>
      <c r="C10" s="388"/>
      <c r="D10" s="388"/>
      <c r="E10" s="388"/>
      <c r="F10" s="388"/>
      <c r="G10" s="388"/>
      <c r="H10" s="388"/>
      <c r="I10" s="388"/>
    </row>
    <row r="11" spans="1:22" s="75" customFormat="1" x14ac:dyDescent="0.2">
      <c r="A11" s="296" t="s">
        <v>176</v>
      </c>
      <c r="B11" s="388"/>
      <c r="C11" s="388">
        <v>1330005</v>
      </c>
      <c r="D11" s="388"/>
      <c r="E11" s="388">
        <v>2751395</v>
      </c>
      <c r="F11" s="388"/>
      <c r="G11" s="388">
        <v>3163866</v>
      </c>
      <c r="H11" s="388"/>
      <c r="I11" s="388">
        <f t="shared" ref="I11:I20" si="0">G11-E11</f>
        <v>412471</v>
      </c>
    </row>
    <row r="12" spans="1:22" s="75" customFormat="1" x14ac:dyDescent="0.2">
      <c r="A12" s="386" t="s">
        <v>183</v>
      </c>
      <c r="B12" s="388"/>
      <c r="C12" s="388"/>
      <c r="D12" s="388"/>
      <c r="E12" s="388"/>
      <c r="F12" s="388"/>
      <c r="G12" s="388"/>
      <c r="H12" s="388"/>
      <c r="I12" s="388"/>
    </row>
    <row r="13" spans="1:22" s="75" customFormat="1" x14ac:dyDescent="0.2">
      <c r="A13" s="386" t="s">
        <v>26</v>
      </c>
      <c r="B13" s="388"/>
      <c r="C13" s="388">
        <v>976240</v>
      </c>
      <c r="D13" s="388"/>
      <c r="E13" s="388">
        <v>1906551</v>
      </c>
      <c r="F13" s="388"/>
      <c r="G13" s="388">
        <v>2360223</v>
      </c>
      <c r="H13" s="388"/>
      <c r="I13" s="388">
        <f t="shared" si="0"/>
        <v>453672</v>
      </c>
    </row>
    <row r="14" spans="1:22" s="75" customFormat="1" x14ac:dyDescent="0.2">
      <c r="A14" s="386" t="s">
        <v>180</v>
      </c>
      <c r="B14" s="388"/>
      <c r="C14" s="388"/>
      <c r="D14" s="388"/>
      <c r="E14" s="388"/>
      <c r="F14" s="388"/>
      <c r="G14" s="388"/>
      <c r="H14" s="388"/>
      <c r="I14" s="388"/>
    </row>
    <row r="15" spans="1:22" s="75" customFormat="1" x14ac:dyDescent="0.2">
      <c r="A15" s="386" t="s">
        <v>25</v>
      </c>
      <c r="B15" s="388"/>
      <c r="C15" s="388">
        <v>1356505</v>
      </c>
      <c r="D15" s="388"/>
      <c r="E15" s="388">
        <v>2695098</v>
      </c>
      <c r="F15" s="388"/>
      <c r="G15" s="388">
        <v>2028864</v>
      </c>
      <c r="H15" s="388"/>
      <c r="I15" s="388">
        <f t="shared" si="0"/>
        <v>-666234</v>
      </c>
    </row>
    <row r="16" spans="1:22" s="75" customFormat="1" x14ac:dyDescent="0.2">
      <c r="A16" s="386" t="s">
        <v>181</v>
      </c>
      <c r="B16" s="388"/>
      <c r="C16" s="388"/>
      <c r="D16" s="388"/>
      <c r="E16" s="388"/>
      <c r="F16" s="388"/>
      <c r="G16" s="388"/>
      <c r="H16" s="388"/>
      <c r="I16" s="388"/>
    </row>
    <row r="17" spans="1:9" s="75" customFormat="1" x14ac:dyDescent="0.2">
      <c r="A17" s="386" t="s">
        <v>179</v>
      </c>
      <c r="B17" s="388"/>
      <c r="C17" s="388"/>
      <c r="D17" s="388"/>
      <c r="E17" s="388"/>
      <c r="F17" s="388"/>
      <c r="G17" s="388"/>
      <c r="H17" s="388"/>
      <c r="I17" s="388"/>
    </row>
    <row r="18" spans="1:9" s="75" customFormat="1" x14ac:dyDescent="0.2">
      <c r="A18" s="386" t="s">
        <v>182</v>
      </c>
      <c r="B18" s="388"/>
      <c r="C18" s="388"/>
      <c r="D18" s="388"/>
      <c r="E18" s="388"/>
      <c r="F18" s="388"/>
      <c r="G18" s="388"/>
      <c r="H18" s="388"/>
      <c r="I18" s="388"/>
    </row>
    <row r="19" spans="1:9" s="75" customFormat="1" x14ac:dyDescent="0.2">
      <c r="A19" s="386" t="s">
        <v>33</v>
      </c>
      <c r="B19" s="388"/>
      <c r="C19" s="388"/>
      <c r="D19" s="388"/>
      <c r="E19" s="388"/>
      <c r="F19" s="388"/>
      <c r="G19" s="388"/>
      <c r="H19" s="388"/>
      <c r="I19" s="388"/>
    </row>
    <row r="20" spans="1:9" s="75" customFormat="1" x14ac:dyDescent="0.2">
      <c r="A20" s="386" t="s">
        <v>174</v>
      </c>
      <c r="B20" s="388"/>
      <c r="C20" s="388">
        <v>0</v>
      </c>
      <c r="D20" s="388"/>
      <c r="E20" s="388">
        <v>384376</v>
      </c>
      <c r="F20" s="388"/>
      <c r="G20" s="388">
        <v>0</v>
      </c>
      <c r="H20" s="388"/>
      <c r="I20" s="388">
        <f t="shared" si="0"/>
        <v>-384376</v>
      </c>
    </row>
    <row r="21" spans="1:9" x14ac:dyDescent="0.2">
      <c r="A21" s="387" t="s">
        <v>57</v>
      </c>
      <c r="B21" s="389"/>
      <c r="C21" s="389"/>
      <c r="D21" s="389"/>
      <c r="E21" s="389"/>
      <c r="F21" s="389"/>
      <c r="G21" s="389"/>
      <c r="H21" s="389"/>
      <c r="I21" s="389"/>
    </row>
    <row r="22" spans="1:9" x14ac:dyDescent="0.2">
      <c r="A22" s="297" t="s">
        <v>56</v>
      </c>
      <c r="B22" s="300">
        <f>SUM(B6:B21)</f>
        <v>138</v>
      </c>
      <c r="C22" s="300">
        <f>SUM(C6:C21)</f>
        <v>20398559</v>
      </c>
      <c r="D22" s="300">
        <f t="shared" ref="D22:I22" si="1">SUM(D6:D21)</f>
        <v>216</v>
      </c>
      <c r="E22" s="300">
        <f t="shared" si="1"/>
        <v>26654780</v>
      </c>
      <c r="F22" s="300">
        <f t="shared" si="1"/>
        <v>321</v>
      </c>
      <c r="G22" s="300">
        <f t="shared" si="1"/>
        <v>41324952</v>
      </c>
      <c r="H22" s="300">
        <f t="shared" si="1"/>
        <v>105</v>
      </c>
      <c r="I22" s="300">
        <f t="shared" si="1"/>
        <v>14670172</v>
      </c>
    </row>
    <row r="23" spans="1:9" x14ac:dyDescent="0.2">
      <c r="A23" s="1" t="s">
        <v>386</v>
      </c>
      <c r="B23" s="2"/>
      <c r="C23" s="2"/>
      <c r="D23" s="2"/>
      <c r="E23" s="2"/>
      <c r="F23" s="2"/>
      <c r="G23" s="2"/>
      <c r="H23" s="2"/>
      <c r="I23" s="2"/>
    </row>
    <row r="24" spans="1:9" x14ac:dyDescent="0.2">
      <c r="A24" s="1" t="s">
        <v>96</v>
      </c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1"/>
      <c r="B25" s="2"/>
      <c r="C25" s="2"/>
      <c r="D25" s="2"/>
      <c r="E25" s="2"/>
      <c r="F25" s="2"/>
      <c r="G25" s="2"/>
      <c r="H25" s="2"/>
      <c r="I25" s="2"/>
    </row>
  </sheetData>
  <sortState xmlns:xlrd2="http://schemas.microsoft.com/office/spreadsheetml/2017/richdata2" ref="A9:A24">
    <sortCondition ref="A9:A24"/>
  </sortState>
  <mergeCells count="4">
    <mergeCell ref="B4:C4"/>
    <mergeCell ref="F4:G4"/>
    <mergeCell ref="H4:I4"/>
    <mergeCell ref="D4:E4"/>
  </mergeCells>
  <phoneticPr fontId="0" type="noConversion"/>
  <printOptions horizontalCentered="1"/>
  <pageMargins left="0.25" right="0.25" top="0.75" bottom="0.75" header="0.3" footer="0.3"/>
  <pageSetup paperSize="9" scale="81" orientation="landscape" r:id="rId1"/>
  <headerFooter alignWithMargins="0">
    <oddHeader>&amp;C&amp;"Arial,Negrita"&amp;18PROYECTO DE PRESUPUESTO 2021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23">
    <tabColor theme="9" tint="-0.249977111117893"/>
    <pageSetUpPr fitToPage="1"/>
  </sheetPr>
  <dimension ref="A1:AI46"/>
  <sheetViews>
    <sheetView view="pageLayout" topLeftCell="O1" zoomScale="85" zoomScaleNormal="100" zoomScaleSheetLayoutView="80" zoomScalePageLayoutView="85" workbookViewId="0">
      <selection activeCell="O25" sqref="O25"/>
    </sheetView>
  </sheetViews>
  <sheetFormatPr baseColWidth="10" defaultRowHeight="12" x14ac:dyDescent="0.2"/>
  <cols>
    <col min="1" max="1" width="41.7109375" style="3" customWidth="1"/>
    <col min="2" max="2" width="9" style="367" customWidth="1"/>
    <col min="3" max="3" width="10.42578125" style="349" customWidth="1"/>
    <col min="4" max="4" width="7.7109375" style="349" customWidth="1"/>
    <col min="5" max="5" width="6.85546875" style="349" customWidth="1"/>
    <col min="6" max="6" width="6.140625" style="349" bestFit="1" customWidth="1"/>
    <col min="7" max="7" width="6.5703125" style="349" customWidth="1"/>
    <col min="8" max="8" width="6.7109375" style="349" customWidth="1"/>
    <col min="9" max="9" width="6.28515625" style="349" customWidth="1"/>
    <col min="10" max="10" width="7.42578125" style="349" customWidth="1"/>
    <col min="11" max="11" width="10.140625" style="349" customWidth="1"/>
    <col min="12" max="12" width="10.85546875" style="51" customWidth="1"/>
    <col min="13" max="14" width="10.85546875" style="3" bestFit="1" customWidth="1"/>
    <col min="15" max="15" width="12.140625" style="3" bestFit="1" customWidth="1"/>
    <col min="16" max="16" width="15.85546875" style="51" bestFit="1" customWidth="1"/>
    <col min="17" max="17" width="6.85546875" style="367" customWidth="1"/>
    <col min="18" max="18" width="10.5703125" style="3" bestFit="1" customWidth="1"/>
    <col min="19" max="19" width="6.5703125" style="3" customWidth="1"/>
    <col min="20" max="20" width="4.5703125" style="3" bestFit="1" customWidth="1"/>
    <col min="21" max="21" width="7.85546875" style="75" customWidth="1"/>
    <col min="22" max="22" width="5.5703125" style="75" customWidth="1"/>
    <col min="23" max="23" width="5.28515625" style="75" customWidth="1"/>
    <col min="24" max="24" width="5.42578125" style="75" customWidth="1"/>
    <col min="25" max="25" width="8.7109375" style="3" customWidth="1"/>
    <col min="26" max="26" width="10.5703125" style="3" bestFit="1" customWidth="1"/>
    <col min="27" max="27" width="10.85546875" style="51" bestFit="1" customWidth="1"/>
    <col min="28" max="28" width="10.85546875" style="3" bestFit="1" customWidth="1"/>
    <col min="29" max="29" width="10.7109375" style="3" customWidth="1"/>
    <col min="30" max="30" width="12.42578125" style="3" bestFit="1" customWidth="1"/>
    <col min="31" max="31" width="15.85546875" style="51" bestFit="1" customWidth="1"/>
    <col min="32" max="32" width="9.140625" style="103" bestFit="1" customWidth="1"/>
    <col min="33" max="33" width="13" style="103" bestFit="1" customWidth="1"/>
    <col min="34" max="34" width="6.7109375" style="367" customWidth="1"/>
    <col min="35" max="35" width="16.28515625" style="349" bestFit="1" customWidth="1"/>
    <col min="36" max="16384" width="11.42578125" style="3"/>
  </cols>
  <sheetData>
    <row r="1" spans="1:35" s="91" customFormat="1" x14ac:dyDescent="0.2">
      <c r="A1" s="88" t="s">
        <v>984</v>
      </c>
      <c r="B1" s="362"/>
      <c r="C1" s="338"/>
      <c r="D1" s="338"/>
      <c r="E1" s="338"/>
      <c r="F1" s="338"/>
      <c r="G1" s="338"/>
      <c r="H1" s="338"/>
      <c r="I1" s="338"/>
      <c r="J1" s="338"/>
      <c r="K1" s="338"/>
      <c r="Q1" s="362"/>
      <c r="AH1" s="362"/>
      <c r="AI1" s="338"/>
    </row>
    <row r="2" spans="1:35" s="91" customFormat="1" x14ac:dyDescent="0.2">
      <c r="A2" s="89" t="s">
        <v>489</v>
      </c>
      <c r="B2" s="363"/>
      <c r="C2" s="339"/>
      <c r="D2" s="339"/>
      <c r="E2" s="339"/>
      <c r="F2" s="339"/>
      <c r="G2" s="339"/>
      <c r="H2" s="339"/>
      <c r="I2" s="339"/>
      <c r="J2" s="339"/>
      <c r="K2" s="339"/>
      <c r="L2" s="89"/>
      <c r="M2" s="89"/>
      <c r="N2" s="89"/>
      <c r="O2" s="89"/>
      <c r="P2" s="89"/>
      <c r="Q2" s="363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H2" s="362"/>
      <c r="AI2" s="338"/>
    </row>
    <row r="3" spans="1:35" s="88" customFormat="1" ht="12.75" thickBot="1" x14ac:dyDescent="0.25">
      <c r="A3" s="88" t="s">
        <v>513</v>
      </c>
      <c r="B3" s="364"/>
      <c r="C3" s="340"/>
      <c r="D3" s="340"/>
      <c r="E3" s="340"/>
      <c r="F3" s="340"/>
      <c r="G3" s="340"/>
      <c r="H3" s="340"/>
      <c r="I3" s="340"/>
      <c r="J3" s="340"/>
      <c r="K3" s="340"/>
      <c r="Q3" s="364"/>
      <c r="T3" s="90"/>
      <c r="AH3" s="364"/>
      <c r="AI3" s="340"/>
    </row>
    <row r="4" spans="1:35" s="337" customFormat="1" ht="30.75" customHeight="1" thickBot="1" x14ac:dyDescent="0.25">
      <c r="A4" s="733" t="s">
        <v>61</v>
      </c>
      <c r="B4" s="743" t="s">
        <v>387</v>
      </c>
      <c r="C4" s="743"/>
      <c r="D4" s="743"/>
      <c r="E4" s="743"/>
      <c r="F4" s="743"/>
      <c r="G4" s="743"/>
      <c r="H4" s="743"/>
      <c r="I4" s="743"/>
      <c r="J4" s="743"/>
      <c r="K4" s="743"/>
      <c r="L4" s="743"/>
      <c r="M4" s="743"/>
      <c r="N4" s="743"/>
      <c r="O4" s="743"/>
      <c r="P4" s="743"/>
      <c r="Q4" s="744" t="s">
        <v>1900</v>
      </c>
      <c r="R4" s="743"/>
      <c r="S4" s="743"/>
      <c r="T4" s="743"/>
      <c r="U4" s="743"/>
      <c r="V4" s="743"/>
      <c r="W4" s="743"/>
      <c r="X4" s="743"/>
      <c r="Y4" s="743"/>
      <c r="Z4" s="743"/>
      <c r="AA4" s="743"/>
      <c r="AB4" s="743"/>
      <c r="AC4" s="743"/>
      <c r="AD4" s="743"/>
      <c r="AE4" s="745"/>
      <c r="AF4" s="739" t="s">
        <v>1898</v>
      </c>
      <c r="AG4" s="740"/>
      <c r="AH4" s="739" t="s">
        <v>1899</v>
      </c>
      <c r="AI4" s="740"/>
    </row>
    <row r="5" spans="1:35" ht="172.5" customHeight="1" x14ac:dyDescent="0.2">
      <c r="A5" s="741"/>
      <c r="B5" s="160" t="s">
        <v>12</v>
      </c>
      <c r="C5" s="341" t="s">
        <v>150</v>
      </c>
      <c r="D5" s="342" t="s">
        <v>292</v>
      </c>
      <c r="E5" s="342" t="s">
        <v>152</v>
      </c>
      <c r="F5" s="342" t="s">
        <v>186</v>
      </c>
      <c r="G5" s="342" t="s">
        <v>187</v>
      </c>
      <c r="H5" s="342" t="s">
        <v>188</v>
      </c>
      <c r="I5" s="342" t="s">
        <v>189</v>
      </c>
      <c r="J5" s="342" t="s">
        <v>153</v>
      </c>
      <c r="K5" s="342" t="s">
        <v>154</v>
      </c>
      <c r="L5" s="162" t="s">
        <v>155</v>
      </c>
      <c r="M5" s="162" t="s">
        <v>185</v>
      </c>
      <c r="N5" s="163" t="s">
        <v>122</v>
      </c>
      <c r="O5" s="164" t="s">
        <v>160</v>
      </c>
      <c r="P5" s="165" t="s">
        <v>159</v>
      </c>
      <c r="Q5" s="160" t="s">
        <v>12</v>
      </c>
      <c r="R5" s="161" t="s">
        <v>150</v>
      </c>
      <c r="S5" s="162" t="s">
        <v>151</v>
      </c>
      <c r="T5" s="162" t="s">
        <v>152</v>
      </c>
      <c r="U5" s="162" t="s">
        <v>186</v>
      </c>
      <c r="V5" s="162" t="s">
        <v>187</v>
      </c>
      <c r="W5" s="162" t="s">
        <v>188</v>
      </c>
      <c r="X5" s="162" t="s">
        <v>189</v>
      </c>
      <c r="Y5" s="162" t="s">
        <v>153</v>
      </c>
      <c r="Z5" s="162" t="s">
        <v>154</v>
      </c>
      <c r="AA5" s="162" t="s">
        <v>155</v>
      </c>
      <c r="AB5" s="162" t="s">
        <v>185</v>
      </c>
      <c r="AC5" s="163" t="s">
        <v>122</v>
      </c>
      <c r="AD5" s="164" t="s">
        <v>160</v>
      </c>
      <c r="AE5" s="165" t="s">
        <v>1901</v>
      </c>
      <c r="AF5" s="166" t="s">
        <v>164</v>
      </c>
      <c r="AG5" s="166" t="s">
        <v>163</v>
      </c>
      <c r="AH5" s="166" t="s">
        <v>12</v>
      </c>
      <c r="AI5" s="370" t="s">
        <v>1902</v>
      </c>
    </row>
    <row r="6" spans="1:35" ht="15.75" customHeight="1" thickBot="1" x14ac:dyDescent="0.25">
      <c r="A6" s="742"/>
      <c r="B6" s="167" t="s">
        <v>62</v>
      </c>
      <c r="C6" s="343" t="s">
        <v>63</v>
      </c>
      <c r="D6" s="344" t="s">
        <v>64</v>
      </c>
      <c r="E6" s="344" t="s">
        <v>65</v>
      </c>
      <c r="F6" s="345" t="s">
        <v>66</v>
      </c>
      <c r="G6" s="345" t="s">
        <v>67</v>
      </c>
      <c r="H6" s="345" t="s">
        <v>82</v>
      </c>
      <c r="I6" s="345" t="s">
        <v>121</v>
      </c>
      <c r="J6" s="345" t="s">
        <v>158</v>
      </c>
      <c r="K6" s="345" t="s">
        <v>162</v>
      </c>
      <c r="L6" s="170" t="s">
        <v>194</v>
      </c>
      <c r="M6" s="170" t="s">
        <v>195</v>
      </c>
      <c r="N6" s="171" t="s">
        <v>197</v>
      </c>
      <c r="O6" s="172" t="s">
        <v>198</v>
      </c>
      <c r="P6" s="173" t="s">
        <v>199</v>
      </c>
      <c r="Q6" s="167" t="s">
        <v>62</v>
      </c>
      <c r="R6" s="168" t="s">
        <v>63</v>
      </c>
      <c r="S6" s="169" t="s">
        <v>64</v>
      </c>
      <c r="T6" s="169" t="s">
        <v>65</v>
      </c>
      <c r="U6" s="170" t="s">
        <v>66</v>
      </c>
      <c r="V6" s="170" t="s">
        <v>67</v>
      </c>
      <c r="W6" s="170" t="s">
        <v>82</v>
      </c>
      <c r="X6" s="170" t="s">
        <v>121</v>
      </c>
      <c r="Y6" s="170" t="s">
        <v>158</v>
      </c>
      <c r="Z6" s="170" t="s">
        <v>162</v>
      </c>
      <c r="AA6" s="170" t="s">
        <v>194</v>
      </c>
      <c r="AB6" s="170" t="s">
        <v>195</v>
      </c>
      <c r="AC6" s="171" t="s">
        <v>197</v>
      </c>
      <c r="AD6" s="172" t="s">
        <v>198</v>
      </c>
      <c r="AE6" s="173" t="s">
        <v>199</v>
      </c>
      <c r="AF6" s="174"/>
      <c r="AG6" s="167"/>
      <c r="AH6" s="174"/>
      <c r="AI6" s="371"/>
    </row>
    <row r="7" spans="1:35" x14ac:dyDescent="0.2">
      <c r="A7" s="32"/>
      <c r="B7" s="365"/>
      <c r="C7" s="346"/>
      <c r="D7" s="346"/>
      <c r="E7" s="346"/>
      <c r="F7" s="346"/>
      <c r="G7" s="346"/>
      <c r="H7" s="346"/>
      <c r="I7" s="346"/>
      <c r="J7" s="346"/>
      <c r="K7" s="346"/>
      <c r="L7" s="11"/>
      <c r="M7" s="11"/>
      <c r="N7" s="8"/>
      <c r="O7" s="43"/>
      <c r="P7" s="20"/>
      <c r="Q7" s="365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52"/>
      <c r="AD7" s="353"/>
      <c r="AE7" s="354"/>
      <c r="AF7" s="359"/>
      <c r="AG7" s="356"/>
      <c r="AH7" s="368"/>
      <c r="AI7" s="356"/>
    </row>
    <row r="8" spans="1:35" x14ac:dyDescent="0.2">
      <c r="A8" s="13" t="s">
        <v>68</v>
      </c>
      <c r="B8" s="365"/>
      <c r="C8" s="346"/>
      <c r="D8" s="346"/>
      <c r="E8" s="346"/>
      <c r="F8" s="346"/>
      <c r="G8" s="346"/>
      <c r="H8" s="346"/>
      <c r="I8" s="346"/>
      <c r="J8" s="346"/>
      <c r="K8" s="346"/>
      <c r="L8" s="11"/>
      <c r="M8" s="11"/>
      <c r="N8" s="8"/>
      <c r="O8" s="35"/>
      <c r="P8" s="14"/>
      <c r="Q8" s="365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52"/>
      <c r="AD8" s="353"/>
      <c r="AE8" s="354"/>
      <c r="AF8" s="359"/>
      <c r="AG8" s="356"/>
      <c r="AH8" s="368"/>
      <c r="AI8" s="356"/>
    </row>
    <row r="9" spans="1:35" x14ac:dyDescent="0.2">
      <c r="A9" s="13" t="s">
        <v>5</v>
      </c>
      <c r="B9" s="365">
        <v>5</v>
      </c>
      <c r="C9" s="346">
        <v>29457.200000000001</v>
      </c>
      <c r="D9" s="346"/>
      <c r="E9" s="346"/>
      <c r="F9" s="346"/>
      <c r="G9" s="346"/>
      <c r="H9" s="346"/>
      <c r="I9" s="346"/>
      <c r="J9" s="346"/>
      <c r="K9" s="346">
        <f>SUM(C9:J9)</f>
        <v>29457.200000000001</v>
      </c>
      <c r="L9" s="346">
        <v>34720</v>
      </c>
      <c r="M9" s="346">
        <v>0</v>
      </c>
      <c r="N9" s="352">
        <f>+L9+M9</f>
        <v>34720</v>
      </c>
      <c r="O9" s="353">
        <f>+K9*12+N9</f>
        <v>388206.4</v>
      </c>
      <c r="P9" s="354">
        <v>2287512.54</v>
      </c>
      <c r="Q9" s="365">
        <v>5</v>
      </c>
      <c r="R9" s="346">
        <v>38037.199999999997</v>
      </c>
      <c r="S9" s="346"/>
      <c r="T9" s="346"/>
      <c r="U9" s="346"/>
      <c r="V9" s="346"/>
      <c r="W9" s="346"/>
      <c r="X9" s="346"/>
      <c r="Y9" s="346"/>
      <c r="Z9" s="346">
        <f>SUM(R9:Y9)</f>
        <v>38037.199999999997</v>
      </c>
      <c r="AA9" s="346">
        <v>34720</v>
      </c>
      <c r="AB9" s="346"/>
      <c r="AC9" s="352">
        <f>+AA9+AB9</f>
        <v>34720</v>
      </c>
      <c r="AD9" s="353">
        <f>Z9*12+AC9</f>
        <v>491166.39999999997</v>
      </c>
      <c r="AE9" s="354">
        <v>2282232</v>
      </c>
      <c r="AF9" s="360">
        <f>+O9-AD9</f>
        <v>-102959.99999999994</v>
      </c>
      <c r="AG9" s="356">
        <f>+P9-AE9</f>
        <v>5280.5400000000373</v>
      </c>
      <c r="AH9" s="365">
        <v>5</v>
      </c>
      <c r="AI9" s="356">
        <v>2282232</v>
      </c>
    </row>
    <row r="10" spans="1:35" x14ac:dyDescent="0.2">
      <c r="A10" s="13" t="s">
        <v>497</v>
      </c>
      <c r="B10" s="365">
        <v>78</v>
      </c>
      <c r="C10" s="346">
        <v>18573.77</v>
      </c>
      <c r="D10" s="347"/>
      <c r="E10" s="347"/>
      <c r="F10" s="347"/>
      <c r="G10" s="347"/>
      <c r="H10" s="347"/>
      <c r="I10" s="347"/>
      <c r="J10" s="347"/>
      <c r="K10" s="346">
        <f t="shared" ref="K10:K19" si="0">SUM(C10:J10)</f>
        <v>18573.77</v>
      </c>
      <c r="L10" s="346">
        <v>6016</v>
      </c>
      <c r="M10" s="346">
        <v>0</v>
      </c>
      <c r="N10" s="352">
        <f t="shared" ref="N10:N19" si="1">+L10+M10</f>
        <v>6016</v>
      </c>
      <c r="O10" s="353">
        <f>+K10*2+N10</f>
        <v>43163.54</v>
      </c>
      <c r="P10" s="354">
        <v>5260333.3430000003</v>
      </c>
      <c r="Q10" s="365">
        <v>180</v>
      </c>
      <c r="R10" s="346">
        <v>18573.77</v>
      </c>
      <c r="S10" s="346"/>
      <c r="T10" s="346"/>
      <c r="U10" s="346"/>
      <c r="V10" s="346"/>
      <c r="W10" s="346"/>
      <c r="X10" s="346"/>
      <c r="Y10" s="346"/>
      <c r="Z10" s="346">
        <f t="shared" ref="Z10:Z19" si="2">SUM(R10:Y10)</f>
        <v>18573.77</v>
      </c>
      <c r="AA10" s="346">
        <v>6016</v>
      </c>
      <c r="AB10" s="346"/>
      <c r="AC10" s="352">
        <f t="shared" ref="AC10:AC19" si="3">+AA10+AB10</f>
        <v>6016</v>
      </c>
      <c r="AD10" s="353">
        <f t="shared" ref="AD10:AD19" si="4">Z10*12+AC10</f>
        <v>228901.24</v>
      </c>
      <c r="AE10" s="354">
        <v>10074619</v>
      </c>
      <c r="AF10" s="360">
        <f t="shared" ref="AF10:AF19" si="5">+O10-AD10</f>
        <v>-185737.69999999998</v>
      </c>
      <c r="AG10" s="356">
        <f t="shared" ref="AG10:AG25" si="6">+P10-AE10</f>
        <v>-4814285.6569999997</v>
      </c>
      <c r="AH10" s="365">
        <v>183</v>
      </c>
      <c r="AI10" s="356">
        <v>18058114</v>
      </c>
    </row>
    <row r="11" spans="1:35" x14ac:dyDescent="0.2">
      <c r="A11" s="13" t="s">
        <v>498</v>
      </c>
      <c r="B11" s="365">
        <v>1</v>
      </c>
      <c r="C11" s="346">
        <v>15593</v>
      </c>
      <c r="D11" s="346"/>
      <c r="E11" s="346"/>
      <c r="F11" s="346"/>
      <c r="G11" s="346"/>
      <c r="H11" s="346"/>
      <c r="I11" s="346"/>
      <c r="J11" s="346"/>
      <c r="K11" s="346">
        <f t="shared" si="0"/>
        <v>15593</v>
      </c>
      <c r="L11" s="346">
        <v>31400</v>
      </c>
      <c r="M11" s="346">
        <f t="shared" ref="M11:M19" si="7">+((L11-400)*0.09)*B11</f>
        <v>2790</v>
      </c>
      <c r="N11" s="352">
        <f t="shared" si="1"/>
        <v>34190</v>
      </c>
      <c r="O11" s="353">
        <f t="shared" ref="O11:O19" si="8">+K11*12+N11</f>
        <v>221306</v>
      </c>
      <c r="P11" s="354">
        <v>221306</v>
      </c>
      <c r="Q11" s="365">
        <v>1</v>
      </c>
      <c r="R11" s="346">
        <v>15593</v>
      </c>
      <c r="S11" s="346"/>
      <c r="T11" s="346"/>
      <c r="U11" s="346"/>
      <c r="V11" s="346"/>
      <c r="W11" s="346"/>
      <c r="X11" s="346"/>
      <c r="Y11" s="346"/>
      <c r="Z11" s="346">
        <f t="shared" si="2"/>
        <v>15593</v>
      </c>
      <c r="AA11" s="346">
        <v>31400</v>
      </c>
      <c r="AB11" s="346">
        <f t="shared" ref="AB11:AB19" si="9">+((AA11-400)*0.09)*Q11</f>
        <v>2790</v>
      </c>
      <c r="AC11" s="352">
        <f t="shared" si="3"/>
        <v>34190</v>
      </c>
      <c r="AD11" s="353">
        <f t="shared" si="4"/>
        <v>221306</v>
      </c>
      <c r="AE11" s="354">
        <v>187116</v>
      </c>
      <c r="AF11" s="360">
        <f t="shared" si="5"/>
        <v>0</v>
      </c>
      <c r="AG11" s="356">
        <f t="shared" si="6"/>
        <v>34190</v>
      </c>
      <c r="AH11" s="365">
        <v>1</v>
      </c>
      <c r="AI11" s="356">
        <v>187116</v>
      </c>
    </row>
    <row r="12" spans="1:35" x14ac:dyDescent="0.2">
      <c r="A12" s="13" t="s">
        <v>507</v>
      </c>
      <c r="B12" s="365">
        <v>1</v>
      </c>
      <c r="C12" s="346">
        <v>15593</v>
      </c>
      <c r="D12" s="346"/>
      <c r="E12" s="346"/>
      <c r="F12" s="346"/>
      <c r="G12" s="346"/>
      <c r="H12" s="346"/>
      <c r="I12" s="346"/>
      <c r="J12" s="346"/>
      <c r="K12" s="346">
        <f t="shared" si="0"/>
        <v>15593</v>
      </c>
      <c r="L12" s="346">
        <v>31400</v>
      </c>
      <c r="M12" s="346">
        <f t="shared" si="7"/>
        <v>2790</v>
      </c>
      <c r="N12" s="352">
        <f t="shared" si="1"/>
        <v>34190</v>
      </c>
      <c r="O12" s="353">
        <f t="shared" si="8"/>
        <v>221306</v>
      </c>
      <c r="P12" s="354">
        <v>219804.62</v>
      </c>
      <c r="Q12" s="365">
        <v>1</v>
      </c>
      <c r="R12" s="346">
        <v>15593</v>
      </c>
      <c r="S12" s="346"/>
      <c r="T12" s="346"/>
      <c r="U12" s="346"/>
      <c r="V12" s="346"/>
      <c r="W12" s="346"/>
      <c r="X12" s="346"/>
      <c r="Y12" s="346"/>
      <c r="Z12" s="346">
        <f t="shared" si="2"/>
        <v>15593</v>
      </c>
      <c r="AA12" s="346">
        <v>31400</v>
      </c>
      <c r="AB12" s="346">
        <f t="shared" si="9"/>
        <v>2790</v>
      </c>
      <c r="AC12" s="352">
        <f t="shared" si="3"/>
        <v>34190</v>
      </c>
      <c r="AD12" s="353">
        <f t="shared" si="4"/>
        <v>221306</v>
      </c>
      <c r="AE12" s="354">
        <v>187116</v>
      </c>
      <c r="AF12" s="360">
        <f t="shared" si="5"/>
        <v>0</v>
      </c>
      <c r="AG12" s="356">
        <f t="shared" si="6"/>
        <v>32688.619999999995</v>
      </c>
      <c r="AH12" s="365">
        <v>1</v>
      </c>
      <c r="AI12" s="356">
        <v>187116</v>
      </c>
    </row>
    <row r="13" spans="1:35" x14ac:dyDescent="0.2">
      <c r="A13" s="13" t="s">
        <v>500</v>
      </c>
      <c r="B13" s="365">
        <v>10</v>
      </c>
      <c r="C13" s="346">
        <v>14593</v>
      </c>
      <c r="D13" s="346"/>
      <c r="E13" s="346"/>
      <c r="F13" s="346"/>
      <c r="G13" s="346"/>
      <c r="H13" s="346"/>
      <c r="I13" s="346"/>
      <c r="J13" s="346"/>
      <c r="K13" s="346">
        <f t="shared" si="0"/>
        <v>14593</v>
      </c>
      <c r="L13" s="346">
        <v>29400</v>
      </c>
      <c r="M13" s="346">
        <f t="shared" si="7"/>
        <v>26100</v>
      </c>
      <c r="N13" s="352">
        <f t="shared" si="1"/>
        <v>55500</v>
      </c>
      <c r="O13" s="353">
        <f t="shared" si="8"/>
        <v>230616</v>
      </c>
      <c r="P13" s="354">
        <v>1535813.35</v>
      </c>
      <c r="Q13" s="365">
        <v>10</v>
      </c>
      <c r="R13" s="346">
        <v>14593</v>
      </c>
      <c r="S13" s="346"/>
      <c r="T13" s="346"/>
      <c r="U13" s="346"/>
      <c r="V13" s="346"/>
      <c r="W13" s="346"/>
      <c r="X13" s="346"/>
      <c r="Y13" s="346"/>
      <c r="Z13" s="346">
        <f t="shared" si="2"/>
        <v>14593</v>
      </c>
      <c r="AA13" s="346">
        <v>29400</v>
      </c>
      <c r="AB13" s="346">
        <f t="shared" si="9"/>
        <v>26100</v>
      </c>
      <c r="AC13" s="352">
        <f t="shared" si="3"/>
        <v>55500</v>
      </c>
      <c r="AD13" s="353">
        <f t="shared" si="4"/>
        <v>230616</v>
      </c>
      <c r="AE13" s="354">
        <v>1751160</v>
      </c>
      <c r="AF13" s="360">
        <f t="shared" si="5"/>
        <v>0</v>
      </c>
      <c r="AG13" s="356">
        <f t="shared" si="6"/>
        <v>-215346.64999999991</v>
      </c>
      <c r="AH13" s="365">
        <v>10</v>
      </c>
      <c r="AI13" s="356">
        <v>1751160</v>
      </c>
    </row>
    <row r="14" spans="1:35" x14ac:dyDescent="0.2">
      <c r="A14" s="13" t="s">
        <v>508</v>
      </c>
      <c r="B14" s="365">
        <v>13</v>
      </c>
      <c r="C14" s="346">
        <v>13093</v>
      </c>
      <c r="D14" s="346"/>
      <c r="E14" s="346"/>
      <c r="F14" s="346"/>
      <c r="G14" s="346"/>
      <c r="H14" s="346"/>
      <c r="I14" s="346"/>
      <c r="J14" s="346"/>
      <c r="K14" s="346">
        <f t="shared" si="0"/>
        <v>13093</v>
      </c>
      <c r="L14" s="346">
        <v>26400</v>
      </c>
      <c r="M14" s="346">
        <f t="shared" si="7"/>
        <v>30420</v>
      </c>
      <c r="N14" s="352">
        <f t="shared" si="1"/>
        <v>56820</v>
      </c>
      <c r="O14" s="353">
        <f t="shared" si="8"/>
        <v>213936</v>
      </c>
      <c r="P14" s="354">
        <v>1654087.67</v>
      </c>
      <c r="Q14" s="365">
        <v>13</v>
      </c>
      <c r="R14" s="346">
        <v>13093</v>
      </c>
      <c r="S14" s="346"/>
      <c r="T14" s="346"/>
      <c r="U14" s="346"/>
      <c r="V14" s="346"/>
      <c r="W14" s="346"/>
      <c r="X14" s="346"/>
      <c r="Y14" s="346"/>
      <c r="Z14" s="346">
        <f t="shared" si="2"/>
        <v>13093</v>
      </c>
      <c r="AA14" s="346">
        <v>26400</v>
      </c>
      <c r="AB14" s="346">
        <f t="shared" si="9"/>
        <v>30420</v>
      </c>
      <c r="AC14" s="352">
        <f t="shared" si="3"/>
        <v>56820</v>
      </c>
      <c r="AD14" s="353">
        <f t="shared" si="4"/>
        <v>213936</v>
      </c>
      <c r="AE14" s="354">
        <v>2042508</v>
      </c>
      <c r="AF14" s="360">
        <f t="shared" si="5"/>
        <v>0</v>
      </c>
      <c r="AG14" s="356">
        <f t="shared" si="6"/>
        <v>-388420.33000000007</v>
      </c>
      <c r="AH14" s="365">
        <v>13</v>
      </c>
      <c r="AI14" s="356">
        <v>2042508</v>
      </c>
    </row>
    <row r="15" spans="1:35" x14ac:dyDescent="0.2">
      <c r="A15" s="13" t="s">
        <v>502</v>
      </c>
      <c r="B15" s="365">
        <v>28</v>
      </c>
      <c r="C15" s="346">
        <v>11593</v>
      </c>
      <c r="D15" s="346"/>
      <c r="E15" s="346"/>
      <c r="F15" s="346"/>
      <c r="G15" s="346"/>
      <c r="H15" s="346"/>
      <c r="I15" s="346"/>
      <c r="J15" s="346"/>
      <c r="K15" s="346">
        <f t="shared" si="0"/>
        <v>11593</v>
      </c>
      <c r="L15" s="346">
        <v>23400</v>
      </c>
      <c r="M15" s="346">
        <f t="shared" si="7"/>
        <v>57960</v>
      </c>
      <c r="N15" s="352">
        <f t="shared" si="1"/>
        <v>81360</v>
      </c>
      <c r="O15" s="353">
        <f t="shared" si="8"/>
        <v>220476</v>
      </c>
      <c r="P15" s="354">
        <v>2602584</v>
      </c>
      <c r="Q15" s="365">
        <v>28</v>
      </c>
      <c r="R15" s="346">
        <v>11593</v>
      </c>
      <c r="S15" s="346"/>
      <c r="T15" s="346"/>
      <c r="U15" s="346"/>
      <c r="V15" s="346"/>
      <c r="W15" s="346"/>
      <c r="X15" s="346"/>
      <c r="Y15" s="346"/>
      <c r="Z15" s="346">
        <f t="shared" si="2"/>
        <v>11593</v>
      </c>
      <c r="AA15" s="346">
        <v>23400</v>
      </c>
      <c r="AB15" s="346">
        <f t="shared" si="9"/>
        <v>57960</v>
      </c>
      <c r="AC15" s="352">
        <f t="shared" si="3"/>
        <v>81360</v>
      </c>
      <c r="AD15" s="353">
        <f t="shared" si="4"/>
        <v>220476</v>
      </c>
      <c r="AE15" s="354">
        <v>3895248</v>
      </c>
      <c r="AF15" s="360">
        <f t="shared" si="5"/>
        <v>0</v>
      </c>
      <c r="AG15" s="356">
        <f t="shared" si="6"/>
        <v>-1292664</v>
      </c>
      <c r="AH15" s="365">
        <v>28</v>
      </c>
      <c r="AI15" s="356">
        <v>3895248</v>
      </c>
    </row>
    <row r="16" spans="1:35" x14ac:dyDescent="0.2">
      <c r="A16" s="13" t="s">
        <v>503</v>
      </c>
      <c r="B16" s="365">
        <v>26</v>
      </c>
      <c r="C16" s="346">
        <v>9093</v>
      </c>
      <c r="D16" s="346"/>
      <c r="E16" s="346"/>
      <c r="F16" s="346"/>
      <c r="G16" s="346"/>
      <c r="H16" s="346"/>
      <c r="I16" s="346"/>
      <c r="J16" s="346"/>
      <c r="K16" s="346">
        <f t="shared" si="0"/>
        <v>9093</v>
      </c>
      <c r="L16" s="346">
        <v>18400</v>
      </c>
      <c r="M16" s="346">
        <f t="shared" si="7"/>
        <v>42120</v>
      </c>
      <c r="N16" s="352">
        <f t="shared" si="1"/>
        <v>60520</v>
      </c>
      <c r="O16" s="353">
        <f t="shared" si="8"/>
        <v>169636</v>
      </c>
      <c r="P16" s="354">
        <v>2115292.67</v>
      </c>
      <c r="Q16" s="365">
        <v>26</v>
      </c>
      <c r="R16" s="346">
        <v>9093</v>
      </c>
      <c r="S16" s="346"/>
      <c r="T16" s="346"/>
      <c r="U16" s="346"/>
      <c r="V16" s="346"/>
      <c r="W16" s="346"/>
      <c r="X16" s="346"/>
      <c r="Y16" s="346"/>
      <c r="Z16" s="346">
        <f t="shared" si="2"/>
        <v>9093</v>
      </c>
      <c r="AA16" s="346">
        <v>18400</v>
      </c>
      <c r="AB16" s="346">
        <f t="shared" si="9"/>
        <v>42120</v>
      </c>
      <c r="AC16" s="352">
        <f t="shared" si="3"/>
        <v>60520</v>
      </c>
      <c r="AD16" s="353">
        <f t="shared" si="4"/>
        <v>169636</v>
      </c>
      <c r="AE16" s="354">
        <v>2723793</v>
      </c>
      <c r="AF16" s="360">
        <f t="shared" si="5"/>
        <v>0</v>
      </c>
      <c r="AG16" s="356">
        <f t="shared" si="6"/>
        <v>-608500.33000000007</v>
      </c>
      <c r="AH16" s="365">
        <v>26</v>
      </c>
      <c r="AI16" s="356">
        <v>2837016</v>
      </c>
    </row>
    <row r="17" spans="1:35" x14ac:dyDescent="0.2">
      <c r="A17" s="13" t="s">
        <v>504</v>
      </c>
      <c r="B17" s="365">
        <v>24</v>
      </c>
      <c r="C17" s="346">
        <v>5593</v>
      </c>
      <c r="D17" s="346"/>
      <c r="E17" s="346"/>
      <c r="F17" s="346"/>
      <c r="G17" s="346"/>
      <c r="H17" s="346"/>
      <c r="I17" s="346"/>
      <c r="J17" s="346"/>
      <c r="K17" s="346">
        <f t="shared" si="0"/>
        <v>5593</v>
      </c>
      <c r="L17" s="346">
        <v>11400</v>
      </c>
      <c r="M17" s="346">
        <f t="shared" si="7"/>
        <v>23760</v>
      </c>
      <c r="N17" s="352">
        <f t="shared" si="1"/>
        <v>35160</v>
      </c>
      <c r="O17" s="353">
        <f t="shared" si="8"/>
        <v>102276</v>
      </c>
      <c r="P17" s="354">
        <v>1292838</v>
      </c>
      <c r="Q17" s="365">
        <v>24</v>
      </c>
      <c r="R17" s="346">
        <v>5593</v>
      </c>
      <c r="S17" s="346"/>
      <c r="T17" s="346"/>
      <c r="U17" s="346"/>
      <c r="V17" s="346"/>
      <c r="W17" s="346"/>
      <c r="X17" s="346"/>
      <c r="Y17" s="346"/>
      <c r="Z17" s="346">
        <f t="shared" si="2"/>
        <v>5593</v>
      </c>
      <c r="AA17" s="346">
        <v>11400</v>
      </c>
      <c r="AB17" s="346">
        <f t="shared" si="9"/>
        <v>23760</v>
      </c>
      <c r="AC17" s="352">
        <f t="shared" si="3"/>
        <v>35160</v>
      </c>
      <c r="AD17" s="353">
        <f t="shared" si="4"/>
        <v>102276</v>
      </c>
      <c r="AE17" s="354">
        <v>1610784</v>
      </c>
      <c r="AF17" s="360">
        <f t="shared" si="5"/>
        <v>0</v>
      </c>
      <c r="AG17" s="356">
        <f t="shared" si="6"/>
        <v>-317946</v>
      </c>
      <c r="AH17" s="365">
        <v>24</v>
      </c>
      <c r="AI17" s="356">
        <v>1610784</v>
      </c>
    </row>
    <row r="18" spans="1:35" x14ac:dyDescent="0.2">
      <c r="A18" s="13" t="s">
        <v>505</v>
      </c>
      <c r="B18" s="365">
        <v>12</v>
      </c>
      <c r="C18" s="346">
        <v>4593</v>
      </c>
      <c r="D18" s="346"/>
      <c r="E18" s="346"/>
      <c r="F18" s="346"/>
      <c r="G18" s="346"/>
      <c r="H18" s="346"/>
      <c r="I18" s="346"/>
      <c r="J18" s="346"/>
      <c r="K18" s="346">
        <f t="shared" si="0"/>
        <v>4593</v>
      </c>
      <c r="L18" s="346">
        <v>9400</v>
      </c>
      <c r="M18" s="346">
        <f t="shared" si="7"/>
        <v>9720</v>
      </c>
      <c r="N18" s="352">
        <f t="shared" si="1"/>
        <v>19120</v>
      </c>
      <c r="O18" s="353">
        <f t="shared" si="8"/>
        <v>74236</v>
      </c>
      <c r="P18" s="354">
        <v>551298</v>
      </c>
      <c r="Q18" s="365">
        <v>12</v>
      </c>
      <c r="R18" s="346">
        <v>4593</v>
      </c>
      <c r="S18" s="346"/>
      <c r="T18" s="346"/>
      <c r="U18" s="346"/>
      <c r="V18" s="346"/>
      <c r="W18" s="346"/>
      <c r="X18" s="346"/>
      <c r="Y18" s="346"/>
      <c r="Z18" s="346">
        <f t="shared" si="2"/>
        <v>4593</v>
      </c>
      <c r="AA18" s="346">
        <v>9400</v>
      </c>
      <c r="AB18" s="346">
        <f t="shared" si="9"/>
        <v>9720</v>
      </c>
      <c r="AC18" s="352">
        <f t="shared" si="3"/>
        <v>19120</v>
      </c>
      <c r="AD18" s="353">
        <f t="shared" si="4"/>
        <v>74236</v>
      </c>
      <c r="AE18" s="354">
        <v>661392</v>
      </c>
      <c r="AF18" s="360">
        <f t="shared" si="5"/>
        <v>0</v>
      </c>
      <c r="AG18" s="356">
        <f t="shared" si="6"/>
        <v>-110094</v>
      </c>
      <c r="AH18" s="365">
        <v>12</v>
      </c>
      <c r="AI18" s="356">
        <v>661392</v>
      </c>
    </row>
    <row r="19" spans="1:35" x14ac:dyDescent="0.2">
      <c r="A19" s="13" t="s">
        <v>506</v>
      </c>
      <c r="B19" s="365">
        <v>18</v>
      </c>
      <c r="C19" s="346">
        <v>3293</v>
      </c>
      <c r="D19" s="346"/>
      <c r="E19" s="346"/>
      <c r="F19" s="346"/>
      <c r="G19" s="346"/>
      <c r="H19" s="346"/>
      <c r="I19" s="346"/>
      <c r="J19" s="346"/>
      <c r="K19" s="346">
        <f t="shared" si="0"/>
        <v>3293</v>
      </c>
      <c r="L19" s="346">
        <v>6800</v>
      </c>
      <c r="M19" s="346">
        <f t="shared" si="7"/>
        <v>10368</v>
      </c>
      <c r="N19" s="352">
        <f t="shared" si="1"/>
        <v>17168</v>
      </c>
      <c r="O19" s="353">
        <f t="shared" si="8"/>
        <v>56684</v>
      </c>
      <c r="P19" s="354">
        <v>656190.99</v>
      </c>
      <c r="Q19" s="365">
        <v>18</v>
      </c>
      <c r="R19" s="346">
        <v>3293</v>
      </c>
      <c r="S19" s="346"/>
      <c r="T19" s="346"/>
      <c r="U19" s="346"/>
      <c r="V19" s="346"/>
      <c r="W19" s="346"/>
      <c r="X19" s="346"/>
      <c r="Y19" s="346"/>
      <c r="Z19" s="346">
        <f t="shared" si="2"/>
        <v>3293</v>
      </c>
      <c r="AA19" s="346">
        <v>6800</v>
      </c>
      <c r="AB19" s="346">
        <f t="shared" si="9"/>
        <v>10368</v>
      </c>
      <c r="AC19" s="352">
        <f t="shared" si="3"/>
        <v>17168</v>
      </c>
      <c r="AD19" s="353">
        <f t="shared" si="4"/>
        <v>56684</v>
      </c>
      <c r="AE19" s="354">
        <v>711288</v>
      </c>
      <c r="AF19" s="360">
        <f t="shared" si="5"/>
        <v>0</v>
      </c>
      <c r="AG19" s="356">
        <f t="shared" si="6"/>
        <v>-55097.010000000009</v>
      </c>
      <c r="AH19" s="365">
        <v>18</v>
      </c>
      <c r="AI19" s="356">
        <v>711288</v>
      </c>
    </row>
    <row r="20" spans="1:35" x14ac:dyDescent="0.2">
      <c r="A20" s="13" t="s">
        <v>97</v>
      </c>
      <c r="B20" s="365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52"/>
      <c r="O20" s="353"/>
      <c r="P20" s="354"/>
      <c r="Q20" s="365"/>
      <c r="R20" s="346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52"/>
      <c r="AD20" s="353"/>
      <c r="AE20" s="354" t="s">
        <v>97</v>
      </c>
      <c r="AF20" s="360"/>
      <c r="AG20" s="356"/>
      <c r="AH20" s="368"/>
      <c r="AI20" s="356"/>
    </row>
    <row r="21" spans="1:35" x14ac:dyDescent="0.2">
      <c r="A21" s="13" t="s">
        <v>26</v>
      </c>
      <c r="B21" s="365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52"/>
      <c r="O21" s="353"/>
      <c r="P21" s="354">
        <v>2382362.62</v>
      </c>
      <c r="Q21" s="365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52"/>
      <c r="AD21" s="353"/>
      <c r="AE21" s="354">
        <v>2846383</v>
      </c>
      <c r="AF21" s="360"/>
      <c r="AG21" s="356">
        <f t="shared" si="6"/>
        <v>-464020.37999999989</v>
      </c>
      <c r="AH21" s="368"/>
      <c r="AI21" s="356">
        <v>2840539.02</v>
      </c>
    </row>
    <row r="22" spans="1:35" x14ac:dyDescent="0.2">
      <c r="A22" s="13" t="s">
        <v>509</v>
      </c>
      <c r="B22" s="365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52"/>
      <c r="O22" s="353"/>
      <c r="P22" s="354">
        <v>2062679.4</v>
      </c>
      <c r="Q22" s="365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52"/>
      <c r="AD22" s="353"/>
      <c r="AE22" s="354">
        <v>1452952</v>
      </c>
      <c r="AF22" s="360"/>
      <c r="AG22" s="356">
        <f t="shared" si="6"/>
        <v>609727.39999999991</v>
      </c>
      <c r="AH22" s="368"/>
      <c r="AI22" s="356">
        <v>1563380.52</v>
      </c>
    </row>
    <row r="23" spans="1:35" x14ac:dyDescent="0.2">
      <c r="A23" s="13" t="s">
        <v>510</v>
      </c>
      <c r="B23" s="365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52"/>
      <c r="O23" s="353"/>
      <c r="P23" s="354">
        <v>0</v>
      </c>
      <c r="Q23" s="365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52"/>
      <c r="AD23" s="353"/>
      <c r="AE23" s="354">
        <v>369129</v>
      </c>
      <c r="AF23" s="360"/>
      <c r="AG23" s="356">
        <f t="shared" si="6"/>
        <v>-369129</v>
      </c>
      <c r="AH23" s="368"/>
      <c r="AI23" s="356">
        <v>517133.16</v>
      </c>
    </row>
    <row r="24" spans="1:35" x14ac:dyDescent="0.2">
      <c r="A24" s="13" t="s">
        <v>511</v>
      </c>
      <c r="B24" s="365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52"/>
      <c r="O24" s="353"/>
      <c r="P24" s="354">
        <v>1133404.48</v>
      </c>
      <c r="Q24" s="365"/>
      <c r="R24" s="346"/>
      <c r="S24" s="346"/>
      <c r="T24" s="346"/>
      <c r="U24" s="346"/>
      <c r="V24" s="346"/>
      <c r="W24" s="346"/>
      <c r="X24" s="346"/>
      <c r="Y24" s="346"/>
      <c r="Z24" s="346"/>
      <c r="AA24" s="346"/>
      <c r="AB24" s="346"/>
      <c r="AC24" s="352"/>
      <c r="AD24" s="353"/>
      <c r="AE24" s="354">
        <v>1336231</v>
      </c>
      <c r="AF24" s="360"/>
      <c r="AG24" s="356">
        <f t="shared" si="6"/>
        <v>-202826.52000000002</v>
      </c>
      <c r="AH24" s="368"/>
      <c r="AI24" s="356">
        <v>563438.30000000005</v>
      </c>
    </row>
    <row r="25" spans="1:35" x14ac:dyDescent="0.2">
      <c r="A25" s="13" t="s">
        <v>512</v>
      </c>
      <c r="B25" s="365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52"/>
      <c r="O25" s="353"/>
      <c r="P25" s="354">
        <v>1120927.47</v>
      </c>
      <c r="Q25" s="365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/>
      <c r="AC25" s="352"/>
      <c r="AD25" s="353"/>
      <c r="AE25" s="354">
        <v>1689475</v>
      </c>
      <c r="AF25" s="360"/>
      <c r="AG25" s="356">
        <f t="shared" si="6"/>
        <v>-568547.53</v>
      </c>
      <c r="AH25" s="368"/>
      <c r="AI25" s="356">
        <v>1616487</v>
      </c>
    </row>
    <row r="26" spans="1:35" x14ac:dyDescent="0.2">
      <c r="A26" s="13"/>
      <c r="B26" s="365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52"/>
      <c r="O26" s="353"/>
      <c r="P26" s="354"/>
      <c r="Q26" s="365"/>
      <c r="R26" s="346"/>
      <c r="S26" s="346"/>
      <c r="T26" s="346"/>
      <c r="U26" s="346"/>
      <c r="V26" s="346"/>
      <c r="W26" s="346"/>
      <c r="X26" s="346"/>
      <c r="Y26" s="346"/>
      <c r="Z26" s="346"/>
      <c r="AA26" s="346"/>
      <c r="AB26" s="346"/>
      <c r="AC26" s="352"/>
      <c r="AD26" s="353"/>
      <c r="AE26" s="354"/>
      <c r="AF26" s="360"/>
      <c r="AG26" s="356"/>
      <c r="AH26" s="368"/>
      <c r="AI26" s="356"/>
    </row>
    <row r="27" spans="1:35" ht="12.75" thickBot="1" x14ac:dyDescent="0.25">
      <c r="A27" s="336" t="s">
        <v>2</v>
      </c>
      <c r="B27" s="366">
        <f>SUM(B9:B26)</f>
        <v>216</v>
      </c>
      <c r="C27" s="348">
        <f>SUM(C9:C26)</f>
        <v>141067.97</v>
      </c>
      <c r="D27" s="348">
        <f t="shared" ref="D27:K27" si="10">SUM(D9:D26)</f>
        <v>0</v>
      </c>
      <c r="E27" s="348">
        <f t="shared" si="10"/>
        <v>0</v>
      </c>
      <c r="F27" s="348">
        <f t="shared" si="10"/>
        <v>0</v>
      </c>
      <c r="G27" s="348">
        <f t="shared" si="10"/>
        <v>0</v>
      </c>
      <c r="H27" s="348">
        <f t="shared" si="10"/>
        <v>0</v>
      </c>
      <c r="I27" s="348">
        <f t="shared" si="10"/>
        <v>0</v>
      </c>
      <c r="J27" s="348">
        <f t="shared" si="10"/>
        <v>0</v>
      </c>
      <c r="K27" s="348">
        <f t="shared" si="10"/>
        <v>141067.97</v>
      </c>
      <c r="L27" s="348">
        <f t="shared" ref="L27" si="11">SUM(L9:L26)</f>
        <v>228736</v>
      </c>
      <c r="M27" s="348">
        <f t="shared" ref="M27" si="12">SUM(M9:M26)</f>
        <v>206028</v>
      </c>
      <c r="N27" s="350">
        <f t="shared" ref="N27" si="13">SUM(N9:N26)</f>
        <v>434764</v>
      </c>
      <c r="O27" s="351">
        <f t="shared" ref="O27:P27" si="14">SUM(O9:O26)</f>
        <v>1941841.94</v>
      </c>
      <c r="P27" s="355">
        <f t="shared" si="14"/>
        <v>25096435.152999997</v>
      </c>
      <c r="Q27" s="366">
        <f>SUM(Q9:Q25)</f>
        <v>318</v>
      </c>
      <c r="R27" s="348">
        <f>SUM(R9:R25)</f>
        <v>149647.97</v>
      </c>
      <c r="S27" s="348">
        <f t="shared" ref="S27:AC27" si="15">SUM(S9:S25)</f>
        <v>0</v>
      </c>
      <c r="T27" s="348">
        <f t="shared" si="15"/>
        <v>0</v>
      </c>
      <c r="U27" s="348">
        <f t="shared" si="15"/>
        <v>0</v>
      </c>
      <c r="V27" s="348">
        <f t="shared" si="15"/>
        <v>0</v>
      </c>
      <c r="W27" s="348">
        <f t="shared" si="15"/>
        <v>0</v>
      </c>
      <c r="X27" s="348">
        <f t="shared" si="15"/>
        <v>0</v>
      </c>
      <c r="Y27" s="348">
        <f t="shared" si="15"/>
        <v>0</v>
      </c>
      <c r="Z27" s="348">
        <f t="shared" si="15"/>
        <v>149647.97</v>
      </c>
      <c r="AA27" s="348">
        <f t="shared" si="15"/>
        <v>228736</v>
      </c>
      <c r="AB27" s="348">
        <f t="shared" si="15"/>
        <v>206028</v>
      </c>
      <c r="AC27" s="348">
        <f t="shared" si="15"/>
        <v>434764</v>
      </c>
      <c r="AD27" s="351">
        <f>SUM(AD9:AD25)</f>
        <v>2230539.6399999997</v>
      </c>
      <c r="AE27" s="361">
        <f>SUM(AE9:AE25)</f>
        <v>33821426</v>
      </c>
      <c r="AF27" s="357">
        <f>SUM(AF9:AF19)</f>
        <v>-288697.69999999995</v>
      </c>
      <c r="AG27" s="358">
        <f>SUM(AG9:AG19)</f>
        <v>-7730194.8169999998</v>
      </c>
      <c r="AH27" s="369">
        <f>SUM(AH9:AH20)</f>
        <v>321</v>
      </c>
      <c r="AI27" s="372">
        <f>SUM(AI9:AI25)</f>
        <v>41324952</v>
      </c>
    </row>
    <row r="28" spans="1:35" x14ac:dyDescent="0.2">
      <c r="A28" s="3" t="s">
        <v>69</v>
      </c>
    </row>
    <row r="29" spans="1:35" x14ac:dyDescent="0.2">
      <c r="A29" s="3" t="s">
        <v>70</v>
      </c>
      <c r="B29" s="373" t="s">
        <v>165</v>
      </c>
    </row>
    <row r="30" spans="1:35" x14ac:dyDescent="0.2">
      <c r="A30" s="3" t="s">
        <v>71</v>
      </c>
      <c r="B30" s="373" t="s">
        <v>72</v>
      </c>
    </row>
    <row r="31" spans="1:35" x14ac:dyDescent="0.2">
      <c r="A31" s="3" t="s">
        <v>73</v>
      </c>
      <c r="B31" s="373" t="s">
        <v>74</v>
      </c>
    </row>
    <row r="32" spans="1:35" x14ac:dyDescent="0.2">
      <c r="A32" s="3" t="s">
        <v>75</v>
      </c>
      <c r="B32" s="373" t="s">
        <v>76</v>
      </c>
    </row>
    <row r="33" spans="1:35" x14ac:dyDescent="0.2">
      <c r="B33" s="373" t="s">
        <v>77</v>
      </c>
    </row>
    <row r="34" spans="1:35" x14ac:dyDescent="0.2">
      <c r="A34" s="3" t="s">
        <v>78</v>
      </c>
      <c r="B34" s="373" t="s">
        <v>156</v>
      </c>
    </row>
    <row r="35" spans="1:35" x14ac:dyDescent="0.2">
      <c r="B35" s="373" t="s">
        <v>79</v>
      </c>
    </row>
    <row r="36" spans="1:35" x14ac:dyDescent="0.2">
      <c r="B36" s="373" t="s">
        <v>80</v>
      </c>
    </row>
    <row r="37" spans="1:35" x14ac:dyDescent="0.2">
      <c r="B37" s="373" t="s">
        <v>81</v>
      </c>
    </row>
    <row r="38" spans="1:35" x14ac:dyDescent="0.2">
      <c r="A38" s="75" t="s">
        <v>190</v>
      </c>
      <c r="B38" s="373" t="s">
        <v>191</v>
      </c>
    </row>
    <row r="39" spans="1:35" s="51" customFormat="1" x14ac:dyDescent="0.2">
      <c r="A39" s="75" t="s">
        <v>192</v>
      </c>
      <c r="B39" s="373" t="s">
        <v>161</v>
      </c>
      <c r="C39" s="349"/>
      <c r="D39" s="349"/>
      <c r="E39" s="349"/>
      <c r="F39" s="349"/>
      <c r="G39" s="349"/>
      <c r="H39" s="349"/>
      <c r="I39" s="349"/>
      <c r="J39" s="349"/>
      <c r="K39" s="349"/>
      <c r="Q39" s="367"/>
      <c r="U39" s="75"/>
      <c r="V39" s="75"/>
      <c r="W39" s="75"/>
      <c r="X39" s="75"/>
      <c r="AF39" s="103"/>
      <c r="AG39" s="103"/>
      <c r="AH39" s="367"/>
      <c r="AI39" s="349"/>
    </row>
    <row r="40" spans="1:35" x14ac:dyDescent="0.2">
      <c r="A40" s="75" t="s">
        <v>193</v>
      </c>
      <c r="B40" s="373" t="s">
        <v>157</v>
      </c>
    </row>
    <row r="41" spans="1:35" x14ac:dyDescent="0.2">
      <c r="B41" s="373" t="s">
        <v>79</v>
      </c>
    </row>
    <row r="42" spans="1:35" x14ac:dyDescent="0.2">
      <c r="B42" s="373" t="s">
        <v>80</v>
      </c>
    </row>
    <row r="43" spans="1:35" x14ac:dyDescent="0.2">
      <c r="B43" s="373" t="s">
        <v>120</v>
      </c>
    </row>
    <row r="44" spans="1:35" s="75" customFormat="1" x14ac:dyDescent="0.2">
      <c r="A44" s="75" t="s">
        <v>202</v>
      </c>
      <c r="B44" s="373" t="s">
        <v>203</v>
      </c>
      <c r="C44" s="349"/>
      <c r="D44" s="349"/>
      <c r="E44" s="349"/>
      <c r="F44" s="349"/>
      <c r="G44" s="349"/>
      <c r="H44" s="349"/>
      <c r="I44" s="349"/>
      <c r="J44" s="349"/>
      <c r="K44" s="349"/>
      <c r="Q44" s="367"/>
      <c r="AF44" s="103"/>
      <c r="AG44" s="103"/>
      <c r="AH44" s="367"/>
      <c r="AI44" s="349"/>
    </row>
    <row r="45" spans="1:35" x14ac:dyDescent="0.2">
      <c r="A45" s="75" t="s">
        <v>200</v>
      </c>
      <c r="B45" s="373" t="s">
        <v>196</v>
      </c>
    </row>
    <row r="46" spans="1:35" x14ac:dyDescent="0.2">
      <c r="A46" s="75" t="s">
        <v>201</v>
      </c>
      <c r="B46" s="373" t="s">
        <v>204</v>
      </c>
    </row>
  </sheetData>
  <mergeCells count="5">
    <mergeCell ref="AH4:AI4"/>
    <mergeCell ref="A4:A6"/>
    <mergeCell ref="B4:P4"/>
    <mergeCell ref="Q4:AE4"/>
    <mergeCell ref="AF4:AG4"/>
  </mergeCells>
  <phoneticPr fontId="12" type="noConversion"/>
  <printOptions horizontalCentered="1"/>
  <pageMargins left="0.25" right="0.25" top="0.61764705882352944" bottom="0.75" header="0.3" footer="0.3"/>
  <pageSetup paperSize="9" scale="40" orientation="landscape" r:id="rId1"/>
  <headerFooter alignWithMargins="0">
    <oddHeader>&amp;C&amp;"Arial,Negrita"&amp;18PROYECTO DE PRESUPUESTO 2021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  <pageSetUpPr fitToPage="1"/>
  </sheetPr>
  <dimension ref="A1:U42"/>
  <sheetViews>
    <sheetView view="pageLayout" zoomScaleNormal="100" zoomScaleSheetLayoutView="80" workbookViewId="0">
      <selection activeCell="B9" sqref="B9"/>
    </sheetView>
  </sheetViews>
  <sheetFormatPr baseColWidth="10" defaultRowHeight="12" x14ac:dyDescent="0.2"/>
  <cols>
    <col min="1" max="1" width="55.140625" style="103" customWidth="1"/>
    <col min="2" max="2" width="11" style="103" customWidth="1"/>
    <col min="3" max="4" width="12.7109375" style="103" customWidth="1"/>
    <col min="5" max="5" width="13.140625" style="103" customWidth="1"/>
    <col min="6" max="6" width="12.7109375" style="103" customWidth="1"/>
    <col min="7" max="7" width="14.28515625" style="103" customWidth="1"/>
    <col min="8" max="8" width="12.7109375" style="103" customWidth="1"/>
    <col min="9" max="9" width="14" style="103" customWidth="1"/>
    <col min="10" max="10" width="12.7109375" style="103" customWidth="1"/>
    <col min="11" max="16384" width="11.42578125" style="103"/>
  </cols>
  <sheetData>
    <row r="1" spans="1:21" s="80" customFormat="1" x14ac:dyDescent="0.2">
      <c r="A1" s="104" t="s">
        <v>985</v>
      </c>
      <c r="B1" s="104"/>
      <c r="C1" s="104"/>
      <c r="D1" s="104"/>
      <c r="E1" s="104"/>
      <c r="F1" s="104"/>
      <c r="G1" s="104"/>
      <c r="H1" s="104"/>
      <c r="I1" s="104"/>
    </row>
    <row r="2" spans="1:21" s="5" customFormat="1" x14ac:dyDescent="0.2">
      <c r="A2" s="104" t="s">
        <v>489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</row>
    <row r="3" spans="1:21" x14ac:dyDescent="0.2">
      <c r="A3" s="9" t="s">
        <v>494</v>
      </c>
      <c r="B3" s="10"/>
      <c r="E3" s="10"/>
    </row>
    <row r="4" spans="1:21" ht="12" customHeight="1" x14ac:dyDescent="0.2">
      <c r="A4" s="746" t="s">
        <v>34</v>
      </c>
      <c r="B4" s="746" t="s">
        <v>1008</v>
      </c>
      <c r="C4" s="746" t="s">
        <v>1009</v>
      </c>
      <c r="D4" s="746" t="s">
        <v>1010</v>
      </c>
      <c r="E4" s="746" t="s">
        <v>1011</v>
      </c>
      <c r="F4" s="746" t="s">
        <v>1012</v>
      </c>
      <c r="G4" s="746" t="s">
        <v>388</v>
      </c>
      <c r="H4" s="746" t="s">
        <v>389</v>
      </c>
      <c r="I4" s="746" t="s">
        <v>1013</v>
      </c>
      <c r="J4" s="746" t="s">
        <v>1014</v>
      </c>
    </row>
    <row r="5" spans="1:21" ht="31.5" customHeight="1" x14ac:dyDescent="0.2">
      <c r="A5" s="746"/>
      <c r="B5" s="746"/>
      <c r="C5" s="746"/>
      <c r="D5" s="746"/>
      <c r="E5" s="746"/>
      <c r="F5" s="746"/>
      <c r="G5" s="746"/>
      <c r="H5" s="746"/>
      <c r="I5" s="746"/>
      <c r="J5" s="746"/>
    </row>
    <row r="6" spans="1:21" x14ac:dyDescent="0.2">
      <c r="A6" s="296" t="s">
        <v>37</v>
      </c>
      <c r="B6" s="311">
        <f>+'F-12 (RO)'!B6+'F-12 (RDR) '!B6</f>
        <v>26532</v>
      </c>
      <c r="C6" s="311">
        <f>+'F-12 (RO)'!C6+'F-12 (RDR) '!C6</f>
        <v>1410100</v>
      </c>
      <c r="D6" s="309">
        <f>+'F-12 (RO)'!D6+'F-12 (RDR) '!D6</f>
        <v>228152</v>
      </c>
      <c r="E6" s="309">
        <f>+'F-12 (RO)'!E6+'F-12 (RDR) '!E6</f>
        <v>1087432</v>
      </c>
      <c r="F6" s="309">
        <f>+'F-12 (RO)'!F6+'F-12 (RDR) '!F6</f>
        <v>726450</v>
      </c>
      <c r="G6" s="309">
        <f>+'F-12 (RO)'!G6+'F-12 (RDR) '!G6</f>
        <v>-201620</v>
      </c>
      <c r="H6" s="316">
        <f>+(B6-D6)/D6</f>
        <v>-0.88370910620989518</v>
      </c>
      <c r="I6" s="310">
        <f>+'F-12 (RO)'!I6+'F-12 (RDR) '!I6</f>
        <v>-498298</v>
      </c>
      <c r="J6" s="316">
        <f>+(D6-F6)/F6</f>
        <v>-0.68593571477734183</v>
      </c>
    </row>
    <row r="7" spans="1:21" x14ac:dyDescent="0.2">
      <c r="A7" s="296" t="s">
        <v>281</v>
      </c>
      <c r="B7" s="311">
        <f>+'F-12 (RO)'!B7+'F-12 (RDR) '!B7</f>
        <v>1137383</v>
      </c>
      <c r="C7" s="311">
        <f>+'F-12 (RO)'!C7+'F-12 (RDR) '!C7</f>
        <v>3294499</v>
      </c>
      <c r="D7" s="311">
        <f>+'F-12 (RO)'!D7+'F-12 (RDR) '!D7</f>
        <v>2378226</v>
      </c>
      <c r="E7" s="311">
        <f>+'F-12 (RO)'!E7+'F-12 (RDR) '!E7</f>
        <v>3375061</v>
      </c>
      <c r="F7" s="311">
        <f>+'F-12 (RO)'!F7+'F-12 (RDR) '!F7</f>
        <v>9724800</v>
      </c>
      <c r="G7" s="311">
        <f>+'F-12 (RO)'!G7+'F-12 (RDR) '!G7</f>
        <v>-1240843</v>
      </c>
      <c r="H7" s="317">
        <f t="shared" ref="H7:H36" si="0">+(B7-D7)/D7</f>
        <v>-0.52175150721588281</v>
      </c>
      <c r="I7" s="310">
        <f>+'F-12 (RO)'!I7+'F-12 (RDR) '!I7</f>
        <v>-7346574</v>
      </c>
      <c r="J7" s="317">
        <f t="shared" ref="J7:J36" si="1">+(D7-F7)/F7</f>
        <v>-0.75544730997038501</v>
      </c>
    </row>
    <row r="8" spans="1:21" x14ac:dyDescent="0.2">
      <c r="A8" s="296" t="s">
        <v>36</v>
      </c>
      <c r="B8" s="311">
        <f>+'F-12 (RO)'!B8+'F-12 (RDR) '!B8</f>
        <v>0</v>
      </c>
      <c r="C8" s="311">
        <f>+'F-12 (RO)'!C8+'F-12 (RDR) '!C8</f>
        <v>130881</v>
      </c>
      <c r="D8" s="311">
        <f>+'F-12 (RO)'!D8+'F-12 (RDR) '!D8</f>
        <v>64000</v>
      </c>
      <c r="E8" s="311">
        <f>+'F-12 (RO)'!E8+'F-12 (RDR) '!E8</f>
        <v>152577</v>
      </c>
      <c r="F8" s="311">
        <f>+'F-12 (RO)'!F8+'F-12 (RDR) '!F8</f>
        <v>224000</v>
      </c>
      <c r="G8" s="311">
        <f>+'F-12 (RO)'!G8+'F-12 (RDR) '!G8</f>
        <v>-64000</v>
      </c>
      <c r="H8" s="317">
        <f t="shared" si="0"/>
        <v>-1</v>
      </c>
      <c r="I8" s="310">
        <f>+'F-12 (RO)'!I8+'F-12 (RDR) '!I8</f>
        <v>-160000</v>
      </c>
      <c r="J8" s="317">
        <f t="shared" si="1"/>
        <v>-0.7142857142857143</v>
      </c>
    </row>
    <row r="9" spans="1:21" x14ac:dyDescent="0.2">
      <c r="A9" s="296" t="s">
        <v>30</v>
      </c>
      <c r="B9" s="311">
        <f>+'F-12 (RO)'!B9+'F-12 (RDR) '!B9</f>
        <v>0</v>
      </c>
      <c r="C9" s="311">
        <f>+'F-12 (RO)'!C9+'F-12 (RDR) '!C9</f>
        <v>0</v>
      </c>
      <c r="D9" s="311">
        <f>+'F-12 (RO)'!D9+'F-12 (RDR) '!D9</f>
        <v>0</v>
      </c>
      <c r="E9" s="311">
        <f>+'F-12 (RO)'!E9+'F-12 (RDR) '!E9</f>
        <v>0</v>
      </c>
      <c r="F9" s="311">
        <f>+'F-12 (RO)'!F9+'F-12 (RDR) '!F9</f>
        <v>0</v>
      </c>
      <c r="G9" s="311">
        <f>+'F-12 (RO)'!G9+'F-12 (RDR) '!G9</f>
        <v>0</v>
      </c>
      <c r="H9" s="317"/>
      <c r="I9" s="310">
        <f>+'F-12 (RO)'!I9+'F-12 (RDR) '!I9</f>
        <v>0</v>
      </c>
      <c r="J9" s="317"/>
    </row>
    <row r="10" spans="1:21" x14ac:dyDescent="0.2">
      <c r="A10" s="296" t="s">
        <v>27</v>
      </c>
      <c r="B10" s="311">
        <f>+'F-12 (RO)'!B10+'F-12 (RDR) '!B10</f>
        <v>0</v>
      </c>
      <c r="C10" s="311">
        <f>+'F-12 (RO)'!C10+'F-12 (RDR) '!C10</f>
        <v>0</v>
      </c>
      <c r="D10" s="311">
        <f>+'F-12 (RO)'!D10+'F-12 (RDR) '!D10</f>
        <v>0</v>
      </c>
      <c r="E10" s="311">
        <f>+'F-12 (RO)'!E10+'F-12 (RDR) '!E10</f>
        <v>0</v>
      </c>
      <c r="F10" s="311">
        <f>+'F-12 (RO)'!F10+'F-12 (RDR) '!F10</f>
        <v>0</v>
      </c>
      <c r="G10" s="311">
        <f>+'F-12 (RO)'!G10+'F-12 (RDR) '!G10</f>
        <v>0</v>
      </c>
      <c r="H10" s="317"/>
      <c r="I10" s="310">
        <f>+'F-12 (RO)'!I10+'F-12 (RDR) '!I10</f>
        <v>0</v>
      </c>
      <c r="J10" s="317"/>
    </row>
    <row r="11" spans="1:21" x14ac:dyDescent="0.2">
      <c r="A11" s="296" t="s">
        <v>278</v>
      </c>
      <c r="B11" s="311">
        <f>+'F-12 (RO)'!B11+'F-12 (RDR) '!B11</f>
        <v>231320</v>
      </c>
      <c r="C11" s="311">
        <f>+'F-12 (RO)'!C11+'F-12 (RDR) '!C11</f>
        <v>221887</v>
      </c>
      <c r="D11" s="311">
        <f>+'F-12 (RO)'!D11+'F-12 (RDR) '!D11</f>
        <v>212450</v>
      </c>
      <c r="E11" s="311">
        <f>+'F-12 (RO)'!E11+'F-12 (RDR) '!E11</f>
        <v>213550</v>
      </c>
      <c r="F11" s="311">
        <f>+'F-12 (RO)'!F11+'F-12 (RDR) '!F11</f>
        <v>213200</v>
      </c>
      <c r="G11" s="311">
        <f>+'F-12 (RO)'!G11+'F-12 (RDR) '!G11</f>
        <v>18870</v>
      </c>
      <c r="H11" s="317">
        <f t="shared" si="0"/>
        <v>8.8820899035067069E-2</v>
      </c>
      <c r="I11" s="310">
        <f>+'F-12 (RO)'!I11+'F-12 (RDR) '!I11</f>
        <v>-750</v>
      </c>
      <c r="J11" s="317">
        <f t="shared" si="1"/>
        <v>-3.5178236397748592E-3</v>
      </c>
    </row>
    <row r="12" spans="1:21" x14ac:dyDescent="0.2">
      <c r="A12" s="296" t="s">
        <v>291</v>
      </c>
      <c r="B12" s="311">
        <f>+'F-12 (RO)'!B12+'F-12 (RDR) '!B12</f>
        <v>77162</v>
      </c>
      <c r="C12" s="311">
        <f>+'F-12 (RO)'!C12+'F-12 (RDR) '!C12</f>
        <v>392317</v>
      </c>
      <c r="D12" s="311">
        <f>+'F-12 (RO)'!D12+'F-12 (RDR) '!D12</f>
        <v>245547</v>
      </c>
      <c r="E12" s="311">
        <f>+'F-12 (RO)'!E12+'F-12 (RDR) '!E12</f>
        <v>239031</v>
      </c>
      <c r="F12" s="311">
        <f>+'F-12 (RO)'!F12+'F-12 (RDR) '!F12</f>
        <v>558800</v>
      </c>
      <c r="G12" s="311">
        <f>+'F-12 (RO)'!G12+'F-12 (RDR) '!G12</f>
        <v>-168385</v>
      </c>
      <c r="H12" s="317">
        <f t="shared" si="0"/>
        <v>-0.68575466204026114</v>
      </c>
      <c r="I12" s="310">
        <f>+'F-12 (RO)'!I12+'F-12 (RDR) '!I12</f>
        <v>-313253</v>
      </c>
      <c r="J12" s="317">
        <f t="shared" si="1"/>
        <v>-0.56058160343593411</v>
      </c>
    </row>
    <row r="13" spans="1:21" x14ac:dyDescent="0.2">
      <c r="A13" s="296" t="s">
        <v>32</v>
      </c>
      <c r="B13" s="311">
        <f>+'F-12 (RO)'!B13+'F-12 (RDR) '!B13</f>
        <v>712544</v>
      </c>
      <c r="C13" s="311">
        <f>+'F-12 (RO)'!C13+'F-12 (RDR) '!C13</f>
        <v>2882704</v>
      </c>
      <c r="D13" s="311">
        <f>+'F-12 (RO)'!D13+'F-12 (RDR) '!D13</f>
        <v>1291942</v>
      </c>
      <c r="E13" s="311">
        <f>+'F-12 (RO)'!E13+'F-12 (RDR) '!E13</f>
        <v>1707409</v>
      </c>
      <c r="F13" s="311">
        <f>+'F-12 (RO)'!F13+'F-12 (RDR) '!F13</f>
        <v>3607300</v>
      </c>
      <c r="G13" s="311">
        <f>+'F-12 (RO)'!G13+'F-12 (RDR) '!G13</f>
        <v>-579398</v>
      </c>
      <c r="H13" s="317">
        <f t="shared" si="0"/>
        <v>-0.44847059697726366</v>
      </c>
      <c r="I13" s="310">
        <f>+'F-12 (RO)'!I13+'F-12 (RDR) '!I13</f>
        <v>-2315358</v>
      </c>
      <c r="J13" s="317">
        <f t="shared" si="1"/>
        <v>-0.64185346380949737</v>
      </c>
    </row>
    <row r="14" spans="1:21" x14ac:dyDescent="0.2">
      <c r="A14" s="296" t="s">
        <v>287</v>
      </c>
      <c r="B14" s="311">
        <f>+'F-12 (RO)'!B14+'F-12 (RDR) '!B14</f>
        <v>3800064</v>
      </c>
      <c r="C14" s="311">
        <f>+'F-12 (RO)'!C14+'F-12 (RDR) '!C14</f>
        <v>7400064</v>
      </c>
      <c r="D14" s="311">
        <f>+'F-12 (RO)'!D14+'F-12 (RDR) '!D14</f>
        <v>5920055</v>
      </c>
      <c r="E14" s="311">
        <f>+'F-12 (RO)'!E14+'F-12 (RDR) '!E14</f>
        <v>7273531</v>
      </c>
      <c r="F14" s="311">
        <f>+'F-12 (RO)'!F14+'F-12 (RDR) '!F14</f>
        <v>5920052</v>
      </c>
      <c r="G14" s="311">
        <f>+'F-12 (RO)'!G14+'F-12 (RDR) '!G14</f>
        <v>-2119991</v>
      </c>
      <c r="H14" s="317">
        <f t="shared" si="0"/>
        <v>-0.35810326086497507</v>
      </c>
      <c r="I14" s="310">
        <f>+'F-12 (RO)'!I14+'F-12 (RDR) '!I14</f>
        <v>3</v>
      </c>
      <c r="J14" s="317">
        <f t="shared" si="1"/>
        <v>5.0675230555407279E-7</v>
      </c>
    </row>
    <row r="15" spans="1:21" x14ac:dyDescent="0.2">
      <c r="A15" s="296" t="s">
        <v>285</v>
      </c>
      <c r="B15" s="311">
        <f>+'F-12 (RO)'!B15+'F-12 (RDR) '!B15</f>
        <v>186827</v>
      </c>
      <c r="C15" s="311">
        <f>+'F-12 (RO)'!C15+'F-12 (RDR) '!C15</f>
        <v>22199</v>
      </c>
      <c r="D15" s="311">
        <f>+'F-12 (RO)'!D15+'F-12 (RDR) '!D15</f>
        <v>0</v>
      </c>
      <c r="E15" s="311">
        <f>+'F-12 (RO)'!E15+'F-12 (RDR) '!E15</f>
        <v>16417</v>
      </c>
      <c r="F15" s="311">
        <f>+'F-12 (RO)'!F15+'F-12 (RDR) '!F15</f>
        <v>0</v>
      </c>
      <c r="G15" s="311">
        <f>+'F-12 (RO)'!G15+'F-12 (RDR) '!G15</f>
        <v>186827</v>
      </c>
      <c r="H15" s="317"/>
      <c r="I15" s="310">
        <f>+'F-12 (RO)'!I15+'F-12 (RDR) '!I15</f>
        <v>0</v>
      </c>
      <c r="J15" s="317"/>
    </row>
    <row r="16" spans="1:21" x14ac:dyDescent="0.2">
      <c r="A16" s="296" t="s">
        <v>282</v>
      </c>
      <c r="B16" s="311">
        <f>+'F-12 (RO)'!B16+'F-12 (RDR) '!B16</f>
        <v>149086</v>
      </c>
      <c r="C16" s="311">
        <f>+'F-12 (RO)'!C16+'F-12 (RDR) '!C16</f>
        <v>1038515</v>
      </c>
      <c r="D16" s="311">
        <f>+'F-12 (RO)'!D16+'F-12 (RDR) '!D16</f>
        <v>757396</v>
      </c>
      <c r="E16" s="311">
        <f>+'F-12 (RO)'!E16+'F-12 (RDR) '!E16</f>
        <v>809394</v>
      </c>
      <c r="F16" s="311">
        <f>+'F-12 (RO)'!F16+'F-12 (RDR) '!F16</f>
        <v>1450680</v>
      </c>
      <c r="G16" s="311">
        <f>+'F-12 (RO)'!G16+'F-12 (RDR) '!G16</f>
        <v>-608310</v>
      </c>
      <c r="H16" s="317">
        <f t="shared" si="0"/>
        <v>-0.80315977375111569</v>
      </c>
      <c r="I16" s="310">
        <f>+'F-12 (RO)'!I16+'F-12 (RDR) '!I16</f>
        <v>-693284</v>
      </c>
      <c r="J16" s="317">
        <f t="shared" si="1"/>
        <v>-0.4779027766288913</v>
      </c>
    </row>
    <row r="17" spans="1:10" x14ac:dyDescent="0.2">
      <c r="A17" s="296" t="s">
        <v>289</v>
      </c>
      <c r="B17" s="311">
        <f>+'F-12 (RO)'!B17+'F-12 (RDR) '!B17</f>
        <v>0</v>
      </c>
      <c r="C17" s="311">
        <f>+'F-12 (RO)'!C17+'F-12 (RDR) '!C17</f>
        <v>0</v>
      </c>
      <c r="D17" s="311">
        <f>+'F-12 (RO)'!D17+'F-12 (RDR) '!D17</f>
        <v>0</v>
      </c>
      <c r="E17" s="311">
        <f>+'F-12 (RO)'!E17+'F-12 (RDR) '!E17</f>
        <v>0</v>
      </c>
      <c r="F17" s="311">
        <f>+'F-12 (RO)'!F17+'F-12 (RDR) '!F17</f>
        <v>0</v>
      </c>
      <c r="G17" s="311">
        <f>+'F-12 (RO)'!G17+'F-12 (RDR) '!G17</f>
        <v>0</v>
      </c>
      <c r="H17" s="317"/>
      <c r="I17" s="310">
        <f>+'F-12 (RO)'!I17+'F-12 (RDR) '!I17</f>
        <v>0</v>
      </c>
      <c r="J17" s="317"/>
    </row>
    <row r="18" spans="1:10" x14ac:dyDescent="0.2">
      <c r="A18" s="296" t="s">
        <v>39</v>
      </c>
      <c r="B18" s="311">
        <f>+'F-12 (RO)'!B18+'F-12 (RDR) '!B18</f>
        <v>0</v>
      </c>
      <c r="C18" s="311">
        <f>+'F-12 (RO)'!C18+'F-12 (RDR) '!C18</f>
        <v>0</v>
      </c>
      <c r="D18" s="311">
        <f>+'F-12 (RO)'!D18+'F-12 (RDR) '!D18</f>
        <v>0</v>
      </c>
      <c r="E18" s="311">
        <f>+'F-12 (RO)'!E18+'F-12 (RDR) '!E18</f>
        <v>0</v>
      </c>
      <c r="F18" s="311">
        <f>+'F-12 (RO)'!F18+'F-12 (RDR) '!F18</f>
        <v>0</v>
      </c>
      <c r="G18" s="311">
        <f>+'F-12 (RO)'!G18+'F-12 (RDR) '!G18</f>
        <v>0</v>
      </c>
      <c r="H18" s="317"/>
      <c r="I18" s="310">
        <f>+'F-12 (RO)'!I18+'F-12 (RDR) '!I18</f>
        <v>0</v>
      </c>
      <c r="J18" s="317"/>
    </row>
    <row r="19" spans="1:10" x14ac:dyDescent="0.2">
      <c r="A19" s="296" t="s">
        <v>35</v>
      </c>
      <c r="B19" s="311">
        <f>+'F-12 (RO)'!B19+'F-12 (RDR) '!B19</f>
        <v>0</v>
      </c>
      <c r="C19" s="311">
        <f>+'F-12 (RO)'!C19+'F-12 (RDR) '!C19</f>
        <v>0</v>
      </c>
      <c r="D19" s="311">
        <f>+'F-12 (RO)'!D19+'F-12 (RDR) '!D19</f>
        <v>0</v>
      </c>
      <c r="E19" s="311">
        <f>+'F-12 (RO)'!E19+'F-12 (RDR) '!E19</f>
        <v>0</v>
      </c>
      <c r="F19" s="311">
        <f>+'F-12 (RO)'!F19+'F-12 (RDR) '!F19</f>
        <v>0</v>
      </c>
      <c r="G19" s="311">
        <f>+'F-12 (RO)'!G19+'F-12 (RDR) '!G19</f>
        <v>0</v>
      </c>
      <c r="H19" s="317"/>
      <c r="I19" s="310">
        <f>+'F-12 (RO)'!I19+'F-12 (RDR) '!I19</f>
        <v>0</v>
      </c>
      <c r="J19" s="317"/>
    </row>
    <row r="20" spans="1:10" x14ac:dyDescent="0.2">
      <c r="A20" s="296" t="s">
        <v>31</v>
      </c>
      <c r="B20" s="311">
        <f>+'F-12 (RO)'!B20+'F-12 (RDR) '!B20</f>
        <v>396014</v>
      </c>
      <c r="C20" s="311">
        <f>+'F-12 (RO)'!C20+'F-12 (RDR) '!C20</f>
        <v>708814</v>
      </c>
      <c r="D20" s="311">
        <f>+'F-12 (RO)'!D20+'F-12 (RDR) '!D20</f>
        <v>1196736</v>
      </c>
      <c r="E20" s="311">
        <f>+'F-12 (RO)'!E20+'F-12 (RDR) '!E20</f>
        <v>501381</v>
      </c>
      <c r="F20" s="311">
        <f>+'F-12 (RO)'!F20+'F-12 (RDR) '!F20</f>
        <v>1031890</v>
      </c>
      <c r="G20" s="311">
        <f>+'F-12 (RO)'!G20+'F-12 (RDR) '!G20</f>
        <v>-800722</v>
      </c>
      <c r="H20" s="317">
        <f t="shared" si="0"/>
        <v>-0.66908825338253386</v>
      </c>
      <c r="I20" s="310">
        <f>+'F-12 (RO)'!I20+'F-12 (RDR) '!I20</f>
        <v>164846</v>
      </c>
      <c r="J20" s="317">
        <f t="shared" si="1"/>
        <v>0.15975152390274158</v>
      </c>
    </row>
    <row r="21" spans="1:10" x14ac:dyDescent="0.2">
      <c r="A21" s="296" t="s">
        <v>29</v>
      </c>
      <c r="B21" s="311">
        <f>+'F-12 (RO)'!B21+'F-12 (RDR) '!B21</f>
        <v>0</v>
      </c>
      <c r="C21" s="311">
        <f>+'F-12 (RO)'!C21+'F-12 (RDR) '!C21</f>
        <v>0</v>
      </c>
      <c r="D21" s="311">
        <f>+'F-12 (RO)'!D21+'F-12 (RDR) '!D21</f>
        <v>0</v>
      </c>
      <c r="E21" s="311">
        <f>+'F-12 (RO)'!E21+'F-12 (RDR) '!E21</f>
        <v>0</v>
      </c>
      <c r="F21" s="311">
        <f>+'F-12 (RO)'!F21+'F-12 (RDR) '!F21</f>
        <v>0</v>
      </c>
      <c r="G21" s="311">
        <f>+'F-12 (RO)'!G21+'F-12 (RDR) '!G21</f>
        <v>0</v>
      </c>
      <c r="H21" s="317"/>
      <c r="I21" s="310">
        <f>+'F-12 (RO)'!I21+'F-12 (RDR) '!I21</f>
        <v>0</v>
      </c>
      <c r="J21" s="317"/>
    </row>
    <row r="22" spans="1:10" x14ac:dyDescent="0.2">
      <c r="A22" s="296" t="s">
        <v>283</v>
      </c>
      <c r="B22" s="311">
        <f>+'F-12 (RO)'!B22+'F-12 (RDR) '!B22</f>
        <v>12510</v>
      </c>
      <c r="C22" s="311">
        <f>+'F-12 (RO)'!C22+'F-12 (RDR) '!C22</f>
        <v>55139</v>
      </c>
      <c r="D22" s="311">
        <f>+'F-12 (RO)'!D22+'F-12 (RDR) '!D22</f>
        <v>21430</v>
      </c>
      <c r="E22" s="311">
        <f>+'F-12 (RO)'!E22+'F-12 (RDR) '!E22</f>
        <v>86230</v>
      </c>
      <c r="F22" s="311">
        <f>+'F-12 (RO)'!F22+'F-12 (RDR) '!F22</f>
        <v>26450</v>
      </c>
      <c r="G22" s="311">
        <f>+'F-12 (RO)'!G22+'F-12 (RDR) '!G22</f>
        <v>-8920</v>
      </c>
      <c r="H22" s="317">
        <f t="shared" si="0"/>
        <v>-0.41623891740550628</v>
      </c>
      <c r="I22" s="310">
        <f>+'F-12 (RO)'!I22+'F-12 (RDR) '!I22</f>
        <v>-5020</v>
      </c>
      <c r="J22" s="317">
        <f t="shared" si="1"/>
        <v>-0.18979206049149339</v>
      </c>
    </row>
    <row r="23" spans="1:10" x14ac:dyDescent="0.2">
      <c r="A23" s="296" t="s">
        <v>40</v>
      </c>
      <c r="B23" s="311">
        <f>+'F-12 (RO)'!B23+'F-12 (RDR) '!B23</f>
        <v>521982</v>
      </c>
      <c r="C23" s="311">
        <f>+'F-12 (RO)'!C23+'F-12 (RDR) '!C23</f>
        <v>1020438</v>
      </c>
      <c r="D23" s="311">
        <f>+'F-12 (RO)'!D23+'F-12 (RDR) '!D23</f>
        <v>837018</v>
      </c>
      <c r="E23" s="311">
        <f>+'F-12 (RO)'!E23+'F-12 (RDR) '!E23</f>
        <v>765142</v>
      </c>
      <c r="F23" s="311">
        <f>+'F-12 (RO)'!F23+'F-12 (RDR) '!F23</f>
        <v>2154320</v>
      </c>
      <c r="G23" s="311">
        <f>+'F-12 (RO)'!G23+'F-12 (RDR) '!G23</f>
        <v>-315036</v>
      </c>
      <c r="H23" s="317">
        <f t="shared" si="0"/>
        <v>-0.37637900260209456</v>
      </c>
      <c r="I23" s="310">
        <f>+'F-12 (RO)'!I23+'F-12 (RDR) '!I23</f>
        <v>-1317302</v>
      </c>
      <c r="J23" s="317">
        <f t="shared" si="1"/>
        <v>-0.6114699766051469</v>
      </c>
    </row>
    <row r="24" spans="1:10" x14ac:dyDescent="0.2">
      <c r="A24" s="296" t="s">
        <v>43</v>
      </c>
      <c r="B24" s="311">
        <f>+'F-12 (RO)'!B24+'F-12 (RDR) '!B24</f>
        <v>0</v>
      </c>
      <c r="C24" s="311">
        <f>+'F-12 (RO)'!C24+'F-12 (RDR) '!C24</f>
        <v>345486</v>
      </c>
      <c r="D24" s="311">
        <f>+'F-12 (RO)'!D24+'F-12 (RDR) '!D24</f>
        <v>72000</v>
      </c>
      <c r="E24" s="311">
        <f>+'F-12 (RO)'!E24+'F-12 (RDR) '!E24</f>
        <v>121200</v>
      </c>
      <c r="F24" s="311">
        <f>+'F-12 (RO)'!F24+'F-12 (RDR) '!F24</f>
        <v>186000</v>
      </c>
      <c r="G24" s="311">
        <f>+'F-12 (RO)'!G24+'F-12 (RDR) '!G24</f>
        <v>-72000</v>
      </c>
      <c r="H24" s="317">
        <f t="shared" si="0"/>
        <v>-1</v>
      </c>
      <c r="I24" s="310">
        <f>+'F-12 (RO)'!I24+'F-12 (RDR) '!I24</f>
        <v>-114000</v>
      </c>
      <c r="J24" s="317">
        <f t="shared" si="1"/>
        <v>-0.61290322580645162</v>
      </c>
    </row>
    <row r="25" spans="1:10" x14ac:dyDescent="0.2">
      <c r="A25" s="296" t="s">
        <v>280</v>
      </c>
      <c r="B25" s="311">
        <f>+'F-12 (RO)'!B25+'F-12 (RDR) '!B25</f>
        <v>399749</v>
      </c>
      <c r="C25" s="311">
        <f>+'F-12 (RO)'!C25+'F-12 (RDR) '!C25</f>
        <v>1269528</v>
      </c>
      <c r="D25" s="311">
        <f>+'F-12 (RO)'!D25+'F-12 (RDR) '!D25</f>
        <v>363562</v>
      </c>
      <c r="E25" s="311">
        <f>+'F-12 (RO)'!E25+'F-12 (RDR) '!E25</f>
        <v>797896</v>
      </c>
      <c r="F25" s="311">
        <f>+'F-12 (RO)'!F25+'F-12 (RDR) '!F25</f>
        <v>1051300</v>
      </c>
      <c r="G25" s="311">
        <f>+'F-12 (RO)'!G25+'F-12 (RDR) '!G25</f>
        <v>36187</v>
      </c>
      <c r="H25" s="317">
        <f t="shared" si="0"/>
        <v>9.9534604826687051E-2</v>
      </c>
      <c r="I25" s="310">
        <f>+'F-12 (RO)'!I25+'F-12 (RDR) '!I25</f>
        <v>-687738</v>
      </c>
      <c r="J25" s="317">
        <f t="shared" si="1"/>
        <v>-0.65417863597450776</v>
      </c>
    </row>
    <row r="26" spans="1:10" x14ac:dyDescent="0.2">
      <c r="A26" s="296" t="s">
        <v>284</v>
      </c>
      <c r="B26" s="311">
        <f>+'F-12 (RO)'!B26+'F-12 (RDR) '!B26</f>
        <v>503000</v>
      </c>
      <c r="C26" s="311">
        <f>+'F-12 (RO)'!C26+'F-12 (RDR) '!C26</f>
        <v>883267</v>
      </c>
      <c r="D26" s="311">
        <f>+'F-12 (RO)'!D26+'F-12 (RDR) '!D26</f>
        <v>808358</v>
      </c>
      <c r="E26" s="311">
        <f>+'F-12 (RO)'!E26+'F-12 (RDR) '!E26</f>
        <v>806380</v>
      </c>
      <c r="F26" s="311">
        <f>+'F-12 (RO)'!F26+'F-12 (RDR) '!F26</f>
        <v>806100</v>
      </c>
      <c r="G26" s="311">
        <f>+'F-12 (RO)'!G26+'F-12 (RDR) '!G26</f>
        <v>-305358</v>
      </c>
      <c r="H26" s="317">
        <f t="shared" si="0"/>
        <v>-0.37775094698141171</v>
      </c>
      <c r="I26" s="310">
        <f>+'F-12 (RO)'!I26+'F-12 (RDR) '!I26</f>
        <v>2258</v>
      </c>
      <c r="J26" s="317">
        <f t="shared" si="1"/>
        <v>2.8011412976057561E-3</v>
      </c>
    </row>
    <row r="27" spans="1:10" x14ac:dyDescent="0.2">
      <c r="A27" s="296" t="s">
        <v>277</v>
      </c>
      <c r="B27" s="311">
        <f>+'F-12 (RO)'!B27+'F-12 (RDR) '!B27</f>
        <v>1814060</v>
      </c>
      <c r="C27" s="311">
        <f>+'F-12 (RO)'!C27+'F-12 (RDR) '!C27</f>
        <v>4489083</v>
      </c>
      <c r="D27" s="311">
        <f>+'F-12 (RO)'!D27+'F-12 (RDR) '!D27</f>
        <v>2683000</v>
      </c>
      <c r="E27" s="311">
        <f>+'F-12 (RO)'!E27+'F-12 (RDR) '!E27</f>
        <v>5447381</v>
      </c>
      <c r="F27" s="311">
        <f>+'F-12 (RO)'!F27+'F-12 (RDR) '!F27</f>
        <v>10481100</v>
      </c>
      <c r="G27" s="311">
        <f>+'F-12 (RO)'!G27+'F-12 (RDR) '!G27</f>
        <v>-868940</v>
      </c>
      <c r="H27" s="317">
        <f t="shared" si="0"/>
        <v>-0.32386880357808423</v>
      </c>
      <c r="I27" s="310">
        <f>+'F-12 (RO)'!I27+'F-12 (RDR) '!I27</f>
        <v>-7798100</v>
      </c>
      <c r="J27" s="317">
        <f t="shared" si="1"/>
        <v>-0.74401541822900263</v>
      </c>
    </row>
    <row r="28" spans="1:10" x14ac:dyDescent="0.2">
      <c r="A28" s="296" t="s">
        <v>279</v>
      </c>
      <c r="B28" s="311">
        <f>+'F-12 (RO)'!B28+'F-12 (RDR) '!B28</f>
        <v>2635476</v>
      </c>
      <c r="C28" s="311">
        <f>+'F-12 (RO)'!C28+'F-12 (RDR) '!C28</f>
        <v>2667445</v>
      </c>
      <c r="D28" s="311">
        <f>+'F-12 (RO)'!D28+'F-12 (RDR) '!D28</f>
        <v>2123481</v>
      </c>
      <c r="E28" s="311">
        <f>+'F-12 (RO)'!E28+'F-12 (RDR) '!E28</f>
        <v>2187953</v>
      </c>
      <c r="F28" s="311">
        <f>+'F-12 (RO)'!F28+'F-12 (RDR) '!F28</f>
        <v>2133000</v>
      </c>
      <c r="G28" s="311">
        <f>+'F-12 (RO)'!G28+'F-12 (RDR) '!G28</f>
        <v>511995</v>
      </c>
      <c r="H28" s="317">
        <f t="shared" si="0"/>
        <v>0.24111117547084246</v>
      </c>
      <c r="I28" s="310">
        <f>+'F-12 (RO)'!I28+'F-12 (RDR) '!I28</f>
        <v>-9519</v>
      </c>
      <c r="J28" s="317">
        <f t="shared" si="1"/>
        <v>-4.462728551336146E-3</v>
      </c>
    </row>
    <row r="29" spans="1:10" x14ac:dyDescent="0.2">
      <c r="A29" s="296" t="s">
        <v>28</v>
      </c>
      <c r="B29" s="311">
        <f>+'F-12 (RO)'!B29+'F-12 (RDR) '!B29</f>
        <v>10348743</v>
      </c>
      <c r="C29" s="311">
        <f>+'F-12 (RO)'!C29+'F-12 (RDR) '!C29</f>
        <v>22990708</v>
      </c>
      <c r="D29" s="311">
        <f>+'F-12 (RO)'!D29+'F-12 (RDR) '!D29</f>
        <v>18221041</v>
      </c>
      <c r="E29" s="311">
        <f>+'F-12 (RO)'!E29+'F-12 (RDR) '!E29</f>
        <v>37078053</v>
      </c>
      <c r="F29" s="311">
        <f>+'F-12 (RO)'!F29+'F-12 (RDR) '!F29</f>
        <v>63498706</v>
      </c>
      <c r="G29" s="311">
        <f>+'F-12 (RO)'!G29+'F-12 (RDR) '!G29</f>
        <v>-7872298</v>
      </c>
      <c r="H29" s="317">
        <f t="shared" si="0"/>
        <v>-0.43204436014385789</v>
      </c>
      <c r="I29" s="310">
        <f>+'F-12 (RO)'!I29+'F-12 (RDR) '!I29</f>
        <v>-45277665</v>
      </c>
      <c r="J29" s="317">
        <f t="shared" si="1"/>
        <v>-0.71304862495938104</v>
      </c>
    </row>
    <row r="30" spans="1:10" x14ac:dyDescent="0.2">
      <c r="A30" s="296" t="s">
        <v>286</v>
      </c>
      <c r="B30" s="311">
        <f>+'F-12 (RO)'!B30+'F-12 (RDR) '!B30</f>
        <v>0</v>
      </c>
      <c r="C30" s="311">
        <f>+'F-12 (RO)'!C30+'F-12 (RDR) '!C30</f>
        <v>0</v>
      </c>
      <c r="D30" s="311">
        <f>+'F-12 (RO)'!D30+'F-12 (RDR) '!D30</f>
        <v>73500</v>
      </c>
      <c r="E30" s="311">
        <f>+'F-12 (RO)'!E30+'F-12 (RDR) '!E30</f>
        <v>50548</v>
      </c>
      <c r="F30" s="311">
        <f>+'F-12 (RO)'!F30+'F-12 (RDR) '!F30</f>
        <v>7548821</v>
      </c>
      <c r="G30" s="311">
        <f>+'F-12 (RO)'!G30+'F-12 (RDR) '!G30</f>
        <v>-73500</v>
      </c>
      <c r="H30" s="317">
        <f t="shared" si="0"/>
        <v>-1</v>
      </c>
      <c r="I30" s="310">
        <f>+'F-12 (RO)'!I30+'F-12 (RDR) '!I30</f>
        <v>-7475321</v>
      </c>
      <c r="J30" s="317"/>
    </row>
    <row r="31" spans="1:10" x14ac:dyDescent="0.2">
      <c r="A31" s="296" t="s">
        <v>288</v>
      </c>
      <c r="B31" s="311">
        <f>+'F-12 (RO)'!B31+'F-12 (RDR) '!B31</f>
        <v>0</v>
      </c>
      <c r="C31" s="311">
        <f>+'F-12 (RO)'!C31+'F-12 (RDR) '!C31</f>
        <v>0</v>
      </c>
      <c r="D31" s="311">
        <f>+'F-12 (RO)'!D31+'F-12 (RDR) '!D31</f>
        <v>0</v>
      </c>
      <c r="E31" s="311">
        <f>+'F-12 (RO)'!E31+'F-12 (RDR) '!E31</f>
        <v>3520</v>
      </c>
      <c r="F31" s="311">
        <f>+'F-12 (RO)'!F31+'F-12 (RDR) '!F31</f>
        <v>0</v>
      </c>
      <c r="G31" s="311">
        <f>+'F-12 (RO)'!G31+'F-12 (RDR) '!G31</f>
        <v>0</v>
      </c>
      <c r="H31" s="317"/>
      <c r="I31" s="310">
        <f>+'F-12 (RO)'!I31+'F-12 (RDR) '!I31</f>
        <v>0</v>
      </c>
      <c r="J31" s="317"/>
    </row>
    <row r="32" spans="1:10" x14ac:dyDescent="0.2">
      <c r="A32" s="296" t="s">
        <v>276</v>
      </c>
      <c r="B32" s="311">
        <f>+'F-12 (RO)'!B32+'F-12 (RDR) '!B32</f>
        <v>5376</v>
      </c>
      <c r="C32" s="311">
        <f>+'F-12 (RO)'!C32+'F-12 (RDR) '!C32</f>
        <v>75972</v>
      </c>
      <c r="D32" s="311">
        <f>+'F-12 (RO)'!D32+'F-12 (RDR) '!D32</f>
        <v>3060</v>
      </c>
      <c r="E32" s="311">
        <f>+'F-12 (RO)'!E32+'F-12 (RDR) '!E32</f>
        <v>386283</v>
      </c>
      <c r="F32" s="311">
        <f>+'F-12 (RO)'!F32+'F-12 (RDR) '!F32</f>
        <v>3500</v>
      </c>
      <c r="G32" s="311">
        <f>+'F-12 (RO)'!G32+'F-12 (RDR) '!G32</f>
        <v>2316</v>
      </c>
      <c r="H32" s="317">
        <f t="shared" si="0"/>
        <v>0.75686274509803919</v>
      </c>
      <c r="I32" s="310">
        <f>+'F-12 (RO)'!I32+'F-12 (RDR) '!I32</f>
        <v>-440</v>
      </c>
      <c r="J32" s="317">
        <f t="shared" si="1"/>
        <v>-0.12571428571428572</v>
      </c>
    </row>
    <row r="33" spans="1:10" x14ac:dyDescent="0.2">
      <c r="A33" s="296" t="s">
        <v>290</v>
      </c>
      <c r="B33" s="311">
        <f>+'F-12 (RO)'!B33+'F-12 (RDR) '!B33</f>
        <v>0</v>
      </c>
      <c r="C33" s="311">
        <f>+'F-12 (RO)'!C33+'F-12 (RDR) '!C33</f>
        <v>0</v>
      </c>
      <c r="D33" s="311">
        <f>+'F-12 (RO)'!D33+'F-12 (RDR) '!D33</f>
        <v>0</v>
      </c>
      <c r="E33" s="311">
        <f>+'F-12 (RO)'!E33+'F-12 (RDR) '!E33</f>
        <v>0</v>
      </c>
      <c r="F33" s="311">
        <f>+'F-12 (RO)'!F33+'F-12 (RDR) '!F33</f>
        <v>0</v>
      </c>
      <c r="G33" s="311">
        <f>+'F-12 (RO)'!G33+'F-12 (RDR) '!G33</f>
        <v>0</v>
      </c>
      <c r="H33" s="317"/>
      <c r="I33" s="310">
        <f>+'F-12 (RO)'!I33+'F-12 (RDR) '!I33</f>
        <v>0</v>
      </c>
      <c r="J33" s="317"/>
    </row>
    <row r="34" spans="1:10" x14ac:dyDescent="0.2">
      <c r="A34" s="296" t="s">
        <v>38</v>
      </c>
      <c r="B34" s="311">
        <f>+'F-12 (RO)'!B34+'F-12 (RDR) '!B34</f>
        <v>0</v>
      </c>
      <c r="C34" s="311">
        <f>+'F-12 (RO)'!C34+'F-12 (RDR) '!C34</f>
        <v>0</v>
      </c>
      <c r="D34" s="311">
        <f>+'F-12 (RO)'!D34+'F-12 (RDR) '!D34</f>
        <v>0</v>
      </c>
      <c r="E34" s="311">
        <f>+'F-12 (RO)'!E34+'F-12 (RDR) '!E34</f>
        <v>0</v>
      </c>
      <c r="F34" s="311">
        <f>+'F-12 (RO)'!F34+'F-12 (RDR) '!F34</f>
        <v>0</v>
      </c>
      <c r="G34" s="311">
        <f>+'F-12 (RO)'!G34+'F-12 (RDR) '!G34</f>
        <v>0</v>
      </c>
      <c r="H34" s="317"/>
      <c r="I34" s="310">
        <f>+'F-12 (RO)'!I34+'F-12 (RDR) '!I34</f>
        <v>0</v>
      </c>
      <c r="J34" s="317"/>
    </row>
    <row r="35" spans="1:10" x14ac:dyDescent="0.2">
      <c r="A35" s="296" t="s">
        <v>275</v>
      </c>
      <c r="B35" s="311">
        <f>+'F-12 (RO)'!B35+'F-12 (RDR) '!B35</f>
        <v>0</v>
      </c>
      <c r="C35" s="311">
        <f>+'F-12 (RO)'!C35+'F-12 (RDR) '!C35</f>
        <v>0</v>
      </c>
      <c r="D35" s="311">
        <f>+'F-12 (RO)'!D35+'F-12 (RDR) '!D35</f>
        <v>0</v>
      </c>
      <c r="E35" s="311">
        <f>+'F-12 (RO)'!E35+'F-12 (RDR) '!E35</f>
        <v>0</v>
      </c>
      <c r="F35" s="311">
        <f>+'F-12 (RO)'!F35+'F-12 (RDR) '!F35</f>
        <v>0</v>
      </c>
      <c r="G35" s="311">
        <f>+'F-12 (RO)'!G35+'F-12 (RDR) '!G35</f>
        <v>0</v>
      </c>
      <c r="H35" s="317"/>
      <c r="I35" s="310">
        <f>+'F-12 (RO)'!I35+'F-12 (RDR) '!I35</f>
        <v>0</v>
      </c>
      <c r="J35" s="317"/>
    </row>
    <row r="36" spans="1:10" x14ac:dyDescent="0.2">
      <c r="A36" s="296" t="s">
        <v>41</v>
      </c>
      <c r="B36" s="311">
        <f>+'F-12 (RO)'!B36+'F-12 (RDR) '!B36</f>
        <v>379380</v>
      </c>
      <c r="C36" s="311">
        <f>+'F-12 (RO)'!C36+'F-12 (RDR) '!C36</f>
        <v>577722</v>
      </c>
      <c r="D36" s="311">
        <f>+'F-12 (RO)'!D36+'F-12 (RDR) '!D36</f>
        <v>1135261</v>
      </c>
      <c r="E36" s="311">
        <f>+'F-12 (RO)'!E36+'F-12 (RDR) '!E36</f>
        <v>437494</v>
      </c>
      <c r="F36" s="311">
        <f>+'F-12 (RO)'!F36+'F-12 (RDR) '!F36</f>
        <v>2215720</v>
      </c>
      <c r="G36" s="311">
        <f>+'F-12 (RO)'!G36+'F-12 (RDR) '!G36</f>
        <v>-755881</v>
      </c>
      <c r="H36" s="317">
        <f t="shared" si="0"/>
        <v>-0.66582133976239821</v>
      </c>
      <c r="I36" s="310">
        <f>+'F-12 (RO)'!I36+'F-12 (RDR) '!I36</f>
        <v>-1080459</v>
      </c>
      <c r="J36" s="317">
        <f t="shared" si="1"/>
        <v>-0.48763336522665318</v>
      </c>
    </row>
    <row r="37" spans="1:10" x14ac:dyDescent="0.2">
      <c r="A37" s="296"/>
      <c r="B37" s="319"/>
      <c r="C37" s="308"/>
      <c r="D37" s="319"/>
      <c r="E37" s="319"/>
      <c r="F37" s="319"/>
      <c r="G37" s="298"/>
      <c r="H37" s="318"/>
      <c r="I37" s="310"/>
      <c r="J37" s="318"/>
    </row>
    <row r="38" spans="1:10" x14ac:dyDescent="0.2">
      <c r="A38" s="297" t="s">
        <v>56</v>
      </c>
      <c r="B38" s="300">
        <f t="shared" ref="B38:G38" si="2">SUM(B6:B36)</f>
        <v>23337208</v>
      </c>
      <c r="C38" s="305">
        <f t="shared" si="2"/>
        <v>51876768</v>
      </c>
      <c r="D38" s="300">
        <f t="shared" si="2"/>
        <v>38636215</v>
      </c>
      <c r="E38" s="320">
        <f t="shared" si="2"/>
        <v>63543863</v>
      </c>
      <c r="F38" s="300">
        <f t="shared" si="2"/>
        <v>113562189</v>
      </c>
      <c r="G38" s="306">
        <f t="shared" si="2"/>
        <v>-15299007</v>
      </c>
      <c r="H38" s="315">
        <f>+(B38-D38)/D38</f>
        <v>-0.39597582216580995</v>
      </c>
      <c r="I38" s="306">
        <f>SUM(I6:I36)</f>
        <v>-74925974</v>
      </c>
      <c r="J38" s="315">
        <f>+(D38-F38)/F38</f>
        <v>-0.65977923338550648</v>
      </c>
    </row>
    <row r="39" spans="1:10" x14ac:dyDescent="0.2">
      <c r="A39" s="1" t="s">
        <v>58</v>
      </c>
      <c r="B39" s="2"/>
      <c r="C39" s="2"/>
      <c r="D39" s="2"/>
      <c r="E39" s="2"/>
      <c r="F39" s="2"/>
      <c r="G39" s="2"/>
      <c r="H39" s="2"/>
      <c r="I39" s="2"/>
    </row>
    <row r="40" spans="1:10" x14ac:dyDescent="0.2">
      <c r="A40" s="1" t="s">
        <v>986</v>
      </c>
      <c r="B40" s="42"/>
      <c r="C40" s="42"/>
      <c r="D40" s="42"/>
      <c r="E40" s="42"/>
      <c r="F40" s="42"/>
      <c r="G40" s="42"/>
      <c r="H40" s="42"/>
      <c r="I40" s="42"/>
    </row>
    <row r="41" spans="1:10" x14ac:dyDescent="0.2">
      <c r="A41" s="1" t="s">
        <v>166</v>
      </c>
      <c r="B41" s="2"/>
      <c r="C41" s="2"/>
      <c r="D41" s="2"/>
      <c r="E41" s="2"/>
      <c r="F41" s="2"/>
      <c r="G41" s="2"/>
      <c r="H41" s="2"/>
      <c r="I41" s="2"/>
    </row>
    <row r="42" spans="1:10" x14ac:dyDescent="0.2">
      <c r="A42" s="1"/>
      <c r="B42" s="2"/>
      <c r="C42" s="2"/>
      <c r="D42" s="2"/>
      <c r="E42" s="2"/>
      <c r="F42" s="2"/>
      <c r="G42" s="2"/>
      <c r="H42" s="2"/>
      <c r="I42" s="2"/>
    </row>
  </sheetData>
  <mergeCells count="10"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F4:F5"/>
  </mergeCells>
  <printOptions horizontalCentered="1"/>
  <pageMargins left="0.25" right="0.25" top="0.75" bottom="0.75" header="0.3" footer="0.3"/>
  <pageSetup paperSize="9" scale="85" orientation="landscape" r:id="rId1"/>
  <headerFooter alignWithMargins="0">
    <oddHeader>&amp;C&amp;"Arial,Negrita"&amp;18PROYECTO DE PRESUPUESTO 2021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7">
    <tabColor theme="9" tint="-0.249977111117893"/>
    <pageSetUpPr fitToPage="1"/>
  </sheetPr>
  <dimension ref="A1:U42"/>
  <sheetViews>
    <sheetView view="pageLayout" topLeftCell="A37" zoomScaleNormal="100" zoomScaleSheetLayoutView="80" workbookViewId="0">
      <selection activeCell="I22" sqref="I22"/>
    </sheetView>
  </sheetViews>
  <sheetFormatPr baseColWidth="10" defaultRowHeight="12" x14ac:dyDescent="0.2"/>
  <cols>
    <col min="1" max="1" width="53.5703125" style="3" customWidth="1"/>
    <col min="2" max="2" width="11.5703125" style="3" customWidth="1"/>
    <col min="3" max="4" width="12.7109375" style="3" customWidth="1"/>
    <col min="5" max="5" width="13.140625" style="3" customWidth="1"/>
    <col min="6" max="6" width="12.7109375" style="3" customWidth="1"/>
    <col min="7" max="7" width="13.42578125" style="3" customWidth="1"/>
    <col min="8" max="8" width="12.7109375" style="3" customWidth="1"/>
    <col min="9" max="9" width="13.42578125" style="3" customWidth="1"/>
    <col min="10" max="10" width="12" style="3" customWidth="1"/>
    <col min="11" max="16384" width="11.42578125" style="3"/>
  </cols>
  <sheetData>
    <row r="1" spans="1:21" s="80" customFormat="1" x14ac:dyDescent="0.2">
      <c r="A1" s="104" t="s">
        <v>985</v>
      </c>
      <c r="B1" s="104"/>
      <c r="C1" s="104"/>
      <c r="D1" s="104"/>
      <c r="E1" s="104"/>
      <c r="F1" s="104"/>
      <c r="G1" s="104"/>
      <c r="H1" s="104"/>
      <c r="I1" s="104"/>
    </row>
    <row r="2" spans="1:21" s="5" customFormat="1" x14ac:dyDescent="0.2">
      <c r="A2" s="104" t="s">
        <v>489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</row>
    <row r="3" spans="1:21" s="87" customFormat="1" x14ac:dyDescent="0.2">
      <c r="A3" s="9" t="s">
        <v>493</v>
      </c>
      <c r="B3" s="10"/>
      <c r="E3" s="10"/>
    </row>
    <row r="4" spans="1:21" ht="12" customHeight="1" x14ac:dyDescent="0.2">
      <c r="A4" s="746" t="s">
        <v>34</v>
      </c>
      <c r="B4" s="746" t="s">
        <v>1008</v>
      </c>
      <c r="C4" s="746" t="s">
        <v>1009</v>
      </c>
      <c r="D4" s="746" t="s">
        <v>1015</v>
      </c>
      <c r="E4" s="746" t="s">
        <v>1011</v>
      </c>
      <c r="F4" s="746" t="s">
        <v>1012</v>
      </c>
      <c r="G4" s="746" t="s">
        <v>388</v>
      </c>
      <c r="H4" s="746" t="s">
        <v>389</v>
      </c>
      <c r="I4" s="746" t="s">
        <v>1013</v>
      </c>
      <c r="J4" s="746" t="s">
        <v>1014</v>
      </c>
    </row>
    <row r="5" spans="1:21" ht="31.5" customHeight="1" x14ac:dyDescent="0.2">
      <c r="A5" s="746"/>
      <c r="B5" s="746"/>
      <c r="C5" s="746"/>
      <c r="D5" s="746"/>
      <c r="E5" s="746"/>
      <c r="F5" s="746"/>
      <c r="G5" s="746"/>
      <c r="H5" s="746"/>
      <c r="I5" s="746"/>
      <c r="J5" s="746"/>
    </row>
    <row r="6" spans="1:21" x14ac:dyDescent="0.2">
      <c r="A6" s="301" t="s">
        <v>37</v>
      </c>
      <c r="B6" s="308">
        <v>25404</v>
      </c>
      <c r="C6" s="309">
        <v>915787</v>
      </c>
      <c r="D6" s="310">
        <v>189094</v>
      </c>
      <c r="E6" s="308">
        <v>878069</v>
      </c>
      <c r="F6" s="309">
        <v>635550</v>
      </c>
      <c r="G6" s="308">
        <f>+B6-D6</f>
        <v>-163690</v>
      </c>
      <c r="H6" s="314">
        <f>+(B6-D6)/D6</f>
        <v>-0.86565411911536061</v>
      </c>
      <c r="I6" s="309">
        <f>+D6-F6</f>
        <v>-446456</v>
      </c>
      <c r="J6" s="316">
        <f>+(D6-F6)/F6</f>
        <v>-0.70247187475414996</v>
      </c>
    </row>
    <row r="7" spans="1:21" x14ac:dyDescent="0.2">
      <c r="A7" s="302" t="s">
        <v>281</v>
      </c>
      <c r="B7" s="308">
        <v>331673</v>
      </c>
      <c r="C7" s="311">
        <v>2217601</v>
      </c>
      <c r="D7" s="310">
        <v>1396500</v>
      </c>
      <c r="E7" s="308">
        <v>2162362</v>
      </c>
      <c r="F7" s="311">
        <v>9589800</v>
      </c>
      <c r="G7" s="308">
        <f t="shared" ref="G7:G36" si="0">+B7-D7</f>
        <v>-1064827</v>
      </c>
      <c r="H7" s="314">
        <f t="shared" ref="H7:H36" si="1">+(B7-D7)/D7</f>
        <v>-0.7624969566774078</v>
      </c>
      <c r="I7" s="311">
        <f t="shared" ref="I7:I36" si="2">+D7-F7</f>
        <v>-8193300</v>
      </c>
      <c r="J7" s="317">
        <f t="shared" ref="J7:J36" si="3">+(D7-F7)/F7</f>
        <v>-0.85437652505787398</v>
      </c>
    </row>
    <row r="8" spans="1:21" x14ac:dyDescent="0.2">
      <c r="A8" s="302" t="s">
        <v>36</v>
      </c>
      <c r="B8" s="308">
        <v>0</v>
      </c>
      <c r="C8" s="311">
        <v>129546</v>
      </c>
      <c r="D8" s="310">
        <v>62000</v>
      </c>
      <c r="E8" s="308">
        <v>149885</v>
      </c>
      <c r="F8" s="311">
        <v>222000</v>
      </c>
      <c r="G8" s="308">
        <f t="shared" si="0"/>
        <v>-62000</v>
      </c>
      <c r="H8" s="314">
        <f t="shared" si="1"/>
        <v>-1</v>
      </c>
      <c r="I8" s="311">
        <f t="shared" si="2"/>
        <v>-160000</v>
      </c>
      <c r="J8" s="317">
        <f t="shared" si="3"/>
        <v>-0.72072072072072069</v>
      </c>
    </row>
    <row r="9" spans="1:21" x14ac:dyDescent="0.2">
      <c r="A9" s="302" t="s">
        <v>30</v>
      </c>
      <c r="B9" s="308">
        <v>0</v>
      </c>
      <c r="C9" s="311">
        <v>0</v>
      </c>
      <c r="D9" s="310"/>
      <c r="E9" s="308"/>
      <c r="F9" s="311"/>
      <c r="G9" s="308"/>
      <c r="H9" s="314"/>
      <c r="I9" s="311"/>
      <c r="J9" s="317"/>
    </row>
    <row r="10" spans="1:21" x14ac:dyDescent="0.2">
      <c r="A10" s="302" t="s">
        <v>27</v>
      </c>
      <c r="B10" s="308">
        <v>0</v>
      </c>
      <c r="C10" s="311">
        <v>0</v>
      </c>
      <c r="D10" s="310"/>
      <c r="E10" s="308"/>
      <c r="F10" s="311"/>
      <c r="G10" s="308"/>
      <c r="H10" s="314"/>
      <c r="I10" s="311"/>
      <c r="J10" s="317"/>
    </row>
    <row r="11" spans="1:21" x14ac:dyDescent="0.2">
      <c r="A11" s="302" t="s">
        <v>278</v>
      </c>
      <c r="B11" s="308">
        <v>231320</v>
      </c>
      <c r="C11" s="311">
        <v>207799</v>
      </c>
      <c r="D11" s="310"/>
      <c r="E11" s="308">
        <v>550</v>
      </c>
      <c r="F11" s="311"/>
      <c r="G11" s="308">
        <f t="shared" si="0"/>
        <v>231320</v>
      </c>
      <c r="H11" s="314"/>
      <c r="I11" s="311">
        <f t="shared" si="2"/>
        <v>0</v>
      </c>
      <c r="J11" s="317"/>
    </row>
    <row r="12" spans="1:21" x14ac:dyDescent="0.2">
      <c r="A12" s="302" t="s">
        <v>291</v>
      </c>
      <c r="B12" s="308">
        <v>65608</v>
      </c>
      <c r="C12" s="311">
        <v>304113</v>
      </c>
      <c r="D12" s="310">
        <v>189245</v>
      </c>
      <c r="E12" s="308">
        <v>178233</v>
      </c>
      <c r="F12" s="311">
        <v>474300</v>
      </c>
      <c r="G12" s="308">
        <f t="shared" si="0"/>
        <v>-123637</v>
      </c>
      <c r="H12" s="314">
        <f t="shared" si="1"/>
        <v>-0.65331712858992308</v>
      </c>
      <c r="I12" s="311">
        <f t="shared" si="2"/>
        <v>-285055</v>
      </c>
      <c r="J12" s="317">
        <f t="shared" si="3"/>
        <v>-0.60100147585916086</v>
      </c>
    </row>
    <row r="13" spans="1:21" x14ac:dyDescent="0.2">
      <c r="A13" s="302" t="s">
        <v>32</v>
      </c>
      <c r="B13" s="308">
        <v>283596</v>
      </c>
      <c r="C13" s="311">
        <v>1949127</v>
      </c>
      <c r="D13" s="310">
        <v>740821</v>
      </c>
      <c r="E13" s="308">
        <v>1150606</v>
      </c>
      <c r="F13" s="311">
        <v>3599300</v>
      </c>
      <c r="G13" s="308">
        <f t="shared" si="0"/>
        <v>-457225</v>
      </c>
      <c r="H13" s="314">
        <f t="shared" si="1"/>
        <v>-0.61718687780179016</v>
      </c>
      <c r="I13" s="311">
        <f t="shared" si="2"/>
        <v>-2858479</v>
      </c>
      <c r="J13" s="317">
        <f t="shared" si="3"/>
        <v>-0.79417636762703858</v>
      </c>
    </row>
    <row r="14" spans="1:21" x14ac:dyDescent="0.2">
      <c r="A14" s="302" t="s">
        <v>287</v>
      </c>
      <c r="B14" s="308">
        <v>0</v>
      </c>
      <c r="C14" s="311">
        <v>1600000</v>
      </c>
      <c r="D14" s="310">
        <v>1463460</v>
      </c>
      <c r="E14" s="308">
        <v>1463460</v>
      </c>
      <c r="F14" s="311">
        <v>1463457</v>
      </c>
      <c r="G14" s="308">
        <f t="shared" si="0"/>
        <v>-1463460</v>
      </c>
      <c r="H14" s="314">
        <f t="shared" si="1"/>
        <v>-1</v>
      </c>
      <c r="I14" s="311">
        <f t="shared" si="2"/>
        <v>3</v>
      </c>
      <c r="J14" s="317">
        <f t="shared" si="3"/>
        <v>2.0499406542180605E-6</v>
      </c>
    </row>
    <row r="15" spans="1:21" x14ac:dyDescent="0.2">
      <c r="A15" s="302" t="s">
        <v>285</v>
      </c>
      <c r="B15" s="308">
        <v>186827</v>
      </c>
      <c r="C15" s="311">
        <v>18731</v>
      </c>
      <c r="D15" s="310"/>
      <c r="E15" s="308">
        <v>16417</v>
      </c>
      <c r="F15" s="311"/>
      <c r="G15" s="308">
        <f t="shared" si="0"/>
        <v>186827</v>
      </c>
      <c r="H15" s="314"/>
      <c r="I15" s="311">
        <f t="shared" si="2"/>
        <v>0</v>
      </c>
      <c r="J15" s="317"/>
    </row>
    <row r="16" spans="1:21" x14ac:dyDescent="0.2">
      <c r="A16" s="302" t="s">
        <v>282</v>
      </c>
      <c r="B16" s="308">
        <v>129841</v>
      </c>
      <c r="C16" s="311">
        <v>904693</v>
      </c>
      <c r="D16" s="310">
        <v>362616</v>
      </c>
      <c r="E16" s="308">
        <v>241680</v>
      </c>
      <c r="F16" s="311">
        <v>1104930</v>
      </c>
      <c r="G16" s="308">
        <f t="shared" si="0"/>
        <v>-232775</v>
      </c>
      <c r="H16" s="314">
        <f t="shared" si="1"/>
        <v>-0.64193251263044104</v>
      </c>
      <c r="I16" s="311">
        <f t="shared" si="2"/>
        <v>-742314</v>
      </c>
      <c r="J16" s="317">
        <f t="shared" si="3"/>
        <v>-0.67181993429448017</v>
      </c>
    </row>
    <row r="17" spans="1:10" x14ac:dyDescent="0.2">
      <c r="A17" s="302" t="s">
        <v>289</v>
      </c>
      <c r="B17" s="308">
        <v>0</v>
      </c>
      <c r="C17" s="311">
        <v>0</v>
      </c>
      <c r="D17" s="310"/>
      <c r="E17" s="308"/>
      <c r="F17" s="311"/>
      <c r="G17" s="308"/>
      <c r="H17" s="314"/>
      <c r="I17" s="311"/>
      <c r="J17" s="317"/>
    </row>
    <row r="18" spans="1:10" x14ac:dyDescent="0.2">
      <c r="A18" s="302" t="s">
        <v>39</v>
      </c>
      <c r="B18" s="308">
        <v>0</v>
      </c>
      <c r="C18" s="311">
        <v>0</v>
      </c>
      <c r="D18" s="310"/>
      <c r="E18" s="308"/>
      <c r="F18" s="311"/>
      <c r="G18" s="308"/>
      <c r="H18" s="314"/>
      <c r="I18" s="311"/>
      <c r="J18" s="317"/>
    </row>
    <row r="19" spans="1:10" x14ac:dyDescent="0.2">
      <c r="A19" s="302" t="s">
        <v>35</v>
      </c>
      <c r="B19" s="308">
        <v>0</v>
      </c>
      <c r="C19" s="311">
        <v>0</v>
      </c>
      <c r="D19" s="310"/>
      <c r="E19" s="308"/>
      <c r="F19" s="311"/>
      <c r="G19" s="308"/>
      <c r="H19" s="314"/>
      <c r="I19" s="311"/>
      <c r="J19" s="317"/>
    </row>
    <row r="20" spans="1:10" s="87" customFormat="1" x14ac:dyDescent="0.2">
      <c r="A20" s="302" t="s">
        <v>31</v>
      </c>
      <c r="B20" s="308">
        <v>294160</v>
      </c>
      <c r="C20" s="311">
        <v>501428</v>
      </c>
      <c r="D20" s="310">
        <v>971727</v>
      </c>
      <c r="E20" s="308">
        <v>276372</v>
      </c>
      <c r="F20" s="311">
        <v>987810</v>
      </c>
      <c r="G20" s="308">
        <f t="shared" si="0"/>
        <v>-677567</v>
      </c>
      <c r="H20" s="314">
        <f t="shared" si="1"/>
        <v>-0.69728123228025973</v>
      </c>
      <c r="I20" s="311">
        <f t="shared" si="2"/>
        <v>-16083</v>
      </c>
      <c r="J20" s="317">
        <f t="shared" si="3"/>
        <v>-1.6281471133112645E-2</v>
      </c>
    </row>
    <row r="21" spans="1:10" s="87" customFormat="1" x14ac:dyDescent="0.2">
      <c r="A21" s="302" t="s">
        <v>29</v>
      </c>
      <c r="B21" s="308">
        <v>0</v>
      </c>
      <c r="C21" s="311">
        <v>0</v>
      </c>
      <c r="D21" s="310"/>
      <c r="E21" s="308"/>
      <c r="F21" s="311"/>
      <c r="G21" s="308"/>
      <c r="H21" s="314"/>
      <c r="I21" s="311"/>
      <c r="J21" s="317"/>
    </row>
    <row r="22" spans="1:10" s="87" customFormat="1" x14ac:dyDescent="0.2">
      <c r="A22" s="302" t="s">
        <v>283</v>
      </c>
      <c r="B22" s="308">
        <v>12510</v>
      </c>
      <c r="C22" s="311">
        <v>46024</v>
      </c>
      <c r="D22" s="310"/>
      <c r="E22" s="308">
        <v>2509</v>
      </c>
      <c r="F22" s="311">
        <v>4000</v>
      </c>
      <c r="G22" s="308">
        <f t="shared" si="0"/>
        <v>12510</v>
      </c>
      <c r="H22" s="314"/>
      <c r="I22" s="311">
        <f t="shared" si="2"/>
        <v>-4000</v>
      </c>
      <c r="J22" s="317">
        <f t="shared" si="3"/>
        <v>-1</v>
      </c>
    </row>
    <row r="23" spans="1:10" s="87" customFormat="1" x14ac:dyDescent="0.2">
      <c r="A23" s="302" t="s">
        <v>40</v>
      </c>
      <c r="B23" s="308">
        <v>0</v>
      </c>
      <c r="C23" s="311">
        <v>308512</v>
      </c>
      <c r="D23" s="310">
        <v>163398</v>
      </c>
      <c r="E23" s="308">
        <v>113500</v>
      </c>
      <c r="F23" s="311">
        <v>1502700</v>
      </c>
      <c r="G23" s="308">
        <f t="shared" si="0"/>
        <v>-163398</v>
      </c>
      <c r="H23" s="314">
        <f t="shared" si="1"/>
        <v>-1</v>
      </c>
      <c r="I23" s="311">
        <f t="shared" si="2"/>
        <v>-1339302</v>
      </c>
      <c r="J23" s="317">
        <f t="shared" si="3"/>
        <v>-0.89126372529446996</v>
      </c>
    </row>
    <row r="24" spans="1:10" s="87" customFormat="1" x14ac:dyDescent="0.2">
      <c r="A24" s="302" t="s">
        <v>43</v>
      </c>
      <c r="B24" s="308">
        <v>0</v>
      </c>
      <c r="C24" s="311">
        <v>123591</v>
      </c>
      <c r="D24" s="310"/>
      <c r="E24" s="308">
        <v>15500</v>
      </c>
      <c r="F24" s="311">
        <v>186000</v>
      </c>
      <c r="G24" s="308">
        <f t="shared" si="0"/>
        <v>0</v>
      </c>
      <c r="H24" s="314"/>
      <c r="I24" s="311">
        <f t="shared" si="2"/>
        <v>-186000</v>
      </c>
      <c r="J24" s="317">
        <f t="shared" si="3"/>
        <v>-1</v>
      </c>
    </row>
    <row r="25" spans="1:10" s="87" customFormat="1" x14ac:dyDescent="0.2">
      <c r="A25" s="302" t="s">
        <v>280</v>
      </c>
      <c r="B25" s="308">
        <v>102710</v>
      </c>
      <c r="C25" s="311">
        <v>795325</v>
      </c>
      <c r="D25" s="310">
        <v>6609</v>
      </c>
      <c r="E25" s="308">
        <v>179285</v>
      </c>
      <c r="F25" s="311">
        <v>776300</v>
      </c>
      <c r="G25" s="308">
        <f t="shared" si="0"/>
        <v>96101</v>
      </c>
      <c r="H25" s="314">
        <f t="shared" si="1"/>
        <v>14.540929036162808</v>
      </c>
      <c r="I25" s="311">
        <f t="shared" si="2"/>
        <v>-769691</v>
      </c>
      <c r="J25" s="317">
        <f t="shared" si="3"/>
        <v>-0.99148653870926184</v>
      </c>
    </row>
    <row r="26" spans="1:10" s="87" customFormat="1" x14ac:dyDescent="0.2">
      <c r="A26" s="302" t="s">
        <v>284</v>
      </c>
      <c r="B26" s="308">
        <v>0</v>
      </c>
      <c r="C26" s="311">
        <v>25389</v>
      </c>
      <c r="D26" s="310">
        <v>5341</v>
      </c>
      <c r="E26" s="308">
        <v>3937</v>
      </c>
      <c r="F26" s="311">
        <v>6100</v>
      </c>
      <c r="G26" s="308">
        <f t="shared" si="0"/>
        <v>-5341</v>
      </c>
      <c r="H26" s="314">
        <f t="shared" si="1"/>
        <v>-1</v>
      </c>
      <c r="I26" s="311">
        <f t="shared" si="2"/>
        <v>-759</v>
      </c>
      <c r="J26" s="317">
        <f t="shared" si="3"/>
        <v>-0.12442622950819672</v>
      </c>
    </row>
    <row r="27" spans="1:10" s="87" customFormat="1" x14ac:dyDescent="0.2">
      <c r="A27" s="302" t="s">
        <v>277</v>
      </c>
      <c r="B27" s="308">
        <v>148040</v>
      </c>
      <c r="C27" s="311">
        <v>1901892</v>
      </c>
      <c r="D27" s="310">
        <v>758802</v>
      </c>
      <c r="E27" s="308">
        <v>2935287</v>
      </c>
      <c r="F27" s="311">
        <v>9020800</v>
      </c>
      <c r="G27" s="308">
        <f t="shared" si="0"/>
        <v>-610762</v>
      </c>
      <c r="H27" s="314">
        <f t="shared" si="1"/>
        <v>-0.8049029918213183</v>
      </c>
      <c r="I27" s="311">
        <f t="shared" si="2"/>
        <v>-8261998</v>
      </c>
      <c r="J27" s="317">
        <f t="shared" si="3"/>
        <v>-0.9158830702376729</v>
      </c>
    </row>
    <row r="28" spans="1:10" s="87" customFormat="1" x14ac:dyDescent="0.2">
      <c r="A28" s="302" t="s">
        <v>279</v>
      </c>
      <c r="B28" s="308">
        <v>0</v>
      </c>
      <c r="C28" s="311">
        <v>19819</v>
      </c>
      <c r="D28" s="310"/>
      <c r="E28" s="308">
        <v>45506</v>
      </c>
      <c r="F28" s="311"/>
      <c r="G28" s="308">
        <f t="shared" si="0"/>
        <v>0</v>
      </c>
      <c r="H28" s="314"/>
      <c r="I28" s="311">
        <f t="shared" si="2"/>
        <v>0</v>
      </c>
      <c r="J28" s="317"/>
    </row>
    <row r="29" spans="1:10" s="87" customFormat="1" x14ac:dyDescent="0.2">
      <c r="A29" s="302" t="s">
        <v>28</v>
      </c>
      <c r="B29" s="308">
        <v>3103335</v>
      </c>
      <c r="C29" s="311">
        <v>18448598</v>
      </c>
      <c r="D29" s="310">
        <v>11723563</v>
      </c>
      <c r="E29" s="308">
        <v>33492207</v>
      </c>
      <c r="F29" s="311">
        <v>63498706</v>
      </c>
      <c r="G29" s="308">
        <f t="shared" si="0"/>
        <v>-8620228</v>
      </c>
      <c r="H29" s="314">
        <f t="shared" si="1"/>
        <v>-0.73529079853965895</v>
      </c>
      <c r="I29" s="311">
        <f t="shared" si="2"/>
        <v>-51775143</v>
      </c>
      <c r="J29" s="317">
        <f t="shared" si="3"/>
        <v>-0.81537319831367905</v>
      </c>
    </row>
    <row r="30" spans="1:10" s="87" customFormat="1" x14ac:dyDescent="0.2">
      <c r="A30" s="302" t="s">
        <v>286</v>
      </c>
      <c r="B30" s="308"/>
      <c r="C30" s="311"/>
      <c r="D30" s="310"/>
      <c r="E30" s="308"/>
      <c r="F30" s="311">
        <v>2723425</v>
      </c>
      <c r="G30" s="308">
        <f t="shared" si="0"/>
        <v>0</v>
      </c>
      <c r="H30" s="314"/>
      <c r="I30" s="311">
        <f t="shared" si="2"/>
        <v>-2723425</v>
      </c>
      <c r="J30" s="317">
        <f t="shared" si="3"/>
        <v>-1</v>
      </c>
    </row>
    <row r="31" spans="1:10" s="87" customFormat="1" x14ac:dyDescent="0.2">
      <c r="A31" s="302" t="s">
        <v>288</v>
      </c>
      <c r="B31" s="308"/>
      <c r="C31" s="311"/>
      <c r="D31" s="310"/>
      <c r="E31" s="308">
        <v>3520</v>
      </c>
      <c r="F31" s="311"/>
      <c r="G31" s="308">
        <f t="shared" si="0"/>
        <v>0</v>
      </c>
      <c r="H31" s="314"/>
      <c r="I31" s="311">
        <f t="shared" si="2"/>
        <v>0</v>
      </c>
      <c r="J31" s="317"/>
    </row>
    <row r="32" spans="1:10" s="87" customFormat="1" x14ac:dyDescent="0.2">
      <c r="A32" s="302" t="s">
        <v>276</v>
      </c>
      <c r="B32" s="308">
        <v>5376</v>
      </c>
      <c r="C32" s="311">
        <v>60171</v>
      </c>
      <c r="D32" s="310"/>
      <c r="E32" s="308">
        <v>342654</v>
      </c>
      <c r="F32" s="311"/>
      <c r="G32" s="308">
        <f t="shared" si="0"/>
        <v>5376</v>
      </c>
      <c r="H32" s="314"/>
      <c r="I32" s="311">
        <f t="shared" si="2"/>
        <v>0</v>
      </c>
      <c r="J32" s="317"/>
    </row>
    <row r="33" spans="1:10" s="87" customFormat="1" x14ac:dyDescent="0.2">
      <c r="A33" s="302" t="s">
        <v>290</v>
      </c>
      <c r="B33" s="308"/>
      <c r="C33" s="311"/>
      <c r="D33" s="310"/>
      <c r="E33" s="308"/>
      <c r="F33" s="311"/>
      <c r="G33" s="308"/>
      <c r="H33" s="314"/>
      <c r="I33" s="311"/>
      <c r="J33" s="317"/>
    </row>
    <row r="34" spans="1:10" s="87" customFormat="1" x14ac:dyDescent="0.2">
      <c r="A34" s="302" t="s">
        <v>38</v>
      </c>
      <c r="B34" s="308"/>
      <c r="C34" s="311"/>
      <c r="D34" s="310"/>
      <c r="E34" s="308"/>
      <c r="F34" s="311"/>
      <c r="G34" s="308"/>
      <c r="H34" s="314"/>
      <c r="I34" s="311"/>
      <c r="J34" s="317"/>
    </row>
    <row r="35" spans="1:10" s="87" customFormat="1" x14ac:dyDescent="0.2">
      <c r="A35" s="302" t="s">
        <v>275</v>
      </c>
      <c r="B35" s="308"/>
      <c r="C35" s="311"/>
      <c r="D35" s="310"/>
      <c r="E35" s="308"/>
      <c r="F35" s="311"/>
      <c r="G35" s="308"/>
      <c r="H35" s="314"/>
      <c r="I35" s="311"/>
      <c r="J35" s="317"/>
    </row>
    <row r="36" spans="1:10" s="87" customFormat="1" x14ac:dyDescent="0.2">
      <c r="A36" s="302" t="s">
        <v>41</v>
      </c>
      <c r="B36" s="308">
        <v>279600</v>
      </c>
      <c r="C36" s="311">
        <v>437671</v>
      </c>
      <c r="D36" s="310">
        <v>894681</v>
      </c>
      <c r="E36" s="308">
        <v>265713</v>
      </c>
      <c r="F36" s="311">
        <v>2149440</v>
      </c>
      <c r="G36" s="308">
        <f t="shared" si="0"/>
        <v>-615081</v>
      </c>
      <c r="H36" s="314">
        <f t="shared" si="1"/>
        <v>-0.68748637782628674</v>
      </c>
      <c r="I36" s="311">
        <f t="shared" si="2"/>
        <v>-1254759</v>
      </c>
      <c r="J36" s="317">
        <f t="shared" si="3"/>
        <v>-0.58376088655649838</v>
      </c>
    </row>
    <row r="37" spans="1:10" x14ac:dyDescent="0.2">
      <c r="A37" s="303"/>
      <c r="B37" s="298"/>
      <c r="C37" s="304"/>
      <c r="D37" s="299"/>
      <c r="E37" s="298"/>
      <c r="F37" s="307"/>
      <c r="G37" s="308"/>
      <c r="H37" s="314"/>
      <c r="I37" s="304"/>
      <c r="J37" s="318"/>
    </row>
    <row r="38" spans="1:10" x14ac:dyDescent="0.2">
      <c r="A38" s="297" t="s">
        <v>56</v>
      </c>
      <c r="B38" s="300">
        <f t="shared" ref="B38:F38" si="4">SUM(B6:B36)</f>
        <v>5200000</v>
      </c>
      <c r="C38" s="300">
        <f t="shared" si="4"/>
        <v>30915817</v>
      </c>
      <c r="D38" s="300">
        <f t="shared" si="4"/>
        <v>18927857</v>
      </c>
      <c r="E38" s="305">
        <f t="shared" si="4"/>
        <v>43917252</v>
      </c>
      <c r="F38" s="300">
        <f t="shared" si="4"/>
        <v>97944618</v>
      </c>
      <c r="G38" s="306">
        <f>SUM(G6:G36)</f>
        <v>-13727857</v>
      </c>
      <c r="H38" s="315">
        <f>+(B38-D38)/D38</f>
        <v>-0.72527264972468886</v>
      </c>
      <c r="I38" s="300">
        <f>SUM(I6:I36)</f>
        <v>-79016761</v>
      </c>
      <c r="J38" s="315">
        <f>+(D38-F38)/F38</f>
        <v>-0.80674939178383442</v>
      </c>
    </row>
    <row r="39" spans="1:10" x14ac:dyDescent="0.2">
      <c r="A39" s="1" t="s">
        <v>58</v>
      </c>
      <c r="B39" s="2"/>
      <c r="C39" s="2"/>
      <c r="D39" s="2"/>
      <c r="E39" s="2"/>
      <c r="F39" s="2"/>
      <c r="G39" s="2"/>
      <c r="H39" s="2"/>
      <c r="I39" s="2"/>
    </row>
    <row r="40" spans="1:10" s="51" customFormat="1" x14ac:dyDescent="0.2">
      <c r="A40" s="1" t="s">
        <v>986</v>
      </c>
      <c r="B40" s="42"/>
      <c r="C40" s="42"/>
      <c r="D40" s="42"/>
      <c r="E40" s="42"/>
      <c r="F40" s="42"/>
      <c r="G40" s="42"/>
      <c r="H40" s="42"/>
      <c r="I40" s="42"/>
    </row>
    <row r="41" spans="1:10" x14ac:dyDescent="0.2">
      <c r="A41" s="1" t="s">
        <v>166</v>
      </c>
      <c r="B41" s="2"/>
      <c r="C41" s="2"/>
      <c r="D41" s="2"/>
      <c r="E41" s="2"/>
      <c r="F41" s="2"/>
      <c r="G41" s="2"/>
      <c r="H41" s="2"/>
      <c r="I41" s="2"/>
    </row>
    <row r="42" spans="1:10" x14ac:dyDescent="0.2">
      <c r="A42" s="1"/>
      <c r="B42" s="2"/>
      <c r="C42" s="2"/>
      <c r="D42" s="2"/>
      <c r="E42" s="2"/>
      <c r="F42" s="2"/>
      <c r="G42" s="2"/>
      <c r="H42" s="2"/>
      <c r="I42" s="2"/>
    </row>
  </sheetData>
  <sortState xmlns:xlrd2="http://schemas.microsoft.com/office/spreadsheetml/2017/richdata2" ref="A8:K42">
    <sortCondition ref="A8:A42"/>
  </sortState>
  <mergeCells count="10">
    <mergeCell ref="A4:A5"/>
    <mergeCell ref="G4:G5"/>
    <mergeCell ref="I4:I5"/>
    <mergeCell ref="H4:H5"/>
    <mergeCell ref="J4:J5"/>
    <mergeCell ref="C4:C5"/>
    <mergeCell ref="E4:E5"/>
    <mergeCell ref="F4:F5"/>
    <mergeCell ref="B4:B5"/>
    <mergeCell ref="D4:D5"/>
  </mergeCells>
  <phoneticPr fontId="0" type="noConversion"/>
  <printOptions horizontalCentered="1"/>
  <pageMargins left="0.25" right="0.25" top="0.75" bottom="0.75" header="0.3" footer="0.3"/>
  <pageSetup paperSize="9" scale="86" orientation="landscape" r:id="rId1"/>
  <headerFooter alignWithMargins="0">
    <oddHeader>&amp;C&amp;"Arial,Negrita"&amp;18PROYECTO DE PRESUPUESTO 2021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  <pageSetUpPr fitToPage="1"/>
  </sheetPr>
  <dimension ref="A1:U42"/>
  <sheetViews>
    <sheetView view="pageLayout" zoomScaleNormal="100" zoomScaleSheetLayoutView="80" workbookViewId="0">
      <selection activeCell="A10" sqref="A10"/>
    </sheetView>
  </sheetViews>
  <sheetFormatPr baseColWidth="10" defaultRowHeight="12" x14ac:dyDescent="0.2"/>
  <cols>
    <col min="1" max="1" width="54.42578125" style="103" customWidth="1"/>
    <col min="2" max="2" width="11.28515625" style="103" customWidth="1"/>
    <col min="3" max="4" width="12.7109375" style="103" customWidth="1"/>
    <col min="5" max="5" width="13.140625" style="103" customWidth="1"/>
    <col min="6" max="6" width="12.7109375" style="103" customWidth="1"/>
    <col min="7" max="7" width="14.28515625" style="103" customWidth="1"/>
    <col min="8" max="8" width="12.7109375" style="103" customWidth="1"/>
    <col min="9" max="9" width="13.5703125" style="103" customWidth="1"/>
    <col min="10" max="10" width="12.7109375" style="103" customWidth="1"/>
    <col min="11" max="16384" width="11.42578125" style="103"/>
  </cols>
  <sheetData>
    <row r="1" spans="1:21" s="80" customFormat="1" x14ac:dyDescent="0.2">
      <c r="A1" s="104" t="s">
        <v>985</v>
      </c>
      <c r="B1" s="104"/>
      <c r="C1" s="104"/>
      <c r="D1" s="104"/>
      <c r="E1" s="104"/>
      <c r="F1" s="104"/>
      <c r="G1" s="104"/>
      <c r="H1" s="104"/>
      <c r="I1" s="104"/>
    </row>
    <row r="2" spans="1:21" s="5" customFormat="1" x14ac:dyDescent="0.2">
      <c r="A2" s="104" t="s">
        <v>489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</row>
    <row r="3" spans="1:21" x14ac:dyDescent="0.2">
      <c r="A3" s="9" t="s">
        <v>495</v>
      </c>
      <c r="B3" s="10"/>
      <c r="E3" s="10"/>
    </row>
    <row r="4" spans="1:21" ht="12" customHeight="1" x14ac:dyDescent="0.2">
      <c r="A4" s="746" t="s">
        <v>34</v>
      </c>
      <c r="B4" s="746" t="s">
        <v>1008</v>
      </c>
      <c r="C4" s="746" t="s">
        <v>1009</v>
      </c>
      <c r="D4" s="746" t="s">
        <v>1015</v>
      </c>
      <c r="E4" s="746" t="s">
        <v>1011</v>
      </c>
      <c r="F4" s="746" t="s">
        <v>1012</v>
      </c>
      <c r="G4" s="746" t="s">
        <v>388</v>
      </c>
      <c r="H4" s="746" t="s">
        <v>1014</v>
      </c>
      <c r="I4" s="746" t="s">
        <v>1013</v>
      </c>
      <c r="J4" s="746" t="s">
        <v>1014</v>
      </c>
    </row>
    <row r="5" spans="1:21" ht="31.5" customHeight="1" x14ac:dyDescent="0.2">
      <c r="A5" s="746"/>
      <c r="B5" s="746"/>
      <c r="C5" s="746"/>
      <c r="D5" s="746"/>
      <c r="E5" s="746"/>
      <c r="F5" s="746"/>
      <c r="G5" s="746"/>
      <c r="H5" s="746"/>
      <c r="I5" s="746"/>
      <c r="J5" s="746"/>
    </row>
    <row r="6" spans="1:21" x14ac:dyDescent="0.2">
      <c r="A6" s="301" t="s">
        <v>37</v>
      </c>
      <c r="B6" s="308">
        <v>1128</v>
      </c>
      <c r="C6" s="312">
        <v>494313</v>
      </c>
      <c r="D6" s="308">
        <v>39058</v>
      </c>
      <c r="E6" s="312">
        <v>209363</v>
      </c>
      <c r="F6" s="309">
        <v>90900</v>
      </c>
      <c r="G6" s="308">
        <f>+B6-D6</f>
        <v>-37930</v>
      </c>
      <c r="H6" s="314">
        <f>+(B6-D6)/D6</f>
        <v>-0.97111987300937064</v>
      </c>
      <c r="I6" s="309">
        <f>+D6-F6</f>
        <v>-51842</v>
      </c>
      <c r="J6" s="316">
        <f>+(D6-F6)/F6</f>
        <v>-0.57031903190319033</v>
      </c>
    </row>
    <row r="7" spans="1:21" x14ac:dyDescent="0.2">
      <c r="A7" s="302" t="s">
        <v>281</v>
      </c>
      <c r="B7" s="308">
        <v>805710</v>
      </c>
      <c r="C7" s="312">
        <v>1076898</v>
      </c>
      <c r="D7" s="308">
        <v>981726</v>
      </c>
      <c r="E7" s="312">
        <v>1212699</v>
      </c>
      <c r="F7" s="311">
        <v>135000</v>
      </c>
      <c r="G7" s="308">
        <f t="shared" ref="G7:G36" si="0">+B7-D7</f>
        <v>-176016</v>
      </c>
      <c r="H7" s="314">
        <f t="shared" ref="H7:H36" si="1">+(B7-D7)/D7</f>
        <v>-0.17929238911875614</v>
      </c>
      <c r="I7" s="311">
        <f t="shared" ref="I7:I36" si="2">+D7-F7</f>
        <v>846726</v>
      </c>
      <c r="J7" s="317">
        <f t="shared" ref="J7:J36" si="3">+(D7-F7)/F7</f>
        <v>6.2720444444444441</v>
      </c>
    </row>
    <row r="8" spans="1:21" x14ac:dyDescent="0.2">
      <c r="A8" s="302" t="s">
        <v>36</v>
      </c>
      <c r="B8" s="308">
        <v>0</v>
      </c>
      <c r="C8" s="312">
        <v>1335</v>
      </c>
      <c r="D8" s="308">
        <v>2000</v>
      </c>
      <c r="E8" s="312">
        <v>2692</v>
      </c>
      <c r="F8" s="311">
        <v>2000</v>
      </c>
      <c r="G8" s="308">
        <f t="shared" si="0"/>
        <v>-2000</v>
      </c>
      <c r="H8" s="314"/>
      <c r="I8" s="311">
        <f t="shared" si="2"/>
        <v>0</v>
      </c>
      <c r="J8" s="317">
        <f t="shared" si="3"/>
        <v>0</v>
      </c>
    </row>
    <row r="9" spans="1:21" x14ac:dyDescent="0.2">
      <c r="A9" s="302" t="s">
        <v>30</v>
      </c>
      <c r="B9" s="308"/>
      <c r="C9" s="312"/>
      <c r="D9" s="308"/>
      <c r="E9" s="312"/>
      <c r="F9" s="311"/>
      <c r="G9" s="308"/>
      <c r="H9" s="314"/>
      <c r="I9" s="311"/>
      <c r="J9" s="317"/>
    </row>
    <row r="10" spans="1:21" x14ac:dyDescent="0.2">
      <c r="A10" s="302" t="s">
        <v>27</v>
      </c>
      <c r="B10" s="308"/>
      <c r="C10" s="312"/>
      <c r="D10" s="308"/>
      <c r="E10" s="312"/>
      <c r="F10" s="311"/>
      <c r="G10" s="308"/>
      <c r="H10" s="314"/>
      <c r="I10" s="311"/>
      <c r="J10" s="317"/>
    </row>
    <row r="11" spans="1:21" x14ac:dyDescent="0.2">
      <c r="A11" s="302" t="s">
        <v>278</v>
      </c>
      <c r="B11" s="308">
        <v>0</v>
      </c>
      <c r="C11" s="312">
        <v>14088</v>
      </c>
      <c r="D11" s="308">
        <v>212450</v>
      </c>
      <c r="E11" s="312">
        <v>213000</v>
      </c>
      <c r="F11" s="311">
        <v>213200</v>
      </c>
      <c r="G11" s="308">
        <f t="shared" si="0"/>
        <v>-212450</v>
      </c>
      <c r="H11" s="314"/>
      <c r="I11" s="311">
        <f t="shared" si="2"/>
        <v>-750</v>
      </c>
      <c r="J11" s="317">
        <f t="shared" si="3"/>
        <v>-3.5178236397748592E-3</v>
      </c>
    </row>
    <row r="12" spans="1:21" x14ac:dyDescent="0.2">
      <c r="A12" s="302" t="s">
        <v>291</v>
      </c>
      <c r="B12" s="308">
        <v>11554</v>
      </c>
      <c r="C12" s="312">
        <v>88204</v>
      </c>
      <c r="D12" s="308">
        <v>56302</v>
      </c>
      <c r="E12" s="312">
        <v>60798</v>
      </c>
      <c r="F12" s="311">
        <v>84500</v>
      </c>
      <c r="G12" s="308">
        <f t="shared" si="0"/>
        <v>-44748</v>
      </c>
      <c r="H12" s="314">
        <f t="shared" si="1"/>
        <v>-0.7947852651770807</v>
      </c>
      <c r="I12" s="311">
        <f t="shared" si="2"/>
        <v>-28198</v>
      </c>
      <c r="J12" s="317">
        <f t="shared" si="3"/>
        <v>-0.33370414201183429</v>
      </c>
    </row>
    <row r="13" spans="1:21" x14ac:dyDescent="0.2">
      <c r="A13" s="302" t="s">
        <v>32</v>
      </c>
      <c r="B13" s="308">
        <v>428948</v>
      </c>
      <c r="C13" s="312">
        <v>933577</v>
      </c>
      <c r="D13" s="308">
        <v>551121</v>
      </c>
      <c r="E13" s="312">
        <v>556803</v>
      </c>
      <c r="F13" s="311">
        <v>8000</v>
      </c>
      <c r="G13" s="308">
        <f t="shared" si="0"/>
        <v>-122173</v>
      </c>
      <c r="H13" s="314">
        <f t="shared" si="1"/>
        <v>-0.22168090129027926</v>
      </c>
      <c r="I13" s="311">
        <f t="shared" si="2"/>
        <v>543121</v>
      </c>
      <c r="J13" s="317">
        <f t="shared" si="3"/>
        <v>67.890124999999998</v>
      </c>
    </row>
    <row r="14" spans="1:21" x14ac:dyDescent="0.2">
      <c r="A14" s="302" t="s">
        <v>287</v>
      </c>
      <c r="B14" s="308">
        <v>3800064</v>
      </c>
      <c r="C14" s="312">
        <v>5800064</v>
      </c>
      <c r="D14" s="308">
        <v>4456595</v>
      </c>
      <c r="E14" s="312">
        <v>5810071</v>
      </c>
      <c r="F14" s="311">
        <v>4456595</v>
      </c>
      <c r="G14" s="308">
        <f t="shared" si="0"/>
        <v>-656531</v>
      </c>
      <c r="H14" s="314">
        <f t="shared" si="1"/>
        <v>-0.14731672947620325</v>
      </c>
      <c r="I14" s="311">
        <f t="shared" si="2"/>
        <v>0</v>
      </c>
      <c r="J14" s="317">
        <f t="shared" si="3"/>
        <v>0</v>
      </c>
    </row>
    <row r="15" spans="1:21" x14ac:dyDescent="0.2">
      <c r="A15" s="302" t="s">
        <v>285</v>
      </c>
      <c r="B15" s="308">
        <v>0</v>
      </c>
      <c r="C15" s="312">
        <v>3468</v>
      </c>
      <c r="D15" s="308"/>
      <c r="E15" s="312"/>
      <c r="F15" s="311"/>
      <c r="G15" s="308"/>
      <c r="H15" s="314"/>
      <c r="I15" s="311"/>
      <c r="J15" s="317"/>
    </row>
    <row r="16" spans="1:21" x14ac:dyDescent="0.2">
      <c r="A16" s="302" t="s">
        <v>282</v>
      </c>
      <c r="B16" s="308">
        <v>19245</v>
      </c>
      <c r="C16" s="312">
        <v>133822</v>
      </c>
      <c r="D16" s="308">
        <v>394780</v>
      </c>
      <c r="E16" s="312">
        <v>567714</v>
      </c>
      <c r="F16" s="311">
        <v>345750</v>
      </c>
      <c r="G16" s="308">
        <f t="shared" si="0"/>
        <v>-375535</v>
      </c>
      <c r="H16" s="314">
        <f t="shared" si="1"/>
        <v>-0.95125132985460259</v>
      </c>
      <c r="I16" s="311">
        <f t="shared" si="2"/>
        <v>49030</v>
      </c>
      <c r="J16" s="317">
        <f t="shared" si="3"/>
        <v>0.14180766449746926</v>
      </c>
    </row>
    <row r="17" spans="1:10" x14ac:dyDescent="0.2">
      <c r="A17" s="302" t="s">
        <v>289</v>
      </c>
      <c r="B17" s="308"/>
      <c r="C17" s="312"/>
      <c r="D17" s="308"/>
      <c r="E17" s="312"/>
      <c r="F17" s="311"/>
      <c r="G17" s="308"/>
      <c r="H17" s="314"/>
      <c r="I17" s="311"/>
      <c r="J17" s="317"/>
    </row>
    <row r="18" spans="1:10" x14ac:dyDescent="0.2">
      <c r="A18" s="302" t="s">
        <v>39</v>
      </c>
      <c r="B18" s="308"/>
      <c r="C18" s="312"/>
      <c r="D18" s="308"/>
      <c r="E18" s="312"/>
      <c r="F18" s="311"/>
      <c r="G18" s="308"/>
      <c r="H18" s="314"/>
      <c r="I18" s="311"/>
      <c r="J18" s="317"/>
    </row>
    <row r="19" spans="1:10" x14ac:dyDescent="0.2">
      <c r="A19" s="302" t="s">
        <v>35</v>
      </c>
      <c r="B19" s="308"/>
      <c r="C19" s="312"/>
      <c r="D19" s="308"/>
      <c r="E19" s="312"/>
      <c r="F19" s="311"/>
      <c r="G19" s="308"/>
      <c r="H19" s="314"/>
      <c r="I19" s="311"/>
      <c r="J19" s="317"/>
    </row>
    <row r="20" spans="1:10" x14ac:dyDescent="0.2">
      <c r="A20" s="302" t="s">
        <v>31</v>
      </c>
      <c r="B20" s="308">
        <v>101854</v>
      </c>
      <c r="C20" s="312">
        <v>207386</v>
      </c>
      <c r="D20" s="308">
        <v>225009</v>
      </c>
      <c r="E20" s="312">
        <v>225009</v>
      </c>
      <c r="F20" s="311">
        <v>44080</v>
      </c>
      <c r="G20" s="308">
        <f t="shared" si="0"/>
        <v>-123155</v>
      </c>
      <c r="H20" s="314">
        <f t="shared" si="1"/>
        <v>-0.54733366220906721</v>
      </c>
      <c r="I20" s="311">
        <f t="shared" si="2"/>
        <v>180929</v>
      </c>
      <c r="J20" s="317">
        <f t="shared" si="3"/>
        <v>4.104559891107078</v>
      </c>
    </row>
    <row r="21" spans="1:10" x14ac:dyDescent="0.2">
      <c r="A21" s="302" t="s">
        <v>29</v>
      </c>
      <c r="B21" s="308"/>
      <c r="C21" s="312"/>
      <c r="D21" s="308"/>
      <c r="E21" s="312"/>
      <c r="F21" s="311"/>
      <c r="G21" s="308"/>
      <c r="H21" s="314"/>
      <c r="I21" s="311"/>
      <c r="J21" s="317"/>
    </row>
    <row r="22" spans="1:10" x14ac:dyDescent="0.2">
      <c r="A22" s="302" t="s">
        <v>283</v>
      </c>
      <c r="B22" s="308">
        <v>0</v>
      </c>
      <c r="C22" s="312">
        <v>9115</v>
      </c>
      <c r="D22" s="308">
        <v>21430</v>
      </c>
      <c r="E22" s="312">
        <v>83721</v>
      </c>
      <c r="F22" s="311">
        <v>22450</v>
      </c>
      <c r="G22" s="308">
        <f t="shared" si="0"/>
        <v>-21430</v>
      </c>
      <c r="H22" s="314"/>
      <c r="I22" s="311">
        <f t="shared" si="2"/>
        <v>-1020</v>
      </c>
      <c r="J22" s="317">
        <f t="shared" si="3"/>
        <v>-4.5434298440979959E-2</v>
      </c>
    </row>
    <row r="23" spans="1:10" x14ac:dyDescent="0.2">
      <c r="A23" s="302" t="s">
        <v>40</v>
      </c>
      <c r="B23" s="308">
        <v>521982</v>
      </c>
      <c r="C23" s="312">
        <v>711926</v>
      </c>
      <c r="D23" s="308">
        <v>673620</v>
      </c>
      <c r="E23" s="312">
        <v>651642</v>
      </c>
      <c r="F23" s="311">
        <v>651620</v>
      </c>
      <c r="G23" s="308">
        <f t="shared" si="0"/>
        <v>-151638</v>
      </c>
      <c r="H23" s="314">
        <f t="shared" si="1"/>
        <v>-0.2251091119622339</v>
      </c>
      <c r="I23" s="311">
        <f t="shared" si="2"/>
        <v>22000</v>
      </c>
      <c r="J23" s="317">
        <f t="shared" si="3"/>
        <v>3.3762008532580337E-2</v>
      </c>
    </row>
    <row r="24" spans="1:10" x14ac:dyDescent="0.2">
      <c r="A24" s="302" t="s">
        <v>43</v>
      </c>
      <c r="B24" s="308">
        <v>0</v>
      </c>
      <c r="C24" s="312">
        <v>221895</v>
      </c>
      <c r="D24" s="308">
        <v>72000</v>
      </c>
      <c r="E24" s="312">
        <v>105700</v>
      </c>
      <c r="F24" s="311"/>
      <c r="G24" s="308">
        <f t="shared" si="0"/>
        <v>-72000</v>
      </c>
      <c r="H24" s="314"/>
      <c r="I24" s="311">
        <f t="shared" si="2"/>
        <v>72000</v>
      </c>
      <c r="J24" s="317"/>
    </row>
    <row r="25" spans="1:10" x14ac:dyDescent="0.2">
      <c r="A25" s="302" t="s">
        <v>280</v>
      </c>
      <c r="B25" s="308">
        <v>297039</v>
      </c>
      <c r="C25" s="312">
        <v>474203</v>
      </c>
      <c r="D25" s="308">
        <v>356953</v>
      </c>
      <c r="E25" s="312">
        <v>618611</v>
      </c>
      <c r="F25" s="311">
        <v>275000</v>
      </c>
      <c r="G25" s="308">
        <f t="shared" si="0"/>
        <v>-59914</v>
      </c>
      <c r="H25" s="314">
        <f t="shared" si="1"/>
        <v>-0.16784842822444412</v>
      </c>
      <c r="I25" s="311">
        <f t="shared" si="2"/>
        <v>81953</v>
      </c>
      <c r="J25" s="317">
        <f t="shared" si="3"/>
        <v>0.2980109090909091</v>
      </c>
    </row>
    <row r="26" spans="1:10" x14ac:dyDescent="0.2">
      <c r="A26" s="302" t="s">
        <v>284</v>
      </c>
      <c r="B26" s="308">
        <v>503000</v>
      </c>
      <c r="C26" s="312">
        <v>857878</v>
      </c>
      <c r="D26" s="308">
        <v>803017</v>
      </c>
      <c r="E26" s="312">
        <v>802443</v>
      </c>
      <c r="F26" s="311">
        <v>800000</v>
      </c>
      <c r="G26" s="308">
        <f t="shared" si="0"/>
        <v>-300017</v>
      </c>
      <c r="H26" s="314">
        <f t="shared" si="1"/>
        <v>-0.3736122647465745</v>
      </c>
      <c r="I26" s="311">
        <f t="shared" si="2"/>
        <v>3017</v>
      </c>
      <c r="J26" s="317">
        <f t="shared" si="3"/>
        <v>3.7712499999999999E-3</v>
      </c>
    </row>
    <row r="27" spans="1:10" x14ac:dyDescent="0.2">
      <c r="A27" s="302" t="s">
        <v>277</v>
      </c>
      <c r="B27" s="308">
        <v>1666020</v>
      </c>
      <c r="C27" s="312">
        <v>2587191</v>
      </c>
      <c r="D27" s="308">
        <v>1924198</v>
      </c>
      <c r="E27" s="312">
        <v>2512094</v>
      </c>
      <c r="F27" s="311">
        <v>1460300</v>
      </c>
      <c r="G27" s="308">
        <f t="shared" si="0"/>
        <v>-258178</v>
      </c>
      <c r="H27" s="314">
        <f t="shared" si="1"/>
        <v>-0.13417434172574755</v>
      </c>
      <c r="I27" s="311">
        <f t="shared" si="2"/>
        <v>463898</v>
      </c>
      <c r="J27" s="317">
        <f t="shared" si="3"/>
        <v>0.31767308087379303</v>
      </c>
    </row>
    <row r="28" spans="1:10" x14ac:dyDescent="0.2">
      <c r="A28" s="302" t="s">
        <v>279</v>
      </c>
      <c r="B28" s="308">
        <v>2635476</v>
      </c>
      <c r="C28" s="312">
        <v>2647626</v>
      </c>
      <c r="D28" s="308">
        <v>2123481</v>
      </c>
      <c r="E28" s="312">
        <v>2142447</v>
      </c>
      <c r="F28" s="311">
        <v>2133000</v>
      </c>
      <c r="G28" s="308">
        <f t="shared" si="0"/>
        <v>511995</v>
      </c>
      <c r="H28" s="314">
        <f t="shared" si="1"/>
        <v>0.24111117547084246</v>
      </c>
      <c r="I28" s="311">
        <f t="shared" si="2"/>
        <v>-9519</v>
      </c>
      <c r="J28" s="317">
        <f t="shared" si="3"/>
        <v>-4.462728551336146E-3</v>
      </c>
    </row>
    <row r="29" spans="1:10" x14ac:dyDescent="0.2">
      <c r="A29" s="302" t="s">
        <v>28</v>
      </c>
      <c r="B29" s="308">
        <v>7245408</v>
      </c>
      <c r="C29" s="312">
        <v>4542110</v>
      </c>
      <c r="D29" s="308">
        <v>6497478</v>
      </c>
      <c r="E29" s="312">
        <v>3585846</v>
      </c>
      <c r="F29" s="311"/>
      <c r="G29" s="308">
        <f t="shared" si="0"/>
        <v>747930</v>
      </c>
      <c r="H29" s="314">
        <f t="shared" si="1"/>
        <v>0.11511081684308896</v>
      </c>
      <c r="I29" s="311">
        <f t="shared" si="2"/>
        <v>6497478</v>
      </c>
      <c r="J29" s="317"/>
    </row>
    <row r="30" spans="1:10" x14ac:dyDescent="0.2">
      <c r="A30" s="302" t="s">
        <v>286</v>
      </c>
      <c r="B30" s="308"/>
      <c r="C30" s="312"/>
      <c r="D30" s="308">
        <v>73500</v>
      </c>
      <c r="E30" s="312">
        <v>50548</v>
      </c>
      <c r="F30" s="311">
        <v>4825396</v>
      </c>
      <c r="G30" s="308">
        <f t="shared" si="0"/>
        <v>-73500</v>
      </c>
      <c r="H30" s="314">
        <f t="shared" si="1"/>
        <v>-1</v>
      </c>
      <c r="I30" s="311">
        <f t="shared" si="2"/>
        <v>-4751896</v>
      </c>
      <c r="J30" s="317">
        <f t="shared" si="3"/>
        <v>-0.98476808949980477</v>
      </c>
    </row>
    <row r="31" spans="1:10" x14ac:dyDescent="0.2">
      <c r="A31" s="302" t="s">
        <v>288</v>
      </c>
      <c r="B31" s="308"/>
      <c r="C31" s="312"/>
      <c r="D31" s="308"/>
      <c r="E31" s="312"/>
      <c r="F31" s="311"/>
      <c r="G31" s="308"/>
      <c r="H31" s="314"/>
      <c r="I31" s="311"/>
      <c r="J31" s="317"/>
    </row>
    <row r="32" spans="1:10" x14ac:dyDescent="0.2">
      <c r="A32" s="302" t="s">
        <v>276</v>
      </c>
      <c r="B32" s="308">
        <v>0</v>
      </c>
      <c r="C32" s="312">
        <v>15801</v>
      </c>
      <c r="D32" s="308">
        <v>3060</v>
      </c>
      <c r="E32" s="312">
        <v>43629</v>
      </c>
      <c r="F32" s="311">
        <v>3500</v>
      </c>
      <c r="G32" s="308">
        <f t="shared" si="0"/>
        <v>-3060</v>
      </c>
      <c r="H32" s="314">
        <f t="shared" si="1"/>
        <v>-1</v>
      </c>
      <c r="I32" s="311">
        <f t="shared" si="2"/>
        <v>-440</v>
      </c>
      <c r="J32" s="317">
        <f t="shared" si="3"/>
        <v>-0.12571428571428572</v>
      </c>
    </row>
    <row r="33" spans="1:10" x14ac:dyDescent="0.2">
      <c r="A33" s="302" t="s">
        <v>290</v>
      </c>
      <c r="B33" s="308"/>
      <c r="C33" s="312"/>
      <c r="D33" s="308"/>
      <c r="E33" s="312"/>
      <c r="F33" s="311"/>
      <c r="G33" s="308"/>
      <c r="H33" s="314"/>
      <c r="I33" s="311"/>
      <c r="J33" s="317"/>
    </row>
    <row r="34" spans="1:10" x14ac:dyDescent="0.2">
      <c r="A34" s="302" t="s">
        <v>38</v>
      </c>
      <c r="B34" s="308"/>
      <c r="C34" s="312"/>
      <c r="D34" s="308"/>
      <c r="E34" s="312"/>
      <c r="F34" s="311"/>
      <c r="G34" s="308"/>
      <c r="H34" s="314"/>
      <c r="I34" s="311"/>
      <c r="J34" s="317"/>
    </row>
    <row r="35" spans="1:10" x14ac:dyDescent="0.2">
      <c r="A35" s="302" t="s">
        <v>275</v>
      </c>
      <c r="B35" s="308"/>
      <c r="C35" s="312"/>
      <c r="D35" s="308"/>
      <c r="E35" s="312"/>
      <c r="F35" s="311"/>
      <c r="G35" s="308"/>
      <c r="H35" s="314"/>
      <c r="I35" s="311"/>
      <c r="J35" s="317"/>
    </row>
    <row r="36" spans="1:10" x14ac:dyDescent="0.2">
      <c r="A36" s="302" t="s">
        <v>41</v>
      </c>
      <c r="B36" s="308">
        <v>99780</v>
      </c>
      <c r="C36" s="312">
        <v>140051</v>
      </c>
      <c r="D36" s="308">
        <v>240580</v>
      </c>
      <c r="E36" s="312">
        <v>171781</v>
      </c>
      <c r="F36" s="311">
        <v>66280</v>
      </c>
      <c r="G36" s="308">
        <f t="shared" si="0"/>
        <v>-140800</v>
      </c>
      <c r="H36" s="314">
        <f t="shared" si="1"/>
        <v>-0.58525230692493146</v>
      </c>
      <c r="I36" s="311">
        <f t="shared" si="2"/>
        <v>174300</v>
      </c>
      <c r="J36" s="317">
        <f t="shared" si="3"/>
        <v>2.6297525648762825</v>
      </c>
    </row>
    <row r="37" spans="1:10" x14ac:dyDescent="0.2">
      <c r="A37" s="303"/>
      <c r="B37" s="298"/>
      <c r="C37" s="313"/>
      <c r="D37" s="298"/>
      <c r="E37" s="313"/>
      <c r="F37" s="304"/>
      <c r="G37" s="308"/>
      <c r="H37" s="314"/>
      <c r="I37" s="319"/>
      <c r="J37" s="318"/>
    </row>
    <row r="38" spans="1:10" x14ac:dyDescent="0.2">
      <c r="A38" s="297" t="s">
        <v>56</v>
      </c>
      <c r="B38" s="300">
        <f t="shared" ref="B38:G38" si="4">SUM(B6:B36)</f>
        <v>18137208</v>
      </c>
      <c r="C38" s="300">
        <f t="shared" si="4"/>
        <v>20960951</v>
      </c>
      <c r="D38" s="300">
        <f t="shared" si="4"/>
        <v>19708358</v>
      </c>
      <c r="E38" s="300">
        <f t="shared" si="4"/>
        <v>19626611</v>
      </c>
      <c r="F38" s="300">
        <f t="shared" si="4"/>
        <v>15617571</v>
      </c>
      <c r="G38" s="300">
        <f t="shared" si="4"/>
        <v>-1571150</v>
      </c>
      <c r="H38" s="315">
        <f>+(B38-D38)/D38</f>
        <v>-7.9719984790209308E-2</v>
      </c>
      <c r="I38" s="300">
        <f>SUM(I6:I36)</f>
        <v>4090787</v>
      </c>
      <c r="J38" s="315">
        <f>+(D38-F38)/F38</f>
        <v>0.26193490652291573</v>
      </c>
    </row>
    <row r="39" spans="1:10" x14ac:dyDescent="0.2">
      <c r="A39" s="1" t="s">
        <v>58</v>
      </c>
      <c r="B39" s="2"/>
      <c r="C39" s="2"/>
      <c r="D39" s="2"/>
      <c r="E39" s="2"/>
      <c r="F39" s="2"/>
      <c r="G39" s="2"/>
      <c r="H39" s="2"/>
      <c r="I39" s="2"/>
    </row>
    <row r="40" spans="1:10" x14ac:dyDescent="0.2">
      <c r="A40" s="1" t="s">
        <v>986</v>
      </c>
      <c r="B40" s="42"/>
      <c r="C40" s="42"/>
      <c r="D40" s="42"/>
      <c r="E40" s="42"/>
      <c r="F40" s="42"/>
      <c r="G40" s="42"/>
      <c r="H40" s="42"/>
      <c r="I40" s="42"/>
    </row>
    <row r="41" spans="1:10" x14ac:dyDescent="0.2">
      <c r="A41" s="1" t="s">
        <v>166</v>
      </c>
      <c r="B41" s="2"/>
      <c r="C41" s="2"/>
      <c r="D41" s="2"/>
      <c r="E41" s="2"/>
      <c r="F41" s="2"/>
      <c r="G41" s="2"/>
      <c r="H41" s="2"/>
      <c r="I41" s="2"/>
    </row>
    <row r="42" spans="1:10" x14ac:dyDescent="0.2">
      <c r="A42" s="1"/>
      <c r="B42" s="2"/>
      <c r="C42" s="2"/>
      <c r="D42" s="2"/>
      <c r="E42" s="2"/>
      <c r="F42" s="2"/>
      <c r="G42" s="2"/>
      <c r="H42" s="2"/>
      <c r="I42" s="2"/>
    </row>
  </sheetData>
  <mergeCells count="10"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F4:F5"/>
  </mergeCells>
  <printOptions horizontalCentered="1"/>
  <pageMargins left="0.25" right="0.25" top="0.75" bottom="0.75" header="0.3" footer="0.3"/>
  <pageSetup paperSize="9" scale="85" orientation="landscape" r:id="rId1"/>
  <headerFooter alignWithMargins="0">
    <oddHeader>&amp;C&amp;"Arial,Negrita"&amp;18PROYECTO DE PRESUPUESTO 2021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9">
    <tabColor theme="9" tint="-0.249977111117893"/>
    <pageSetUpPr fitToPage="1"/>
  </sheetPr>
  <dimension ref="A1:Y32"/>
  <sheetViews>
    <sheetView view="pageLayout" zoomScale="85" zoomScaleNormal="100" zoomScaleSheetLayoutView="90" zoomScalePageLayoutView="85" workbookViewId="0">
      <selection activeCell="D64" sqref="D64"/>
    </sheetView>
  </sheetViews>
  <sheetFormatPr baseColWidth="10" defaultRowHeight="12" x14ac:dyDescent="0.2"/>
  <cols>
    <col min="1" max="1" width="31.42578125" style="3" customWidth="1"/>
    <col min="2" max="3" width="15.7109375" style="3" customWidth="1"/>
    <col min="4" max="5" width="15.7109375" style="75" customWidth="1"/>
    <col min="6" max="7" width="15.7109375" style="51" customWidth="1"/>
    <col min="8" max="8" width="15.7109375" style="75" customWidth="1"/>
    <col min="9" max="11" width="15.7109375" style="51" customWidth="1"/>
    <col min="12" max="13" width="15.7109375" style="3" customWidth="1"/>
    <col min="14" max="14" width="15.7109375" style="51" customWidth="1"/>
    <col min="15" max="16384" width="11.42578125" style="3"/>
  </cols>
  <sheetData>
    <row r="1" spans="1:25" s="5" customFormat="1" ht="15.75" customHeight="1" x14ac:dyDescent="0.2">
      <c r="A1" s="104" t="s">
        <v>987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25" s="5" customFormat="1" x14ac:dyDescent="0.2">
      <c r="A2" s="104" t="s">
        <v>489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</row>
    <row r="3" spans="1:25" s="51" customFormat="1" x14ac:dyDescent="0.2">
      <c r="A3" s="8"/>
      <c r="B3" s="10"/>
      <c r="D3" s="75"/>
      <c r="E3" s="75"/>
      <c r="G3" s="10"/>
      <c r="H3" s="10"/>
    </row>
    <row r="4" spans="1:25" ht="13.5" hidden="1" customHeight="1" x14ac:dyDescent="0.2">
      <c r="A4" s="38" t="s">
        <v>83</v>
      </c>
      <c r="B4" s="38"/>
      <c r="C4" s="33"/>
      <c r="D4" s="76"/>
      <c r="E4" s="76"/>
      <c r="F4" s="52"/>
      <c r="G4" s="52"/>
      <c r="H4" s="76"/>
      <c r="I4" s="52"/>
      <c r="J4" s="52"/>
      <c r="K4" s="52"/>
      <c r="L4" s="33"/>
      <c r="M4" s="33"/>
      <c r="N4" s="52"/>
    </row>
    <row r="5" spans="1:25" ht="57" customHeight="1" x14ac:dyDescent="0.2">
      <c r="A5" s="385" t="s">
        <v>87</v>
      </c>
      <c r="B5" s="374" t="s">
        <v>88</v>
      </c>
      <c r="C5" s="374" t="s">
        <v>89</v>
      </c>
      <c r="D5" s="374" t="s">
        <v>206</v>
      </c>
      <c r="E5" s="374" t="s">
        <v>207</v>
      </c>
      <c r="F5" s="374" t="s">
        <v>243</v>
      </c>
      <c r="G5" s="374" t="s">
        <v>167</v>
      </c>
      <c r="H5" s="374" t="s">
        <v>205</v>
      </c>
      <c r="I5" s="374" t="s">
        <v>169</v>
      </c>
      <c r="J5" s="374" t="s">
        <v>168</v>
      </c>
      <c r="K5" s="374" t="s">
        <v>170</v>
      </c>
      <c r="L5" s="374" t="s">
        <v>171</v>
      </c>
      <c r="M5" s="374" t="s">
        <v>172</v>
      </c>
      <c r="N5" s="374" t="s">
        <v>173</v>
      </c>
    </row>
    <row r="6" spans="1:25" x14ac:dyDescent="0.2">
      <c r="A6" s="34">
        <v>1</v>
      </c>
      <c r="B6" s="394"/>
      <c r="C6" s="2"/>
      <c r="D6" s="397"/>
      <c r="E6" s="2"/>
      <c r="F6" s="397"/>
      <c r="G6" s="2"/>
      <c r="H6" s="397"/>
      <c r="I6" s="2"/>
      <c r="J6" s="397"/>
      <c r="K6" s="2"/>
      <c r="L6" s="397"/>
      <c r="M6" s="2"/>
      <c r="N6" s="397"/>
    </row>
    <row r="7" spans="1:25" x14ac:dyDescent="0.2">
      <c r="A7" s="34">
        <v>2</v>
      </c>
      <c r="B7" s="395"/>
      <c r="C7" s="2"/>
      <c r="D7" s="191"/>
      <c r="E7" s="2"/>
      <c r="F7" s="191"/>
      <c r="G7" s="2"/>
      <c r="H7" s="191"/>
      <c r="I7" s="2"/>
      <c r="J7" s="191"/>
      <c r="K7" s="2"/>
      <c r="L7" s="191"/>
      <c r="M7" s="2"/>
      <c r="N7" s="191"/>
    </row>
    <row r="8" spans="1:25" x14ac:dyDescent="0.2">
      <c r="A8" s="34">
        <v>3</v>
      </c>
      <c r="B8" s="395"/>
      <c r="C8" s="2"/>
      <c r="D8" s="191"/>
      <c r="E8" s="2"/>
      <c r="F8" s="191"/>
      <c r="G8" s="2"/>
      <c r="H8" s="191"/>
      <c r="I8" s="2"/>
      <c r="J8" s="191"/>
      <c r="K8" s="2"/>
      <c r="L8" s="191"/>
      <c r="M8" s="2"/>
      <c r="N8" s="191"/>
    </row>
    <row r="9" spans="1:25" x14ac:dyDescent="0.2">
      <c r="A9" s="34">
        <v>4</v>
      </c>
      <c r="B9" s="395"/>
      <c r="C9" s="2"/>
      <c r="D9" s="191"/>
      <c r="E9" s="2"/>
      <c r="F9" s="191"/>
      <c r="G9" s="2"/>
      <c r="H9" s="191"/>
      <c r="I9" s="2"/>
      <c r="J9" s="191"/>
      <c r="K9" s="2"/>
      <c r="L9" s="191"/>
      <c r="M9" s="2"/>
      <c r="N9" s="191"/>
    </row>
    <row r="10" spans="1:25" x14ac:dyDescent="0.2">
      <c r="A10" s="34">
        <v>5</v>
      </c>
      <c r="B10" s="395"/>
      <c r="C10" s="2"/>
      <c r="D10" s="191"/>
      <c r="E10" s="2"/>
      <c r="F10" s="191"/>
      <c r="G10" s="2"/>
      <c r="H10" s="191"/>
      <c r="I10" s="2"/>
      <c r="J10" s="191"/>
      <c r="K10" s="2"/>
      <c r="L10" s="191"/>
      <c r="M10" s="2"/>
      <c r="N10" s="191"/>
    </row>
    <row r="11" spans="1:25" x14ac:dyDescent="0.2">
      <c r="A11" s="34">
        <v>6</v>
      </c>
      <c r="B11" s="395"/>
      <c r="C11" s="2"/>
      <c r="D11" s="191"/>
      <c r="E11" s="2"/>
      <c r="F11" s="191"/>
      <c r="G11" s="2"/>
      <c r="H11" s="191"/>
      <c r="I11" s="2"/>
      <c r="J11" s="191"/>
      <c r="K11" s="2"/>
      <c r="L11" s="191"/>
      <c r="M11" s="2"/>
      <c r="N11" s="191"/>
    </row>
    <row r="12" spans="1:25" x14ac:dyDescent="0.2">
      <c r="A12" s="34">
        <v>7</v>
      </c>
      <c r="B12" s="395"/>
      <c r="C12" s="2"/>
      <c r="D12" s="191"/>
      <c r="E12" s="2"/>
      <c r="F12" s="191"/>
      <c r="G12" s="2"/>
      <c r="H12" s="191"/>
      <c r="I12" s="2"/>
      <c r="J12" s="191"/>
      <c r="K12" s="2"/>
      <c r="L12" s="191"/>
      <c r="M12" s="2"/>
      <c r="N12" s="191"/>
    </row>
    <row r="13" spans="1:25" x14ac:dyDescent="0.2">
      <c r="A13" s="34">
        <v>8</v>
      </c>
      <c r="B13" s="395"/>
      <c r="C13" s="2"/>
      <c r="D13" s="191"/>
      <c r="E13" s="2"/>
      <c r="F13" s="191"/>
      <c r="G13" s="2"/>
      <c r="H13" s="191"/>
      <c r="I13" s="2"/>
      <c r="J13" s="191"/>
      <c r="K13" s="2"/>
      <c r="L13" s="191"/>
      <c r="M13" s="2"/>
      <c r="N13" s="191"/>
    </row>
    <row r="14" spans="1:25" x14ac:dyDescent="0.2">
      <c r="A14" s="34">
        <v>9</v>
      </c>
      <c r="B14" s="395"/>
      <c r="C14" s="2"/>
      <c r="D14" s="191"/>
      <c r="E14" s="2"/>
      <c r="F14" s="191"/>
      <c r="G14" s="2"/>
      <c r="H14" s="191"/>
      <c r="I14" s="2"/>
      <c r="J14" s="191"/>
      <c r="K14" s="2"/>
      <c r="L14" s="191"/>
      <c r="M14" s="2"/>
      <c r="N14" s="191"/>
    </row>
    <row r="15" spans="1:25" x14ac:dyDescent="0.2">
      <c r="A15" s="34">
        <v>10</v>
      </c>
      <c r="B15" s="395"/>
      <c r="C15" s="2"/>
      <c r="D15" s="191"/>
      <c r="E15" s="2"/>
      <c r="F15" s="191"/>
      <c r="G15" s="2"/>
      <c r="H15" s="191"/>
      <c r="I15" s="2"/>
      <c r="J15" s="191"/>
      <c r="K15" s="2"/>
      <c r="L15" s="191"/>
      <c r="M15" s="2"/>
      <c r="N15" s="191"/>
    </row>
    <row r="16" spans="1:25" x14ac:dyDescent="0.2">
      <c r="A16" s="34">
        <v>11</v>
      </c>
      <c r="B16" s="395"/>
      <c r="C16" s="2"/>
      <c r="D16" s="191"/>
      <c r="E16" s="2"/>
      <c r="F16" s="191"/>
      <c r="G16" s="2"/>
      <c r="H16" s="191"/>
      <c r="I16" s="2"/>
      <c r="J16" s="191"/>
      <c r="K16" s="2"/>
      <c r="L16" s="191"/>
      <c r="M16" s="2"/>
      <c r="N16" s="191"/>
    </row>
    <row r="17" spans="1:14" x14ac:dyDescent="0.2">
      <c r="A17" s="34">
        <v>12</v>
      </c>
      <c r="B17" s="395"/>
      <c r="C17" s="2"/>
      <c r="D17" s="191"/>
      <c r="E17" s="2"/>
      <c r="F17" s="191"/>
      <c r="G17" s="2"/>
      <c r="H17" s="191"/>
      <c r="I17" s="2"/>
      <c r="J17" s="191"/>
      <c r="K17" s="2"/>
      <c r="L17" s="191"/>
      <c r="M17" s="2"/>
      <c r="N17" s="191"/>
    </row>
    <row r="18" spans="1:14" x14ac:dyDescent="0.2">
      <c r="A18" s="34">
        <v>13</v>
      </c>
      <c r="B18" s="395"/>
      <c r="C18" s="2"/>
      <c r="D18" s="191"/>
      <c r="E18" s="2"/>
      <c r="F18" s="191"/>
      <c r="G18" s="2"/>
      <c r="H18" s="191"/>
      <c r="I18" s="2"/>
      <c r="J18" s="191"/>
      <c r="K18" s="2"/>
      <c r="L18" s="191"/>
      <c r="M18" s="2"/>
      <c r="N18" s="191"/>
    </row>
    <row r="19" spans="1:14" x14ac:dyDescent="0.2">
      <c r="A19" s="34">
        <v>14</v>
      </c>
      <c r="B19" s="395"/>
      <c r="C19" s="2"/>
      <c r="D19" s="191"/>
      <c r="E19" s="2"/>
      <c r="F19" s="191"/>
      <c r="G19" s="2"/>
      <c r="H19" s="191"/>
      <c r="I19" s="2"/>
      <c r="J19" s="191"/>
      <c r="K19" s="2"/>
      <c r="L19" s="191"/>
      <c r="M19" s="2"/>
      <c r="N19" s="191"/>
    </row>
    <row r="20" spans="1:14" x14ac:dyDescent="0.2">
      <c r="A20" s="34">
        <v>15</v>
      </c>
      <c r="B20" s="395"/>
      <c r="C20" s="2"/>
      <c r="D20" s="191"/>
      <c r="E20" s="2"/>
      <c r="F20" s="191"/>
      <c r="G20" s="2"/>
      <c r="H20" s="191"/>
      <c r="I20" s="2"/>
      <c r="J20" s="191"/>
      <c r="K20" s="2"/>
      <c r="L20" s="191"/>
      <c r="M20" s="2"/>
      <c r="N20" s="191"/>
    </row>
    <row r="21" spans="1:14" x14ac:dyDescent="0.2">
      <c r="A21" s="34">
        <v>16</v>
      </c>
      <c r="B21" s="395"/>
      <c r="C21" s="2"/>
      <c r="D21" s="191"/>
      <c r="E21" s="2"/>
      <c r="F21" s="191"/>
      <c r="G21" s="2"/>
      <c r="H21" s="191"/>
      <c r="I21" s="2"/>
      <c r="J21" s="191"/>
      <c r="K21" s="2"/>
      <c r="L21" s="191"/>
      <c r="M21" s="2"/>
      <c r="N21" s="191"/>
    </row>
    <row r="22" spans="1:14" x14ac:dyDescent="0.2">
      <c r="A22" s="34">
        <v>17</v>
      </c>
      <c r="B22" s="395"/>
      <c r="C22" s="2"/>
      <c r="D22" s="191"/>
      <c r="E22" s="2"/>
      <c r="F22" s="191"/>
      <c r="G22" s="2"/>
      <c r="H22" s="191"/>
      <c r="I22" s="2"/>
      <c r="J22" s="191"/>
      <c r="K22" s="2"/>
      <c r="L22" s="191"/>
      <c r="M22" s="2"/>
      <c r="N22" s="191"/>
    </row>
    <row r="23" spans="1:14" x14ac:dyDescent="0.2">
      <c r="A23" s="34">
        <v>18</v>
      </c>
      <c r="B23" s="395"/>
      <c r="C23" s="2"/>
      <c r="D23" s="191"/>
      <c r="E23" s="2"/>
      <c r="F23" s="191"/>
      <c r="G23" s="2"/>
      <c r="H23" s="191"/>
      <c r="I23" s="2"/>
      <c r="J23" s="191"/>
      <c r="K23" s="2"/>
      <c r="L23" s="191"/>
      <c r="M23" s="2"/>
      <c r="N23" s="191"/>
    </row>
    <row r="24" spans="1:14" x14ac:dyDescent="0.2">
      <c r="A24" s="34">
        <v>19</v>
      </c>
      <c r="B24" s="395"/>
      <c r="C24" s="2"/>
      <c r="D24" s="191"/>
      <c r="E24" s="2"/>
      <c r="F24" s="191"/>
      <c r="G24" s="2"/>
      <c r="H24" s="191"/>
      <c r="I24" s="2"/>
      <c r="J24" s="191"/>
      <c r="K24" s="2"/>
      <c r="L24" s="191"/>
      <c r="M24" s="2"/>
      <c r="N24" s="191"/>
    </row>
    <row r="25" spans="1:14" x14ac:dyDescent="0.2">
      <c r="A25" s="34">
        <v>20</v>
      </c>
      <c r="B25" s="395"/>
      <c r="C25" s="2"/>
      <c r="D25" s="191"/>
      <c r="E25" s="2"/>
      <c r="F25" s="191"/>
      <c r="G25" s="2"/>
      <c r="H25" s="191"/>
      <c r="I25" s="2"/>
      <c r="J25" s="191"/>
      <c r="K25" s="2"/>
      <c r="L25" s="191"/>
      <c r="M25" s="2"/>
      <c r="N25" s="191"/>
    </row>
    <row r="26" spans="1:14" x14ac:dyDescent="0.2">
      <c r="A26" s="393" t="s">
        <v>100</v>
      </c>
      <c r="B26" s="396"/>
      <c r="C26" s="26"/>
      <c r="D26" s="398"/>
      <c r="E26" s="26"/>
      <c r="F26" s="398"/>
      <c r="G26" s="26"/>
      <c r="H26" s="398"/>
      <c r="I26" s="26"/>
      <c r="J26" s="398"/>
      <c r="K26" s="26"/>
      <c r="L26" s="398"/>
      <c r="M26" s="26"/>
      <c r="N26" s="398"/>
    </row>
    <row r="27" spans="1:14" x14ac:dyDescent="0.2">
      <c r="A27" s="297" t="s">
        <v>2</v>
      </c>
      <c r="B27" s="297"/>
      <c r="C27" s="392"/>
      <c r="D27" s="392"/>
      <c r="E27" s="392"/>
      <c r="F27" s="392"/>
      <c r="G27" s="392"/>
      <c r="H27" s="392"/>
      <c r="I27" s="392"/>
      <c r="J27" s="392"/>
      <c r="K27" s="392"/>
      <c r="L27" s="392"/>
      <c r="M27" s="392"/>
      <c r="N27" s="392"/>
    </row>
    <row r="28" spans="1:14" s="51" customFormat="1" x14ac:dyDescent="0.2">
      <c r="A28" s="1" t="s">
        <v>391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4" x14ac:dyDescent="0.2">
      <c r="A29" s="18"/>
      <c r="B29" s="18"/>
    </row>
    <row r="30" spans="1:14" x14ac:dyDescent="0.2">
      <c r="A30" s="18"/>
    </row>
    <row r="31" spans="1:14" x14ac:dyDescent="0.2">
      <c r="A31" s="18"/>
    </row>
    <row r="32" spans="1:14" x14ac:dyDescent="0.2">
      <c r="A32" s="18"/>
    </row>
  </sheetData>
  <phoneticPr fontId="12" type="noConversion"/>
  <printOptions horizontalCentered="1"/>
  <pageMargins left="0.25" right="0.25" top="0.75" bottom="0.75" header="0.3" footer="0.3"/>
  <pageSetup paperSize="9" scale="61" orientation="landscape" r:id="rId1"/>
  <headerFooter alignWithMargins="0">
    <oddHeader xml:space="preserve">&amp;C&amp;"Arial,Negrita"&amp;18PROYECTO DE PRESUPUESTO 2021
</oddHeader>
    <oddFooter>&amp;L&amp;"Arial,Negrita"&amp;8PROYECTO DE PRESUPUESTO PARA EL AÑO FISCAL 2021
INFORMACIÓN PARA LA COMISIÓN DE PRESUPUESTO Y CUENTA GENERAL DE LA REPÚBLICA DEL CONGRESO DE LA REPÚBLICA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30">
    <tabColor theme="9" tint="-0.249977111117893"/>
    <pageSetUpPr fitToPage="1"/>
  </sheetPr>
  <dimension ref="A1:Z294"/>
  <sheetViews>
    <sheetView view="pageLayout" zoomScaleNormal="100" zoomScaleSheetLayoutView="100" workbookViewId="0">
      <selection activeCell="C218" sqref="C218"/>
    </sheetView>
  </sheetViews>
  <sheetFormatPr baseColWidth="10" defaultRowHeight="12" x14ac:dyDescent="0.2"/>
  <cols>
    <col min="1" max="1" width="5.42578125" style="103" customWidth="1"/>
    <col min="2" max="2" width="39.140625" style="3" customWidth="1"/>
    <col min="3" max="3" width="18" style="3" customWidth="1"/>
    <col min="4" max="4" width="20.28515625" style="75" customWidth="1"/>
    <col min="5" max="5" width="17.140625" style="3" customWidth="1"/>
    <col min="6" max="6" width="13.42578125" style="653" bestFit="1" customWidth="1"/>
    <col min="7" max="7" width="25.42578125" style="75" customWidth="1"/>
    <col min="8" max="8" width="14.7109375" style="3" customWidth="1"/>
    <col min="9" max="9" width="14.42578125" style="3" customWidth="1"/>
    <col min="10" max="10" width="14" style="75" customWidth="1"/>
    <col min="11" max="11" width="45.42578125" style="3" customWidth="1"/>
    <col min="12" max="16384" width="11.42578125" style="3"/>
  </cols>
  <sheetData>
    <row r="1" spans="1:26" s="5" customFormat="1" ht="15.75" customHeight="1" x14ac:dyDescent="0.2">
      <c r="B1" s="104" t="s">
        <v>988</v>
      </c>
      <c r="C1" s="104"/>
      <c r="D1" s="104"/>
      <c r="E1" s="104"/>
      <c r="F1" s="633"/>
      <c r="G1" s="104"/>
      <c r="H1" s="104"/>
      <c r="I1" s="104"/>
      <c r="J1" s="104"/>
      <c r="K1" s="104"/>
    </row>
    <row r="2" spans="1:26" s="5" customFormat="1" x14ac:dyDescent="0.2">
      <c r="B2" s="104" t="s">
        <v>489</v>
      </c>
      <c r="C2" s="104"/>
      <c r="D2" s="104"/>
      <c r="E2" s="104"/>
      <c r="F2" s="633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</row>
    <row r="3" spans="1:26" ht="14.25" customHeight="1" x14ac:dyDescent="0.2">
      <c r="B3" s="9"/>
      <c r="C3" s="9"/>
      <c r="D3" s="9"/>
      <c r="E3" s="12"/>
      <c r="F3" s="634"/>
      <c r="G3" s="12"/>
      <c r="H3" s="17"/>
    </row>
    <row r="4" spans="1:26" ht="13.5" hidden="1" customHeight="1" x14ac:dyDescent="0.2">
      <c r="B4" s="38" t="s">
        <v>83</v>
      </c>
      <c r="C4" s="38"/>
      <c r="D4" s="38"/>
      <c r="E4" s="76"/>
      <c r="F4" s="635"/>
      <c r="G4" s="76"/>
      <c r="H4" s="76" t="s">
        <v>42</v>
      </c>
      <c r="I4" s="76" t="s">
        <v>84</v>
      </c>
      <c r="J4" s="76"/>
      <c r="K4" s="33"/>
    </row>
    <row r="5" spans="1:26" ht="36" x14ac:dyDescent="0.2">
      <c r="A5" s="390" t="s">
        <v>954</v>
      </c>
      <c r="B5" s="390" t="s">
        <v>90</v>
      </c>
      <c r="C5" s="391" t="s">
        <v>89</v>
      </c>
      <c r="D5" s="391" t="s">
        <v>206</v>
      </c>
      <c r="E5" s="391" t="s">
        <v>207</v>
      </c>
      <c r="F5" s="636" t="s">
        <v>4</v>
      </c>
      <c r="G5" s="391" t="s">
        <v>205</v>
      </c>
      <c r="H5" s="391" t="s">
        <v>92</v>
      </c>
      <c r="I5" s="391" t="s">
        <v>167</v>
      </c>
      <c r="J5" s="391" t="s">
        <v>172</v>
      </c>
      <c r="K5" s="391" t="s">
        <v>91</v>
      </c>
    </row>
    <row r="6" spans="1:26" s="434" customFormat="1" ht="35.25" customHeight="1" x14ac:dyDescent="0.2">
      <c r="A6" s="515">
        <v>1</v>
      </c>
      <c r="B6" s="554" t="s">
        <v>1200</v>
      </c>
      <c r="C6" s="516" t="s">
        <v>882</v>
      </c>
      <c r="D6" s="401" t="s">
        <v>883</v>
      </c>
      <c r="E6" s="515" t="s">
        <v>1201</v>
      </c>
      <c r="F6" s="517">
        <v>127043.82</v>
      </c>
      <c r="G6" s="518" t="s">
        <v>1202</v>
      </c>
      <c r="H6" s="518" t="s">
        <v>857</v>
      </c>
      <c r="I6" s="518" t="s">
        <v>1203</v>
      </c>
      <c r="J6" s="518"/>
      <c r="K6" s="519" t="s">
        <v>1204</v>
      </c>
      <c r="L6" s="432"/>
      <c r="M6" s="433"/>
    </row>
    <row r="7" spans="1:26" s="443" customFormat="1" ht="22.5" customHeight="1" x14ac:dyDescent="0.2">
      <c r="A7" s="401">
        <v>2</v>
      </c>
      <c r="B7" s="555" t="s">
        <v>1205</v>
      </c>
      <c r="C7" s="416" t="s">
        <v>882</v>
      </c>
      <c r="D7" s="401" t="s">
        <v>883</v>
      </c>
      <c r="E7" s="401" t="s">
        <v>1206</v>
      </c>
      <c r="F7" s="418">
        <v>329369.98</v>
      </c>
      <c r="G7" s="403" t="s">
        <v>1207</v>
      </c>
      <c r="H7" s="419" t="s">
        <v>857</v>
      </c>
      <c r="I7" s="419" t="s">
        <v>1208</v>
      </c>
      <c r="J7" s="419"/>
      <c r="K7" s="420" t="s">
        <v>1204</v>
      </c>
      <c r="L7" s="442"/>
      <c r="M7" s="442"/>
    </row>
    <row r="8" spans="1:26" s="434" customFormat="1" ht="30" customHeight="1" x14ac:dyDescent="0.2">
      <c r="A8" s="401">
        <v>3</v>
      </c>
      <c r="B8" s="557" t="s">
        <v>1209</v>
      </c>
      <c r="C8" s="401" t="s">
        <v>882</v>
      </c>
      <c r="D8" s="401" t="s">
        <v>883</v>
      </c>
      <c r="E8" s="401" t="s">
        <v>1210</v>
      </c>
      <c r="F8" s="418">
        <v>79999.63</v>
      </c>
      <c r="G8" s="403" t="s">
        <v>1211</v>
      </c>
      <c r="H8" s="403" t="s">
        <v>857</v>
      </c>
      <c r="I8" s="421" t="s">
        <v>1208</v>
      </c>
      <c r="J8" s="421"/>
      <c r="K8" s="404"/>
      <c r="L8" s="444"/>
      <c r="M8" s="433"/>
    </row>
    <row r="9" spans="1:26" s="434" customFormat="1" ht="24" x14ac:dyDescent="0.2">
      <c r="A9" s="401">
        <v>4</v>
      </c>
      <c r="B9" s="557" t="s">
        <v>1212</v>
      </c>
      <c r="C9" s="416" t="s">
        <v>866</v>
      </c>
      <c r="D9" s="401" t="s">
        <v>872</v>
      </c>
      <c r="E9" s="401" t="s">
        <v>1213</v>
      </c>
      <c r="F9" s="402">
        <v>33600</v>
      </c>
      <c r="G9" s="423" t="s">
        <v>1214</v>
      </c>
      <c r="H9" s="403" t="s">
        <v>857</v>
      </c>
      <c r="I9" s="401" t="s">
        <v>1215</v>
      </c>
      <c r="J9" s="401"/>
      <c r="K9" s="411" t="s">
        <v>1216</v>
      </c>
      <c r="L9" s="441"/>
    </row>
    <row r="10" spans="1:26" s="434" customFormat="1" ht="36" x14ac:dyDescent="0.2">
      <c r="A10" s="401">
        <v>5</v>
      </c>
      <c r="B10" s="557" t="s">
        <v>1217</v>
      </c>
      <c r="C10" s="416" t="s">
        <v>866</v>
      </c>
      <c r="D10" s="559" t="s">
        <v>872</v>
      </c>
      <c r="E10" s="401" t="s">
        <v>1213</v>
      </c>
      <c r="F10" s="412">
        <v>8000</v>
      </c>
      <c r="G10" s="408" t="s">
        <v>1218</v>
      </c>
      <c r="H10" s="403" t="s">
        <v>857</v>
      </c>
      <c r="I10" s="401" t="s">
        <v>1215</v>
      </c>
      <c r="J10" s="401"/>
      <c r="K10" s="411" t="s">
        <v>1219</v>
      </c>
      <c r="L10" s="439"/>
      <c r="M10" s="432"/>
      <c r="N10" s="435"/>
      <c r="O10" s="435"/>
    </row>
    <row r="11" spans="1:26" s="434" customFormat="1" ht="24" x14ac:dyDescent="0.2">
      <c r="A11" s="401">
        <v>6</v>
      </c>
      <c r="B11" s="557" t="s">
        <v>1220</v>
      </c>
      <c r="C11" s="416" t="s">
        <v>866</v>
      </c>
      <c r="D11" s="559" t="s">
        <v>872</v>
      </c>
      <c r="E11" s="401" t="s">
        <v>1213</v>
      </c>
      <c r="F11" s="412">
        <v>10000</v>
      </c>
      <c r="G11" s="403" t="s">
        <v>1221</v>
      </c>
      <c r="H11" s="403" t="s">
        <v>857</v>
      </c>
      <c r="I11" s="401" t="s">
        <v>1215</v>
      </c>
      <c r="J11" s="403"/>
      <c r="K11" s="411" t="s">
        <v>1222</v>
      </c>
      <c r="L11" s="436"/>
      <c r="M11" s="432"/>
      <c r="N11" s="437"/>
      <c r="O11" s="435"/>
    </row>
    <row r="12" spans="1:26" s="434" customFormat="1" ht="36" x14ac:dyDescent="0.2">
      <c r="A12" s="401">
        <v>7</v>
      </c>
      <c r="B12" s="401" t="s">
        <v>1223</v>
      </c>
      <c r="C12" s="416" t="s">
        <v>866</v>
      </c>
      <c r="D12" s="559" t="s">
        <v>872</v>
      </c>
      <c r="E12" s="401" t="s">
        <v>1213</v>
      </c>
      <c r="F12" s="402">
        <v>31500</v>
      </c>
      <c r="G12" s="560" t="s">
        <v>1224</v>
      </c>
      <c r="H12" s="403" t="s">
        <v>857</v>
      </c>
      <c r="I12" s="409">
        <v>44030</v>
      </c>
      <c r="J12" s="409">
        <v>44074</v>
      </c>
      <c r="K12" s="411" t="s">
        <v>1225</v>
      </c>
      <c r="L12" s="432"/>
      <c r="M12" s="433"/>
    </row>
    <row r="13" spans="1:26" s="434" customFormat="1" ht="36" x14ac:dyDescent="0.2">
      <c r="A13" s="401">
        <v>8</v>
      </c>
      <c r="B13" s="401" t="s">
        <v>1226</v>
      </c>
      <c r="C13" s="416" t="s">
        <v>866</v>
      </c>
      <c r="D13" s="559" t="s">
        <v>872</v>
      </c>
      <c r="E13" s="401" t="s">
        <v>1213</v>
      </c>
      <c r="F13" s="402">
        <v>15000</v>
      </c>
      <c r="G13" s="561" t="s">
        <v>1227</v>
      </c>
      <c r="H13" s="403" t="s">
        <v>857</v>
      </c>
      <c r="I13" s="409">
        <v>43798</v>
      </c>
      <c r="J13" s="409"/>
      <c r="K13" s="411" t="s">
        <v>1228</v>
      </c>
      <c r="L13" s="432"/>
      <c r="M13" s="433"/>
    </row>
    <row r="14" spans="1:26" s="434" customFormat="1" ht="72" x14ac:dyDescent="0.2">
      <c r="A14" s="401">
        <v>9</v>
      </c>
      <c r="B14" s="401" t="s">
        <v>1229</v>
      </c>
      <c r="C14" s="400" t="s">
        <v>854</v>
      </c>
      <c r="D14" s="401" t="s">
        <v>855</v>
      </c>
      <c r="E14" s="401" t="s">
        <v>1230</v>
      </c>
      <c r="F14" s="402">
        <v>85000</v>
      </c>
      <c r="G14" s="562" t="s">
        <v>1231</v>
      </c>
      <c r="H14" s="403" t="s">
        <v>857</v>
      </c>
      <c r="I14" s="409">
        <v>43811</v>
      </c>
      <c r="J14" s="403"/>
      <c r="K14" s="411" t="s">
        <v>1232</v>
      </c>
      <c r="L14" s="432"/>
      <c r="M14" s="433"/>
    </row>
    <row r="15" spans="1:26" s="443" customFormat="1" ht="72" x14ac:dyDescent="0.2">
      <c r="A15" s="401">
        <v>10</v>
      </c>
      <c r="B15" s="417" t="s">
        <v>909</v>
      </c>
      <c r="C15" s="400" t="s">
        <v>854</v>
      </c>
      <c r="D15" s="401" t="s">
        <v>855</v>
      </c>
      <c r="E15" s="401" t="s">
        <v>1233</v>
      </c>
      <c r="F15" s="418">
        <v>79990</v>
      </c>
      <c r="G15" s="562" t="s">
        <v>1234</v>
      </c>
      <c r="H15" s="403" t="s">
        <v>858</v>
      </c>
      <c r="I15" s="409">
        <v>43811</v>
      </c>
      <c r="J15" s="419"/>
      <c r="K15" s="411" t="s">
        <v>1235</v>
      </c>
      <c r="L15" s="442"/>
      <c r="M15" s="442"/>
    </row>
    <row r="16" spans="1:26" s="434" customFormat="1" ht="48" x14ac:dyDescent="0.2">
      <c r="A16" s="401">
        <v>11</v>
      </c>
      <c r="B16" s="401" t="s">
        <v>910</v>
      </c>
      <c r="C16" s="400" t="s">
        <v>854</v>
      </c>
      <c r="D16" s="401" t="s">
        <v>855</v>
      </c>
      <c r="E16" s="401" t="s">
        <v>1236</v>
      </c>
      <c r="F16" s="402">
        <v>45666</v>
      </c>
      <c r="G16" s="403" t="s">
        <v>1234</v>
      </c>
      <c r="H16" s="403" t="s">
        <v>858</v>
      </c>
      <c r="I16" s="409">
        <v>43818</v>
      </c>
      <c r="J16" s="421"/>
      <c r="K16" s="411" t="s">
        <v>1237</v>
      </c>
      <c r="L16" s="444"/>
      <c r="M16" s="433"/>
    </row>
    <row r="17" spans="1:15" s="443" customFormat="1" ht="60" x14ac:dyDescent="0.2">
      <c r="A17" s="401">
        <v>12</v>
      </c>
      <c r="B17" s="401" t="s">
        <v>1238</v>
      </c>
      <c r="C17" s="416" t="s">
        <v>866</v>
      </c>
      <c r="D17" s="559" t="s">
        <v>872</v>
      </c>
      <c r="E17" s="401" t="s">
        <v>1239</v>
      </c>
      <c r="F17" s="422">
        <v>32950</v>
      </c>
      <c r="G17" s="423" t="s">
        <v>1240</v>
      </c>
      <c r="H17" s="419" t="s">
        <v>858</v>
      </c>
      <c r="I17" s="424">
        <v>43690</v>
      </c>
      <c r="J17" s="419"/>
      <c r="K17" s="425" t="s">
        <v>1241</v>
      </c>
      <c r="L17" s="442"/>
      <c r="M17" s="442"/>
    </row>
    <row r="18" spans="1:15" s="443" customFormat="1" ht="24" x14ac:dyDescent="0.2">
      <c r="A18" s="401">
        <v>13</v>
      </c>
      <c r="B18" s="417" t="s">
        <v>1242</v>
      </c>
      <c r="C18" s="416" t="s">
        <v>866</v>
      </c>
      <c r="D18" s="559" t="s">
        <v>872</v>
      </c>
      <c r="E18" s="401" t="s">
        <v>1239</v>
      </c>
      <c r="F18" s="422">
        <v>30730</v>
      </c>
      <c r="G18" s="423" t="s">
        <v>1243</v>
      </c>
      <c r="H18" s="419" t="s">
        <v>857</v>
      </c>
      <c r="I18" s="424">
        <v>43728</v>
      </c>
      <c r="J18" s="424">
        <v>44101</v>
      </c>
      <c r="K18" s="425" t="s">
        <v>1244</v>
      </c>
      <c r="L18" s="442"/>
      <c r="M18" s="442"/>
    </row>
    <row r="19" spans="1:15" s="434" customFormat="1" ht="36" x14ac:dyDescent="0.2">
      <c r="A19" s="401">
        <v>14</v>
      </c>
      <c r="B19" s="401" t="s">
        <v>1245</v>
      </c>
      <c r="C19" s="401" t="s">
        <v>882</v>
      </c>
      <c r="D19" s="401" t="s">
        <v>883</v>
      </c>
      <c r="E19" s="401" t="s">
        <v>1246</v>
      </c>
      <c r="F19" s="414">
        <v>21795.5694</v>
      </c>
      <c r="G19" s="403" t="s">
        <v>1247</v>
      </c>
      <c r="H19" s="403" t="s">
        <v>857</v>
      </c>
      <c r="I19" s="413">
        <v>43545</v>
      </c>
      <c r="J19" s="563">
        <v>43552</v>
      </c>
      <c r="K19" s="404"/>
      <c r="L19" s="432"/>
      <c r="M19" s="433"/>
    </row>
    <row r="20" spans="1:15" s="443" customFormat="1" ht="24" x14ac:dyDescent="0.2">
      <c r="A20" s="401">
        <v>15</v>
      </c>
      <c r="B20" s="416" t="s">
        <v>1248</v>
      </c>
      <c r="C20" s="416" t="s">
        <v>866</v>
      </c>
      <c r="D20" s="559" t="s">
        <v>872</v>
      </c>
      <c r="E20" s="417" t="s">
        <v>903</v>
      </c>
      <c r="F20" s="427">
        <v>32307.63</v>
      </c>
      <c r="G20" s="419" t="s">
        <v>1249</v>
      </c>
      <c r="H20" s="419" t="s">
        <v>857</v>
      </c>
      <c r="I20" s="424">
        <v>43606</v>
      </c>
      <c r="J20" s="563">
        <v>43676</v>
      </c>
      <c r="K20" s="420"/>
      <c r="L20" s="442"/>
      <c r="M20" s="442"/>
    </row>
    <row r="21" spans="1:15" s="434" customFormat="1" ht="24" x14ac:dyDescent="0.2">
      <c r="A21" s="401">
        <v>16</v>
      </c>
      <c r="B21" s="416" t="s">
        <v>1250</v>
      </c>
      <c r="C21" s="416" t="s">
        <v>866</v>
      </c>
      <c r="D21" s="559" t="s">
        <v>872</v>
      </c>
      <c r="E21" s="417" t="s">
        <v>903</v>
      </c>
      <c r="F21" s="427">
        <v>31632.66</v>
      </c>
      <c r="G21" s="419" t="s">
        <v>1249</v>
      </c>
      <c r="H21" s="419" t="s">
        <v>857</v>
      </c>
      <c r="I21" s="565">
        <v>43607</v>
      </c>
      <c r="J21" s="563">
        <v>43676</v>
      </c>
      <c r="K21" s="404"/>
      <c r="L21" s="444"/>
      <c r="M21" s="433"/>
    </row>
    <row r="22" spans="1:15" s="443" customFormat="1" ht="48" x14ac:dyDescent="0.2">
      <c r="A22" s="401">
        <v>17</v>
      </c>
      <c r="B22" s="416" t="s">
        <v>1251</v>
      </c>
      <c r="C22" s="416" t="s">
        <v>866</v>
      </c>
      <c r="D22" s="559" t="s">
        <v>872</v>
      </c>
      <c r="E22" s="417" t="s">
        <v>903</v>
      </c>
      <c r="F22" s="427">
        <v>23350</v>
      </c>
      <c r="G22" s="419" t="s">
        <v>1252</v>
      </c>
      <c r="H22" s="419" t="s">
        <v>857</v>
      </c>
      <c r="I22" s="424">
        <v>43749</v>
      </c>
      <c r="J22" s="563">
        <v>43768</v>
      </c>
      <c r="K22" s="425"/>
      <c r="L22" s="442"/>
      <c r="M22" s="442"/>
    </row>
    <row r="23" spans="1:15" s="434" customFormat="1" ht="36" x14ac:dyDescent="0.2">
      <c r="A23" s="401">
        <v>18</v>
      </c>
      <c r="B23" s="400" t="s">
        <v>1253</v>
      </c>
      <c r="C23" s="400" t="s">
        <v>854</v>
      </c>
      <c r="D23" s="401" t="s">
        <v>892</v>
      </c>
      <c r="E23" s="401" t="s">
        <v>1254</v>
      </c>
      <c r="F23" s="414">
        <v>69856</v>
      </c>
      <c r="G23" s="403" t="s">
        <v>1255</v>
      </c>
      <c r="H23" s="403" t="s">
        <v>857</v>
      </c>
      <c r="I23" s="413">
        <v>43802</v>
      </c>
      <c r="J23" s="410">
        <v>43830</v>
      </c>
      <c r="K23" s="411"/>
      <c r="L23" s="433"/>
      <c r="M23" s="433"/>
    </row>
    <row r="24" spans="1:15" s="434" customFormat="1" ht="36" x14ac:dyDescent="0.2">
      <c r="A24" s="401">
        <v>19</v>
      </c>
      <c r="B24" s="400" t="s">
        <v>1256</v>
      </c>
      <c r="C24" s="400" t="s">
        <v>854</v>
      </c>
      <c r="D24" s="401" t="s">
        <v>892</v>
      </c>
      <c r="E24" s="401" t="s">
        <v>1254</v>
      </c>
      <c r="F24" s="414">
        <v>81437.95</v>
      </c>
      <c r="G24" s="403" t="s">
        <v>1257</v>
      </c>
      <c r="H24" s="403" t="s">
        <v>857</v>
      </c>
      <c r="I24" s="410">
        <v>43802</v>
      </c>
      <c r="J24" s="410">
        <v>43830</v>
      </c>
      <c r="K24" s="411"/>
    </row>
    <row r="25" spans="1:15" s="443" customFormat="1" ht="60" x14ac:dyDescent="0.2">
      <c r="A25" s="401">
        <v>20</v>
      </c>
      <c r="B25" s="416" t="s">
        <v>1258</v>
      </c>
      <c r="C25" s="416" t="s">
        <v>866</v>
      </c>
      <c r="D25" s="416" t="s">
        <v>1259</v>
      </c>
      <c r="E25" s="417" t="s">
        <v>903</v>
      </c>
      <c r="F25" s="427">
        <v>152688.9</v>
      </c>
      <c r="G25" s="556" t="s">
        <v>1260</v>
      </c>
      <c r="H25" s="419" t="s">
        <v>857</v>
      </c>
      <c r="I25" s="563">
        <v>43776</v>
      </c>
      <c r="J25" s="563">
        <v>43830</v>
      </c>
      <c r="K25" s="426" t="s">
        <v>1261</v>
      </c>
      <c r="L25" s="445"/>
      <c r="M25" s="442"/>
    </row>
    <row r="26" spans="1:15" s="434" customFormat="1" ht="60" x14ac:dyDescent="0.2">
      <c r="A26" s="401">
        <v>21</v>
      </c>
      <c r="B26" s="401" t="s">
        <v>1262</v>
      </c>
      <c r="C26" s="416" t="s">
        <v>866</v>
      </c>
      <c r="D26" s="416" t="s">
        <v>1259</v>
      </c>
      <c r="E26" s="417" t="s">
        <v>903</v>
      </c>
      <c r="F26" s="427">
        <v>315840</v>
      </c>
      <c r="G26" s="558" t="s">
        <v>1263</v>
      </c>
      <c r="H26" s="419" t="s">
        <v>857</v>
      </c>
      <c r="I26" s="410">
        <v>43776</v>
      </c>
      <c r="J26" s="410">
        <v>43830</v>
      </c>
      <c r="K26" s="426" t="s">
        <v>1264</v>
      </c>
      <c r="L26" s="441"/>
    </row>
    <row r="27" spans="1:15" s="434" customFormat="1" ht="48" x14ac:dyDescent="0.2">
      <c r="A27" s="401">
        <v>22</v>
      </c>
      <c r="B27" s="417" t="s">
        <v>1265</v>
      </c>
      <c r="C27" s="416" t="s">
        <v>866</v>
      </c>
      <c r="D27" s="416" t="s">
        <v>1259</v>
      </c>
      <c r="E27" s="417" t="s">
        <v>903</v>
      </c>
      <c r="F27" s="427">
        <v>150912.16</v>
      </c>
      <c r="G27" s="556" t="s">
        <v>1266</v>
      </c>
      <c r="H27" s="419" t="s">
        <v>857</v>
      </c>
      <c r="I27" s="563">
        <v>43777</v>
      </c>
      <c r="J27" s="563">
        <v>43783</v>
      </c>
      <c r="K27" s="425"/>
      <c r="L27" s="441"/>
      <c r="M27" s="433"/>
    </row>
    <row r="28" spans="1:15" s="443" customFormat="1" ht="48" x14ac:dyDescent="0.2">
      <c r="A28" s="401">
        <v>23</v>
      </c>
      <c r="B28" s="416" t="s">
        <v>1267</v>
      </c>
      <c r="C28" s="416" t="s">
        <v>854</v>
      </c>
      <c r="D28" s="417" t="s">
        <v>892</v>
      </c>
      <c r="E28" s="417" t="s">
        <v>1268</v>
      </c>
      <c r="F28" s="427">
        <v>69000</v>
      </c>
      <c r="G28" s="564" t="s">
        <v>1269</v>
      </c>
      <c r="H28" s="419" t="s">
        <v>868</v>
      </c>
      <c r="I28" s="563">
        <v>43791</v>
      </c>
      <c r="J28" s="563">
        <v>44156</v>
      </c>
      <c r="K28" s="426" t="s">
        <v>1270</v>
      </c>
      <c r="L28" s="445"/>
      <c r="M28" s="442"/>
    </row>
    <row r="29" spans="1:15" s="449" customFormat="1" ht="48" x14ac:dyDescent="0.2">
      <c r="A29" s="401">
        <v>24</v>
      </c>
      <c r="B29" s="416" t="s">
        <v>1271</v>
      </c>
      <c r="C29" s="416" t="s">
        <v>866</v>
      </c>
      <c r="D29" s="416" t="s">
        <v>1259</v>
      </c>
      <c r="E29" s="417" t="s">
        <v>903</v>
      </c>
      <c r="F29" s="427">
        <v>775829.94</v>
      </c>
      <c r="G29" s="564" t="s">
        <v>1272</v>
      </c>
      <c r="H29" s="417" t="s">
        <v>857</v>
      </c>
      <c r="I29" s="563">
        <v>43775</v>
      </c>
      <c r="J29" s="563">
        <v>43830</v>
      </c>
      <c r="K29" s="426" t="s">
        <v>1273</v>
      </c>
      <c r="L29" s="446"/>
      <c r="M29" s="447"/>
      <c r="N29" s="448"/>
      <c r="O29" s="448"/>
    </row>
    <row r="30" spans="1:15" s="449" customFormat="1" ht="24" x14ac:dyDescent="0.2">
      <c r="A30" s="401">
        <v>25</v>
      </c>
      <c r="B30" s="416" t="s">
        <v>1274</v>
      </c>
      <c r="C30" s="416" t="s">
        <v>866</v>
      </c>
      <c r="D30" s="559" t="s">
        <v>872</v>
      </c>
      <c r="E30" s="417" t="s">
        <v>903</v>
      </c>
      <c r="F30" s="427">
        <v>26940</v>
      </c>
      <c r="G30" s="564" t="s">
        <v>1275</v>
      </c>
      <c r="H30" s="417" t="s">
        <v>857</v>
      </c>
      <c r="I30" s="431">
        <v>43802</v>
      </c>
      <c r="J30" s="419"/>
      <c r="K30" s="566" t="s">
        <v>1276</v>
      </c>
      <c r="L30" s="450"/>
      <c r="M30" s="447"/>
      <c r="N30" s="451"/>
      <c r="O30" s="448"/>
    </row>
    <row r="31" spans="1:15" s="443" customFormat="1" ht="36" x14ac:dyDescent="0.2">
      <c r="A31" s="401">
        <v>26</v>
      </c>
      <c r="B31" s="416" t="s">
        <v>1277</v>
      </c>
      <c r="C31" s="416" t="s">
        <v>866</v>
      </c>
      <c r="D31" s="416" t="s">
        <v>1259</v>
      </c>
      <c r="E31" s="417" t="s">
        <v>903</v>
      </c>
      <c r="F31" s="427">
        <v>54912</v>
      </c>
      <c r="G31" s="564" t="s">
        <v>1278</v>
      </c>
      <c r="H31" s="417" t="s">
        <v>857</v>
      </c>
      <c r="I31" s="429">
        <v>43816</v>
      </c>
      <c r="J31" s="429"/>
      <c r="K31" s="567"/>
      <c r="L31" s="452"/>
      <c r="M31" s="453"/>
      <c r="N31" s="454"/>
      <c r="O31" s="453"/>
    </row>
    <row r="32" spans="1:15" s="434" customFormat="1" ht="24" x14ac:dyDescent="0.2">
      <c r="A32" s="401">
        <v>27</v>
      </c>
      <c r="B32" s="416" t="s">
        <v>1279</v>
      </c>
      <c r="C32" s="416" t="s">
        <v>866</v>
      </c>
      <c r="D32" s="559" t="s">
        <v>872</v>
      </c>
      <c r="E32" s="417" t="s">
        <v>903</v>
      </c>
      <c r="F32" s="427">
        <v>23098</v>
      </c>
      <c r="G32" s="564" t="s">
        <v>1280</v>
      </c>
      <c r="H32" s="417" t="s">
        <v>857</v>
      </c>
      <c r="I32" s="568">
        <v>43818</v>
      </c>
      <c r="J32" s="430"/>
      <c r="K32" s="566" t="s">
        <v>1276</v>
      </c>
      <c r="L32" s="440"/>
      <c r="M32" s="435"/>
      <c r="N32" s="437"/>
      <c r="O32" s="435"/>
    </row>
    <row r="33" spans="1:15" s="443" customFormat="1" ht="36" x14ac:dyDescent="0.2">
      <c r="A33" s="401">
        <v>28</v>
      </c>
      <c r="B33" s="416" t="s">
        <v>1281</v>
      </c>
      <c r="C33" s="416" t="s">
        <v>866</v>
      </c>
      <c r="D33" s="416" t="s">
        <v>1259</v>
      </c>
      <c r="E33" s="417" t="s">
        <v>903</v>
      </c>
      <c r="F33" s="427">
        <v>58716.71</v>
      </c>
      <c r="G33" s="564" t="s">
        <v>1282</v>
      </c>
      <c r="H33" s="417" t="s">
        <v>857</v>
      </c>
      <c r="I33" s="431">
        <v>43823</v>
      </c>
      <c r="J33" s="431"/>
      <c r="K33" s="566" t="s">
        <v>1276</v>
      </c>
      <c r="L33" s="452"/>
      <c r="M33" s="455"/>
      <c r="N33" s="454"/>
      <c r="O33" s="453"/>
    </row>
    <row r="34" spans="1:15" s="434" customFormat="1" ht="48" x14ac:dyDescent="0.2">
      <c r="A34" s="401">
        <v>29</v>
      </c>
      <c r="B34" s="557" t="s">
        <v>1283</v>
      </c>
      <c r="C34" s="416" t="s">
        <v>866</v>
      </c>
      <c r="D34" s="400" t="s">
        <v>1259</v>
      </c>
      <c r="E34" s="401" t="s">
        <v>903</v>
      </c>
      <c r="F34" s="402">
        <v>203308.05</v>
      </c>
      <c r="G34" s="403" t="s">
        <v>1284</v>
      </c>
      <c r="H34" s="417" t="s">
        <v>857</v>
      </c>
      <c r="I34" s="421"/>
      <c r="J34" s="421"/>
      <c r="K34" s="399" t="s">
        <v>1285</v>
      </c>
      <c r="L34" s="444"/>
      <c r="M34" s="433"/>
    </row>
    <row r="35" spans="1:15" s="434" customFormat="1" ht="60" x14ac:dyDescent="0.2">
      <c r="A35" s="401">
        <v>30</v>
      </c>
      <c r="B35" s="555" t="s">
        <v>885</v>
      </c>
      <c r="C35" s="416" t="s">
        <v>854</v>
      </c>
      <c r="D35" s="559" t="s">
        <v>872</v>
      </c>
      <c r="E35" s="401" t="s">
        <v>863</v>
      </c>
      <c r="F35" s="418">
        <v>28157.52</v>
      </c>
      <c r="G35" s="423" t="s">
        <v>886</v>
      </c>
      <c r="H35" s="419" t="s">
        <v>857</v>
      </c>
      <c r="I35" s="417" t="s">
        <v>887</v>
      </c>
      <c r="J35" s="417" t="s">
        <v>861</v>
      </c>
      <c r="K35" s="426" t="s">
        <v>888</v>
      </c>
      <c r="L35" s="432"/>
      <c r="M35" s="433"/>
    </row>
    <row r="36" spans="1:15" s="443" customFormat="1" ht="36" x14ac:dyDescent="0.2">
      <c r="A36" s="401">
        <v>31</v>
      </c>
      <c r="B36" s="401" t="s">
        <v>912</v>
      </c>
      <c r="C36" s="401" t="s">
        <v>854</v>
      </c>
      <c r="D36" s="401" t="s">
        <v>892</v>
      </c>
      <c r="E36" s="400" t="s">
        <v>913</v>
      </c>
      <c r="F36" s="637">
        <v>23520</v>
      </c>
      <c r="G36" s="400" t="s">
        <v>914</v>
      </c>
      <c r="H36" s="403" t="s">
        <v>857</v>
      </c>
      <c r="I36" s="569">
        <v>43595</v>
      </c>
      <c r="J36" s="400" t="s">
        <v>915</v>
      </c>
      <c r="K36" s="399" t="s">
        <v>916</v>
      </c>
      <c r="L36" s="442"/>
      <c r="M36" s="442"/>
    </row>
    <row r="37" spans="1:15" s="434" customFormat="1" ht="60" x14ac:dyDescent="0.2">
      <c r="A37" s="401">
        <v>32</v>
      </c>
      <c r="B37" s="401" t="s">
        <v>917</v>
      </c>
      <c r="C37" s="401" t="s">
        <v>854</v>
      </c>
      <c r="D37" s="401" t="s">
        <v>892</v>
      </c>
      <c r="E37" s="400" t="s">
        <v>918</v>
      </c>
      <c r="F37" s="637">
        <v>48121.9</v>
      </c>
      <c r="G37" s="400" t="s">
        <v>919</v>
      </c>
      <c r="H37" s="400" t="s">
        <v>857</v>
      </c>
      <c r="I37" s="569">
        <v>43665</v>
      </c>
      <c r="J37" s="400" t="s">
        <v>920</v>
      </c>
      <c r="K37" s="399" t="s">
        <v>921</v>
      </c>
      <c r="L37" s="444"/>
      <c r="M37" s="433"/>
    </row>
    <row r="38" spans="1:15" s="443" customFormat="1" ht="60" x14ac:dyDescent="0.2">
      <c r="A38" s="401">
        <v>33</v>
      </c>
      <c r="B38" s="401" t="s">
        <v>925</v>
      </c>
      <c r="C38" s="401" t="s">
        <v>854</v>
      </c>
      <c r="D38" s="401" t="s">
        <v>892</v>
      </c>
      <c r="E38" s="400" t="s">
        <v>926</v>
      </c>
      <c r="F38" s="637">
        <v>66323.88</v>
      </c>
      <c r="G38" s="400" t="s">
        <v>927</v>
      </c>
      <c r="H38" s="403" t="s">
        <v>857</v>
      </c>
      <c r="I38" s="569">
        <v>43620</v>
      </c>
      <c r="J38" s="400" t="s">
        <v>915</v>
      </c>
      <c r="K38" s="399" t="s">
        <v>1286</v>
      </c>
      <c r="L38" s="442"/>
      <c r="M38" s="442"/>
    </row>
    <row r="39" spans="1:15" s="443" customFormat="1" ht="36" x14ac:dyDescent="0.2">
      <c r="A39" s="401">
        <v>34</v>
      </c>
      <c r="B39" s="401" t="s">
        <v>922</v>
      </c>
      <c r="C39" s="401" t="s">
        <v>859</v>
      </c>
      <c r="D39" s="401" t="s">
        <v>892</v>
      </c>
      <c r="E39" s="400" t="s">
        <v>923</v>
      </c>
      <c r="F39" s="637">
        <v>772270.85</v>
      </c>
      <c r="G39" s="400" t="s">
        <v>924</v>
      </c>
      <c r="H39" s="403" t="s">
        <v>857</v>
      </c>
      <c r="I39" s="569">
        <v>43609</v>
      </c>
      <c r="J39" s="400" t="s">
        <v>915</v>
      </c>
      <c r="K39" s="399" t="s">
        <v>1287</v>
      </c>
      <c r="L39" s="442"/>
      <c r="M39" s="442"/>
    </row>
    <row r="40" spans="1:15" s="434" customFormat="1" ht="24" x14ac:dyDescent="0.2">
      <c r="A40" s="401">
        <v>35</v>
      </c>
      <c r="B40" s="401" t="s">
        <v>1288</v>
      </c>
      <c r="C40" s="416" t="s">
        <v>866</v>
      </c>
      <c r="D40" s="559" t="s">
        <v>872</v>
      </c>
      <c r="E40" s="570" t="s">
        <v>903</v>
      </c>
      <c r="F40" s="638">
        <v>19337.5</v>
      </c>
      <c r="G40" s="571" t="s">
        <v>1289</v>
      </c>
      <c r="H40" s="572" t="s">
        <v>857</v>
      </c>
      <c r="I40" s="573">
        <v>43795</v>
      </c>
      <c r="J40" s="573">
        <v>43805</v>
      </c>
      <c r="K40" s="574" t="s">
        <v>1290</v>
      </c>
      <c r="L40" s="432"/>
      <c r="M40" s="433"/>
    </row>
    <row r="41" spans="1:15" s="443" customFormat="1" ht="36" x14ac:dyDescent="0.2">
      <c r="A41" s="401">
        <v>36</v>
      </c>
      <c r="B41" s="401" t="s">
        <v>1291</v>
      </c>
      <c r="C41" s="416" t="s">
        <v>866</v>
      </c>
      <c r="D41" s="559" t="s">
        <v>872</v>
      </c>
      <c r="E41" s="570" t="s">
        <v>903</v>
      </c>
      <c r="F41" s="638">
        <v>28974</v>
      </c>
      <c r="G41" s="575" t="s">
        <v>1292</v>
      </c>
      <c r="H41" s="572" t="s">
        <v>857</v>
      </c>
      <c r="I41" s="573">
        <v>43795</v>
      </c>
      <c r="J41" s="576">
        <v>43803</v>
      </c>
      <c r="K41" s="574" t="s">
        <v>1293</v>
      </c>
      <c r="L41" s="442"/>
      <c r="M41" s="442"/>
    </row>
    <row r="42" spans="1:15" s="434" customFormat="1" ht="24" x14ac:dyDescent="0.2">
      <c r="A42" s="401">
        <v>37</v>
      </c>
      <c r="B42" s="401" t="s">
        <v>1294</v>
      </c>
      <c r="C42" s="416" t="s">
        <v>866</v>
      </c>
      <c r="D42" s="559" t="s">
        <v>872</v>
      </c>
      <c r="E42" s="570" t="s">
        <v>903</v>
      </c>
      <c r="F42" s="639">
        <v>28200</v>
      </c>
      <c r="G42" s="571" t="s">
        <v>1295</v>
      </c>
      <c r="H42" s="572" t="s">
        <v>857</v>
      </c>
      <c r="I42" s="573" t="s">
        <v>1296</v>
      </c>
      <c r="J42" s="577">
        <v>43826</v>
      </c>
      <c r="K42" s="574" t="s">
        <v>1297</v>
      </c>
      <c r="L42" s="444"/>
      <c r="M42" s="433"/>
    </row>
    <row r="43" spans="1:15" s="443" customFormat="1" ht="24" x14ac:dyDescent="0.2">
      <c r="A43" s="401">
        <v>38</v>
      </c>
      <c r="B43" s="401" t="s">
        <v>1298</v>
      </c>
      <c r="C43" s="416" t="s">
        <v>866</v>
      </c>
      <c r="D43" s="559" t="s">
        <v>872</v>
      </c>
      <c r="E43" s="570" t="s">
        <v>903</v>
      </c>
      <c r="F43" s="638">
        <v>21217.5</v>
      </c>
      <c r="G43" s="571" t="s">
        <v>1289</v>
      </c>
      <c r="H43" s="572" t="s">
        <v>857</v>
      </c>
      <c r="I43" s="573">
        <v>43790</v>
      </c>
      <c r="J43" s="578">
        <v>43805</v>
      </c>
      <c r="K43" s="574" t="s">
        <v>1299</v>
      </c>
      <c r="L43" s="445"/>
      <c r="M43" s="442"/>
    </row>
    <row r="44" spans="1:15" s="434" customFormat="1" ht="24" x14ac:dyDescent="0.2">
      <c r="A44" s="401">
        <v>39</v>
      </c>
      <c r="B44" s="401" t="s">
        <v>1300</v>
      </c>
      <c r="C44" s="416" t="s">
        <v>866</v>
      </c>
      <c r="D44" s="559" t="s">
        <v>872</v>
      </c>
      <c r="E44" s="570" t="s">
        <v>903</v>
      </c>
      <c r="F44" s="638">
        <v>30441.725699999999</v>
      </c>
      <c r="G44" s="571" t="s">
        <v>1301</v>
      </c>
      <c r="H44" s="572" t="s">
        <v>857</v>
      </c>
      <c r="I44" s="573">
        <v>43791</v>
      </c>
      <c r="J44" s="579">
        <v>43801</v>
      </c>
      <c r="K44" s="574" t="s">
        <v>1302</v>
      </c>
      <c r="L44" s="441"/>
    </row>
    <row r="45" spans="1:15" s="434" customFormat="1" ht="24" x14ac:dyDescent="0.2">
      <c r="A45" s="401">
        <v>40</v>
      </c>
      <c r="B45" s="401" t="s">
        <v>1303</v>
      </c>
      <c r="C45" s="416" t="s">
        <v>866</v>
      </c>
      <c r="D45" s="559" t="s">
        <v>872</v>
      </c>
      <c r="E45" s="570" t="s">
        <v>903</v>
      </c>
      <c r="F45" s="638">
        <v>19140</v>
      </c>
      <c r="G45" s="571" t="s">
        <v>1301</v>
      </c>
      <c r="H45" s="572" t="s">
        <v>857</v>
      </c>
      <c r="I45" s="573">
        <v>43791</v>
      </c>
      <c r="J45" s="578">
        <v>43810</v>
      </c>
      <c r="K45" s="574" t="s">
        <v>1304</v>
      </c>
      <c r="L45" s="441"/>
      <c r="M45" s="433"/>
    </row>
    <row r="46" spans="1:15" s="443" customFormat="1" ht="24" x14ac:dyDescent="0.2">
      <c r="A46" s="401">
        <v>41</v>
      </c>
      <c r="B46" s="401" t="s">
        <v>1305</v>
      </c>
      <c r="C46" s="416" t="s">
        <v>866</v>
      </c>
      <c r="D46" s="559" t="s">
        <v>872</v>
      </c>
      <c r="E46" s="570" t="s">
        <v>903</v>
      </c>
      <c r="F46" s="638">
        <v>164390.51999999999</v>
      </c>
      <c r="G46" s="571" t="s">
        <v>1306</v>
      </c>
      <c r="H46" s="572" t="s">
        <v>857</v>
      </c>
      <c r="I46" s="578">
        <v>43829</v>
      </c>
      <c r="J46" s="578">
        <v>43830</v>
      </c>
      <c r="K46" s="574" t="s">
        <v>1307</v>
      </c>
      <c r="L46" s="445"/>
      <c r="M46" s="442"/>
    </row>
    <row r="47" spans="1:15" s="449" customFormat="1" ht="24" x14ac:dyDescent="0.2">
      <c r="A47" s="401">
        <v>42</v>
      </c>
      <c r="B47" s="401" t="s">
        <v>1308</v>
      </c>
      <c r="C47" s="416" t="s">
        <v>866</v>
      </c>
      <c r="D47" s="559" t="s">
        <v>872</v>
      </c>
      <c r="E47" s="570" t="s">
        <v>903</v>
      </c>
      <c r="F47" s="638">
        <v>17000</v>
      </c>
      <c r="G47" s="580" t="s">
        <v>1309</v>
      </c>
      <c r="H47" s="572" t="s">
        <v>857</v>
      </c>
      <c r="I47" s="578">
        <v>43790</v>
      </c>
      <c r="J47" s="578">
        <v>43817</v>
      </c>
      <c r="K47" s="574" t="s">
        <v>1310</v>
      </c>
      <c r="L47" s="446"/>
      <c r="M47" s="447"/>
      <c r="N47" s="448"/>
      <c r="O47" s="448"/>
    </row>
    <row r="48" spans="1:15" s="449" customFormat="1" ht="36" x14ac:dyDescent="0.2">
      <c r="A48" s="401">
        <v>43</v>
      </c>
      <c r="B48" s="401" t="s">
        <v>1311</v>
      </c>
      <c r="C48" s="416" t="s">
        <v>866</v>
      </c>
      <c r="D48" s="559" t="s">
        <v>872</v>
      </c>
      <c r="E48" s="570" t="s">
        <v>903</v>
      </c>
      <c r="F48" s="638">
        <v>22500</v>
      </c>
      <c r="G48" s="580" t="s">
        <v>1292</v>
      </c>
      <c r="H48" s="572" t="s">
        <v>857</v>
      </c>
      <c r="I48" s="581">
        <v>43798</v>
      </c>
      <c r="J48" s="576">
        <v>43809</v>
      </c>
      <c r="K48" s="574" t="s">
        <v>1312</v>
      </c>
      <c r="L48" s="450"/>
      <c r="M48" s="447"/>
      <c r="N48" s="451"/>
      <c r="O48" s="448"/>
    </row>
    <row r="49" spans="1:15" s="443" customFormat="1" ht="60" x14ac:dyDescent="0.2">
      <c r="A49" s="401">
        <v>44</v>
      </c>
      <c r="B49" s="401" t="s">
        <v>1313</v>
      </c>
      <c r="C49" s="416" t="s">
        <v>866</v>
      </c>
      <c r="D49" s="559" t="s">
        <v>872</v>
      </c>
      <c r="E49" s="400" t="s">
        <v>903</v>
      </c>
      <c r="F49" s="640">
        <v>314631.36</v>
      </c>
      <c r="G49" s="582" t="s">
        <v>1314</v>
      </c>
      <c r="H49" s="416" t="s">
        <v>857</v>
      </c>
      <c r="I49" s="431">
        <v>43809</v>
      </c>
      <c r="J49" s="431">
        <v>43830</v>
      </c>
      <c r="K49" s="513" t="s">
        <v>1315</v>
      </c>
      <c r="L49" s="452"/>
      <c r="M49" s="455"/>
      <c r="N49" s="452"/>
      <c r="O49" s="453"/>
    </row>
    <row r="50" spans="1:15" s="443" customFormat="1" ht="36" x14ac:dyDescent="0.2">
      <c r="A50" s="401">
        <v>45</v>
      </c>
      <c r="B50" s="401" t="s">
        <v>1316</v>
      </c>
      <c r="C50" s="416" t="s">
        <v>866</v>
      </c>
      <c r="D50" s="559" t="s">
        <v>872</v>
      </c>
      <c r="E50" s="570" t="s">
        <v>903</v>
      </c>
      <c r="F50" s="638">
        <v>32000</v>
      </c>
      <c r="G50" s="580" t="s">
        <v>1317</v>
      </c>
      <c r="H50" s="572" t="s">
        <v>857</v>
      </c>
      <c r="I50" s="583" t="s">
        <v>1318</v>
      </c>
      <c r="J50" s="583">
        <v>43826</v>
      </c>
      <c r="K50" s="574" t="s">
        <v>1319</v>
      </c>
      <c r="L50" s="452"/>
      <c r="M50" s="453"/>
      <c r="N50" s="456"/>
      <c r="O50" s="453"/>
    </row>
    <row r="51" spans="1:15" s="443" customFormat="1" ht="36" x14ac:dyDescent="0.2">
      <c r="A51" s="401">
        <v>46</v>
      </c>
      <c r="B51" s="401" t="s">
        <v>1320</v>
      </c>
      <c r="C51" s="400" t="s">
        <v>866</v>
      </c>
      <c r="D51" s="559" t="s">
        <v>872</v>
      </c>
      <c r="E51" s="570" t="s">
        <v>903</v>
      </c>
      <c r="F51" s="418">
        <v>28744.799999999999</v>
      </c>
      <c r="G51" s="403" t="s">
        <v>1224</v>
      </c>
      <c r="H51" s="403" t="s">
        <v>857</v>
      </c>
      <c r="I51" s="584">
        <v>43742</v>
      </c>
      <c r="J51" s="413">
        <v>43812</v>
      </c>
      <c r="K51" s="420" t="s">
        <v>1321</v>
      </c>
      <c r="L51" s="452"/>
      <c r="M51" s="453"/>
      <c r="N51" s="456"/>
      <c r="O51" s="453"/>
    </row>
    <row r="52" spans="1:15" s="206" customFormat="1" ht="48" x14ac:dyDescent="0.2">
      <c r="A52" s="401">
        <v>47</v>
      </c>
      <c r="B52" s="401" t="s">
        <v>1322</v>
      </c>
      <c r="C52" s="400" t="s">
        <v>866</v>
      </c>
      <c r="D52" s="559" t="s">
        <v>872</v>
      </c>
      <c r="E52" s="570" t="s">
        <v>903</v>
      </c>
      <c r="F52" s="418">
        <v>61603</v>
      </c>
      <c r="G52" s="403" t="s">
        <v>1323</v>
      </c>
      <c r="H52" s="403" t="s">
        <v>857</v>
      </c>
      <c r="I52" s="584">
        <v>43775</v>
      </c>
      <c r="J52" s="413">
        <v>43888</v>
      </c>
      <c r="K52" s="404" t="s">
        <v>1324</v>
      </c>
      <c r="L52" s="440"/>
      <c r="M52" s="435"/>
      <c r="N52" s="437"/>
      <c r="O52" s="435"/>
    </row>
    <row r="53" spans="1:15" s="206" customFormat="1" ht="48" x14ac:dyDescent="0.2">
      <c r="A53" s="401">
        <v>48</v>
      </c>
      <c r="B53" s="401" t="s">
        <v>1325</v>
      </c>
      <c r="C53" s="400" t="s">
        <v>866</v>
      </c>
      <c r="D53" s="559" t="s">
        <v>872</v>
      </c>
      <c r="E53" s="570" t="s">
        <v>903</v>
      </c>
      <c r="F53" s="418">
        <v>182811.35</v>
      </c>
      <c r="G53" s="403" t="s">
        <v>1326</v>
      </c>
      <c r="H53" s="403" t="s">
        <v>857</v>
      </c>
      <c r="I53" s="584">
        <v>43775</v>
      </c>
      <c r="J53" s="413">
        <v>43888</v>
      </c>
      <c r="K53" s="404" t="s">
        <v>1327</v>
      </c>
      <c r="L53" s="440"/>
      <c r="M53" s="435"/>
      <c r="N53" s="437"/>
      <c r="O53" s="435"/>
    </row>
    <row r="54" spans="1:15" s="443" customFormat="1" ht="24" x14ac:dyDescent="0.2">
      <c r="A54" s="401">
        <v>49</v>
      </c>
      <c r="B54" s="401" t="s">
        <v>1328</v>
      </c>
      <c r="C54" s="400" t="s">
        <v>866</v>
      </c>
      <c r="D54" s="559" t="s">
        <v>872</v>
      </c>
      <c r="E54" s="570" t="s">
        <v>903</v>
      </c>
      <c r="F54" s="418">
        <v>31500</v>
      </c>
      <c r="G54" s="403" t="s">
        <v>1329</v>
      </c>
      <c r="H54" s="403" t="s">
        <v>857</v>
      </c>
      <c r="I54" s="584">
        <v>43791</v>
      </c>
      <c r="J54" s="413">
        <v>43794</v>
      </c>
      <c r="K54" s="420" t="s">
        <v>1330</v>
      </c>
      <c r="L54" s="452"/>
      <c r="M54" s="453"/>
      <c r="N54" s="454"/>
      <c r="O54" s="453"/>
    </row>
    <row r="55" spans="1:15" s="434" customFormat="1" ht="36" x14ac:dyDescent="0.2">
      <c r="A55" s="401">
        <v>50</v>
      </c>
      <c r="B55" s="401" t="s">
        <v>860</v>
      </c>
      <c r="C55" s="400" t="s">
        <v>859</v>
      </c>
      <c r="D55" s="401" t="s">
        <v>892</v>
      </c>
      <c r="E55" s="400" t="s">
        <v>884</v>
      </c>
      <c r="F55" s="637">
        <v>840959.88</v>
      </c>
      <c r="G55" s="400" t="s">
        <v>894</v>
      </c>
      <c r="H55" s="403" t="s">
        <v>857</v>
      </c>
      <c r="I55" s="400" t="s">
        <v>895</v>
      </c>
      <c r="J55" s="400" t="s">
        <v>896</v>
      </c>
      <c r="K55" s="399" t="s">
        <v>1331</v>
      </c>
      <c r="L55" s="435"/>
      <c r="M55" s="435"/>
      <c r="N55" s="435"/>
      <c r="O55" s="435"/>
    </row>
    <row r="56" spans="1:15" s="434" customFormat="1" ht="24" x14ac:dyDescent="0.2">
      <c r="A56" s="401">
        <v>51</v>
      </c>
      <c r="B56" s="401" t="s">
        <v>897</v>
      </c>
      <c r="C56" s="400" t="s">
        <v>854</v>
      </c>
      <c r="D56" s="401" t="s">
        <v>892</v>
      </c>
      <c r="E56" s="401" t="s">
        <v>898</v>
      </c>
      <c r="F56" s="637">
        <v>113000</v>
      </c>
      <c r="G56" s="403" t="s">
        <v>1332</v>
      </c>
      <c r="H56" s="403" t="s">
        <v>857</v>
      </c>
      <c r="I56" s="403" t="s">
        <v>1333</v>
      </c>
      <c r="J56" s="403" t="s">
        <v>1334</v>
      </c>
      <c r="K56" s="399" t="s">
        <v>1335</v>
      </c>
      <c r="L56" s="435"/>
      <c r="M56" s="435"/>
      <c r="N56" s="435"/>
      <c r="O56" s="435"/>
    </row>
    <row r="57" spans="1:15" s="443" customFormat="1" ht="24" x14ac:dyDescent="0.2">
      <c r="A57" s="401">
        <v>52</v>
      </c>
      <c r="B57" s="585" t="s">
        <v>1336</v>
      </c>
      <c r="C57" s="416" t="s">
        <v>866</v>
      </c>
      <c r="D57" s="559" t="s">
        <v>872</v>
      </c>
      <c r="E57" s="570" t="s">
        <v>903</v>
      </c>
      <c r="F57" s="422">
        <v>31806</v>
      </c>
      <c r="G57" s="423" t="s">
        <v>1337</v>
      </c>
      <c r="H57" s="403" t="s">
        <v>857</v>
      </c>
      <c r="I57" s="424" t="s">
        <v>893</v>
      </c>
      <c r="J57" s="424" t="s">
        <v>864</v>
      </c>
      <c r="K57" s="399" t="s">
        <v>1338</v>
      </c>
      <c r="L57" s="442"/>
      <c r="M57" s="442"/>
    </row>
    <row r="58" spans="1:15" s="443" customFormat="1" ht="24" x14ac:dyDescent="0.2">
      <c r="A58" s="401">
        <v>53</v>
      </c>
      <c r="B58" s="555" t="s">
        <v>1339</v>
      </c>
      <c r="C58" s="416" t="s">
        <v>866</v>
      </c>
      <c r="D58" s="559" t="s">
        <v>872</v>
      </c>
      <c r="E58" s="570" t="s">
        <v>903</v>
      </c>
      <c r="F58" s="422">
        <v>33500</v>
      </c>
      <c r="G58" s="423" t="s">
        <v>1340</v>
      </c>
      <c r="H58" s="403" t="s">
        <v>857</v>
      </c>
      <c r="I58" s="424" t="s">
        <v>907</v>
      </c>
      <c r="J58" s="424" t="s">
        <v>1341</v>
      </c>
      <c r="K58" s="399" t="s">
        <v>1342</v>
      </c>
      <c r="L58" s="442"/>
      <c r="M58" s="442"/>
    </row>
    <row r="59" spans="1:15" s="443" customFormat="1" ht="36" x14ac:dyDescent="0.2">
      <c r="A59" s="401">
        <v>54</v>
      </c>
      <c r="B59" s="555" t="s">
        <v>1343</v>
      </c>
      <c r="C59" s="416" t="s">
        <v>866</v>
      </c>
      <c r="D59" s="559" t="s">
        <v>872</v>
      </c>
      <c r="E59" s="570" t="s">
        <v>903</v>
      </c>
      <c r="F59" s="418">
        <v>25250</v>
      </c>
      <c r="G59" s="417" t="s">
        <v>1344</v>
      </c>
      <c r="H59" s="403" t="s">
        <v>857</v>
      </c>
      <c r="I59" s="417" t="s">
        <v>1345</v>
      </c>
      <c r="J59" s="417" t="s">
        <v>1346</v>
      </c>
      <c r="K59" s="399" t="s">
        <v>1347</v>
      </c>
    </row>
    <row r="60" spans="1:15" s="434" customFormat="1" ht="48" x14ac:dyDescent="0.2">
      <c r="A60" s="401">
        <v>55</v>
      </c>
      <c r="B60" s="401" t="s">
        <v>928</v>
      </c>
      <c r="C60" s="401" t="s">
        <v>859</v>
      </c>
      <c r="D60" s="401" t="s">
        <v>892</v>
      </c>
      <c r="E60" s="400" t="s">
        <v>879</v>
      </c>
      <c r="F60" s="402">
        <v>91081.37</v>
      </c>
      <c r="G60" s="400" t="s">
        <v>856</v>
      </c>
      <c r="H60" s="400" t="s">
        <v>857</v>
      </c>
      <c r="I60" s="400" t="s">
        <v>880</v>
      </c>
      <c r="J60" s="400" t="s">
        <v>929</v>
      </c>
      <c r="K60" s="404" t="s">
        <v>930</v>
      </c>
      <c r="L60" s="432"/>
      <c r="M60" s="433"/>
    </row>
    <row r="61" spans="1:15" s="443" customFormat="1" ht="24" x14ac:dyDescent="0.2">
      <c r="A61" s="401">
        <v>56</v>
      </c>
      <c r="B61" s="557" t="s">
        <v>881</v>
      </c>
      <c r="C61" s="416" t="s">
        <v>866</v>
      </c>
      <c r="D61" s="559" t="s">
        <v>872</v>
      </c>
      <c r="E61" s="570" t="s">
        <v>903</v>
      </c>
      <c r="F61" s="418">
        <v>25485.21</v>
      </c>
      <c r="G61" s="586" t="s">
        <v>1348</v>
      </c>
      <c r="H61" s="400" t="s">
        <v>857</v>
      </c>
      <c r="I61" s="419" t="s">
        <v>1349</v>
      </c>
      <c r="J61" s="419" t="s">
        <v>901</v>
      </c>
      <c r="K61" s="425" t="s">
        <v>1350</v>
      </c>
      <c r="L61" s="442"/>
      <c r="M61" s="442"/>
    </row>
    <row r="62" spans="1:15" s="434" customFormat="1" ht="48" x14ac:dyDescent="0.2">
      <c r="A62" s="401">
        <v>57</v>
      </c>
      <c r="B62" s="557" t="s">
        <v>1351</v>
      </c>
      <c r="C62" s="416" t="s">
        <v>866</v>
      </c>
      <c r="D62" s="559" t="s">
        <v>872</v>
      </c>
      <c r="E62" s="570" t="s">
        <v>903</v>
      </c>
      <c r="F62" s="402">
        <v>23998.68</v>
      </c>
      <c r="G62" s="403" t="s">
        <v>1352</v>
      </c>
      <c r="H62" s="400" t="s">
        <v>857</v>
      </c>
      <c r="I62" s="421" t="s">
        <v>1353</v>
      </c>
      <c r="J62" s="421" t="s">
        <v>864</v>
      </c>
      <c r="K62" s="425" t="s">
        <v>1354</v>
      </c>
      <c r="L62" s="444"/>
      <c r="M62" s="433"/>
    </row>
    <row r="63" spans="1:15" s="443" customFormat="1" ht="24" x14ac:dyDescent="0.2">
      <c r="A63" s="401">
        <v>58</v>
      </c>
      <c r="B63" s="585" t="s">
        <v>1355</v>
      </c>
      <c r="C63" s="416" t="s">
        <v>866</v>
      </c>
      <c r="D63" s="559" t="s">
        <v>872</v>
      </c>
      <c r="E63" s="570" t="s">
        <v>903</v>
      </c>
      <c r="F63" s="422">
        <v>9712.2199999999993</v>
      </c>
      <c r="G63" s="423" t="s">
        <v>862</v>
      </c>
      <c r="H63" s="400" t="s">
        <v>857</v>
      </c>
      <c r="I63" s="424" t="s">
        <v>1356</v>
      </c>
      <c r="J63" s="424" t="s">
        <v>1357</v>
      </c>
      <c r="K63" s="425" t="s">
        <v>1358</v>
      </c>
      <c r="L63" s="442"/>
      <c r="M63" s="442"/>
    </row>
    <row r="64" spans="1:15" s="443" customFormat="1" ht="48" x14ac:dyDescent="0.2">
      <c r="A64" s="401">
        <v>59</v>
      </c>
      <c r="B64" s="587" t="s">
        <v>1359</v>
      </c>
      <c r="C64" s="416" t="s">
        <v>866</v>
      </c>
      <c r="D64" s="559" t="s">
        <v>872</v>
      </c>
      <c r="E64" s="570" t="s">
        <v>903</v>
      </c>
      <c r="F64" s="422">
        <v>32800</v>
      </c>
      <c r="G64" s="423" t="s">
        <v>1360</v>
      </c>
      <c r="H64" s="400" t="s">
        <v>857</v>
      </c>
      <c r="I64" s="424" t="s">
        <v>1361</v>
      </c>
      <c r="J64" s="424" t="s">
        <v>1362</v>
      </c>
      <c r="K64" s="425" t="s">
        <v>1363</v>
      </c>
      <c r="L64" s="442"/>
      <c r="M64" s="442"/>
    </row>
    <row r="65" spans="1:15" s="443" customFormat="1" ht="48" x14ac:dyDescent="0.2">
      <c r="A65" s="401">
        <v>60</v>
      </c>
      <c r="B65" s="587" t="s">
        <v>1364</v>
      </c>
      <c r="C65" s="416" t="s">
        <v>866</v>
      </c>
      <c r="D65" s="559" t="s">
        <v>872</v>
      </c>
      <c r="E65" s="570" t="s">
        <v>903</v>
      </c>
      <c r="F65" s="418">
        <v>31500</v>
      </c>
      <c r="G65" s="417" t="s">
        <v>1365</v>
      </c>
      <c r="H65" s="400" t="s">
        <v>857</v>
      </c>
      <c r="I65" s="417" t="s">
        <v>1366</v>
      </c>
      <c r="J65" s="417" t="s">
        <v>1367</v>
      </c>
      <c r="K65" s="425" t="s">
        <v>1368</v>
      </c>
    </row>
    <row r="66" spans="1:15" s="443" customFormat="1" ht="24" x14ac:dyDescent="0.2">
      <c r="A66" s="401">
        <v>61</v>
      </c>
      <c r="B66" s="587" t="s">
        <v>1369</v>
      </c>
      <c r="C66" s="416" t="s">
        <v>866</v>
      </c>
      <c r="D66" s="559" t="s">
        <v>872</v>
      </c>
      <c r="E66" s="570" t="s">
        <v>903</v>
      </c>
      <c r="F66" s="418">
        <v>49047.6</v>
      </c>
      <c r="G66" s="587" t="s">
        <v>1370</v>
      </c>
      <c r="H66" s="400" t="s">
        <v>857</v>
      </c>
      <c r="I66" s="417" t="s">
        <v>1371</v>
      </c>
      <c r="J66" s="417" t="s">
        <v>904</v>
      </c>
      <c r="K66" s="425" t="s">
        <v>1372</v>
      </c>
      <c r="L66" s="445"/>
      <c r="M66" s="442"/>
    </row>
    <row r="67" spans="1:15" s="434" customFormat="1" ht="24" x14ac:dyDescent="0.2">
      <c r="A67" s="401">
        <v>62</v>
      </c>
      <c r="B67" s="588" t="s">
        <v>1373</v>
      </c>
      <c r="C67" s="416" t="s">
        <v>866</v>
      </c>
      <c r="D67" s="559" t="s">
        <v>872</v>
      </c>
      <c r="E67" s="570" t="s">
        <v>903</v>
      </c>
      <c r="F67" s="402">
        <v>218619</v>
      </c>
      <c r="G67" s="587" t="s">
        <v>1374</v>
      </c>
      <c r="H67" s="400" t="s">
        <v>857</v>
      </c>
      <c r="I67" s="417" t="s">
        <v>1371</v>
      </c>
      <c r="J67" s="417" t="s">
        <v>904</v>
      </c>
      <c r="K67" s="425" t="s">
        <v>1375</v>
      </c>
      <c r="L67" s="441"/>
    </row>
    <row r="68" spans="1:15" s="434" customFormat="1" ht="24" x14ac:dyDescent="0.2">
      <c r="A68" s="401">
        <v>63</v>
      </c>
      <c r="B68" s="589" t="s">
        <v>1373</v>
      </c>
      <c r="C68" s="416" t="s">
        <v>866</v>
      </c>
      <c r="D68" s="559" t="s">
        <v>872</v>
      </c>
      <c r="E68" s="570" t="s">
        <v>903</v>
      </c>
      <c r="F68" s="418">
        <v>195850.8</v>
      </c>
      <c r="G68" s="589" t="s">
        <v>1376</v>
      </c>
      <c r="H68" s="400" t="s">
        <v>857</v>
      </c>
      <c r="I68" s="417" t="s">
        <v>1371</v>
      </c>
      <c r="J68" s="417" t="s">
        <v>904</v>
      </c>
      <c r="K68" s="425" t="s">
        <v>1377</v>
      </c>
      <c r="L68" s="441"/>
      <c r="M68" s="433"/>
    </row>
    <row r="69" spans="1:15" s="443" customFormat="1" ht="24" x14ac:dyDescent="0.2">
      <c r="A69" s="401">
        <v>64</v>
      </c>
      <c r="B69" s="555" t="s">
        <v>1378</v>
      </c>
      <c r="C69" s="416" t="s">
        <v>882</v>
      </c>
      <c r="D69" s="417" t="s">
        <v>1379</v>
      </c>
      <c r="E69" s="416" t="s">
        <v>931</v>
      </c>
      <c r="F69" s="427">
        <v>46114.400000000001</v>
      </c>
      <c r="G69" s="587" t="s">
        <v>889</v>
      </c>
      <c r="H69" s="400" t="s">
        <v>857</v>
      </c>
      <c r="I69" s="417" t="s">
        <v>932</v>
      </c>
      <c r="J69" s="417" t="s">
        <v>899</v>
      </c>
      <c r="K69" s="425" t="s">
        <v>1380</v>
      </c>
      <c r="L69" s="445"/>
      <c r="M69" s="442"/>
    </row>
    <row r="70" spans="1:15" s="449" customFormat="1" ht="24" x14ac:dyDescent="0.2">
      <c r="A70" s="401">
        <v>65</v>
      </c>
      <c r="B70" s="587" t="s">
        <v>1381</v>
      </c>
      <c r="C70" s="416" t="s">
        <v>882</v>
      </c>
      <c r="D70" s="417" t="s">
        <v>1379</v>
      </c>
      <c r="E70" s="401" t="s">
        <v>1382</v>
      </c>
      <c r="F70" s="422">
        <v>28320</v>
      </c>
      <c r="G70" s="587" t="s">
        <v>889</v>
      </c>
      <c r="H70" s="400" t="s">
        <v>857</v>
      </c>
      <c r="I70" s="417" t="s">
        <v>1383</v>
      </c>
      <c r="J70" s="417" t="s">
        <v>1384</v>
      </c>
      <c r="K70" s="425" t="s">
        <v>1385</v>
      </c>
      <c r="L70" s="446"/>
      <c r="M70" s="447"/>
      <c r="N70" s="448"/>
      <c r="O70" s="448"/>
    </row>
    <row r="71" spans="1:15" s="449" customFormat="1" ht="39.75" customHeight="1" x14ac:dyDescent="0.2">
      <c r="A71" s="401">
        <v>66</v>
      </c>
      <c r="B71" s="588" t="s">
        <v>1386</v>
      </c>
      <c r="C71" s="416" t="s">
        <v>866</v>
      </c>
      <c r="D71" s="559" t="s">
        <v>872</v>
      </c>
      <c r="E71" s="570" t="s">
        <v>903</v>
      </c>
      <c r="F71" s="422">
        <v>29736</v>
      </c>
      <c r="G71" s="590" t="s">
        <v>1387</v>
      </c>
      <c r="H71" s="400" t="s">
        <v>857</v>
      </c>
      <c r="I71" s="428" t="s">
        <v>1388</v>
      </c>
      <c r="J71" s="419" t="s">
        <v>1389</v>
      </c>
      <c r="K71" s="425" t="s">
        <v>1390</v>
      </c>
      <c r="L71" s="450"/>
      <c r="M71" s="447"/>
      <c r="N71" s="451"/>
      <c r="O71" s="448"/>
    </row>
    <row r="72" spans="1:15" s="443" customFormat="1" ht="48" x14ac:dyDescent="0.2">
      <c r="A72" s="401">
        <v>67</v>
      </c>
      <c r="B72" s="591" t="s">
        <v>1391</v>
      </c>
      <c r="C72" s="416" t="s">
        <v>866</v>
      </c>
      <c r="D72" s="559" t="s">
        <v>872</v>
      </c>
      <c r="E72" s="587" t="s">
        <v>1392</v>
      </c>
      <c r="F72" s="422">
        <v>57000</v>
      </c>
      <c r="G72" s="589" t="s">
        <v>1393</v>
      </c>
      <c r="H72" s="400" t="s">
        <v>857</v>
      </c>
      <c r="I72" s="429" t="s">
        <v>1394</v>
      </c>
      <c r="J72" s="429" t="s">
        <v>1395</v>
      </c>
      <c r="K72" s="425" t="s">
        <v>1396</v>
      </c>
      <c r="L72" s="452"/>
      <c r="M72" s="453"/>
      <c r="N72" s="454"/>
      <c r="O72" s="453"/>
    </row>
    <row r="73" spans="1:15" customFormat="1" ht="51.75" customHeight="1" x14ac:dyDescent="0.2">
      <c r="A73" s="401">
        <v>68</v>
      </c>
      <c r="B73" s="592" t="s">
        <v>1397</v>
      </c>
      <c r="C73" s="592" t="s">
        <v>859</v>
      </c>
      <c r="D73" s="592" t="s">
        <v>892</v>
      </c>
      <c r="E73" s="593" t="s">
        <v>1398</v>
      </c>
      <c r="F73" s="641">
        <v>603816.14</v>
      </c>
      <c r="G73" s="592" t="s">
        <v>1399</v>
      </c>
      <c r="H73" s="592" t="s">
        <v>857</v>
      </c>
      <c r="I73" s="592" t="s">
        <v>1400</v>
      </c>
      <c r="J73" s="592"/>
      <c r="K73" s="594" t="s">
        <v>1401</v>
      </c>
    </row>
    <row r="74" spans="1:15" customFormat="1" ht="39.75" customHeight="1" x14ac:dyDescent="0.2">
      <c r="A74" s="401">
        <v>69</v>
      </c>
      <c r="B74" s="559" t="s">
        <v>865</v>
      </c>
      <c r="C74" s="559" t="s">
        <v>854</v>
      </c>
      <c r="D74" s="559" t="s">
        <v>892</v>
      </c>
      <c r="E74" s="593" t="s">
        <v>1402</v>
      </c>
      <c r="F74" s="642">
        <v>136466.13</v>
      </c>
      <c r="G74" s="592" t="s">
        <v>1403</v>
      </c>
      <c r="H74" s="559" t="s">
        <v>857</v>
      </c>
      <c r="I74" s="592" t="s">
        <v>1404</v>
      </c>
      <c r="J74" s="559"/>
      <c r="K74" s="595" t="s">
        <v>1405</v>
      </c>
    </row>
    <row r="75" spans="1:15" customFormat="1" ht="24" x14ac:dyDescent="0.2">
      <c r="A75" s="401">
        <v>70</v>
      </c>
      <c r="B75" s="559" t="s">
        <v>1406</v>
      </c>
      <c r="C75" s="416" t="s">
        <v>866</v>
      </c>
      <c r="D75" s="559" t="s">
        <v>872</v>
      </c>
      <c r="E75" s="592" t="s">
        <v>1407</v>
      </c>
      <c r="F75" s="642">
        <v>26023</v>
      </c>
      <c r="G75" s="559" t="s">
        <v>1408</v>
      </c>
      <c r="H75" s="559" t="s">
        <v>857</v>
      </c>
      <c r="I75" s="559" t="s">
        <v>1409</v>
      </c>
      <c r="J75" s="596">
        <v>43800</v>
      </c>
      <c r="K75" s="595" t="s">
        <v>1410</v>
      </c>
    </row>
    <row r="76" spans="1:15" customFormat="1" ht="36" x14ac:dyDescent="0.2">
      <c r="A76" s="401">
        <v>71</v>
      </c>
      <c r="B76" s="559" t="s">
        <v>1411</v>
      </c>
      <c r="C76" s="559" t="s">
        <v>854</v>
      </c>
      <c r="D76" s="559" t="s">
        <v>892</v>
      </c>
      <c r="E76" s="592" t="s">
        <v>1412</v>
      </c>
      <c r="F76" s="643">
        <v>43690.400000000001</v>
      </c>
      <c r="G76" s="598" t="s">
        <v>1413</v>
      </c>
      <c r="H76" s="559" t="s">
        <v>857</v>
      </c>
      <c r="I76" s="559" t="s">
        <v>1414</v>
      </c>
      <c r="J76" s="597"/>
      <c r="K76" s="595" t="s">
        <v>1415</v>
      </c>
    </row>
    <row r="77" spans="1:15" customFormat="1" ht="36" x14ac:dyDescent="0.2">
      <c r="A77" s="401">
        <v>72</v>
      </c>
      <c r="B77" s="559" t="s">
        <v>1416</v>
      </c>
      <c r="C77" s="559" t="s">
        <v>854</v>
      </c>
      <c r="D77" s="559" t="s">
        <v>892</v>
      </c>
      <c r="E77" s="592" t="s">
        <v>1412</v>
      </c>
      <c r="F77" s="643">
        <v>38119.919999999998</v>
      </c>
      <c r="G77" s="598" t="s">
        <v>1417</v>
      </c>
      <c r="H77" s="559" t="s">
        <v>857</v>
      </c>
      <c r="I77" s="559" t="s">
        <v>1418</v>
      </c>
      <c r="J77" s="559"/>
      <c r="K77" s="595" t="s">
        <v>1419</v>
      </c>
    </row>
    <row r="78" spans="1:15" customFormat="1" ht="36" x14ac:dyDescent="0.2">
      <c r="A78" s="401">
        <v>73</v>
      </c>
      <c r="B78" s="559" t="s">
        <v>1420</v>
      </c>
      <c r="C78" s="559" t="s">
        <v>854</v>
      </c>
      <c r="D78" s="559" t="s">
        <v>892</v>
      </c>
      <c r="E78" s="593" t="s">
        <v>1421</v>
      </c>
      <c r="F78" s="642">
        <v>59472</v>
      </c>
      <c r="G78" s="559" t="s">
        <v>1422</v>
      </c>
      <c r="H78" s="559" t="s">
        <v>857</v>
      </c>
      <c r="I78" s="559" t="s">
        <v>1423</v>
      </c>
      <c r="J78" s="559"/>
      <c r="K78" s="595" t="s">
        <v>1424</v>
      </c>
    </row>
    <row r="79" spans="1:15" customFormat="1" ht="36" x14ac:dyDescent="0.2">
      <c r="A79" s="401">
        <v>74</v>
      </c>
      <c r="B79" s="559" t="s">
        <v>1425</v>
      </c>
      <c r="C79" s="559" t="s">
        <v>854</v>
      </c>
      <c r="D79" s="559" t="s">
        <v>892</v>
      </c>
      <c r="E79" s="593" t="s">
        <v>1426</v>
      </c>
      <c r="F79" s="642">
        <v>43332</v>
      </c>
      <c r="G79" s="559" t="s">
        <v>1427</v>
      </c>
      <c r="H79" s="559" t="s">
        <v>857</v>
      </c>
      <c r="I79" s="559" t="s">
        <v>1428</v>
      </c>
      <c r="J79" s="559"/>
      <c r="K79" s="595" t="s">
        <v>1429</v>
      </c>
    </row>
    <row r="80" spans="1:15" customFormat="1" ht="48" x14ac:dyDescent="0.2">
      <c r="A80" s="401">
        <v>75</v>
      </c>
      <c r="B80" s="592" t="s">
        <v>1430</v>
      </c>
      <c r="C80" s="559" t="s">
        <v>866</v>
      </c>
      <c r="D80" s="559" t="s">
        <v>872</v>
      </c>
      <c r="E80" s="559" t="s">
        <v>1431</v>
      </c>
      <c r="F80" s="641">
        <v>25400</v>
      </c>
      <c r="G80" s="592" t="s">
        <v>1432</v>
      </c>
      <c r="H80" s="592" t="s">
        <v>857</v>
      </c>
      <c r="I80" s="592" t="s">
        <v>1433</v>
      </c>
      <c r="J80" s="592"/>
      <c r="K80" s="594" t="s">
        <v>1434</v>
      </c>
    </row>
    <row r="81" spans="1:11" customFormat="1" ht="36" x14ac:dyDescent="0.2">
      <c r="A81" s="401">
        <v>76</v>
      </c>
      <c r="B81" s="559" t="s">
        <v>1435</v>
      </c>
      <c r="C81" s="559" t="s">
        <v>866</v>
      </c>
      <c r="D81" s="559" t="s">
        <v>872</v>
      </c>
      <c r="E81" s="559" t="s">
        <v>1431</v>
      </c>
      <c r="F81" s="642">
        <v>49200</v>
      </c>
      <c r="G81" s="559" t="s">
        <v>1436</v>
      </c>
      <c r="H81" s="559" t="s">
        <v>857</v>
      </c>
      <c r="I81" s="559" t="s">
        <v>1437</v>
      </c>
      <c r="J81" s="559"/>
      <c r="K81" s="595" t="s">
        <v>1438</v>
      </c>
    </row>
    <row r="82" spans="1:11" s="601" customFormat="1" ht="48" x14ac:dyDescent="0.2">
      <c r="A82" s="401">
        <v>77</v>
      </c>
      <c r="B82" s="599" t="s">
        <v>1439</v>
      </c>
      <c r="C82" s="559" t="s">
        <v>866</v>
      </c>
      <c r="D82" s="599" t="s">
        <v>872</v>
      </c>
      <c r="E82" s="599" t="s">
        <v>1431</v>
      </c>
      <c r="F82" s="644">
        <v>33500</v>
      </c>
      <c r="G82" s="599" t="s">
        <v>1440</v>
      </c>
      <c r="H82" s="599" t="s">
        <v>857</v>
      </c>
      <c r="I82" s="599" t="s">
        <v>1441</v>
      </c>
      <c r="J82" s="599"/>
      <c r="K82" s="600" t="s">
        <v>1442</v>
      </c>
    </row>
    <row r="83" spans="1:11" s="601" customFormat="1" ht="36" x14ac:dyDescent="0.2">
      <c r="A83" s="401">
        <v>78</v>
      </c>
      <c r="B83" s="602" t="s">
        <v>1443</v>
      </c>
      <c r="C83" s="602" t="s">
        <v>906</v>
      </c>
      <c r="D83" s="599" t="s">
        <v>892</v>
      </c>
      <c r="E83" s="602" t="s">
        <v>1444</v>
      </c>
      <c r="F83" s="645">
        <v>78000</v>
      </c>
      <c r="G83" s="602" t="s">
        <v>1445</v>
      </c>
      <c r="H83" s="599" t="s">
        <v>857</v>
      </c>
      <c r="I83" s="602" t="s">
        <v>1446</v>
      </c>
      <c r="J83" s="603"/>
      <c r="K83" s="604" t="s">
        <v>1447</v>
      </c>
    </row>
    <row r="84" spans="1:11" customFormat="1" ht="24" x14ac:dyDescent="0.2">
      <c r="A84" s="401">
        <v>79</v>
      </c>
      <c r="B84" s="605" t="s">
        <v>1448</v>
      </c>
      <c r="C84" s="602" t="s">
        <v>906</v>
      </c>
      <c r="D84" s="559" t="s">
        <v>892</v>
      </c>
      <c r="E84" s="605" t="s">
        <v>1449</v>
      </c>
      <c r="F84" s="646">
        <v>87750</v>
      </c>
      <c r="G84" s="605" t="s">
        <v>1450</v>
      </c>
      <c r="H84" s="559" t="s">
        <v>857</v>
      </c>
      <c r="I84" s="605" t="s">
        <v>1451</v>
      </c>
      <c r="J84" s="606"/>
      <c r="K84" s="604" t="s">
        <v>1452</v>
      </c>
    </row>
    <row r="85" spans="1:11" customFormat="1" ht="36" x14ac:dyDescent="0.2">
      <c r="A85" s="401">
        <v>80</v>
      </c>
      <c r="B85" s="605" t="s">
        <v>1453</v>
      </c>
      <c r="C85" s="602" t="s">
        <v>906</v>
      </c>
      <c r="D85" s="559" t="s">
        <v>892</v>
      </c>
      <c r="E85" s="605" t="s">
        <v>1454</v>
      </c>
      <c r="F85" s="646">
        <v>70200</v>
      </c>
      <c r="G85" s="605" t="s">
        <v>1455</v>
      </c>
      <c r="H85" s="559" t="s">
        <v>857</v>
      </c>
      <c r="I85" s="605" t="s">
        <v>1451</v>
      </c>
      <c r="J85" s="606"/>
      <c r="K85" s="604" t="s">
        <v>1456</v>
      </c>
    </row>
    <row r="86" spans="1:11" customFormat="1" ht="36" x14ac:dyDescent="0.2">
      <c r="A86" s="401">
        <v>81</v>
      </c>
      <c r="B86" s="605" t="s">
        <v>1457</v>
      </c>
      <c r="C86" s="602" t="s">
        <v>906</v>
      </c>
      <c r="D86" s="559" t="s">
        <v>892</v>
      </c>
      <c r="E86" s="605" t="s">
        <v>1458</v>
      </c>
      <c r="F86" s="646">
        <v>56000</v>
      </c>
      <c r="G86" s="605" t="s">
        <v>1459</v>
      </c>
      <c r="H86" s="559" t="s">
        <v>857</v>
      </c>
      <c r="I86" s="605" t="s">
        <v>1460</v>
      </c>
      <c r="J86" s="606"/>
      <c r="K86" s="604" t="s">
        <v>1461</v>
      </c>
    </row>
    <row r="87" spans="1:11" customFormat="1" ht="36" x14ac:dyDescent="0.2">
      <c r="A87" s="401">
        <v>82</v>
      </c>
      <c r="B87" s="605" t="s">
        <v>1462</v>
      </c>
      <c r="C87" s="602" t="s">
        <v>906</v>
      </c>
      <c r="D87" s="559" t="s">
        <v>892</v>
      </c>
      <c r="E87" s="605" t="s">
        <v>1463</v>
      </c>
      <c r="F87" s="646">
        <v>87750</v>
      </c>
      <c r="G87" s="605" t="s">
        <v>1464</v>
      </c>
      <c r="H87" s="559" t="s">
        <v>857</v>
      </c>
      <c r="I87" s="605" t="s">
        <v>1451</v>
      </c>
      <c r="J87" s="606"/>
      <c r="K87" s="604" t="s">
        <v>1465</v>
      </c>
    </row>
    <row r="88" spans="1:11" customFormat="1" ht="36" x14ac:dyDescent="0.2">
      <c r="A88" s="401">
        <v>83</v>
      </c>
      <c r="B88" s="605" t="s">
        <v>1466</v>
      </c>
      <c r="C88" s="602" t="s">
        <v>906</v>
      </c>
      <c r="D88" s="559" t="s">
        <v>892</v>
      </c>
      <c r="E88" s="605" t="s">
        <v>1467</v>
      </c>
      <c r="F88" s="646">
        <v>58500</v>
      </c>
      <c r="G88" s="605" t="s">
        <v>1468</v>
      </c>
      <c r="H88" s="559" t="s">
        <v>857</v>
      </c>
      <c r="I88" s="605" t="s">
        <v>1451</v>
      </c>
      <c r="J88" s="606"/>
      <c r="K88" s="604" t="s">
        <v>1469</v>
      </c>
    </row>
    <row r="89" spans="1:11" customFormat="1" ht="36" x14ac:dyDescent="0.2">
      <c r="A89" s="401">
        <v>84</v>
      </c>
      <c r="B89" s="605" t="s">
        <v>1470</v>
      </c>
      <c r="C89" s="602" t="s">
        <v>906</v>
      </c>
      <c r="D89" s="559" t="s">
        <v>892</v>
      </c>
      <c r="E89" s="605" t="s">
        <v>1471</v>
      </c>
      <c r="F89" s="646">
        <v>80000</v>
      </c>
      <c r="G89" s="605" t="s">
        <v>1472</v>
      </c>
      <c r="H89" s="559" t="s">
        <v>857</v>
      </c>
      <c r="I89" s="605" t="s">
        <v>1473</v>
      </c>
      <c r="J89" s="606"/>
      <c r="K89" s="604" t="s">
        <v>1474</v>
      </c>
    </row>
    <row r="90" spans="1:11" customFormat="1" ht="36" x14ac:dyDescent="0.2">
      <c r="A90" s="401">
        <v>85</v>
      </c>
      <c r="B90" s="605" t="s">
        <v>1475</v>
      </c>
      <c r="C90" s="602" t="s">
        <v>906</v>
      </c>
      <c r="D90" s="559" t="s">
        <v>892</v>
      </c>
      <c r="E90" s="605" t="s">
        <v>1476</v>
      </c>
      <c r="F90" s="646">
        <v>68250</v>
      </c>
      <c r="G90" s="605" t="s">
        <v>1477</v>
      </c>
      <c r="H90" s="559" t="s">
        <v>857</v>
      </c>
      <c r="I90" s="605" t="s">
        <v>1451</v>
      </c>
      <c r="J90" s="606"/>
      <c r="K90" s="604" t="s">
        <v>1478</v>
      </c>
    </row>
    <row r="91" spans="1:11" customFormat="1" ht="24" x14ac:dyDescent="0.2">
      <c r="A91" s="401">
        <v>86</v>
      </c>
      <c r="B91" s="605" t="s">
        <v>1479</v>
      </c>
      <c r="C91" s="605" t="s">
        <v>866</v>
      </c>
      <c r="D91" s="559" t="s">
        <v>872</v>
      </c>
      <c r="E91" s="599" t="s">
        <v>1431</v>
      </c>
      <c r="F91" s="646">
        <v>50000</v>
      </c>
      <c r="G91" s="605" t="s">
        <v>1480</v>
      </c>
      <c r="H91" s="559" t="s">
        <v>857</v>
      </c>
      <c r="I91" s="607" t="s">
        <v>1481</v>
      </c>
      <c r="J91" s="606"/>
      <c r="K91" s="604" t="s">
        <v>1482</v>
      </c>
    </row>
    <row r="92" spans="1:11" customFormat="1" ht="36" x14ac:dyDescent="0.2">
      <c r="A92" s="401">
        <v>87</v>
      </c>
      <c r="B92" s="605" t="s">
        <v>1483</v>
      </c>
      <c r="C92" s="605" t="s">
        <v>866</v>
      </c>
      <c r="D92" s="559" t="s">
        <v>872</v>
      </c>
      <c r="E92" s="599" t="s">
        <v>1431</v>
      </c>
      <c r="F92" s="646">
        <v>33000</v>
      </c>
      <c r="G92" s="605" t="s">
        <v>1484</v>
      </c>
      <c r="H92" s="559" t="s">
        <v>857</v>
      </c>
      <c r="I92" s="607" t="s">
        <v>1481</v>
      </c>
      <c r="J92" s="606"/>
      <c r="K92" s="604" t="s">
        <v>1485</v>
      </c>
    </row>
    <row r="93" spans="1:11" customFormat="1" ht="36" x14ac:dyDescent="0.2">
      <c r="A93" s="401">
        <v>88</v>
      </c>
      <c r="B93" s="605" t="s">
        <v>1483</v>
      </c>
      <c r="C93" s="602" t="s">
        <v>906</v>
      </c>
      <c r="D93" s="559" t="s">
        <v>892</v>
      </c>
      <c r="E93" s="605" t="s">
        <v>1486</v>
      </c>
      <c r="F93" s="646">
        <v>84000</v>
      </c>
      <c r="G93" s="605" t="s">
        <v>1484</v>
      </c>
      <c r="H93" s="559" t="s">
        <v>857</v>
      </c>
      <c r="I93" s="605" t="s">
        <v>1487</v>
      </c>
      <c r="J93" s="606"/>
      <c r="K93" s="604" t="s">
        <v>1488</v>
      </c>
    </row>
    <row r="94" spans="1:11" customFormat="1" ht="36" x14ac:dyDescent="0.2">
      <c r="A94" s="401">
        <v>89</v>
      </c>
      <c r="B94" s="605" t="s">
        <v>1489</v>
      </c>
      <c r="C94" s="602" t="s">
        <v>906</v>
      </c>
      <c r="D94" s="559" t="s">
        <v>892</v>
      </c>
      <c r="E94" s="605" t="s">
        <v>1490</v>
      </c>
      <c r="F94" s="646">
        <v>78000</v>
      </c>
      <c r="G94" s="605" t="s">
        <v>1491</v>
      </c>
      <c r="H94" s="559" t="s">
        <v>857</v>
      </c>
      <c r="I94" s="605" t="s">
        <v>1451</v>
      </c>
      <c r="J94" s="606"/>
      <c r="K94" s="604" t="s">
        <v>1492</v>
      </c>
    </row>
    <row r="95" spans="1:11" customFormat="1" ht="36" x14ac:dyDescent="0.2">
      <c r="A95" s="401">
        <v>90</v>
      </c>
      <c r="B95" s="605" t="s">
        <v>1493</v>
      </c>
      <c r="C95" s="602" t="s">
        <v>906</v>
      </c>
      <c r="D95" s="559" t="s">
        <v>892</v>
      </c>
      <c r="E95" s="605" t="s">
        <v>1494</v>
      </c>
      <c r="F95" s="646">
        <v>70000</v>
      </c>
      <c r="G95" s="605" t="s">
        <v>1495</v>
      </c>
      <c r="H95" s="559" t="s">
        <v>857</v>
      </c>
      <c r="I95" s="605" t="s">
        <v>1496</v>
      </c>
      <c r="J95" s="606"/>
      <c r="K95" s="604" t="s">
        <v>1497</v>
      </c>
    </row>
    <row r="96" spans="1:11" customFormat="1" ht="36" x14ac:dyDescent="0.2">
      <c r="A96" s="401">
        <v>91</v>
      </c>
      <c r="B96" s="605" t="s">
        <v>1498</v>
      </c>
      <c r="C96" s="602" t="s">
        <v>906</v>
      </c>
      <c r="D96" s="559" t="s">
        <v>892</v>
      </c>
      <c r="E96" s="605" t="s">
        <v>1499</v>
      </c>
      <c r="F96" s="646">
        <v>78000</v>
      </c>
      <c r="G96" s="605" t="s">
        <v>1500</v>
      </c>
      <c r="H96" s="559" t="s">
        <v>857</v>
      </c>
      <c r="I96" s="605" t="s">
        <v>1451</v>
      </c>
      <c r="J96" s="606"/>
      <c r="K96" s="604" t="s">
        <v>1501</v>
      </c>
    </row>
    <row r="97" spans="1:11" customFormat="1" ht="36" x14ac:dyDescent="0.2">
      <c r="A97" s="401">
        <v>92</v>
      </c>
      <c r="B97" s="605" t="s">
        <v>1502</v>
      </c>
      <c r="C97" s="602" t="s">
        <v>906</v>
      </c>
      <c r="D97" s="559" t="s">
        <v>892</v>
      </c>
      <c r="E97" s="605" t="s">
        <v>1503</v>
      </c>
      <c r="F97" s="646">
        <v>24000</v>
      </c>
      <c r="G97" s="605" t="s">
        <v>1504</v>
      </c>
      <c r="H97" s="559" t="s">
        <v>857</v>
      </c>
      <c r="I97" s="605" t="s">
        <v>1451</v>
      </c>
      <c r="J97" s="606"/>
      <c r="K97" s="604" t="s">
        <v>1505</v>
      </c>
    </row>
    <row r="98" spans="1:11" customFormat="1" ht="36" x14ac:dyDescent="0.2">
      <c r="A98" s="401">
        <v>93</v>
      </c>
      <c r="B98" s="605" t="s">
        <v>1502</v>
      </c>
      <c r="C98" s="602" t="s">
        <v>906</v>
      </c>
      <c r="D98" s="559" t="s">
        <v>892</v>
      </c>
      <c r="E98" s="605" t="s">
        <v>1506</v>
      </c>
      <c r="F98" s="646">
        <v>24000</v>
      </c>
      <c r="G98" s="605" t="s">
        <v>1507</v>
      </c>
      <c r="H98" s="559" t="s">
        <v>857</v>
      </c>
      <c r="I98" s="605" t="s">
        <v>1508</v>
      </c>
      <c r="J98" s="606"/>
      <c r="K98" s="604" t="s">
        <v>1509</v>
      </c>
    </row>
    <row r="99" spans="1:11" customFormat="1" ht="36" x14ac:dyDescent="0.2">
      <c r="A99" s="401">
        <v>94</v>
      </c>
      <c r="B99" s="605" t="s">
        <v>1510</v>
      </c>
      <c r="C99" s="602" t="s">
        <v>906</v>
      </c>
      <c r="D99" s="559" t="s">
        <v>892</v>
      </c>
      <c r="E99" s="605" t="s">
        <v>1511</v>
      </c>
      <c r="F99" s="646">
        <v>185000</v>
      </c>
      <c r="G99" s="605" t="s">
        <v>1512</v>
      </c>
      <c r="H99" s="559" t="s">
        <v>857</v>
      </c>
      <c r="I99" s="605" t="s">
        <v>1513</v>
      </c>
      <c r="J99" s="606"/>
      <c r="K99" s="604" t="s">
        <v>1514</v>
      </c>
    </row>
    <row r="100" spans="1:11" customFormat="1" ht="36" x14ac:dyDescent="0.2">
      <c r="A100" s="401">
        <v>95</v>
      </c>
      <c r="B100" s="605" t="s">
        <v>1515</v>
      </c>
      <c r="C100" s="602" t="s">
        <v>906</v>
      </c>
      <c r="D100" s="559" t="s">
        <v>892</v>
      </c>
      <c r="E100" s="605" t="s">
        <v>1516</v>
      </c>
      <c r="F100" s="646">
        <v>100000</v>
      </c>
      <c r="G100" s="605" t="s">
        <v>1517</v>
      </c>
      <c r="H100" s="559" t="s">
        <v>857</v>
      </c>
      <c r="I100" s="605" t="s">
        <v>1518</v>
      </c>
      <c r="J100" s="606"/>
      <c r="K100" s="608" t="s">
        <v>1519</v>
      </c>
    </row>
    <row r="101" spans="1:11" customFormat="1" ht="36" x14ac:dyDescent="0.2">
      <c r="A101" s="401">
        <v>96</v>
      </c>
      <c r="B101" s="605" t="s">
        <v>1520</v>
      </c>
      <c r="C101" s="559" t="s">
        <v>866</v>
      </c>
      <c r="D101" s="559" t="s">
        <v>872</v>
      </c>
      <c r="E101" s="599" t="s">
        <v>1431</v>
      </c>
      <c r="F101" s="646">
        <v>8000</v>
      </c>
      <c r="G101" s="605" t="s">
        <v>1521</v>
      </c>
      <c r="H101" s="559" t="s">
        <v>857</v>
      </c>
      <c r="I101" s="605" t="s">
        <v>1522</v>
      </c>
      <c r="J101" s="606"/>
      <c r="K101" s="604" t="s">
        <v>1523</v>
      </c>
    </row>
    <row r="102" spans="1:11" customFormat="1" ht="24" x14ac:dyDescent="0.2">
      <c r="A102" s="401">
        <v>97</v>
      </c>
      <c r="B102" s="605" t="s">
        <v>1524</v>
      </c>
      <c r="C102" s="559" t="s">
        <v>866</v>
      </c>
      <c r="D102" s="559" t="s">
        <v>872</v>
      </c>
      <c r="E102" s="599" t="s">
        <v>1431</v>
      </c>
      <c r="F102" s="646">
        <v>30000</v>
      </c>
      <c r="G102" s="605" t="s">
        <v>1525</v>
      </c>
      <c r="H102" s="559" t="s">
        <v>857</v>
      </c>
      <c r="I102" s="605" t="s">
        <v>1522</v>
      </c>
      <c r="J102" s="606"/>
      <c r="K102" s="604" t="s">
        <v>1526</v>
      </c>
    </row>
    <row r="103" spans="1:11" customFormat="1" ht="48" x14ac:dyDescent="0.2">
      <c r="A103" s="401">
        <v>98</v>
      </c>
      <c r="B103" s="605" t="s">
        <v>1527</v>
      </c>
      <c r="C103" s="559" t="s">
        <v>866</v>
      </c>
      <c r="D103" s="559" t="s">
        <v>872</v>
      </c>
      <c r="E103" s="599" t="s">
        <v>1431</v>
      </c>
      <c r="F103" s="646">
        <v>16000</v>
      </c>
      <c r="G103" s="605" t="s">
        <v>1528</v>
      </c>
      <c r="H103" s="559" t="s">
        <v>857</v>
      </c>
      <c r="I103" s="605" t="s">
        <v>1522</v>
      </c>
      <c r="J103" s="606"/>
      <c r="K103" s="604" t="s">
        <v>1529</v>
      </c>
    </row>
    <row r="104" spans="1:11" customFormat="1" ht="36" x14ac:dyDescent="0.2">
      <c r="A104" s="401">
        <v>99</v>
      </c>
      <c r="B104" s="605" t="s">
        <v>1530</v>
      </c>
      <c r="C104" s="559" t="s">
        <v>866</v>
      </c>
      <c r="D104" s="559" t="s">
        <v>872</v>
      </c>
      <c r="E104" s="599" t="s">
        <v>1431</v>
      </c>
      <c r="F104" s="646">
        <v>20000</v>
      </c>
      <c r="G104" s="605" t="s">
        <v>1531</v>
      </c>
      <c r="H104" s="559" t="s">
        <v>857</v>
      </c>
      <c r="I104" s="605" t="s">
        <v>1522</v>
      </c>
      <c r="J104" s="606"/>
      <c r="K104" s="604" t="s">
        <v>1532</v>
      </c>
    </row>
    <row r="105" spans="1:11" customFormat="1" ht="48" x14ac:dyDescent="0.2">
      <c r="A105" s="401">
        <v>100</v>
      </c>
      <c r="B105" s="605" t="s">
        <v>1533</v>
      </c>
      <c r="C105" s="559" t="s">
        <v>866</v>
      </c>
      <c r="D105" s="559" t="s">
        <v>872</v>
      </c>
      <c r="E105" s="599" t="s">
        <v>1431</v>
      </c>
      <c r="F105" s="646">
        <v>16000</v>
      </c>
      <c r="G105" s="605" t="s">
        <v>1534</v>
      </c>
      <c r="H105" s="559" t="s">
        <v>857</v>
      </c>
      <c r="I105" s="605" t="s">
        <v>1522</v>
      </c>
      <c r="J105" s="606"/>
      <c r="K105" s="604" t="s">
        <v>1535</v>
      </c>
    </row>
    <row r="106" spans="1:11" customFormat="1" ht="36" x14ac:dyDescent="0.2">
      <c r="A106" s="401">
        <v>101</v>
      </c>
      <c r="B106" s="605" t="s">
        <v>1536</v>
      </c>
      <c r="C106" s="559" t="s">
        <v>866</v>
      </c>
      <c r="D106" s="559" t="s">
        <v>872</v>
      </c>
      <c r="E106" s="599" t="s">
        <v>1431</v>
      </c>
      <c r="F106" s="646">
        <v>26000</v>
      </c>
      <c r="G106" s="605" t="s">
        <v>1537</v>
      </c>
      <c r="H106" s="559" t="s">
        <v>857</v>
      </c>
      <c r="I106" s="605" t="s">
        <v>1538</v>
      </c>
      <c r="J106" s="609"/>
      <c r="K106" s="604" t="s">
        <v>1539</v>
      </c>
    </row>
    <row r="107" spans="1:11" customFormat="1" ht="36" x14ac:dyDescent="0.2">
      <c r="A107" s="401">
        <v>102</v>
      </c>
      <c r="B107" s="605" t="s">
        <v>1540</v>
      </c>
      <c r="C107" s="559" t="s">
        <v>866</v>
      </c>
      <c r="D107" s="559" t="s">
        <v>872</v>
      </c>
      <c r="E107" s="599" t="s">
        <v>1431</v>
      </c>
      <c r="F107" s="646">
        <v>16500</v>
      </c>
      <c r="G107" s="605" t="s">
        <v>1541</v>
      </c>
      <c r="H107" s="559" t="s">
        <v>857</v>
      </c>
      <c r="I107" s="605" t="s">
        <v>1542</v>
      </c>
      <c r="J107" s="609"/>
      <c r="K107" s="604" t="s">
        <v>1543</v>
      </c>
    </row>
    <row r="108" spans="1:11" customFormat="1" ht="36" x14ac:dyDescent="0.2">
      <c r="A108" s="401">
        <v>103</v>
      </c>
      <c r="B108" s="605" t="s">
        <v>1544</v>
      </c>
      <c r="C108" s="559" t="s">
        <v>866</v>
      </c>
      <c r="D108" s="559" t="s">
        <v>872</v>
      </c>
      <c r="E108" s="599" t="s">
        <v>1431</v>
      </c>
      <c r="F108" s="646">
        <v>12000</v>
      </c>
      <c r="G108" s="605" t="s">
        <v>1545</v>
      </c>
      <c r="H108" s="559" t="s">
        <v>857</v>
      </c>
      <c r="I108" s="605" t="s">
        <v>1546</v>
      </c>
      <c r="J108" s="609"/>
      <c r="K108" s="604" t="s">
        <v>1547</v>
      </c>
    </row>
    <row r="109" spans="1:11" customFormat="1" ht="36" x14ac:dyDescent="0.2">
      <c r="A109" s="401">
        <v>104</v>
      </c>
      <c r="B109" s="605" t="s">
        <v>1548</v>
      </c>
      <c r="C109" s="559" t="s">
        <v>866</v>
      </c>
      <c r="D109" s="559" t="s">
        <v>872</v>
      </c>
      <c r="E109" s="599" t="s">
        <v>1431</v>
      </c>
      <c r="F109" s="646">
        <v>13500</v>
      </c>
      <c r="G109" s="605" t="s">
        <v>1549</v>
      </c>
      <c r="H109" s="559" t="s">
        <v>857</v>
      </c>
      <c r="I109" s="605" t="s">
        <v>1542</v>
      </c>
      <c r="J109" s="609"/>
      <c r="K109" s="604" t="s">
        <v>1550</v>
      </c>
    </row>
    <row r="110" spans="1:11" customFormat="1" ht="36" x14ac:dyDescent="0.2">
      <c r="A110" s="401">
        <v>105</v>
      </c>
      <c r="B110" s="605" t="s">
        <v>1551</v>
      </c>
      <c r="C110" s="559" t="s">
        <v>866</v>
      </c>
      <c r="D110" s="559" t="s">
        <v>872</v>
      </c>
      <c r="E110" s="599" t="s">
        <v>1431</v>
      </c>
      <c r="F110" s="646">
        <v>12000</v>
      </c>
      <c r="G110" s="605" t="s">
        <v>1552</v>
      </c>
      <c r="H110" s="559" t="s">
        <v>857</v>
      </c>
      <c r="I110" s="605" t="s">
        <v>1542</v>
      </c>
      <c r="J110" s="609"/>
      <c r="K110" s="604" t="s">
        <v>1553</v>
      </c>
    </row>
    <row r="111" spans="1:11" customFormat="1" ht="36" x14ac:dyDescent="0.2">
      <c r="A111" s="401">
        <v>106</v>
      </c>
      <c r="B111" s="605" t="s">
        <v>1554</v>
      </c>
      <c r="C111" s="559" t="s">
        <v>866</v>
      </c>
      <c r="D111" s="559" t="s">
        <v>872</v>
      </c>
      <c r="E111" s="599" t="s">
        <v>1431</v>
      </c>
      <c r="F111" s="646">
        <v>10500</v>
      </c>
      <c r="G111" s="605" t="s">
        <v>1555</v>
      </c>
      <c r="H111" s="559" t="s">
        <v>857</v>
      </c>
      <c r="I111" s="605" t="s">
        <v>1542</v>
      </c>
      <c r="J111" s="609"/>
      <c r="K111" s="604" t="s">
        <v>1556</v>
      </c>
    </row>
    <row r="112" spans="1:11" customFormat="1" ht="24" x14ac:dyDescent="0.2">
      <c r="A112" s="401">
        <v>107</v>
      </c>
      <c r="B112" s="605" t="s">
        <v>1557</v>
      </c>
      <c r="C112" s="559" t="s">
        <v>866</v>
      </c>
      <c r="D112" s="559" t="s">
        <v>872</v>
      </c>
      <c r="E112" s="599" t="s">
        <v>1431</v>
      </c>
      <c r="F112" s="646">
        <v>16500</v>
      </c>
      <c r="G112" s="605" t="s">
        <v>1558</v>
      </c>
      <c r="H112" s="559" t="s">
        <v>857</v>
      </c>
      <c r="I112" s="605" t="s">
        <v>1542</v>
      </c>
      <c r="J112" s="609"/>
      <c r="K112" s="604" t="s">
        <v>1559</v>
      </c>
    </row>
    <row r="113" spans="1:16" customFormat="1" ht="48" x14ac:dyDescent="0.2">
      <c r="A113" s="401">
        <v>108</v>
      </c>
      <c r="B113" s="605" t="s">
        <v>1560</v>
      </c>
      <c r="C113" s="559" t="s">
        <v>866</v>
      </c>
      <c r="D113" s="559" t="s">
        <v>872</v>
      </c>
      <c r="E113" s="599" t="s">
        <v>1431</v>
      </c>
      <c r="F113" s="646">
        <v>8400</v>
      </c>
      <c r="G113" s="605" t="s">
        <v>1561</v>
      </c>
      <c r="H113" s="559" t="s">
        <v>857</v>
      </c>
      <c r="I113" s="605" t="s">
        <v>1542</v>
      </c>
      <c r="J113" s="609"/>
      <c r="K113" s="604" t="s">
        <v>1562</v>
      </c>
    </row>
    <row r="114" spans="1:16" customFormat="1" ht="24" x14ac:dyDescent="0.2">
      <c r="A114" s="401">
        <v>109</v>
      </c>
      <c r="B114" s="605" t="s">
        <v>1563</v>
      </c>
      <c r="C114" s="559" t="s">
        <v>866</v>
      </c>
      <c r="D114" s="559" t="s">
        <v>872</v>
      </c>
      <c r="E114" s="599" t="s">
        <v>1431</v>
      </c>
      <c r="F114" s="646">
        <v>18000</v>
      </c>
      <c r="G114" s="605" t="s">
        <v>1564</v>
      </c>
      <c r="H114" s="559" t="s">
        <v>857</v>
      </c>
      <c r="I114" s="605" t="s">
        <v>1542</v>
      </c>
      <c r="J114" s="609"/>
      <c r="K114" s="604" t="s">
        <v>1565</v>
      </c>
    </row>
    <row r="115" spans="1:16" customFormat="1" ht="36" x14ac:dyDescent="0.2">
      <c r="A115" s="401">
        <v>110</v>
      </c>
      <c r="B115" s="605" t="s">
        <v>1566</v>
      </c>
      <c r="C115" s="559" t="s">
        <v>866</v>
      </c>
      <c r="D115" s="559" t="s">
        <v>872</v>
      </c>
      <c r="E115" s="599" t="s">
        <v>1431</v>
      </c>
      <c r="F115" s="646">
        <v>22500</v>
      </c>
      <c r="G115" s="605" t="s">
        <v>1567</v>
      </c>
      <c r="H115" s="559" t="s">
        <v>857</v>
      </c>
      <c r="I115" s="605" t="s">
        <v>1542</v>
      </c>
      <c r="J115" s="609"/>
      <c r="K115" s="604" t="s">
        <v>1568</v>
      </c>
    </row>
    <row r="116" spans="1:16" customFormat="1" ht="24" x14ac:dyDescent="0.2">
      <c r="A116" s="401">
        <v>111</v>
      </c>
      <c r="B116" s="605" t="s">
        <v>1569</v>
      </c>
      <c r="C116" s="559" t="s">
        <v>866</v>
      </c>
      <c r="D116" s="559" t="s">
        <v>872</v>
      </c>
      <c r="E116" s="599" t="s">
        <v>1431</v>
      </c>
      <c r="F116" s="646">
        <v>12000</v>
      </c>
      <c r="G116" s="605" t="s">
        <v>1570</v>
      </c>
      <c r="H116" s="559" t="s">
        <v>857</v>
      </c>
      <c r="I116" s="605" t="s">
        <v>1542</v>
      </c>
      <c r="J116" s="609"/>
      <c r="K116" s="604" t="s">
        <v>1571</v>
      </c>
    </row>
    <row r="117" spans="1:16" customFormat="1" ht="24" x14ac:dyDescent="0.2">
      <c r="A117" s="401">
        <v>112</v>
      </c>
      <c r="B117" s="605" t="s">
        <v>1572</v>
      </c>
      <c r="C117" s="559" t="s">
        <v>866</v>
      </c>
      <c r="D117" s="559" t="s">
        <v>872</v>
      </c>
      <c r="E117" s="599" t="s">
        <v>1431</v>
      </c>
      <c r="F117" s="646">
        <v>10500</v>
      </c>
      <c r="G117" s="605" t="s">
        <v>1573</v>
      </c>
      <c r="H117" s="559" t="s">
        <v>857</v>
      </c>
      <c r="I117" s="605" t="s">
        <v>1542</v>
      </c>
      <c r="J117" s="609"/>
      <c r="K117" s="604" t="s">
        <v>1574</v>
      </c>
    </row>
    <row r="118" spans="1:16" customFormat="1" ht="36" x14ac:dyDescent="0.2">
      <c r="A118" s="401">
        <v>113</v>
      </c>
      <c r="B118" s="605" t="s">
        <v>1575</v>
      </c>
      <c r="C118" s="559" t="s">
        <v>866</v>
      </c>
      <c r="D118" s="559" t="s">
        <v>872</v>
      </c>
      <c r="E118" s="599" t="s">
        <v>1431</v>
      </c>
      <c r="F118" s="646">
        <v>18000</v>
      </c>
      <c r="G118" s="605" t="s">
        <v>1576</v>
      </c>
      <c r="H118" s="559" t="s">
        <v>857</v>
      </c>
      <c r="I118" s="605" t="s">
        <v>1542</v>
      </c>
      <c r="J118" s="609"/>
      <c r="K118" s="604" t="s">
        <v>1577</v>
      </c>
    </row>
    <row r="119" spans="1:16" customFormat="1" ht="36" x14ac:dyDescent="0.2">
      <c r="A119" s="401">
        <v>114</v>
      </c>
      <c r="B119" s="605" t="s">
        <v>1578</v>
      </c>
      <c r="C119" s="559" t="s">
        <v>866</v>
      </c>
      <c r="D119" s="559" t="s">
        <v>872</v>
      </c>
      <c r="E119" s="599" t="s">
        <v>1431</v>
      </c>
      <c r="F119" s="646">
        <v>13200</v>
      </c>
      <c r="G119" s="605" t="s">
        <v>1579</v>
      </c>
      <c r="H119" s="559" t="s">
        <v>857</v>
      </c>
      <c r="I119" s="605" t="s">
        <v>1542</v>
      </c>
      <c r="J119" s="609"/>
      <c r="K119" s="604" t="s">
        <v>1580</v>
      </c>
    </row>
    <row r="120" spans="1:16" customFormat="1" ht="36" x14ac:dyDescent="0.2">
      <c r="A120" s="401">
        <v>115</v>
      </c>
      <c r="B120" s="610" t="s">
        <v>1581</v>
      </c>
      <c r="C120" s="611" t="s">
        <v>866</v>
      </c>
      <c r="D120" s="611" t="s">
        <v>872</v>
      </c>
      <c r="E120" s="612" t="s">
        <v>1431</v>
      </c>
      <c r="F120" s="647">
        <v>21000</v>
      </c>
      <c r="G120" s="610" t="s">
        <v>1582</v>
      </c>
      <c r="H120" s="611" t="s">
        <v>857</v>
      </c>
      <c r="I120" s="610" t="s">
        <v>1583</v>
      </c>
      <c r="J120" s="613"/>
      <c r="K120" s="614" t="s">
        <v>1584</v>
      </c>
    </row>
    <row r="121" spans="1:16" customFormat="1" ht="36" x14ac:dyDescent="0.2">
      <c r="A121" s="401">
        <v>116</v>
      </c>
      <c r="B121" s="615" t="s">
        <v>1585</v>
      </c>
      <c r="C121" s="616" t="s">
        <v>866</v>
      </c>
      <c r="D121" s="617" t="s">
        <v>872</v>
      </c>
      <c r="E121" s="618" t="s">
        <v>1431</v>
      </c>
      <c r="F121" s="648">
        <v>18000</v>
      </c>
      <c r="G121" s="615" t="s">
        <v>1586</v>
      </c>
      <c r="H121" s="617" t="s">
        <v>857</v>
      </c>
      <c r="I121" s="615" t="s">
        <v>1587</v>
      </c>
      <c r="J121" s="619"/>
      <c r="K121" s="620" t="s">
        <v>1588</v>
      </c>
    </row>
    <row r="122" spans="1:16" s="460" customFormat="1" ht="12.75" x14ac:dyDescent="0.2">
      <c r="A122" s="747" t="s">
        <v>933</v>
      </c>
      <c r="B122" s="748"/>
      <c r="C122" s="470"/>
      <c r="D122" s="470"/>
      <c r="E122" s="470"/>
      <c r="F122" s="471">
        <f>SUM(F6:F121)</f>
        <v>9535211.6550999992</v>
      </c>
      <c r="G122" s="470"/>
      <c r="H122" s="470"/>
      <c r="I122" s="470"/>
      <c r="J122" s="470"/>
      <c r="K122" s="472"/>
      <c r="L122" s="457"/>
      <c r="M122" s="458"/>
      <c r="N122" s="459"/>
      <c r="O122" s="458"/>
      <c r="P122" s="458"/>
    </row>
    <row r="123" spans="1:16" s="465" customFormat="1" ht="36" x14ac:dyDescent="0.2">
      <c r="A123" s="401">
        <v>1</v>
      </c>
      <c r="B123" s="557" t="s">
        <v>1589</v>
      </c>
      <c r="C123" s="401" t="s">
        <v>1590</v>
      </c>
      <c r="D123" s="401" t="s">
        <v>855</v>
      </c>
      <c r="E123" s="401" t="s">
        <v>1591</v>
      </c>
      <c r="F123" s="402">
        <v>63000</v>
      </c>
      <c r="G123" s="408" t="s">
        <v>1592</v>
      </c>
      <c r="H123" s="403" t="s">
        <v>857</v>
      </c>
      <c r="I123" s="401" t="s">
        <v>1593</v>
      </c>
      <c r="J123" s="401"/>
      <c r="K123" s="621" t="s">
        <v>1594</v>
      </c>
      <c r="L123" s="464"/>
      <c r="M123" s="464"/>
    </row>
    <row r="124" spans="1:16" s="460" customFormat="1" ht="36" x14ac:dyDescent="0.2">
      <c r="A124" s="401">
        <v>2</v>
      </c>
      <c r="B124" s="557" t="s">
        <v>1595</v>
      </c>
      <c r="C124" s="417" t="s">
        <v>1590</v>
      </c>
      <c r="D124" s="401" t="s">
        <v>855</v>
      </c>
      <c r="E124" s="401" t="s">
        <v>1591</v>
      </c>
      <c r="F124" s="418">
        <v>104472</v>
      </c>
      <c r="G124" s="401" t="s">
        <v>900</v>
      </c>
      <c r="H124" s="403" t="s">
        <v>857</v>
      </c>
      <c r="I124" s="417" t="s">
        <v>1388</v>
      </c>
      <c r="J124" s="417"/>
      <c r="K124" s="621" t="s">
        <v>1596</v>
      </c>
      <c r="L124" s="466"/>
      <c r="M124" s="466"/>
    </row>
    <row r="125" spans="1:16" s="465" customFormat="1" ht="36" x14ac:dyDescent="0.2">
      <c r="A125" s="401">
        <v>3</v>
      </c>
      <c r="B125" s="557" t="s">
        <v>1597</v>
      </c>
      <c r="C125" s="416" t="s">
        <v>1590</v>
      </c>
      <c r="D125" s="401" t="s">
        <v>855</v>
      </c>
      <c r="E125" s="401" t="s">
        <v>1591</v>
      </c>
      <c r="F125" s="427">
        <v>26838</v>
      </c>
      <c r="G125" s="408" t="s">
        <v>1598</v>
      </c>
      <c r="H125" s="403" t="s">
        <v>857</v>
      </c>
      <c r="I125" s="417" t="s">
        <v>1599</v>
      </c>
      <c r="J125" s="417"/>
      <c r="K125" s="621" t="s">
        <v>1600</v>
      </c>
      <c r="L125" s="464"/>
      <c r="M125" s="464"/>
    </row>
    <row r="126" spans="1:16" s="460" customFormat="1" ht="24" x14ac:dyDescent="0.2">
      <c r="A126" s="401">
        <v>4</v>
      </c>
      <c r="B126" s="591" t="s">
        <v>1601</v>
      </c>
      <c r="C126" s="417" t="s">
        <v>1590</v>
      </c>
      <c r="D126" s="401" t="s">
        <v>855</v>
      </c>
      <c r="E126" s="401" t="s">
        <v>1602</v>
      </c>
      <c r="F126" s="422">
        <v>15101.37</v>
      </c>
      <c r="G126" s="423" t="s">
        <v>1603</v>
      </c>
      <c r="H126" s="403" t="s">
        <v>857</v>
      </c>
      <c r="I126" s="417" t="s">
        <v>1604</v>
      </c>
      <c r="J126" s="417"/>
      <c r="K126" s="425" t="s">
        <v>1605</v>
      </c>
      <c r="L126" s="466"/>
      <c r="M126" s="466"/>
    </row>
    <row r="127" spans="1:16" s="460" customFormat="1" ht="24" x14ac:dyDescent="0.2">
      <c r="A127" s="401">
        <v>5</v>
      </c>
      <c r="B127" s="417" t="s">
        <v>1606</v>
      </c>
      <c r="C127" s="416" t="s">
        <v>1607</v>
      </c>
      <c r="D127" s="401" t="s">
        <v>1607</v>
      </c>
      <c r="E127" s="408" t="s">
        <v>1213</v>
      </c>
      <c r="F127" s="418">
        <v>33700</v>
      </c>
      <c r="G127" s="419" t="s">
        <v>1214</v>
      </c>
      <c r="H127" s="419" t="s">
        <v>857</v>
      </c>
      <c r="I127" s="461">
        <v>43850</v>
      </c>
      <c r="J127" s="461"/>
      <c r="K127" s="462" t="s">
        <v>1608</v>
      </c>
      <c r="L127" s="466"/>
      <c r="M127" s="466"/>
    </row>
    <row r="128" spans="1:16" s="434" customFormat="1" ht="36" x14ac:dyDescent="0.2">
      <c r="A128" s="401">
        <v>6</v>
      </c>
      <c r="B128" s="401" t="s">
        <v>1226</v>
      </c>
      <c r="C128" s="400" t="s">
        <v>866</v>
      </c>
      <c r="D128" s="559" t="s">
        <v>872</v>
      </c>
      <c r="E128" s="401" t="s">
        <v>1213</v>
      </c>
      <c r="F128" s="402">
        <v>15000</v>
      </c>
      <c r="G128" s="561" t="s">
        <v>1227</v>
      </c>
      <c r="H128" s="403" t="s">
        <v>857</v>
      </c>
      <c r="I128" s="409">
        <v>43798</v>
      </c>
      <c r="J128" s="409"/>
      <c r="K128" s="411" t="s">
        <v>1609</v>
      </c>
      <c r="L128" s="433"/>
      <c r="M128" s="433"/>
    </row>
    <row r="129" spans="1:15" s="465" customFormat="1" ht="72" x14ac:dyDescent="0.2">
      <c r="A129" s="401">
        <v>7</v>
      </c>
      <c r="B129" s="401" t="s">
        <v>1229</v>
      </c>
      <c r="C129" s="400" t="s">
        <v>854</v>
      </c>
      <c r="D129" s="401" t="s">
        <v>855</v>
      </c>
      <c r="E129" s="401" t="s">
        <v>1230</v>
      </c>
      <c r="F129" s="402">
        <v>85000</v>
      </c>
      <c r="G129" s="562" t="s">
        <v>1231</v>
      </c>
      <c r="H129" s="403" t="s">
        <v>858</v>
      </c>
      <c r="I129" s="409">
        <v>43811</v>
      </c>
      <c r="J129" s="403"/>
      <c r="K129" s="411" t="s">
        <v>1610</v>
      </c>
      <c r="L129" s="464"/>
      <c r="M129" s="464"/>
    </row>
    <row r="130" spans="1:15" s="460" customFormat="1" ht="72" x14ac:dyDescent="0.2">
      <c r="A130" s="401">
        <v>8</v>
      </c>
      <c r="B130" s="417" t="s">
        <v>909</v>
      </c>
      <c r="C130" s="400" t="s">
        <v>854</v>
      </c>
      <c r="D130" s="401" t="s">
        <v>855</v>
      </c>
      <c r="E130" s="401" t="s">
        <v>1233</v>
      </c>
      <c r="F130" s="418">
        <v>79990</v>
      </c>
      <c r="G130" s="562" t="s">
        <v>1234</v>
      </c>
      <c r="H130" s="403" t="s">
        <v>858</v>
      </c>
      <c r="I130" s="409">
        <v>43811</v>
      </c>
      <c r="J130" s="419"/>
      <c r="K130" s="411" t="s">
        <v>1611</v>
      </c>
      <c r="L130" s="466"/>
      <c r="M130" s="466"/>
    </row>
    <row r="131" spans="1:15" s="460" customFormat="1" ht="48" x14ac:dyDescent="0.2">
      <c r="A131" s="401">
        <v>9</v>
      </c>
      <c r="B131" s="401" t="s">
        <v>910</v>
      </c>
      <c r="C131" s="400" t="s">
        <v>854</v>
      </c>
      <c r="D131" s="401" t="s">
        <v>855</v>
      </c>
      <c r="E131" s="401" t="s">
        <v>1236</v>
      </c>
      <c r="F131" s="402">
        <v>45666</v>
      </c>
      <c r="G131" s="403" t="s">
        <v>1234</v>
      </c>
      <c r="H131" s="403" t="s">
        <v>858</v>
      </c>
      <c r="I131" s="409">
        <v>43818</v>
      </c>
      <c r="J131" s="421"/>
      <c r="K131" s="411" t="s">
        <v>1612</v>
      </c>
      <c r="L131" s="466"/>
      <c r="M131" s="466"/>
    </row>
    <row r="132" spans="1:15" s="460" customFormat="1" ht="36" x14ac:dyDescent="0.2">
      <c r="A132" s="401">
        <v>10</v>
      </c>
      <c r="B132" s="423" t="s">
        <v>1613</v>
      </c>
      <c r="C132" s="416" t="s">
        <v>866</v>
      </c>
      <c r="D132" s="559" t="s">
        <v>872</v>
      </c>
      <c r="E132" s="400" t="s">
        <v>1614</v>
      </c>
      <c r="F132" s="422">
        <v>28072</v>
      </c>
      <c r="G132" s="423" t="s">
        <v>1615</v>
      </c>
      <c r="H132" s="419" t="s">
        <v>858</v>
      </c>
      <c r="I132" s="622">
        <v>43805</v>
      </c>
      <c r="J132" s="429"/>
      <c r="K132" s="425" t="s">
        <v>1616</v>
      </c>
      <c r="L132" s="466"/>
      <c r="M132" s="466"/>
    </row>
    <row r="133" spans="1:15" s="460" customFormat="1" ht="60" x14ac:dyDescent="0.2">
      <c r="A133" s="401">
        <v>11</v>
      </c>
      <c r="B133" s="401" t="s">
        <v>1238</v>
      </c>
      <c r="C133" s="416" t="s">
        <v>866</v>
      </c>
      <c r="D133" s="559" t="s">
        <v>872</v>
      </c>
      <c r="E133" s="401" t="s">
        <v>1614</v>
      </c>
      <c r="F133" s="422">
        <v>32950</v>
      </c>
      <c r="G133" s="423" t="s">
        <v>1240</v>
      </c>
      <c r="H133" s="419" t="s">
        <v>858</v>
      </c>
      <c r="I133" s="424">
        <v>43690</v>
      </c>
      <c r="J133" s="419"/>
      <c r="K133" s="425" t="s">
        <v>1617</v>
      </c>
      <c r="L133" s="466"/>
      <c r="M133" s="466"/>
    </row>
    <row r="134" spans="1:15" s="460" customFormat="1" ht="24" x14ac:dyDescent="0.2">
      <c r="A134" s="401">
        <v>12</v>
      </c>
      <c r="B134" s="623" t="s">
        <v>1618</v>
      </c>
      <c r="C134" s="416" t="s">
        <v>859</v>
      </c>
      <c r="D134" s="401" t="s">
        <v>855</v>
      </c>
      <c r="E134" s="400" t="s">
        <v>878</v>
      </c>
      <c r="F134" s="422">
        <v>468000</v>
      </c>
      <c r="G134" s="423" t="s">
        <v>862</v>
      </c>
      <c r="H134" s="419" t="s">
        <v>857</v>
      </c>
      <c r="I134" s="622">
        <v>43448</v>
      </c>
      <c r="J134" s="429"/>
      <c r="K134" s="425" t="s">
        <v>1619</v>
      </c>
      <c r="L134" s="466"/>
      <c r="M134" s="466"/>
    </row>
    <row r="135" spans="1:15" s="465" customFormat="1" ht="36" x14ac:dyDescent="0.2">
      <c r="A135" s="401">
        <v>13</v>
      </c>
      <c r="B135" s="417" t="s">
        <v>1620</v>
      </c>
      <c r="C135" s="400" t="s">
        <v>854</v>
      </c>
      <c r="D135" s="401" t="s">
        <v>855</v>
      </c>
      <c r="E135" s="401" t="s">
        <v>1621</v>
      </c>
      <c r="F135" s="418">
        <v>73100</v>
      </c>
      <c r="G135" s="419" t="s">
        <v>1622</v>
      </c>
      <c r="H135" s="419" t="s">
        <v>857</v>
      </c>
      <c r="I135" s="461">
        <v>43885</v>
      </c>
      <c r="J135" s="461">
        <v>43885</v>
      </c>
      <c r="K135" s="462" t="s">
        <v>1623</v>
      </c>
      <c r="L135" s="464"/>
      <c r="M135" s="464"/>
    </row>
    <row r="136" spans="1:15" s="460" customFormat="1" ht="36" x14ac:dyDescent="0.2">
      <c r="A136" s="401">
        <v>14</v>
      </c>
      <c r="B136" s="417" t="s">
        <v>1624</v>
      </c>
      <c r="C136" s="416" t="s">
        <v>906</v>
      </c>
      <c r="D136" s="401" t="s">
        <v>855</v>
      </c>
      <c r="E136" s="401" t="s">
        <v>1625</v>
      </c>
      <c r="F136" s="418">
        <v>60423.39</v>
      </c>
      <c r="G136" s="419" t="s">
        <v>1626</v>
      </c>
      <c r="H136" s="419" t="s">
        <v>857</v>
      </c>
      <c r="I136" s="461">
        <v>43965</v>
      </c>
      <c r="J136" s="461"/>
      <c r="K136" s="462" t="s">
        <v>1627</v>
      </c>
      <c r="L136" s="466"/>
      <c r="M136" s="466"/>
    </row>
    <row r="137" spans="1:15" s="460" customFormat="1" ht="36" x14ac:dyDescent="0.2">
      <c r="A137" s="401">
        <v>15</v>
      </c>
      <c r="B137" s="417" t="s">
        <v>1628</v>
      </c>
      <c r="C137" s="416" t="s">
        <v>866</v>
      </c>
      <c r="D137" s="559" t="s">
        <v>872</v>
      </c>
      <c r="E137" s="401" t="s">
        <v>1614</v>
      </c>
      <c r="F137" s="418">
        <v>32400</v>
      </c>
      <c r="G137" s="419" t="s">
        <v>1393</v>
      </c>
      <c r="H137" s="419" t="s">
        <v>857</v>
      </c>
      <c r="I137" s="461">
        <v>43967</v>
      </c>
      <c r="J137" s="461">
        <v>43969</v>
      </c>
      <c r="K137" s="462" t="s">
        <v>1629</v>
      </c>
      <c r="L137" s="466"/>
      <c r="M137" s="466"/>
    </row>
    <row r="138" spans="1:15" s="460" customFormat="1" ht="60" x14ac:dyDescent="0.2">
      <c r="A138" s="401">
        <v>16</v>
      </c>
      <c r="B138" s="417" t="s">
        <v>1630</v>
      </c>
      <c r="C138" s="400" t="s">
        <v>854</v>
      </c>
      <c r="D138" s="401" t="s">
        <v>855</v>
      </c>
      <c r="E138" s="401" t="s">
        <v>1631</v>
      </c>
      <c r="F138" s="418">
        <v>48144</v>
      </c>
      <c r="G138" s="419" t="s">
        <v>1632</v>
      </c>
      <c r="H138" s="403" t="s">
        <v>858</v>
      </c>
      <c r="I138" s="461">
        <v>43970</v>
      </c>
      <c r="J138" s="461"/>
      <c r="K138" s="462" t="s">
        <v>1633</v>
      </c>
      <c r="L138" s="466"/>
      <c r="M138" s="466"/>
    </row>
    <row r="139" spans="1:15" s="460" customFormat="1" ht="36" x14ac:dyDescent="0.2">
      <c r="A139" s="401">
        <v>17</v>
      </c>
      <c r="B139" s="417" t="s">
        <v>1634</v>
      </c>
      <c r="C139" s="416" t="s">
        <v>906</v>
      </c>
      <c r="D139" s="401" t="s">
        <v>855</v>
      </c>
      <c r="E139" s="401" t="s">
        <v>1602</v>
      </c>
      <c r="F139" s="418">
        <v>63678.27</v>
      </c>
      <c r="G139" s="419" t="s">
        <v>1626</v>
      </c>
      <c r="H139" s="419" t="s">
        <v>857</v>
      </c>
      <c r="I139" s="461">
        <v>44008</v>
      </c>
      <c r="J139" s="461"/>
      <c r="K139" s="462" t="s">
        <v>1635</v>
      </c>
      <c r="L139" s="466"/>
      <c r="M139" s="466"/>
    </row>
    <row r="140" spans="1:15" s="460" customFormat="1" ht="72" x14ac:dyDescent="0.2">
      <c r="A140" s="401">
        <v>18</v>
      </c>
      <c r="B140" s="417" t="s">
        <v>1636</v>
      </c>
      <c r="C140" s="416" t="s">
        <v>906</v>
      </c>
      <c r="D140" s="401" t="s">
        <v>855</v>
      </c>
      <c r="E140" s="401" t="s">
        <v>1637</v>
      </c>
      <c r="F140" s="418">
        <v>565009.62</v>
      </c>
      <c r="G140" s="419" t="s">
        <v>1632</v>
      </c>
      <c r="H140" s="403" t="s">
        <v>858</v>
      </c>
      <c r="I140" s="461">
        <v>44048</v>
      </c>
      <c r="J140" s="419"/>
      <c r="K140" s="462" t="s">
        <v>1638</v>
      </c>
      <c r="L140" s="466"/>
      <c r="M140" s="466"/>
    </row>
    <row r="141" spans="1:15" s="460" customFormat="1" ht="24" x14ac:dyDescent="0.2">
      <c r="A141" s="401">
        <v>19</v>
      </c>
      <c r="B141" s="417" t="s">
        <v>1639</v>
      </c>
      <c r="C141" s="400" t="s">
        <v>854</v>
      </c>
      <c r="D141" s="401" t="s">
        <v>855</v>
      </c>
      <c r="E141" s="401" t="s">
        <v>1637</v>
      </c>
      <c r="F141" s="418">
        <v>101508.65</v>
      </c>
      <c r="G141" s="419" t="s">
        <v>1640</v>
      </c>
      <c r="H141" s="403" t="s">
        <v>858</v>
      </c>
      <c r="I141" s="419" t="s">
        <v>1641</v>
      </c>
      <c r="J141" s="419"/>
      <c r="K141" s="420" t="s">
        <v>1642</v>
      </c>
      <c r="L141" s="466"/>
      <c r="M141" s="466"/>
    </row>
    <row r="142" spans="1:15" s="465" customFormat="1" ht="24" x14ac:dyDescent="0.2">
      <c r="A142" s="401">
        <v>20</v>
      </c>
      <c r="B142" s="401" t="s">
        <v>1643</v>
      </c>
      <c r="C142" s="400" t="s">
        <v>854</v>
      </c>
      <c r="D142" s="401" t="s">
        <v>855</v>
      </c>
      <c r="E142" s="400"/>
      <c r="F142" s="422">
        <v>249698.38</v>
      </c>
      <c r="G142" s="416"/>
      <c r="H142" s="419"/>
      <c r="I142" s="429"/>
      <c r="J142" s="429"/>
      <c r="K142" s="462" t="s">
        <v>1644</v>
      </c>
      <c r="L142" s="467"/>
      <c r="M142" s="468"/>
      <c r="N142" s="469"/>
      <c r="O142" s="468"/>
    </row>
    <row r="143" spans="1:15" s="465" customFormat="1" ht="24" x14ac:dyDescent="0.2">
      <c r="A143" s="401">
        <v>21</v>
      </c>
      <c r="B143" s="623" t="s">
        <v>1645</v>
      </c>
      <c r="C143" s="401" t="s">
        <v>882</v>
      </c>
      <c r="D143" s="401" t="s">
        <v>883</v>
      </c>
      <c r="E143" s="623" t="s">
        <v>1646</v>
      </c>
      <c r="F143" s="422">
        <v>43136.08</v>
      </c>
      <c r="G143" s="416" t="s">
        <v>1647</v>
      </c>
      <c r="H143" s="419" t="s">
        <v>857</v>
      </c>
      <c r="I143" s="622">
        <v>44050</v>
      </c>
      <c r="J143" s="429">
        <v>44060</v>
      </c>
      <c r="K143" s="399" t="s">
        <v>1648</v>
      </c>
      <c r="L143" s="467"/>
      <c r="M143" s="468"/>
      <c r="N143" s="469"/>
      <c r="O143" s="468"/>
    </row>
    <row r="144" spans="1:15" s="465" customFormat="1" ht="36" x14ac:dyDescent="0.2">
      <c r="A144" s="401">
        <v>22</v>
      </c>
      <c r="B144" s="623" t="s">
        <v>1649</v>
      </c>
      <c r="C144" s="401" t="s">
        <v>882</v>
      </c>
      <c r="D144" s="401" t="s">
        <v>883</v>
      </c>
      <c r="E144" s="623" t="s">
        <v>1650</v>
      </c>
      <c r="F144" s="422">
        <v>41795.599999999999</v>
      </c>
      <c r="G144" s="416" t="s">
        <v>1651</v>
      </c>
      <c r="H144" s="419" t="s">
        <v>857</v>
      </c>
      <c r="I144" s="622">
        <v>44050</v>
      </c>
      <c r="J144" s="429">
        <v>44053</v>
      </c>
      <c r="K144" s="399" t="s">
        <v>1652</v>
      </c>
      <c r="L144" s="467"/>
      <c r="M144" s="468"/>
      <c r="N144" s="469"/>
      <c r="O144" s="468"/>
    </row>
    <row r="145" spans="1:15" s="465" customFormat="1" ht="24" x14ac:dyDescent="0.2">
      <c r="A145" s="401">
        <v>23</v>
      </c>
      <c r="B145" s="416" t="s">
        <v>1653</v>
      </c>
      <c r="C145" s="416" t="s">
        <v>866</v>
      </c>
      <c r="D145" s="417" t="s">
        <v>872</v>
      </c>
      <c r="E145" s="417" t="s">
        <v>903</v>
      </c>
      <c r="F145" s="427">
        <v>34375.800000000003</v>
      </c>
      <c r="G145" s="564" t="s">
        <v>1654</v>
      </c>
      <c r="H145" s="419" t="s">
        <v>868</v>
      </c>
      <c r="I145" s="424">
        <v>43860</v>
      </c>
      <c r="J145" s="461">
        <v>44196</v>
      </c>
      <c r="K145" s="462"/>
      <c r="L145" s="464"/>
      <c r="M145" s="464"/>
    </row>
    <row r="146" spans="1:15" s="460" customFormat="1" ht="24" x14ac:dyDescent="0.2">
      <c r="A146" s="401">
        <v>24</v>
      </c>
      <c r="B146" s="416" t="s">
        <v>1655</v>
      </c>
      <c r="C146" s="416" t="s">
        <v>866</v>
      </c>
      <c r="D146" s="417" t="s">
        <v>872</v>
      </c>
      <c r="E146" s="417" t="s">
        <v>903</v>
      </c>
      <c r="F146" s="427">
        <v>34350.959999999999</v>
      </c>
      <c r="G146" s="564" t="s">
        <v>890</v>
      </c>
      <c r="H146" s="419" t="s">
        <v>857</v>
      </c>
      <c r="I146" s="424">
        <v>43895</v>
      </c>
      <c r="J146" s="461">
        <v>43924</v>
      </c>
      <c r="K146" s="462"/>
      <c r="L146" s="466"/>
      <c r="M146" s="466"/>
    </row>
    <row r="147" spans="1:15" s="465" customFormat="1" ht="48" x14ac:dyDescent="0.2">
      <c r="A147" s="401">
        <v>25</v>
      </c>
      <c r="B147" s="416" t="s">
        <v>1656</v>
      </c>
      <c r="C147" s="416" t="s">
        <v>866</v>
      </c>
      <c r="D147" s="417" t="s">
        <v>872</v>
      </c>
      <c r="E147" s="417" t="s">
        <v>903</v>
      </c>
      <c r="F147" s="427">
        <v>28072.799999999999</v>
      </c>
      <c r="G147" s="564" t="s">
        <v>1657</v>
      </c>
      <c r="H147" s="419" t="s">
        <v>857</v>
      </c>
      <c r="I147" s="424">
        <v>44029</v>
      </c>
      <c r="J147" s="461">
        <v>44033</v>
      </c>
      <c r="K147" s="462"/>
      <c r="L147" s="464"/>
      <c r="M147" s="464"/>
    </row>
    <row r="148" spans="1:15" s="460" customFormat="1" ht="24" x14ac:dyDescent="0.2">
      <c r="A148" s="401">
        <v>26</v>
      </c>
      <c r="B148" s="416" t="s">
        <v>1658</v>
      </c>
      <c r="C148" s="416" t="s">
        <v>882</v>
      </c>
      <c r="D148" s="417" t="s">
        <v>883</v>
      </c>
      <c r="E148" s="417" t="s">
        <v>1659</v>
      </c>
      <c r="F148" s="427">
        <v>25347.815999999999</v>
      </c>
      <c r="G148" s="564" t="s">
        <v>1660</v>
      </c>
      <c r="H148" s="419" t="s">
        <v>857</v>
      </c>
      <c r="I148" s="424">
        <v>44060</v>
      </c>
      <c r="J148" s="461">
        <v>44064</v>
      </c>
      <c r="K148" s="462"/>
      <c r="L148" s="466"/>
      <c r="M148" s="466"/>
    </row>
    <row r="149" spans="1:15" s="460" customFormat="1" ht="60" x14ac:dyDescent="0.2">
      <c r="A149" s="401">
        <v>27</v>
      </c>
      <c r="B149" s="416" t="s">
        <v>1661</v>
      </c>
      <c r="C149" s="416" t="s">
        <v>866</v>
      </c>
      <c r="D149" s="416" t="s">
        <v>1259</v>
      </c>
      <c r="E149" s="417" t="s">
        <v>903</v>
      </c>
      <c r="F149" s="427">
        <v>259896</v>
      </c>
      <c r="G149" s="556" t="s">
        <v>1260</v>
      </c>
      <c r="H149" s="419" t="s">
        <v>857</v>
      </c>
      <c r="I149" s="563">
        <v>43862</v>
      </c>
      <c r="J149" s="563">
        <v>43890</v>
      </c>
      <c r="K149" s="426" t="s">
        <v>1261</v>
      </c>
      <c r="L149" s="466"/>
      <c r="M149" s="466"/>
    </row>
    <row r="150" spans="1:15" s="460" customFormat="1" ht="60" x14ac:dyDescent="0.2">
      <c r="A150" s="401">
        <v>28</v>
      </c>
      <c r="B150" s="401" t="s">
        <v>1662</v>
      </c>
      <c r="C150" s="416" t="s">
        <v>866</v>
      </c>
      <c r="D150" s="416" t="s">
        <v>1259</v>
      </c>
      <c r="E150" s="417" t="s">
        <v>903</v>
      </c>
      <c r="F150" s="427">
        <v>537600</v>
      </c>
      <c r="G150" s="558" t="s">
        <v>1263</v>
      </c>
      <c r="H150" s="419" t="s">
        <v>857</v>
      </c>
      <c r="I150" s="410">
        <v>43862</v>
      </c>
      <c r="J150" s="410">
        <v>43890</v>
      </c>
      <c r="K150" s="426" t="s">
        <v>1264</v>
      </c>
      <c r="L150" s="466"/>
      <c r="M150" s="466"/>
    </row>
    <row r="151" spans="1:15" s="460" customFormat="1" ht="48" x14ac:dyDescent="0.2">
      <c r="A151" s="401">
        <v>29</v>
      </c>
      <c r="B151" s="416" t="s">
        <v>1271</v>
      </c>
      <c r="C151" s="416" t="s">
        <v>866</v>
      </c>
      <c r="D151" s="416" t="s">
        <v>1259</v>
      </c>
      <c r="E151" s="417" t="s">
        <v>903</v>
      </c>
      <c r="F151" s="427">
        <v>1324170.06</v>
      </c>
      <c r="G151" s="564" t="s">
        <v>1272</v>
      </c>
      <c r="H151" s="417" t="s">
        <v>857</v>
      </c>
      <c r="I151" s="563">
        <v>43831</v>
      </c>
      <c r="J151" s="563">
        <v>43890</v>
      </c>
      <c r="K151" s="426" t="s">
        <v>1273</v>
      </c>
      <c r="L151" s="466"/>
      <c r="M151" s="466"/>
    </row>
    <row r="152" spans="1:15" s="460" customFormat="1" ht="48" x14ac:dyDescent="0.2">
      <c r="A152" s="401">
        <v>30</v>
      </c>
      <c r="B152" s="416" t="s">
        <v>1663</v>
      </c>
      <c r="C152" s="416" t="s">
        <v>866</v>
      </c>
      <c r="D152" s="416" t="s">
        <v>1259</v>
      </c>
      <c r="E152" s="417" t="s">
        <v>903</v>
      </c>
      <c r="F152" s="427">
        <v>85359.2</v>
      </c>
      <c r="G152" s="564" t="s">
        <v>1664</v>
      </c>
      <c r="H152" s="417" t="s">
        <v>857</v>
      </c>
      <c r="I152" s="563">
        <v>43850</v>
      </c>
      <c r="J152" s="563">
        <v>43858</v>
      </c>
      <c r="K152" s="426"/>
      <c r="L152" s="466"/>
      <c r="M152" s="466"/>
    </row>
    <row r="153" spans="1:15" s="460" customFormat="1" ht="60" x14ac:dyDescent="0.2">
      <c r="A153" s="401">
        <v>31</v>
      </c>
      <c r="B153" s="416" t="s">
        <v>1665</v>
      </c>
      <c r="C153" s="416" t="s">
        <v>866</v>
      </c>
      <c r="D153" s="416" t="s">
        <v>1259</v>
      </c>
      <c r="E153" s="417" t="s">
        <v>903</v>
      </c>
      <c r="F153" s="427">
        <v>81097.87</v>
      </c>
      <c r="G153" s="564" t="s">
        <v>1666</v>
      </c>
      <c r="H153" s="417" t="s">
        <v>857</v>
      </c>
      <c r="I153" s="563">
        <v>43857</v>
      </c>
      <c r="J153" s="563">
        <v>43876</v>
      </c>
      <c r="K153" s="426"/>
      <c r="L153" s="466"/>
      <c r="M153" s="466"/>
    </row>
    <row r="154" spans="1:15" s="460" customFormat="1" ht="48" x14ac:dyDescent="0.2">
      <c r="A154" s="401">
        <v>32</v>
      </c>
      <c r="B154" s="416" t="s">
        <v>1667</v>
      </c>
      <c r="C154" s="416" t="s">
        <v>854</v>
      </c>
      <c r="D154" s="417" t="s">
        <v>892</v>
      </c>
      <c r="E154" s="417" t="s">
        <v>1268</v>
      </c>
      <c r="F154" s="427">
        <v>69000</v>
      </c>
      <c r="G154" s="564" t="s">
        <v>1269</v>
      </c>
      <c r="H154" s="417" t="s">
        <v>868</v>
      </c>
      <c r="I154" s="563">
        <v>43864</v>
      </c>
      <c r="J154" s="563">
        <v>44156</v>
      </c>
      <c r="K154" s="426" t="s">
        <v>1270</v>
      </c>
      <c r="L154" s="466"/>
      <c r="M154" s="466"/>
    </row>
    <row r="155" spans="1:15" s="460" customFormat="1" ht="36" x14ac:dyDescent="0.2">
      <c r="A155" s="401">
        <v>33</v>
      </c>
      <c r="B155" s="416" t="s">
        <v>1668</v>
      </c>
      <c r="C155" s="416" t="s">
        <v>866</v>
      </c>
      <c r="D155" s="417" t="s">
        <v>872</v>
      </c>
      <c r="E155" s="417" t="s">
        <v>903</v>
      </c>
      <c r="F155" s="427">
        <v>34400</v>
      </c>
      <c r="G155" s="564" t="s">
        <v>1669</v>
      </c>
      <c r="H155" s="417" t="s">
        <v>868</v>
      </c>
      <c r="I155" s="563">
        <v>43882</v>
      </c>
      <c r="J155" s="563"/>
      <c r="K155" s="426"/>
      <c r="L155" s="466"/>
      <c r="M155" s="466"/>
    </row>
    <row r="156" spans="1:15" s="460" customFormat="1" ht="36" x14ac:dyDescent="0.2">
      <c r="A156" s="401">
        <v>34</v>
      </c>
      <c r="B156" s="416" t="s">
        <v>1670</v>
      </c>
      <c r="C156" s="416" t="s">
        <v>866</v>
      </c>
      <c r="D156" s="417" t="s">
        <v>872</v>
      </c>
      <c r="E156" s="417" t="s">
        <v>903</v>
      </c>
      <c r="F156" s="427">
        <v>28000</v>
      </c>
      <c r="G156" s="564" t="s">
        <v>1671</v>
      </c>
      <c r="H156" s="417" t="s">
        <v>857</v>
      </c>
      <c r="I156" s="563">
        <v>43976</v>
      </c>
      <c r="J156" s="563">
        <v>43986</v>
      </c>
      <c r="K156" s="426"/>
      <c r="L156" s="466"/>
      <c r="M156" s="466"/>
    </row>
    <row r="157" spans="1:15" s="460" customFormat="1" ht="48" x14ac:dyDescent="0.2">
      <c r="A157" s="401">
        <v>35</v>
      </c>
      <c r="B157" s="416" t="s">
        <v>1672</v>
      </c>
      <c r="C157" s="416" t="s">
        <v>866</v>
      </c>
      <c r="D157" s="417" t="s">
        <v>872</v>
      </c>
      <c r="E157" s="417" t="s">
        <v>903</v>
      </c>
      <c r="F157" s="427">
        <v>33660</v>
      </c>
      <c r="G157" s="564" t="s">
        <v>1673</v>
      </c>
      <c r="H157" s="417" t="s">
        <v>857</v>
      </c>
      <c r="I157" s="563">
        <v>43998</v>
      </c>
      <c r="J157" s="563">
        <v>44042</v>
      </c>
      <c r="K157" s="426"/>
      <c r="L157" s="466"/>
      <c r="M157" s="466"/>
    </row>
    <row r="158" spans="1:15" s="460" customFormat="1" ht="60" x14ac:dyDescent="0.2">
      <c r="A158" s="401">
        <v>36</v>
      </c>
      <c r="B158" s="416" t="s">
        <v>1674</v>
      </c>
      <c r="C158" s="416" t="s">
        <v>866</v>
      </c>
      <c r="D158" s="417" t="s">
        <v>872</v>
      </c>
      <c r="E158" s="417" t="s">
        <v>903</v>
      </c>
      <c r="F158" s="427">
        <v>22000</v>
      </c>
      <c r="G158" s="564" t="s">
        <v>1675</v>
      </c>
      <c r="H158" s="417" t="s">
        <v>868</v>
      </c>
      <c r="I158" s="563">
        <v>44029</v>
      </c>
      <c r="J158" s="563">
        <v>44196</v>
      </c>
      <c r="K158" s="426" t="s">
        <v>1676</v>
      </c>
      <c r="L158" s="466"/>
      <c r="M158" s="466"/>
    </row>
    <row r="159" spans="1:15" s="460" customFormat="1" ht="60" x14ac:dyDescent="0.2">
      <c r="A159" s="401">
        <v>37</v>
      </c>
      <c r="B159" s="416" t="s">
        <v>1677</v>
      </c>
      <c r="C159" s="416" t="s">
        <v>866</v>
      </c>
      <c r="D159" s="417" t="s">
        <v>872</v>
      </c>
      <c r="E159" s="417" t="s">
        <v>903</v>
      </c>
      <c r="F159" s="427">
        <v>14160</v>
      </c>
      <c r="G159" s="564" t="s">
        <v>1678</v>
      </c>
      <c r="H159" s="419" t="s">
        <v>868</v>
      </c>
      <c r="I159" s="429">
        <v>44046</v>
      </c>
      <c r="J159" s="563">
        <v>44196</v>
      </c>
      <c r="K159" s="426" t="s">
        <v>1679</v>
      </c>
      <c r="L159" s="466"/>
      <c r="M159" s="466"/>
    </row>
    <row r="160" spans="1:15" s="465" customFormat="1" ht="36" x14ac:dyDescent="0.2">
      <c r="A160" s="401">
        <v>38</v>
      </c>
      <c r="B160" s="416" t="s">
        <v>1680</v>
      </c>
      <c r="C160" s="416" t="s">
        <v>866</v>
      </c>
      <c r="D160" s="417" t="s">
        <v>872</v>
      </c>
      <c r="E160" s="417" t="s">
        <v>903</v>
      </c>
      <c r="F160" s="427">
        <v>27258.15</v>
      </c>
      <c r="G160" s="564" t="s">
        <v>1678</v>
      </c>
      <c r="H160" s="419" t="s">
        <v>868</v>
      </c>
      <c r="I160" s="429">
        <v>44054</v>
      </c>
      <c r="J160" s="429">
        <v>44196</v>
      </c>
      <c r="K160" s="426" t="s">
        <v>1681</v>
      </c>
      <c r="L160" s="463"/>
      <c r="M160" s="468"/>
      <c r="N160" s="469"/>
      <c r="O160" s="468"/>
    </row>
    <row r="161" spans="1:15" s="465" customFormat="1" ht="32.25" customHeight="1" x14ac:dyDescent="0.2">
      <c r="A161" s="401">
        <v>39</v>
      </c>
      <c r="B161" s="416" t="s">
        <v>1682</v>
      </c>
      <c r="C161" s="416" t="s">
        <v>906</v>
      </c>
      <c r="D161" s="417" t="s">
        <v>892</v>
      </c>
      <c r="E161" s="417"/>
      <c r="F161" s="427">
        <v>335120</v>
      </c>
      <c r="G161" s="564" t="s">
        <v>1678</v>
      </c>
      <c r="H161" s="419" t="s">
        <v>911</v>
      </c>
      <c r="I161" s="429"/>
      <c r="J161" s="429"/>
      <c r="K161" s="426"/>
      <c r="L161" s="467"/>
      <c r="M161" s="468"/>
      <c r="N161" s="469"/>
      <c r="O161" s="468"/>
    </row>
    <row r="162" spans="1:15" s="465" customFormat="1" ht="29.25" customHeight="1" x14ac:dyDescent="0.2">
      <c r="A162" s="401">
        <v>40</v>
      </c>
      <c r="B162" s="416" t="s">
        <v>1683</v>
      </c>
      <c r="C162" s="416" t="s">
        <v>906</v>
      </c>
      <c r="D162" s="417" t="s">
        <v>892</v>
      </c>
      <c r="E162" s="417"/>
      <c r="F162" s="427">
        <v>126000</v>
      </c>
      <c r="G162" s="564"/>
      <c r="H162" s="419" t="s">
        <v>911</v>
      </c>
      <c r="I162" s="429"/>
      <c r="J162" s="429"/>
      <c r="K162" s="426"/>
      <c r="L162" s="467"/>
      <c r="M162" s="468"/>
      <c r="N162" s="469"/>
      <c r="O162" s="468"/>
    </row>
    <row r="163" spans="1:15" s="465" customFormat="1" ht="36" x14ac:dyDescent="0.2">
      <c r="A163" s="401">
        <v>41</v>
      </c>
      <c r="B163" s="401" t="s">
        <v>912</v>
      </c>
      <c r="C163" s="401" t="s">
        <v>854</v>
      </c>
      <c r="D163" s="401" t="s">
        <v>892</v>
      </c>
      <c r="E163" s="400" t="s">
        <v>913</v>
      </c>
      <c r="F163" s="637">
        <v>11760</v>
      </c>
      <c r="G163" s="400" t="s">
        <v>914</v>
      </c>
      <c r="H163" s="400" t="s">
        <v>857</v>
      </c>
      <c r="I163" s="569">
        <v>43595</v>
      </c>
      <c r="J163" s="415" t="s">
        <v>1684</v>
      </c>
      <c r="K163" s="399" t="s">
        <v>916</v>
      </c>
      <c r="L163" s="464"/>
      <c r="M163" s="464"/>
    </row>
    <row r="164" spans="1:15" s="460" customFormat="1" ht="36" x14ac:dyDescent="0.2">
      <c r="A164" s="401">
        <v>42</v>
      </c>
      <c r="B164" s="401" t="s">
        <v>922</v>
      </c>
      <c r="C164" s="401" t="s">
        <v>859</v>
      </c>
      <c r="D164" s="401" t="s">
        <v>892</v>
      </c>
      <c r="E164" s="400" t="s">
        <v>923</v>
      </c>
      <c r="F164" s="637">
        <v>1282521.24</v>
      </c>
      <c r="G164" s="400" t="s">
        <v>924</v>
      </c>
      <c r="H164" s="400" t="s">
        <v>858</v>
      </c>
      <c r="I164" s="569">
        <v>43609</v>
      </c>
      <c r="J164" s="400" t="s">
        <v>915</v>
      </c>
      <c r="K164" s="399" t="s">
        <v>1287</v>
      </c>
      <c r="L164" s="466"/>
      <c r="M164" s="466"/>
    </row>
    <row r="165" spans="1:15" s="465" customFormat="1" ht="60" x14ac:dyDescent="0.2">
      <c r="A165" s="401">
        <v>43</v>
      </c>
      <c r="B165" s="401" t="s">
        <v>925</v>
      </c>
      <c r="C165" s="401" t="s">
        <v>854</v>
      </c>
      <c r="D165" s="401" t="s">
        <v>892</v>
      </c>
      <c r="E165" s="400" t="s">
        <v>926</v>
      </c>
      <c r="F165" s="637">
        <v>146126.12</v>
      </c>
      <c r="G165" s="400" t="s">
        <v>927</v>
      </c>
      <c r="H165" s="400" t="s">
        <v>858</v>
      </c>
      <c r="I165" s="569">
        <v>43620</v>
      </c>
      <c r="J165" s="415" t="s">
        <v>1685</v>
      </c>
      <c r="K165" s="399" t="s">
        <v>1286</v>
      </c>
      <c r="L165" s="464"/>
      <c r="M165" s="464"/>
    </row>
    <row r="166" spans="1:15" s="465" customFormat="1" ht="48" x14ac:dyDescent="0.2">
      <c r="A166" s="401">
        <v>44</v>
      </c>
      <c r="B166" s="571" t="s">
        <v>1686</v>
      </c>
      <c r="C166" s="570" t="s">
        <v>871</v>
      </c>
      <c r="D166" s="417" t="s">
        <v>872</v>
      </c>
      <c r="E166" s="570" t="s">
        <v>1687</v>
      </c>
      <c r="F166" s="638">
        <v>134000</v>
      </c>
      <c r="G166" s="571" t="s">
        <v>1688</v>
      </c>
      <c r="H166" s="572" t="s">
        <v>857</v>
      </c>
      <c r="I166" s="576">
        <v>43845</v>
      </c>
      <c r="J166" s="576">
        <v>43851</v>
      </c>
      <c r="K166" s="574" t="s">
        <v>1689</v>
      </c>
      <c r="L166" s="464"/>
      <c r="M166" s="464"/>
    </row>
    <row r="167" spans="1:15" s="460" customFormat="1" ht="24" x14ac:dyDescent="0.2">
      <c r="A167" s="401">
        <v>45</v>
      </c>
      <c r="B167" s="571" t="s">
        <v>1690</v>
      </c>
      <c r="C167" s="572" t="s">
        <v>871</v>
      </c>
      <c r="D167" s="417" t="s">
        <v>872</v>
      </c>
      <c r="E167" s="570" t="s">
        <v>1687</v>
      </c>
      <c r="F167" s="638">
        <v>19250</v>
      </c>
      <c r="G167" s="571" t="s">
        <v>1295</v>
      </c>
      <c r="H167" s="572" t="s">
        <v>857</v>
      </c>
      <c r="I167" s="576">
        <v>43850</v>
      </c>
      <c r="J167" s="576">
        <v>43865</v>
      </c>
      <c r="K167" s="574" t="s">
        <v>1691</v>
      </c>
      <c r="L167" s="466"/>
      <c r="M167" s="466"/>
    </row>
    <row r="168" spans="1:15" s="460" customFormat="1" ht="24" x14ac:dyDescent="0.2">
      <c r="A168" s="401">
        <v>46</v>
      </c>
      <c r="B168" s="571" t="s">
        <v>1692</v>
      </c>
      <c r="C168" s="416" t="s">
        <v>866</v>
      </c>
      <c r="D168" s="417" t="s">
        <v>872</v>
      </c>
      <c r="E168" s="570" t="s">
        <v>1687</v>
      </c>
      <c r="F168" s="638">
        <v>24000.02</v>
      </c>
      <c r="G168" s="571" t="s">
        <v>1693</v>
      </c>
      <c r="H168" s="572" t="s">
        <v>857</v>
      </c>
      <c r="I168" s="576">
        <v>43851</v>
      </c>
      <c r="J168" s="576">
        <v>43852</v>
      </c>
      <c r="K168" s="574" t="s">
        <v>1694</v>
      </c>
      <c r="L168" s="466"/>
      <c r="M168" s="466"/>
    </row>
    <row r="169" spans="1:15" s="460" customFormat="1" ht="24" x14ac:dyDescent="0.2">
      <c r="A169" s="401">
        <v>47</v>
      </c>
      <c r="B169" s="571" t="s">
        <v>1695</v>
      </c>
      <c r="C169" s="416" t="s">
        <v>866</v>
      </c>
      <c r="D169" s="417" t="s">
        <v>872</v>
      </c>
      <c r="E169" s="570" t="s">
        <v>1687</v>
      </c>
      <c r="F169" s="638">
        <v>25606</v>
      </c>
      <c r="G169" s="571" t="s">
        <v>1696</v>
      </c>
      <c r="H169" s="572" t="s">
        <v>857</v>
      </c>
      <c r="I169" s="576">
        <v>44013</v>
      </c>
      <c r="J169" s="576">
        <v>43857</v>
      </c>
      <c r="K169" s="574" t="s">
        <v>1697</v>
      </c>
      <c r="L169" s="466"/>
      <c r="M169" s="466"/>
    </row>
    <row r="170" spans="1:15" s="460" customFormat="1" ht="36" x14ac:dyDescent="0.2">
      <c r="A170" s="401">
        <v>48</v>
      </c>
      <c r="B170" s="571" t="s">
        <v>1698</v>
      </c>
      <c r="C170" s="416" t="s">
        <v>866</v>
      </c>
      <c r="D170" s="417" t="s">
        <v>872</v>
      </c>
      <c r="E170" s="570" t="s">
        <v>1687</v>
      </c>
      <c r="F170" s="638">
        <v>28350</v>
      </c>
      <c r="G170" s="571" t="s">
        <v>1292</v>
      </c>
      <c r="H170" s="572" t="s">
        <v>857</v>
      </c>
      <c r="I170" s="624">
        <v>43838</v>
      </c>
      <c r="J170" s="576">
        <v>43843</v>
      </c>
      <c r="K170" s="574" t="s">
        <v>1699</v>
      </c>
      <c r="L170" s="466"/>
      <c r="M170" s="466"/>
    </row>
    <row r="171" spans="1:15" s="460" customFormat="1" ht="24" x14ac:dyDescent="0.2">
      <c r="A171" s="401">
        <v>49</v>
      </c>
      <c r="B171" s="571" t="s">
        <v>1700</v>
      </c>
      <c r="C171" s="416" t="s">
        <v>866</v>
      </c>
      <c r="D171" s="417" t="s">
        <v>872</v>
      </c>
      <c r="E171" s="570" t="s">
        <v>1687</v>
      </c>
      <c r="F171" s="638">
        <v>18731</v>
      </c>
      <c r="G171" s="571" t="s">
        <v>1701</v>
      </c>
      <c r="H171" s="572" t="s">
        <v>857</v>
      </c>
      <c r="I171" s="624">
        <v>43838</v>
      </c>
      <c r="J171" s="576">
        <v>43854</v>
      </c>
      <c r="K171" s="574" t="s">
        <v>1702</v>
      </c>
      <c r="L171" s="466"/>
      <c r="M171" s="466"/>
    </row>
    <row r="172" spans="1:15" s="460" customFormat="1" ht="60.75" customHeight="1" x14ac:dyDescent="0.2">
      <c r="A172" s="401">
        <v>50</v>
      </c>
      <c r="B172" s="571" t="s">
        <v>1703</v>
      </c>
      <c r="C172" s="416" t="s">
        <v>866</v>
      </c>
      <c r="D172" s="417" t="s">
        <v>872</v>
      </c>
      <c r="E172" s="570" t="s">
        <v>1687</v>
      </c>
      <c r="F172" s="638">
        <v>17618.580000000002</v>
      </c>
      <c r="G172" s="571" t="s">
        <v>1704</v>
      </c>
      <c r="H172" s="572" t="s">
        <v>1705</v>
      </c>
      <c r="I172" s="624">
        <v>44070</v>
      </c>
      <c r="J172" s="576" t="s">
        <v>1706</v>
      </c>
      <c r="K172" s="574" t="s">
        <v>1707</v>
      </c>
      <c r="L172" s="466"/>
      <c r="M172" s="466"/>
    </row>
    <row r="173" spans="1:15" s="460" customFormat="1" ht="36" x14ac:dyDescent="0.2">
      <c r="A173" s="401">
        <v>51</v>
      </c>
      <c r="B173" s="571" t="s">
        <v>1708</v>
      </c>
      <c r="C173" s="416" t="s">
        <v>866</v>
      </c>
      <c r="D173" s="417" t="s">
        <v>872</v>
      </c>
      <c r="E173" s="570" t="s">
        <v>1687</v>
      </c>
      <c r="F173" s="638">
        <v>16520</v>
      </c>
      <c r="G173" s="571" t="s">
        <v>1701</v>
      </c>
      <c r="H173" s="572" t="s">
        <v>857</v>
      </c>
      <c r="I173" s="624">
        <v>43840</v>
      </c>
      <c r="J173" s="576">
        <v>43867</v>
      </c>
      <c r="K173" s="574" t="s">
        <v>1709</v>
      </c>
      <c r="L173" s="466"/>
      <c r="M173" s="466"/>
    </row>
    <row r="174" spans="1:15" s="460" customFormat="1" ht="48" x14ac:dyDescent="0.2">
      <c r="A174" s="401">
        <v>52</v>
      </c>
      <c r="B174" s="571" t="s">
        <v>1710</v>
      </c>
      <c r="C174" s="416" t="s">
        <v>866</v>
      </c>
      <c r="D174" s="417" t="s">
        <v>872</v>
      </c>
      <c r="E174" s="570" t="s">
        <v>1687</v>
      </c>
      <c r="F174" s="638">
        <v>17800</v>
      </c>
      <c r="G174" s="571" t="s">
        <v>1711</v>
      </c>
      <c r="H174" s="572" t="s">
        <v>857</v>
      </c>
      <c r="I174" s="624">
        <v>43843</v>
      </c>
      <c r="J174" s="576">
        <v>43845</v>
      </c>
      <c r="K174" s="574" t="s">
        <v>1712</v>
      </c>
      <c r="L174" s="466"/>
      <c r="M174" s="466"/>
    </row>
    <row r="175" spans="1:15" s="460" customFormat="1" ht="36" x14ac:dyDescent="0.2">
      <c r="A175" s="401">
        <v>53</v>
      </c>
      <c r="B175" s="571" t="s">
        <v>1713</v>
      </c>
      <c r="C175" s="416" t="s">
        <v>866</v>
      </c>
      <c r="D175" s="417" t="s">
        <v>872</v>
      </c>
      <c r="E175" s="570" t="s">
        <v>1687</v>
      </c>
      <c r="F175" s="638">
        <v>20299.32</v>
      </c>
      <c r="G175" s="571" t="s">
        <v>1714</v>
      </c>
      <c r="H175" s="572" t="s">
        <v>857</v>
      </c>
      <c r="I175" s="624">
        <v>43843</v>
      </c>
      <c r="J175" s="576">
        <v>43851</v>
      </c>
      <c r="K175" s="574" t="s">
        <v>1715</v>
      </c>
      <c r="L175" s="466"/>
      <c r="M175" s="466"/>
    </row>
    <row r="176" spans="1:15" s="460" customFormat="1" ht="36" x14ac:dyDescent="0.2">
      <c r="A176" s="401">
        <v>54</v>
      </c>
      <c r="B176" s="571" t="s">
        <v>1716</v>
      </c>
      <c r="C176" s="416" t="s">
        <v>866</v>
      </c>
      <c r="D176" s="417" t="s">
        <v>872</v>
      </c>
      <c r="E176" s="570" t="s">
        <v>1687</v>
      </c>
      <c r="F176" s="638">
        <v>29146</v>
      </c>
      <c r="G176" s="571" t="s">
        <v>1717</v>
      </c>
      <c r="H176" s="572" t="s">
        <v>857</v>
      </c>
      <c r="I176" s="624">
        <v>43843</v>
      </c>
      <c r="J176" s="576">
        <v>43852</v>
      </c>
      <c r="K176" s="574" t="s">
        <v>1718</v>
      </c>
      <c r="L176" s="466"/>
      <c r="M176" s="466"/>
    </row>
    <row r="177" spans="1:13" s="460" customFormat="1" ht="60" x14ac:dyDescent="0.2">
      <c r="A177" s="401">
        <v>55</v>
      </c>
      <c r="B177" s="571" t="s">
        <v>1719</v>
      </c>
      <c r="C177" s="416" t="s">
        <v>866</v>
      </c>
      <c r="D177" s="417" t="s">
        <v>872</v>
      </c>
      <c r="E177" s="570" t="s">
        <v>1687</v>
      </c>
      <c r="F177" s="638">
        <v>565500</v>
      </c>
      <c r="G177" s="571" t="s">
        <v>1720</v>
      </c>
      <c r="H177" s="572" t="s">
        <v>857</v>
      </c>
      <c r="I177" s="624">
        <v>43847</v>
      </c>
      <c r="J177" s="576">
        <v>43857</v>
      </c>
      <c r="K177" s="574" t="s">
        <v>1721</v>
      </c>
      <c r="L177" s="466"/>
      <c r="M177" s="466"/>
    </row>
    <row r="178" spans="1:13" s="460" customFormat="1" ht="45.75" customHeight="1" x14ac:dyDescent="0.2">
      <c r="A178" s="401">
        <v>56</v>
      </c>
      <c r="B178" s="571" t="s">
        <v>1722</v>
      </c>
      <c r="C178" s="416" t="s">
        <v>866</v>
      </c>
      <c r="D178" s="417" t="s">
        <v>872</v>
      </c>
      <c r="E178" s="570" t="s">
        <v>1687</v>
      </c>
      <c r="F178" s="638">
        <v>97881</v>
      </c>
      <c r="G178" s="571" t="s">
        <v>1717</v>
      </c>
      <c r="H178" s="572" t="s">
        <v>857</v>
      </c>
      <c r="I178" s="624">
        <v>43852</v>
      </c>
      <c r="J178" s="576">
        <v>43855</v>
      </c>
      <c r="K178" s="574" t="s">
        <v>1723</v>
      </c>
      <c r="L178" s="466"/>
      <c r="M178" s="466"/>
    </row>
    <row r="179" spans="1:13" s="460" customFormat="1" ht="45.75" customHeight="1" x14ac:dyDescent="0.2">
      <c r="A179" s="401">
        <v>57</v>
      </c>
      <c r="B179" s="571" t="s">
        <v>1724</v>
      </c>
      <c r="C179" s="416" t="s">
        <v>866</v>
      </c>
      <c r="D179" s="417" t="s">
        <v>872</v>
      </c>
      <c r="E179" s="570" t="s">
        <v>1687</v>
      </c>
      <c r="F179" s="638">
        <v>133612</v>
      </c>
      <c r="G179" s="571" t="s">
        <v>1323</v>
      </c>
      <c r="H179" s="572" t="s">
        <v>857</v>
      </c>
      <c r="I179" s="624">
        <v>43852</v>
      </c>
      <c r="J179" s="576">
        <v>43887</v>
      </c>
      <c r="K179" s="574" t="s">
        <v>1725</v>
      </c>
      <c r="L179" s="466"/>
      <c r="M179" s="466"/>
    </row>
    <row r="180" spans="1:13" s="460" customFormat="1" ht="46.5" customHeight="1" x14ac:dyDescent="0.2">
      <c r="A180" s="401">
        <v>58</v>
      </c>
      <c r="B180" s="571" t="s">
        <v>1724</v>
      </c>
      <c r="C180" s="416" t="s">
        <v>866</v>
      </c>
      <c r="D180" s="417" t="s">
        <v>872</v>
      </c>
      <c r="E180" s="570" t="s">
        <v>1687</v>
      </c>
      <c r="F180" s="638">
        <v>348667.58</v>
      </c>
      <c r="G180" s="571" t="s">
        <v>1326</v>
      </c>
      <c r="H180" s="572" t="s">
        <v>857</v>
      </c>
      <c r="I180" s="624">
        <v>43852</v>
      </c>
      <c r="J180" s="576">
        <v>43889</v>
      </c>
      <c r="K180" s="574" t="s">
        <v>1726</v>
      </c>
      <c r="L180" s="466"/>
      <c r="M180" s="466"/>
    </row>
    <row r="181" spans="1:13" s="460" customFormat="1" ht="52.5" customHeight="1" x14ac:dyDescent="0.2">
      <c r="A181" s="401">
        <v>59</v>
      </c>
      <c r="B181" s="571" t="s">
        <v>1727</v>
      </c>
      <c r="C181" s="416" t="s">
        <v>866</v>
      </c>
      <c r="D181" s="417" t="s">
        <v>872</v>
      </c>
      <c r="E181" s="570" t="s">
        <v>1687</v>
      </c>
      <c r="F181" s="638">
        <v>35659.03</v>
      </c>
      <c r="G181" s="571" t="s">
        <v>1728</v>
      </c>
      <c r="H181" s="572" t="s">
        <v>857</v>
      </c>
      <c r="I181" s="624">
        <v>43854</v>
      </c>
      <c r="J181" s="576">
        <v>43889</v>
      </c>
      <c r="K181" s="574" t="s">
        <v>1729</v>
      </c>
      <c r="L181" s="466"/>
      <c r="M181" s="466"/>
    </row>
    <row r="182" spans="1:13" s="460" customFormat="1" ht="24" x14ac:dyDescent="0.2">
      <c r="A182" s="401">
        <v>60</v>
      </c>
      <c r="B182" s="571" t="s">
        <v>1730</v>
      </c>
      <c r="C182" s="416" t="s">
        <v>866</v>
      </c>
      <c r="D182" s="417" t="s">
        <v>872</v>
      </c>
      <c r="E182" s="570" t="s">
        <v>1687</v>
      </c>
      <c r="F182" s="638">
        <v>20045</v>
      </c>
      <c r="G182" s="571" t="s">
        <v>1731</v>
      </c>
      <c r="H182" s="572" t="s">
        <v>857</v>
      </c>
      <c r="I182" s="624">
        <v>43866</v>
      </c>
      <c r="J182" s="576">
        <v>43889</v>
      </c>
      <c r="K182" s="574" t="s">
        <v>1732</v>
      </c>
      <c r="L182" s="466"/>
      <c r="M182" s="466"/>
    </row>
    <row r="183" spans="1:13" s="460" customFormat="1" ht="36" x14ac:dyDescent="0.2">
      <c r="A183" s="401">
        <v>61</v>
      </c>
      <c r="B183" s="571" t="s">
        <v>1733</v>
      </c>
      <c r="C183" s="416" t="s">
        <v>866</v>
      </c>
      <c r="D183" s="417" t="s">
        <v>872</v>
      </c>
      <c r="E183" s="570" t="s">
        <v>1687</v>
      </c>
      <c r="F183" s="638">
        <v>33399.995999999999</v>
      </c>
      <c r="G183" s="571" t="s">
        <v>1734</v>
      </c>
      <c r="H183" s="572" t="s">
        <v>857</v>
      </c>
      <c r="I183" s="624">
        <v>43886</v>
      </c>
      <c r="J183" s="576">
        <v>43892</v>
      </c>
      <c r="K183" s="574" t="s">
        <v>1735</v>
      </c>
      <c r="L183" s="466"/>
      <c r="M183" s="466"/>
    </row>
    <row r="184" spans="1:13" s="460" customFormat="1" ht="48" x14ac:dyDescent="0.2">
      <c r="A184" s="401">
        <v>62</v>
      </c>
      <c r="B184" s="571" t="s">
        <v>1736</v>
      </c>
      <c r="C184" s="416" t="s">
        <v>866</v>
      </c>
      <c r="D184" s="417" t="s">
        <v>872</v>
      </c>
      <c r="E184" s="570" t="s">
        <v>1687</v>
      </c>
      <c r="F184" s="638">
        <v>159571.4</v>
      </c>
      <c r="G184" s="571" t="s">
        <v>1737</v>
      </c>
      <c r="H184" s="572" t="s">
        <v>857</v>
      </c>
      <c r="I184" s="624">
        <v>43889</v>
      </c>
      <c r="J184" s="576">
        <v>43903</v>
      </c>
      <c r="K184" s="574" t="s">
        <v>1738</v>
      </c>
      <c r="L184" s="466"/>
      <c r="M184" s="466"/>
    </row>
    <row r="185" spans="1:13" s="460" customFormat="1" ht="24" x14ac:dyDescent="0.2">
      <c r="A185" s="401">
        <v>63</v>
      </c>
      <c r="B185" s="575" t="s">
        <v>1739</v>
      </c>
      <c r="C185" s="416" t="s">
        <v>866</v>
      </c>
      <c r="D185" s="417" t="s">
        <v>872</v>
      </c>
      <c r="E185" s="570" t="s">
        <v>1687</v>
      </c>
      <c r="F185" s="638">
        <v>29264</v>
      </c>
      <c r="G185" s="571" t="s">
        <v>1740</v>
      </c>
      <c r="H185" s="572" t="s">
        <v>857</v>
      </c>
      <c r="I185" s="624">
        <v>43837</v>
      </c>
      <c r="J185" s="576">
        <v>16.842083333333335</v>
      </c>
      <c r="K185" s="574" t="s">
        <v>1691</v>
      </c>
      <c r="L185" s="466"/>
      <c r="M185" s="466"/>
    </row>
    <row r="186" spans="1:13" s="460" customFormat="1" ht="36" x14ac:dyDescent="0.2">
      <c r="A186" s="401">
        <v>64</v>
      </c>
      <c r="B186" s="571" t="s">
        <v>1741</v>
      </c>
      <c r="C186" s="416" t="s">
        <v>866</v>
      </c>
      <c r="D186" s="417" t="s">
        <v>872</v>
      </c>
      <c r="E186" s="570" t="s">
        <v>1687</v>
      </c>
      <c r="F186" s="638">
        <v>32981</v>
      </c>
      <c r="G186" s="571" t="s">
        <v>1742</v>
      </c>
      <c r="H186" s="572" t="s">
        <v>857</v>
      </c>
      <c r="I186" s="624">
        <v>43837</v>
      </c>
      <c r="J186" s="576">
        <v>21</v>
      </c>
      <c r="K186" s="574" t="s">
        <v>1743</v>
      </c>
      <c r="L186" s="466"/>
      <c r="M186" s="466"/>
    </row>
    <row r="187" spans="1:13" s="626" customFormat="1" ht="39.75" customHeight="1" x14ac:dyDescent="0.2">
      <c r="A187" s="401">
        <v>65</v>
      </c>
      <c r="B187" s="580" t="s">
        <v>1744</v>
      </c>
      <c r="C187" s="416" t="s">
        <v>866</v>
      </c>
      <c r="D187" s="417" t="s">
        <v>872</v>
      </c>
      <c r="E187" s="570" t="s">
        <v>1687</v>
      </c>
      <c r="F187" s="638">
        <v>17900</v>
      </c>
      <c r="G187" s="580" t="s">
        <v>1745</v>
      </c>
      <c r="H187" s="572" t="s">
        <v>857</v>
      </c>
      <c r="I187" s="624">
        <v>43839</v>
      </c>
      <c r="J187" s="576">
        <v>43851</v>
      </c>
      <c r="K187" s="574" t="s">
        <v>1746</v>
      </c>
      <c r="L187" s="625"/>
      <c r="M187" s="625"/>
    </row>
    <row r="188" spans="1:13" s="460" customFormat="1" ht="48" x14ac:dyDescent="0.2">
      <c r="A188" s="401">
        <v>66</v>
      </c>
      <c r="B188" s="571" t="s">
        <v>1747</v>
      </c>
      <c r="C188" s="416" t="s">
        <v>866</v>
      </c>
      <c r="D188" s="417" t="s">
        <v>872</v>
      </c>
      <c r="E188" s="570" t="s">
        <v>1687</v>
      </c>
      <c r="F188" s="638">
        <v>16000</v>
      </c>
      <c r="G188" s="580" t="s">
        <v>1748</v>
      </c>
      <c r="H188" s="572" t="s">
        <v>857</v>
      </c>
      <c r="I188" s="624">
        <v>43843</v>
      </c>
      <c r="J188" s="576">
        <v>43845</v>
      </c>
      <c r="K188" s="574" t="s">
        <v>1749</v>
      </c>
      <c r="L188" s="466"/>
      <c r="M188" s="466"/>
    </row>
    <row r="189" spans="1:13" s="460" customFormat="1" ht="48" x14ac:dyDescent="0.2">
      <c r="A189" s="401">
        <v>67</v>
      </c>
      <c r="B189" s="417" t="s">
        <v>1750</v>
      </c>
      <c r="C189" s="416" t="s">
        <v>866</v>
      </c>
      <c r="D189" s="417" t="s">
        <v>872</v>
      </c>
      <c r="E189" s="570" t="s">
        <v>1687</v>
      </c>
      <c r="F189" s="638">
        <v>16000</v>
      </c>
      <c r="G189" s="571" t="s">
        <v>1751</v>
      </c>
      <c r="H189" s="572" t="s">
        <v>857</v>
      </c>
      <c r="I189" s="624">
        <v>43844</v>
      </c>
      <c r="J189" s="576">
        <v>43845</v>
      </c>
      <c r="K189" s="574" t="s">
        <v>1752</v>
      </c>
      <c r="L189" s="466"/>
      <c r="M189" s="466"/>
    </row>
    <row r="190" spans="1:13" s="465" customFormat="1" ht="48" x14ac:dyDescent="0.2">
      <c r="A190" s="401">
        <v>68</v>
      </c>
      <c r="B190" s="401" t="s">
        <v>1322</v>
      </c>
      <c r="C190" s="400" t="s">
        <v>866</v>
      </c>
      <c r="D190" s="417" t="s">
        <v>872</v>
      </c>
      <c r="E190" s="401" t="s">
        <v>1753</v>
      </c>
      <c r="F190" s="418">
        <v>133612</v>
      </c>
      <c r="G190" s="403" t="s">
        <v>1323</v>
      </c>
      <c r="H190" s="403" t="s">
        <v>911</v>
      </c>
      <c r="I190" s="584">
        <v>43775</v>
      </c>
      <c r="J190" s="413">
        <v>43888</v>
      </c>
      <c r="K190" s="404" t="s">
        <v>1754</v>
      </c>
      <c r="L190" s="464"/>
      <c r="M190" s="464"/>
    </row>
    <row r="191" spans="1:13" s="465" customFormat="1" ht="48" x14ac:dyDescent="0.2">
      <c r="A191" s="401">
        <v>69</v>
      </c>
      <c r="B191" s="401" t="s">
        <v>1325</v>
      </c>
      <c r="C191" s="400" t="s">
        <v>866</v>
      </c>
      <c r="D191" s="417" t="s">
        <v>872</v>
      </c>
      <c r="E191" s="401" t="s">
        <v>1753</v>
      </c>
      <c r="F191" s="418">
        <v>348667.58</v>
      </c>
      <c r="G191" s="403" t="s">
        <v>1326</v>
      </c>
      <c r="H191" s="403" t="s">
        <v>911</v>
      </c>
      <c r="I191" s="584">
        <v>43775</v>
      </c>
      <c r="J191" s="413">
        <v>43888</v>
      </c>
      <c r="K191" s="404" t="s">
        <v>1755</v>
      </c>
      <c r="L191" s="464"/>
      <c r="M191" s="464"/>
    </row>
    <row r="192" spans="1:13" s="465" customFormat="1" ht="60" x14ac:dyDescent="0.2">
      <c r="A192" s="401">
        <v>70</v>
      </c>
      <c r="B192" s="417" t="s">
        <v>1756</v>
      </c>
      <c r="C192" s="400" t="s">
        <v>866</v>
      </c>
      <c r="D192" s="417" t="s">
        <v>872</v>
      </c>
      <c r="E192" s="401" t="s">
        <v>1753</v>
      </c>
      <c r="F192" s="418">
        <v>33400</v>
      </c>
      <c r="G192" s="403" t="s">
        <v>1224</v>
      </c>
      <c r="H192" s="403" t="s">
        <v>857</v>
      </c>
      <c r="I192" s="461">
        <v>44055</v>
      </c>
      <c r="J192" s="461">
        <v>44144</v>
      </c>
      <c r="K192" s="420" t="s">
        <v>1757</v>
      </c>
      <c r="L192" s="464"/>
      <c r="M192" s="464"/>
    </row>
    <row r="193" spans="1:15" s="465" customFormat="1" ht="48" x14ac:dyDescent="0.2">
      <c r="A193" s="401">
        <v>71</v>
      </c>
      <c r="B193" s="417" t="s">
        <v>1758</v>
      </c>
      <c r="C193" s="400" t="s">
        <v>866</v>
      </c>
      <c r="D193" s="417" t="s">
        <v>872</v>
      </c>
      <c r="E193" s="401" t="s">
        <v>1753</v>
      </c>
      <c r="F193" s="418">
        <v>12958.33</v>
      </c>
      <c r="G193" s="403" t="s">
        <v>1759</v>
      </c>
      <c r="H193" s="403" t="s">
        <v>1760</v>
      </c>
      <c r="I193" s="461">
        <v>44062</v>
      </c>
      <c r="J193" s="461">
        <v>44408</v>
      </c>
      <c r="K193" s="420" t="s">
        <v>1761</v>
      </c>
      <c r="L193" s="464"/>
      <c r="M193" s="464"/>
    </row>
    <row r="194" spans="1:15" s="465" customFormat="1" ht="48" x14ac:dyDescent="0.2">
      <c r="A194" s="401">
        <v>72</v>
      </c>
      <c r="B194" s="417" t="s">
        <v>1762</v>
      </c>
      <c r="C194" s="400" t="s">
        <v>866</v>
      </c>
      <c r="D194" s="417" t="s">
        <v>872</v>
      </c>
      <c r="E194" s="401" t="s">
        <v>1753</v>
      </c>
      <c r="F194" s="418">
        <v>12958.33</v>
      </c>
      <c r="G194" s="403" t="s">
        <v>1763</v>
      </c>
      <c r="H194" s="403" t="s">
        <v>1760</v>
      </c>
      <c r="I194" s="461">
        <v>44062</v>
      </c>
      <c r="J194" s="461">
        <v>44408</v>
      </c>
      <c r="K194" s="420" t="s">
        <v>1764</v>
      </c>
      <c r="L194" s="464"/>
      <c r="M194" s="464"/>
    </row>
    <row r="195" spans="1:15" s="434" customFormat="1" ht="24" x14ac:dyDescent="0.2">
      <c r="A195" s="401">
        <v>73</v>
      </c>
      <c r="B195" s="401" t="s">
        <v>934</v>
      </c>
      <c r="C195" s="400" t="s">
        <v>854</v>
      </c>
      <c r="D195" s="401" t="s">
        <v>892</v>
      </c>
      <c r="E195" s="400"/>
      <c r="F195" s="637">
        <v>260000</v>
      </c>
      <c r="G195" s="400"/>
      <c r="H195" s="400" t="s">
        <v>908</v>
      </c>
      <c r="I195" s="400"/>
      <c r="J195" s="400"/>
      <c r="K195" s="400" t="s">
        <v>515</v>
      </c>
      <c r="L195" s="435"/>
      <c r="M195" s="435"/>
      <c r="N195" s="435"/>
      <c r="O195" s="435"/>
    </row>
    <row r="196" spans="1:15" s="434" customFormat="1" ht="36" x14ac:dyDescent="0.2">
      <c r="A196" s="401">
        <v>74</v>
      </c>
      <c r="B196" s="401" t="s">
        <v>860</v>
      </c>
      <c r="C196" s="401" t="s">
        <v>859</v>
      </c>
      <c r="D196" s="401" t="s">
        <v>892</v>
      </c>
      <c r="E196" s="400" t="s">
        <v>884</v>
      </c>
      <c r="F196" s="637">
        <v>840959.88</v>
      </c>
      <c r="G196" s="400" t="s">
        <v>894</v>
      </c>
      <c r="H196" s="400" t="s">
        <v>908</v>
      </c>
      <c r="I196" s="400" t="s">
        <v>895</v>
      </c>
      <c r="J196" s="400" t="s">
        <v>896</v>
      </c>
      <c r="K196" s="399" t="s">
        <v>1765</v>
      </c>
      <c r="L196" s="435"/>
      <c r="M196" s="435"/>
      <c r="N196" s="435"/>
      <c r="O196" s="435"/>
    </row>
    <row r="197" spans="1:15" s="434" customFormat="1" ht="24" x14ac:dyDescent="0.2">
      <c r="A197" s="401">
        <v>75</v>
      </c>
      <c r="B197" s="401" t="s">
        <v>897</v>
      </c>
      <c r="C197" s="400" t="s">
        <v>854</v>
      </c>
      <c r="D197" s="401" t="s">
        <v>892</v>
      </c>
      <c r="E197" s="401" t="s">
        <v>898</v>
      </c>
      <c r="F197" s="637">
        <v>113000</v>
      </c>
      <c r="G197" s="403" t="s">
        <v>1332</v>
      </c>
      <c r="H197" s="400" t="s">
        <v>908</v>
      </c>
      <c r="I197" s="403" t="s">
        <v>1333</v>
      </c>
      <c r="J197" s="403" t="s">
        <v>1334</v>
      </c>
      <c r="K197" s="399" t="s">
        <v>1766</v>
      </c>
      <c r="L197" s="435"/>
      <c r="M197" s="435"/>
      <c r="N197" s="435"/>
      <c r="O197" s="435"/>
    </row>
    <row r="198" spans="1:15" s="443" customFormat="1" ht="24" x14ac:dyDescent="0.2">
      <c r="A198" s="401">
        <v>76</v>
      </c>
      <c r="B198" s="585" t="s">
        <v>1336</v>
      </c>
      <c r="C198" s="416" t="s">
        <v>866</v>
      </c>
      <c r="D198" s="417"/>
      <c r="E198" s="401"/>
      <c r="F198" s="422">
        <v>30623.29</v>
      </c>
      <c r="G198" s="423" t="s">
        <v>1337</v>
      </c>
      <c r="H198" s="419"/>
      <c r="I198" s="424" t="s">
        <v>1767</v>
      </c>
      <c r="J198" s="424" t="s">
        <v>1768</v>
      </c>
      <c r="K198" s="399" t="s">
        <v>1769</v>
      </c>
      <c r="L198" s="442"/>
      <c r="M198" s="442"/>
    </row>
    <row r="199" spans="1:15" s="460" customFormat="1" ht="25.5" customHeight="1" x14ac:dyDescent="0.2">
      <c r="A199" s="401">
        <v>77</v>
      </c>
      <c r="B199" s="417" t="s">
        <v>1770</v>
      </c>
      <c r="C199" s="400" t="s">
        <v>854</v>
      </c>
      <c r="D199" s="401" t="s">
        <v>892</v>
      </c>
      <c r="E199" s="408" t="s">
        <v>1771</v>
      </c>
      <c r="F199" s="418">
        <v>79050</v>
      </c>
      <c r="G199" s="419" t="s">
        <v>1772</v>
      </c>
      <c r="H199" s="419"/>
      <c r="I199" s="461" t="s">
        <v>1773</v>
      </c>
      <c r="J199" s="461" t="s">
        <v>1774</v>
      </c>
      <c r="K199" s="399" t="s">
        <v>1775</v>
      </c>
      <c r="L199" s="466"/>
      <c r="M199" s="466"/>
    </row>
    <row r="200" spans="1:15" s="465" customFormat="1" ht="24" x14ac:dyDescent="0.2">
      <c r="A200" s="401">
        <v>78</v>
      </c>
      <c r="B200" s="557" t="s">
        <v>881</v>
      </c>
      <c r="C200" s="416" t="s">
        <v>866</v>
      </c>
      <c r="D200" s="417" t="s">
        <v>872</v>
      </c>
      <c r="E200" s="570" t="s">
        <v>1687</v>
      </c>
      <c r="F200" s="418">
        <v>8014.79</v>
      </c>
      <c r="G200" s="586" t="s">
        <v>1348</v>
      </c>
      <c r="H200" s="400" t="s">
        <v>857</v>
      </c>
      <c r="I200" s="419" t="s">
        <v>935</v>
      </c>
      <c r="J200" s="419" t="s">
        <v>1776</v>
      </c>
      <c r="K200" s="425" t="s">
        <v>1777</v>
      </c>
      <c r="L200" s="464"/>
      <c r="M200" s="464"/>
    </row>
    <row r="201" spans="1:15" s="460" customFormat="1" ht="48" x14ac:dyDescent="0.2">
      <c r="A201" s="401">
        <v>79</v>
      </c>
      <c r="B201" s="557" t="s">
        <v>1351</v>
      </c>
      <c r="C201" s="416" t="s">
        <v>866</v>
      </c>
      <c r="D201" s="417" t="s">
        <v>872</v>
      </c>
      <c r="E201" s="570" t="s">
        <v>1687</v>
      </c>
      <c r="F201" s="402">
        <v>9599.4599999999991</v>
      </c>
      <c r="G201" s="403" t="s">
        <v>1352</v>
      </c>
      <c r="H201" s="400" t="s">
        <v>857</v>
      </c>
      <c r="I201" s="421" t="s">
        <v>935</v>
      </c>
      <c r="J201" s="421" t="s">
        <v>1778</v>
      </c>
      <c r="K201" s="425" t="s">
        <v>1779</v>
      </c>
      <c r="L201" s="466"/>
      <c r="M201" s="466"/>
    </row>
    <row r="202" spans="1:15" s="465" customFormat="1" ht="24" x14ac:dyDescent="0.2">
      <c r="A202" s="401">
        <v>80</v>
      </c>
      <c r="B202" s="585" t="s">
        <v>1355</v>
      </c>
      <c r="C202" s="416" t="s">
        <v>866</v>
      </c>
      <c r="D202" s="417" t="s">
        <v>872</v>
      </c>
      <c r="E202" s="570" t="s">
        <v>1687</v>
      </c>
      <c r="F202" s="422">
        <v>18165.490000000002</v>
      </c>
      <c r="G202" s="423" t="s">
        <v>862</v>
      </c>
      <c r="H202" s="400" t="s">
        <v>857</v>
      </c>
      <c r="I202" s="424" t="s">
        <v>935</v>
      </c>
      <c r="J202" s="424" t="s">
        <v>1357</v>
      </c>
      <c r="K202" s="425" t="s">
        <v>1780</v>
      </c>
      <c r="L202" s="464"/>
      <c r="M202" s="464"/>
    </row>
    <row r="203" spans="1:15" s="460" customFormat="1" ht="24" x14ac:dyDescent="0.2">
      <c r="A203" s="401">
        <v>81</v>
      </c>
      <c r="B203" s="587" t="s">
        <v>1369</v>
      </c>
      <c r="C203" s="416" t="s">
        <v>866</v>
      </c>
      <c r="D203" s="417" t="s">
        <v>872</v>
      </c>
      <c r="E203" s="570" t="s">
        <v>1687</v>
      </c>
      <c r="F203" s="418">
        <v>25597.7</v>
      </c>
      <c r="G203" s="587" t="s">
        <v>1370</v>
      </c>
      <c r="H203" s="400" t="s">
        <v>857</v>
      </c>
      <c r="I203" s="417" t="s">
        <v>1371</v>
      </c>
      <c r="J203" s="417" t="s">
        <v>905</v>
      </c>
      <c r="K203" s="425" t="s">
        <v>1781</v>
      </c>
      <c r="L203" s="466"/>
      <c r="M203" s="466"/>
    </row>
    <row r="204" spans="1:15" s="460" customFormat="1" ht="24" x14ac:dyDescent="0.2">
      <c r="A204" s="401">
        <v>82</v>
      </c>
      <c r="B204" s="588" t="s">
        <v>1373</v>
      </c>
      <c r="C204" s="416" t="s">
        <v>866</v>
      </c>
      <c r="D204" s="417" t="s">
        <v>872</v>
      </c>
      <c r="E204" s="570" t="s">
        <v>1687</v>
      </c>
      <c r="F204" s="402">
        <v>143629.5</v>
      </c>
      <c r="G204" s="587" t="s">
        <v>1374</v>
      </c>
      <c r="H204" s="400" t="s">
        <v>857</v>
      </c>
      <c r="I204" s="417" t="s">
        <v>1371</v>
      </c>
      <c r="J204" s="417" t="s">
        <v>905</v>
      </c>
      <c r="K204" s="425" t="s">
        <v>1782</v>
      </c>
      <c r="L204" s="466"/>
      <c r="M204" s="466"/>
    </row>
    <row r="205" spans="1:15" s="460" customFormat="1" ht="24" x14ac:dyDescent="0.2">
      <c r="A205" s="401">
        <v>83</v>
      </c>
      <c r="B205" s="589" t="s">
        <v>1373</v>
      </c>
      <c r="C205" s="416" t="s">
        <v>866</v>
      </c>
      <c r="D205" s="417" t="s">
        <v>872</v>
      </c>
      <c r="E205" s="570" t="s">
        <v>1687</v>
      </c>
      <c r="F205" s="418">
        <v>135749.98000000001</v>
      </c>
      <c r="G205" s="589" t="s">
        <v>1376</v>
      </c>
      <c r="H205" s="400" t="s">
        <v>857</v>
      </c>
      <c r="I205" s="417" t="s">
        <v>1371</v>
      </c>
      <c r="J205" s="417" t="s">
        <v>905</v>
      </c>
      <c r="K205" s="425" t="s">
        <v>1783</v>
      </c>
      <c r="L205" s="466"/>
      <c r="M205" s="466"/>
    </row>
    <row r="206" spans="1:15" s="460" customFormat="1" ht="36" x14ac:dyDescent="0.2">
      <c r="A206" s="401">
        <v>84</v>
      </c>
      <c r="B206" s="417" t="s">
        <v>1784</v>
      </c>
      <c r="C206" s="416" t="s">
        <v>866</v>
      </c>
      <c r="D206" s="417" t="s">
        <v>872</v>
      </c>
      <c r="E206" s="570" t="s">
        <v>1687</v>
      </c>
      <c r="F206" s="649">
        <v>28961.63</v>
      </c>
      <c r="G206" s="589" t="s">
        <v>1785</v>
      </c>
      <c r="H206" s="400" t="s">
        <v>857</v>
      </c>
      <c r="I206" s="419" t="s">
        <v>1786</v>
      </c>
      <c r="J206" s="419" t="s">
        <v>1787</v>
      </c>
      <c r="K206" s="425" t="s">
        <v>1788</v>
      </c>
      <c r="L206" s="466"/>
      <c r="M206" s="466"/>
    </row>
    <row r="207" spans="1:15" customFormat="1" ht="36" x14ac:dyDescent="0.2">
      <c r="A207" s="401">
        <v>85</v>
      </c>
      <c r="B207" s="605" t="s">
        <v>1443</v>
      </c>
      <c r="C207" s="416" t="s">
        <v>906</v>
      </c>
      <c r="D207" s="559" t="s">
        <v>892</v>
      </c>
      <c r="E207" s="605" t="s">
        <v>1444</v>
      </c>
      <c r="F207" s="641">
        <v>31200</v>
      </c>
      <c r="G207" s="627" t="s">
        <v>1445</v>
      </c>
      <c r="H207" s="609" t="s">
        <v>857</v>
      </c>
      <c r="I207" s="602" t="s">
        <v>1446</v>
      </c>
      <c r="J207" s="559"/>
      <c r="K207" s="604" t="s">
        <v>1447</v>
      </c>
    </row>
    <row r="208" spans="1:15" customFormat="1" ht="24" x14ac:dyDescent="0.2">
      <c r="A208" s="401">
        <v>86</v>
      </c>
      <c r="B208" s="605" t="s">
        <v>1448</v>
      </c>
      <c r="C208" s="416" t="s">
        <v>906</v>
      </c>
      <c r="D208" s="559" t="s">
        <v>892</v>
      </c>
      <c r="E208" s="605" t="s">
        <v>1449</v>
      </c>
      <c r="F208" s="641">
        <v>36000</v>
      </c>
      <c r="G208" s="627" t="s">
        <v>1450</v>
      </c>
      <c r="H208" s="609" t="s">
        <v>857</v>
      </c>
      <c r="I208" s="605" t="s">
        <v>1451</v>
      </c>
      <c r="J208" s="559"/>
      <c r="K208" s="604" t="s">
        <v>1452</v>
      </c>
    </row>
    <row r="209" spans="1:11" customFormat="1" ht="36" x14ac:dyDescent="0.2">
      <c r="A209" s="401">
        <v>87</v>
      </c>
      <c r="B209" s="605" t="s">
        <v>1453</v>
      </c>
      <c r="C209" s="416" t="s">
        <v>906</v>
      </c>
      <c r="D209" s="559" t="s">
        <v>892</v>
      </c>
      <c r="E209" s="605" t="s">
        <v>1454</v>
      </c>
      <c r="F209" s="641">
        <v>28800</v>
      </c>
      <c r="G209" s="627" t="s">
        <v>1455</v>
      </c>
      <c r="H209" s="609" t="s">
        <v>857</v>
      </c>
      <c r="I209" s="605" t="s">
        <v>1451</v>
      </c>
      <c r="J209" s="559"/>
      <c r="K209" s="604" t="s">
        <v>1456</v>
      </c>
    </row>
    <row r="210" spans="1:11" customFormat="1" ht="36" x14ac:dyDescent="0.2">
      <c r="A210" s="401">
        <v>88</v>
      </c>
      <c r="B210" s="605" t="s">
        <v>1457</v>
      </c>
      <c r="C210" s="416" t="s">
        <v>906</v>
      </c>
      <c r="D210" s="559" t="s">
        <v>892</v>
      </c>
      <c r="E210" s="605" t="s">
        <v>1458</v>
      </c>
      <c r="F210" s="641">
        <v>22400</v>
      </c>
      <c r="G210" s="627" t="s">
        <v>1459</v>
      </c>
      <c r="H210" s="609" t="s">
        <v>857</v>
      </c>
      <c r="I210" s="605" t="s">
        <v>1460</v>
      </c>
      <c r="J210" s="559"/>
      <c r="K210" s="604" t="s">
        <v>1461</v>
      </c>
    </row>
    <row r="211" spans="1:11" customFormat="1" ht="36" x14ac:dyDescent="0.2">
      <c r="A211" s="401">
        <v>89</v>
      </c>
      <c r="B211" s="605" t="s">
        <v>1462</v>
      </c>
      <c r="C211" s="416" t="s">
        <v>906</v>
      </c>
      <c r="D211" s="559" t="s">
        <v>892</v>
      </c>
      <c r="E211" s="605" t="s">
        <v>1463</v>
      </c>
      <c r="F211" s="641">
        <v>36000</v>
      </c>
      <c r="G211" s="627" t="s">
        <v>1464</v>
      </c>
      <c r="H211" s="609" t="s">
        <v>857</v>
      </c>
      <c r="I211" s="605" t="s">
        <v>1451</v>
      </c>
      <c r="J211" s="559"/>
      <c r="K211" s="604" t="s">
        <v>1465</v>
      </c>
    </row>
    <row r="212" spans="1:11" customFormat="1" ht="36" x14ac:dyDescent="0.2">
      <c r="A212" s="401">
        <v>90</v>
      </c>
      <c r="B212" s="605" t="s">
        <v>1466</v>
      </c>
      <c r="C212" s="416" t="s">
        <v>906</v>
      </c>
      <c r="D212" s="559" t="s">
        <v>892</v>
      </c>
      <c r="E212" s="605" t="s">
        <v>1467</v>
      </c>
      <c r="F212" s="641">
        <v>24000</v>
      </c>
      <c r="G212" s="627" t="s">
        <v>1468</v>
      </c>
      <c r="H212" s="609" t="s">
        <v>857</v>
      </c>
      <c r="I212" s="605" t="s">
        <v>1451</v>
      </c>
      <c r="J212" s="559"/>
      <c r="K212" s="604" t="s">
        <v>1469</v>
      </c>
    </row>
    <row r="213" spans="1:11" customFormat="1" ht="36" x14ac:dyDescent="0.2">
      <c r="A213" s="401">
        <v>91</v>
      </c>
      <c r="B213" s="605" t="s">
        <v>1470</v>
      </c>
      <c r="C213" s="416" t="s">
        <v>906</v>
      </c>
      <c r="D213" s="559" t="s">
        <v>892</v>
      </c>
      <c r="E213" s="605" t="s">
        <v>1471</v>
      </c>
      <c r="F213" s="641">
        <v>32000</v>
      </c>
      <c r="G213" s="627" t="s">
        <v>1472</v>
      </c>
      <c r="H213" s="609" t="s">
        <v>857</v>
      </c>
      <c r="I213" s="605" t="s">
        <v>1473</v>
      </c>
      <c r="J213" s="559"/>
      <c r="K213" s="604" t="s">
        <v>1474</v>
      </c>
    </row>
    <row r="214" spans="1:11" customFormat="1" ht="36" x14ac:dyDescent="0.2">
      <c r="A214" s="401">
        <v>92</v>
      </c>
      <c r="B214" s="605" t="s">
        <v>1475</v>
      </c>
      <c r="C214" s="416" t="s">
        <v>906</v>
      </c>
      <c r="D214" s="559" t="s">
        <v>892</v>
      </c>
      <c r="E214" s="605" t="s">
        <v>1476</v>
      </c>
      <c r="F214" s="641">
        <v>28000</v>
      </c>
      <c r="G214" s="627" t="s">
        <v>1477</v>
      </c>
      <c r="H214" s="609" t="s">
        <v>857</v>
      </c>
      <c r="I214" s="605" t="s">
        <v>1451</v>
      </c>
      <c r="J214" s="559"/>
      <c r="K214" s="604" t="s">
        <v>1478</v>
      </c>
    </row>
    <row r="215" spans="1:11" customFormat="1" ht="24" x14ac:dyDescent="0.2">
      <c r="A215" s="401">
        <v>93</v>
      </c>
      <c r="B215" s="605" t="s">
        <v>1479</v>
      </c>
      <c r="C215" s="416" t="s">
        <v>906</v>
      </c>
      <c r="D215" s="559" t="s">
        <v>872</v>
      </c>
      <c r="E215" s="605" t="s">
        <v>97</v>
      </c>
      <c r="F215" s="641">
        <v>20000</v>
      </c>
      <c r="G215" s="627" t="s">
        <v>1480</v>
      </c>
      <c r="H215" s="609" t="s">
        <v>857</v>
      </c>
      <c r="I215" s="607" t="s">
        <v>1481</v>
      </c>
      <c r="J215" s="559"/>
      <c r="K215" s="604" t="s">
        <v>1482</v>
      </c>
    </row>
    <row r="216" spans="1:11" customFormat="1" ht="36" x14ac:dyDescent="0.2">
      <c r="A216" s="401">
        <v>94</v>
      </c>
      <c r="B216" s="605" t="s">
        <v>1483</v>
      </c>
      <c r="C216" s="416" t="s">
        <v>906</v>
      </c>
      <c r="D216" s="559" t="s">
        <v>892</v>
      </c>
      <c r="E216" s="605" t="s">
        <v>1486</v>
      </c>
      <c r="F216" s="641">
        <v>48000</v>
      </c>
      <c r="G216" s="627" t="s">
        <v>1484</v>
      </c>
      <c r="H216" s="609" t="s">
        <v>857</v>
      </c>
      <c r="I216" s="605" t="s">
        <v>1487</v>
      </c>
      <c r="J216" s="559"/>
      <c r="K216" s="604" t="s">
        <v>1488</v>
      </c>
    </row>
    <row r="217" spans="1:11" customFormat="1" ht="36" x14ac:dyDescent="0.2">
      <c r="A217" s="401">
        <v>95</v>
      </c>
      <c r="B217" s="605" t="s">
        <v>1489</v>
      </c>
      <c r="C217" s="416" t="s">
        <v>906</v>
      </c>
      <c r="D217" s="559" t="s">
        <v>892</v>
      </c>
      <c r="E217" s="605" t="s">
        <v>1490</v>
      </c>
      <c r="F217" s="641">
        <v>32000</v>
      </c>
      <c r="G217" s="627" t="s">
        <v>1491</v>
      </c>
      <c r="H217" s="609" t="s">
        <v>857</v>
      </c>
      <c r="I217" s="605" t="s">
        <v>1451</v>
      </c>
      <c r="J217" s="559"/>
      <c r="K217" s="604" t="s">
        <v>1492</v>
      </c>
    </row>
    <row r="218" spans="1:11" customFormat="1" ht="36" x14ac:dyDescent="0.2">
      <c r="A218" s="401">
        <v>96</v>
      </c>
      <c r="B218" s="605" t="s">
        <v>1493</v>
      </c>
      <c r="C218" s="416" t="s">
        <v>906</v>
      </c>
      <c r="D218" s="559" t="s">
        <v>892</v>
      </c>
      <c r="E218" s="605" t="s">
        <v>1494</v>
      </c>
      <c r="F218" s="641">
        <v>28000</v>
      </c>
      <c r="G218" s="627" t="s">
        <v>1495</v>
      </c>
      <c r="H218" s="609" t="s">
        <v>857</v>
      </c>
      <c r="I218" s="605" t="s">
        <v>1496</v>
      </c>
      <c r="J218" s="559"/>
      <c r="K218" s="604" t="s">
        <v>1497</v>
      </c>
    </row>
    <row r="219" spans="1:11" customFormat="1" ht="36" x14ac:dyDescent="0.2">
      <c r="A219" s="401">
        <v>97</v>
      </c>
      <c r="B219" s="605" t="s">
        <v>1498</v>
      </c>
      <c r="C219" s="416" t="s">
        <v>906</v>
      </c>
      <c r="D219" s="559" t="s">
        <v>892</v>
      </c>
      <c r="E219" s="605" t="s">
        <v>1499</v>
      </c>
      <c r="F219" s="641">
        <v>32000</v>
      </c>
      <c r="G219" s="627" t="s">
        <v>1500</v>
      </c>
      <c r="H219" s="609" t="s">
        <v>857</v>
      </c>
      <c r="I219" s="605" t="s">
        <v>1451</v>
      </c>
      <c r="J219" s="559"/>
      <c r="K219" s="604" t="s">
        <v>1501</v>
      </c>
    </row>
    <row r="220" spans="1:11" customFormat="1" ht="36" x14ac:dyDescent="0.2">
      <c r="A220" s="401">
        <v>98</v>
      </c>
      <c r="B220" s="605" t="s">
        <v>1502</v>
      </c>
      <c r="C220" s="416" t="s">
        <v>906</v>
      </c>
      <c r="D220" s="559" t="s">
        <v>892</v>
      </c>
      <c r="E220" s="605" t="s">
        <v>1503</v>
      </c>
      <c r="F220" s="641">
        <v>24000</v>
      </c>
      <c r="G220" s="627" t="s">
        <v>1504</v>
      </c>
      <c r="H220" s="609" t="s">
        <v>857</v>
      </c>
      <c r="I220" s="605" t="s">
        <v>1451</v>
      </c>
      <c r="J220" s="559"/>
      <c r="K220" s="604" t="s">
        <v>1505</v>
      </c>
    </row>
    <row r="221" spans="1:11" customFormat="1" ht="36" x14ac:dyDescent="0.2">
      <c r="A221" s="401">
        <v>99</v>
      </c>
      <c r="B221" s="605" t="s">
        <v>1502</v>
      </c>
      <c r="C221" s="416" t="s">
        <v>906</v>
      </c>
      <c r="D221" s="559" t="s">
        <v>892</v>
      </c>
      <c r="E221" s="605" t="s">
        <v>1506</v>
      </c>
      <c r="F221" s="641">
        <v>24000</v>
      </c>
      <c r="G221" s="627" t="s">
        <v>1507</v>
      </c>
      <c r="H221" s="609" t="s">
        <v>857</v>
      </c>
      <c r="I221" s="605" t="s">
        <v>1508</v>
      </c>
      <c r="J221" s="559"/>
      <c r="K221" s="604" t="s">
        <v>1509</v>
      </c>
    </row>
    <row r="222" spans="1:11" customFormat="1" ht="36" x14ac:dyDescent="0.2">
      <c r="A222" s="401">
        <v>100</v>
      </c>
      <c r="B222" s="605" t="s">
        <v>1510</v>
      </c>
      <c r="C222" s="416" t="s">
        <v>906</v>
      </c>
      <c r="D222" s="559" t="s">
        <v>892</v>
      </c>
      <c r="E222" s="605" t="s">
        <v>1511</v>
      </c>
      <c r="F222" s="641">
        <v>74000</v>
      </c>
      <c r="G222" s="627" t="s">
        <v>1512</v>
      </c>
      <c r="H222" s="609" t="s">
        <v>857</v>
      </c>
      <c r="I222" s="605" t="s">
        <v>1513</v>
      </c>
      <c r="J222" s="559"/>
      <c r="K222" s="604" t="s">
        <v>1514</v>
      </c>
    </row>
    <row r="223" spans="1:11" customFormat="1" ht="36" x14ac:dyDescent="0.2">
      <c r="A223" s="401">
        <v>101</v>
      </c>
      <c r="B223" s="605" t="s">
        <v>1515</v>
      </c>
      <c r="C223" s="416" t="s">
        <v>906</v>
      </c>
      <c r="D223" s="559" t="s">
        <v>892</v>
      </c>
      <c r="E223" s="605" t="s">
        <v>1516</v>
      </c>
      <c r="F223" s="641">
        <v>40000</v>
      </c>
      <c r="G223" s="627" t="s">
        <v>1517</v>
      </c>
      <c r="H223" s="609" t="s">
        <v>857</v>
      </c>
      <c r="I223" s="605" t="s">
        <v>1518</v>
      </c>
      <c r="J223" s="559"/>
      <c r="K223" s="608" t="s">
        <v>1519</v>
      </c>
    </row>
    <row r="224" spans="1:11" customFormat="1" ht="36" x14ac:dyDescent="0.2">
      <c r="A224" s="401">
        <v>102</v>
      </c>
      <c r="B224" s="605" t="s">
        <v>1520</v>
      </c>
      <c r="C224" s="416" t="s">
        <v>866</v>
      </c>
      <c r="D224" s="559" t="s">
        <v>872</v>
      </c>
      <c r="E224" s="559" t="s">
        <v>1431</v>
      </c>
      <c r="F224" s="641">
        <v>4000</v>
      </c>
      <c r="G224" s="627" t="s">
        <v>1521</v>
      </c>
      <c r="H224" s="609" t="s">
        <v>857</v>
      </c>
      <c r="I224" s="605" t="s">
        <v>1522</v>
      </c>
      <c r="J224" s="606"/>
      <c r="K224" s="604" t="s">
        <v>1523</v>
      </c>
    </row>
    <row r="225" spans="1:11" customFormat="1" ht="24" x14ac:dyDescent="0.2">
      <c r="A225" s="401">
        <v>103</v>
      </c>
      <c r="B225" s="605" t="s">
        <v>1524</v>
      </c>
      <c r="C225" s="416" t="s">
        <v>866</v>
      </c>
      <c r="D225" s="559" t="s">
        <v>872</v>
      </c>
      <c r="E225" s="559" t="s">
        <v>1431</v>
      </c>
      <c r="F225" s="641">
        <v>15000</v>
      </c>
      <c r="G225" s="627" t="s">
        <v>1525</v>
      </c>
      <c r="H225" s="609" t="s">
        <v>857</v>
      </c>
      <c r="I225" s="605" t="s">
        <v>1522</v>
      </c>
      <c r="J225" s="606"/>
      <c r="K225" s="604" t="s">
        <v>1526</v>
      </c>
    </row>
    <row r="226" spans="1:11" customFormat="1" ht="48" x14ac:dyDescent="0.2">
      <c r="A226" s="401">
        <v>104</v>
      </c>
      <c r="B226" s="605" t="s">
        <v>1527</v>
      </c>
      <c r="C226" s="416" t="s">
        <v>866</v>
      </c>
      <c r="D226" s="559" t="s">
        <v>872</v>
      </c>
      <c r="E226" s="559" t="s">
        <v>1431</v>
      </c>
      <c r="F226" s="641">
        <v>8000</v>
      </c>
      <c r="G226" s="627" t="s">
        <v>1528</v>
      </c>
      <c r="H226" s="609" t="s">
        <v>857</v>
      </c>
      <c r="I226" s="605" t="s">
        <v>1522</v>
      </c>
      <c r="J226" s="416"/>
      <c r="K226" s="604" t="s">
        <v>1529</v>
      </c>
    </row>
    <row r="227" spans="1:11" customFormat="1" ht="36" x14ac:dyDescent="0.2">
      <c r="A227" s="401">
        <v>105</v>
      </c>
      <c r="B227" s="605" t="s">
        <v>1530</v>
      </c>
      <c r="C227" s="416" t="s">
        <v>866</v>
      </c>
      <c r="D227" s="559" t="s">
        <v>872</v>
      </c>
      <c r="E227" s="559" t="s">
        <v>1431</v>
      </c>
      <c r="F227" s="641">
        <v>10000</v>
      </c>
      <c r="G227" s="627" t="s">
        <v>1531</v>
      </c>
      <c r="H227" s="609" t="s">
        <v>857</v>
      </c>
      <c r="I227" s="605" t="s">
        <v>1522</v>
      </c>
      <c r="J227" s="606"/>
      <c r="K227" s="604" t="s">
        <v>1532</v>
      </c>
    </row>
    <row r="228" spans="1:11" customFormat="1" ht="48" x14ac:dyDescent="0.2">
      <c r="A228" s="401">
        <v>106</v>
      </c>
      <c r="B228" s="605" t="s">
        <v>1533</v>
      </c>
      <c r="C228" s="416" t="s">
        <v>866</v>
      </c>
      <c r="D228" s="559" t="s">
        <v>872</v>
      </c>
      <c r="E228" s="559" t="s">
        <v>1431</v>
      </c>
      <c r="F228" s="641">
        <v>8000</v>
      </c>
      <c r="G228" s="627" t="s">
        <v>1534</v>
      </c>
      <c r="H228" s="609" t="s">
        <v>857</v>
      </c>
      <c r="I228" s="605" t="s">
        <v>1522</v>
      </c>
      <c r="J228" s="606"/>
      <c r="K228" s="604" t="s">
        <v>1535</v>
      </c>
    </row>
    <row r="229" spans="1:11" customFormat="1" ht="36" x14ac:dyDescent="0.2">
      <c r="A229" s="401">
        <v>107</v>
      </c>
      <c r="B229" s="605" t="s">
        <v>1536</v>
      </c>
      <c r="C229" s="416" t="s">
        <v>866</v>
      </c>
      <c r="D229" s="559" t="s">
        <v>872</v>
      </c>
      <c r="E229" s="559" t="s">
        <v>1431</v>
      </c>
      <c r="F229" s="641">
        <v>13000</v>
      </c>
      <c r="G229" s="627" t="s">
        <v>1537</v>
      </c>
      <c r="H229" s="609" t="s">
        <v>857</v>
      </c>
      <c r="I229" s="605" t="s">
        <v>1538</v>
      </c>
      <c r="J229" s="609"/>
      <c r="K229" s="604" t="s">
        <v>1539</v>
      </c>
    </row>
    <row r="230" spans="1:11" customFormat="1" ht="36" x14ac:dyDescent="0.2">
      <c r="A230" s="401">
        <v>108</v>
      </c>
      <c r="B230" s="605" t="s">
        <v>1540</v>
      </c>
      <c r="C230" s="416" t="s">
        <v>866</v>
      </c>
      <c r="D230" s="559" t="s">
        <v>872</v>
      </c>
      <c r="E230" s="559" t="s">
        <v>1431</v>
      </c>
      <c r="F230" s="641">
        <v>11000</v>
      </c>
      <c r="G230" s="627" t="s">
        <v>1541</v>
      </c>
      <c r="H230" s="609" t="s">
        <v>857</v>
      </c>
      <c r="I230" s="605" t="s">
        <v>1542</v>
      </c>
      <c r="J230" s="609"/>
      <c r="K230" s="604" t="s">
        <v>1543</v>
      </c>
    </row>
    <row r="231" spans="1:11" customFormat="1" ht="36" x14ac:dyDescent="0.2">
      <c r="A231" s="401">
        <v>109</v>
      </c>
      <c r="B231" s="605" t="s">
        <v>1544</v>
      </c>
      <c r="C231" s="416" t="s">
        <v>866</v>
      </c>
      <c r="D231" s="559" t="s">
        <v>872</v>
      </c>
      <c r="E231" s="559" t="s">
        <v>1431</v>
      </c>
      <c r="F231" s="641">
        <v>6000</v>
      </c>
      <c r="G231" s="627" t="s">
        <v>1545</v>
      </c>
      <c r="H231" s="609" t="s">
        <v>857</v>
      </c>
      <c r="I231" s="605" t="s">
        <v>1546</v>
      </c>
      <c r="J231" s="609"/>
      <c r="K231" s="604" t="s">
        <v>1547</v>
      </c>
    </row>
    <row r="232" spans="1:11" customFormat="1" ht="36" x14ac:dyDescent="0.2">
      <c r="A232" s="401">
        <v>110</v>
      </c>
      <c r="B232" s="605" t="s">
        <v>1548</v>
      </c>
      <c r="C232" s="416" t="s">
        <v>866</v>
      </c>
      <c r="D232" s="559" t="s">
        <v>872</v>
      </c>
      <c r="E232" s="559" t="s">
        <v>1431</v>
      </c>
      <c r="F232" s="641">
        <v>9000</v>
      </c>
      <c r="G232" s="627" t="s">
        <v>1549</v>
      </c>
      <c r="H232" s="609" t="s">
        <v>857</v>
      </c>
      <c r="I232" s="605" t="s">
        <v>1542</v>
      </c>
      <c r="J232" s="609"/>
      <c r="K232" s="604" t="s">
        <v>1550</v>
      </c>
    </row>
    <row r="233" spans="1:11" customFormat="1" ht="36" x14ac:dyDescent="0.2">
      <c r="A233" s="401">
        <v>111</v>
      </c>
      <c r="B233" s="605" t="s">
        <v>1551</v>
      </c>
      <c r="C233" s="416" t="s">
        <v>866</v>
      </c>
      <c r="D233" s="559" t="s">
        <v>872</v>
      </c>
      <c r="E233" s="559" t="s">
        <v>1431</v>
      </c>
      <c r="F233" s="641">
        <v>8000</v>
      </c>
      <c r="G233" s="627" t="s">
        <v>1552</v>
      </c>
      <c r="H233" s="609" t="s">
        <v>857</v>
      </c>
      <c r="I233" s="605" t="s">
        <v>1542</v>
      </c>
      <c r="J233" s="609"/>
      <c r="K233" s="604" t="s">
        <v>1553</v>
      </c>
    </row>
    <row r="234" spans="1:11" customFormat="1" ht="36" x14ac:dyDescent="0.2">
      <c r="A234" s="401">
        <v>112</v>
      </c>
      <c r="B234" s="605" t="s">
        <v>1554</v>
      </c>
      <c r="C234" s="416" t="s">
        <v>866</v>
      </c>
      <c r="D234" s="559" t="s">
        <v>872</v>
      </c>
      <c r="E234" s="559" t="s">
        <v>1431</v>
      </c>
      <c r="F234" s="641">
        <v>7000</v>
      </c>
      <c r="G234" s="627" t="s">
        <v>1555</v>
      </c>
      <c r="H234" s="609" t="s">
        <v>857</v>
      </c>
      <c r="I234" s="605" t="s">
        <v>1542</v>
      </c>
      <c r="J234" s="609"/>
      <c r="K234" s="604" t="s">
        <v>1556</v>
      </c>
    </row>
    <row r="235" spans="1:11" customFormat="1" ht="24" x14ac:dyDescent="0.2">
      <c r="A235" s="401">
        <v>113</v>
      </c>
      <c r="B235" s="605" t="s">
        <v>1557</v>
      </c>
      <c r="C235" s="416" t="s">
        <v>866</v>
      </c>
      <c r="D235" s="559" t="s">
        <v>872</v>
      </c>
      <c r="E235" s="559" t="s">
        <v>1431</v>
      </c>
      <c r="F235" s="641">
        <v>11000</v>
      </c>
      <c r="G235" s="627" t="s">
        <v>1558</v>
      </c>
      <c r="H235" s="609" t="s">
        <v>857</v>
      </c>
      <c r="I235" s="605" t="s">
        <v>1542</v>
      </c>
      <c r="J235" s="609"/>
      <c r="K235" s="604" t="s">
        <v>1559</v>
      </c>
    </row>
    <row r="236" spans="1:11" customFormat="1" ht="48" x14ac:dyDescent="0.2">
      <c r="A236" s="401">
        <v>114</v>
      </c>
      <c r="B236" s="605" t="s">
        <v>1560</v>
      </c>
      <c r="C236" s="416" t="s">
        <v>866</v>
      </c>
      <c r="D236" s="559" t="s">
        <v>872</v>
      </c>
      <c r="E236" s="559" t="s">
        <v>1431</v>
      </c>
      <c r="F236" s="641">
        <v>5600</v>
      </c>
      <c r="G236" s="627" t="s">
        <v>1561</v>
      </c>
      <c r="H236" s="609" t="s">
        <v>857</v>
      </c>
      <c r="I236" s="605" t="s">
        <v>1542</v>
      </c>
      <c r="J236" s="609"/>
      <c r="K236" s="604" t="s">
        <v>1562</v>
      </c>
    </row>
    <row r="237" spans="1:11" customFormat="1" ht="24" x14ac:dyDescent="0.2">
      <c r="A237" s="401">
        <v>115</v>
      </c>
      <c r="B237" s="605" t="s">
        <v>1563</v>
      </c>
      <c r="C237" s="416" t="s">
        <v>866</v>
      </c>
      <c r="D237" s="559" t="s">
        <v>872</v>
      </c>
      <c r="E237" s="559" t="s">
        <v>1431</v>
      </c>
      <c r="F237" s="641">
        <v>12000</v>
      </c>
      <c r="G237" s="627" t="s">
        <v>1564</v>
      </c>
      <c r="H237" s="609" t="s">
        <v>857</v>
      </c>
      <c r="I237" s="605" t="s">
        <v>1542</v>
      </c>
      <c r="J237" s="609"/>
      <c r="K237" s="604" t="s">
        <v>1565</v>
      </c>
    </row>
    <row r="238" spans="1:11" customFormat="1" ht="36" x14ac:dyDescent="0.2">
      <c r="A238" s="401">
        <v>116</v>
      </c>
      <c r="B238" s="605" t="s">
        <v>1566</v>
      </c>
      <c r="C238" s="416" t="s">
        <v>866</v>
      </c>
      <c r="D238" s="559" t="s">
        <v>872</v>
      </c>
      <c r="E238" s="559" t="s">
        <v>1431</v>
      </c>
      <c r="F238" s="641">
        <v>15000</v>
      </c>
      <c r="G238" s="627" t="s">
        <v>1567</v>
      </c>
      <c r="H238" s="609" t="s">
        <v>857</v>
      </c>
      <c r="I238" s="605" t="s">
        <v>1542</v>
      </c>
      <c r="J238" s="609"/>
      <c r="K238" s="604" t="s">
        <v>1568</v>
      </c>
    </row>
    <row r="239" spans="1:11" customFormat="1" ht="24" x14ac:dyDescent="0.2">
      <c r="A239" s="401">
        <v>117</v>
      </c>
      <c r="B239" s="605" t="s">
        <v>1569</v>
      </c>
      <c r="C239" s="416" t="s">
        <v>866</v>
      </c>
      <c r="D239" s="559" t="s">
        <v>872</v>
      </c>
      <c r="E239" s="559" t="s">
        <v>1431</v>
      </c>
      <c r="F239" s="641">
        <v>8000</v>
      </c>
      <c r="G239" s="627" t="s">
        <v>1570</v>
      </c>
      <c r="H239" s="609" t="s">
        <v>857</v>
      </c>
      <c r="I239" s="605" t="s">
        <v>1542</v>
      </c>
      <c r="J239" s="609"/>
      <c r="K239" s="604" t="s">
        <v>1571</v>
      </c>
    </row>
    <row r="240" spans="1:11" customFormat="1" ht="24" x14ac:dyDescent="0.2">
      <c r="A240" s="401">
        <v>118</v>
      </c>
      <c r="B240" s="605" t="s">
        <v>1572</v>
      </c>
      <c r="C240" s="416" t="s">
        <v>866</v>
      </c>
      <c r="D240" s="559" t="s">
        <v>872</v>
      </c>
      <c r="E240" s="559" t="s">
        <v>1431</v>
      </c>
      <c r="F240" s="641">
        <v>7000</v>
      </c>
      <c r="G240" s="627" t="s">
        <v>1573</v>
      </c>
      <c r="H240" s="609" t="s">
        <v>857</v>
      </c>
      <c r="I240" s="605" t="s">
        <v>1542</v>
      </c>
      <c r="J240" s="609"/>
      <c r="K240" s="604" t="s">
        <v>1574</v>
      </c>
    </row>
    <row r="241" spans="1:16" customFormat="1" ht="36" x14ac:dyDescent="0.2">
      <c r="A241" s="401">
        <v>119</v>
      </c>
      <c r="B241" s="605" t="s">
        <v>1575</v>
      </c>
      <c r="C241" s="416" t="s">
        <v>866</v>
      </c>
      <c r="D241" s="559" t="s">
        <v>872</v>
      </c>
      <c r="E241" s="559" t="s">
        <v>1431</v>
      </c>
      <c r="F241" s="641">
        <v>12000</v>
      </c>
      <c r="G241" s="627" t="s">
        <v>1576</v>
      </c>
      <c r="H241" s="609" t="s">
        <v>857</v>
      </c>
      <c r="I241" s="605" t="s">
        <v>1542</v>
      </c>
      <c r="J241" s="609"/>
      <c r="K241" s="604" t="s">
        <v>1577</v>
      </c>
    </row>
    <row r="242" spans="1:16" customFormat="1" ht="36" x14ac:dyDescent="0.2">
      <c r="A242" s="401">
        <v>120</v>
      </c>
      <c r="B242" s="605" t="s">
        <v>1578</v>
      </c>
      <c r="C242" s="416" t="s">
        <v>866</v>
      </c>
      <c r="D242" s="559" t="s">
        <v>872</v>
      </c>
      <c r="E242" s="559" t="s">
        <v>1431</v>
      </c>
      <c r="F242" s="641">
        <v>8800</v>
      </c>
      <c r="G242" s="627" t="s">
        <v>1579</v>
      </c>
      <c r="H242" s="609" t="s">
        <v>857</v>
      </c>
      <c r="I242" s="605" t="s">
        <v>1542</v>
      </c>
      <c r="J242" s="609"/>
      <c r="K242" s="604" t="s">
        <v>1580</v>
      </c>
    </row>
    <row r="243" spans="1:16" customFormat="1" ht="36" x14ac:dyDescent="0.2">
      <c r="A243" s="401">
        <v>121</v>
      </c>
      <c r="B243" s="605" t="s">
        <v>1581</v>
      </c>
      <c r="C243" s="416" t="s">
        <v>866</v>
      </c>
      <c r="D243" s="559" t="s">
        <v>872</v>
      </c>
      <c r="E243" s="559" t="s">
        <v>1431</v>
      </c>
      <c r="F243" s="641">
        <v>14000</v>
      </c>
      <c r="G243" s="627" t="s">
        <v>1582</v>
      </c>
      <c r="H243" s="609" t="s">
        <v>857</v>
      </c>
      <c r="I243" s="605" t="s">
        <v>1583</v>
      </c>
      <c r="J243" s="609"/>
      <c r="K243" s="604" t="s">
        <v>1584</v>
      </c>
    </row>
    <row r="244" spans="1:16" customFormat="1" ht="36" x14ac:dyDescent="0.2">
      <c r="A244" s="401">
        <v>122</v>
      </c>
      <c r="B244" s="605" t="s">
        <v>1585</v>
      </c>
      <c r="C244" s="416" t="s">
        <v>866</v>
      </c>
      <c r="D244" s="559" t="s">
        <v>872</v>
      </c>
      <c r="E244" s="559" t="s">
        <v>1431</v>
      </c>
      <c r="F244" s="641">
        <v>12000</v>
      </c>
      <c r="G244" s="627" t="s">
        <v>1586</v>
      </c>
      <c r="H244" s="609" t="s">
        <v>857</v>
      </c>
      <c r="I244" s="605" t="s">
        <v>1587</v>
      </c>
      <c r="J244" s="609"/>
      <c r="K244" s="604" t="s">
        <v>1588</v>
      </c>
    </row>
    <row r="245" spans="1:16" s="434" customFormat="1" ht="24" x14ac:dyDescent="0.2">
      <c r="A245" s="401">
        <v>123</v>
      </c>
      <c r="B245" s="401" t="s">
        <v>937</v>
      </c>
      <c r="C245" s="400" t="s">
        <v>854</v>
      </c>
      <c r="D245" s="400" t="s">
        <v>892</v>
      </c>
      <c r="E245" s="400"/>
      <c r="F245" s="473">
        <v>48600</v>
      </c>
      <c r="G245" s="400"/>
      <c r="H245" s="400" t="s">
        <v>911</v>
      </c>
      <c r="I245" s="400"/>
      <c r="J245" s="400"/>
      <c r="K245" s="405" t="s">
        <v>1789</v>
      </c>
      <c r="L245" s="435"/>
      <c r="M245" s="435"/>
      <c r="N245" s="435"/>
      <c r="O245" s="435"/>
    </row>
    <row r="246" spans="1:16" s="434" customFormat="1" ht="24" x14ac:dyDescent="0.2">
      <c r="A246" s="401">
        <v>124</v>
      </c>
      <c r="B246" s="401" t="s">
        <v>1790</v>
      </c>
      <c r="C246" s="400" t="s">
        <v>1791</v>
      </c>
      <c r="D246" s="401" t="s">
        <v>892</v>
      </c>
      <c r="E246" s="400" t="s">
        <v>1792</v>
      </c>
      <c r="F246" s="637">
        <v>41500</v>
      </c>
      <c r="G246" s="400" t="s">
        <v>1352</v>
      </c>
      <c r="H246" s="400" t="s">
        <v>857</v>
      </c>
      <c r="I246" s="400"/>
      <c r="J246" s="400"/>
      <c r="K246" s="405" t="s">
        <v>1793</v>
      </c>
      <c r="L246" s="435"/>
      <c r="M246" s="435"/>
      <c r="N246" s="435"/>
      <c r="O246" s="435"/>
    </row>
    <row r="247" spans="1:16" s="434" customFormat="1" ht="24" x14ac:dyDescent="0.2">
      <c r="A247" s="401">
        <v>125</v>
      </c>
      <c r="B247" s="401" t="s">
        <v>1794</v>
      </c>
      <c r="C247" s="400" t="s">
        <v>1791</v>
      </c>
      <c r="D247" s="401" t="s">
        <v>892</v>
      </c>
      <c r="E247" s="400"/>
      <c r="F247" s="637">
        <v>38000</v>
      </c>
      <c r="G247" s="400"/>
      <c r="H247" s="400" t="s">
        <v>911</v>
      </c>
      <c r="I247" s="400"/>
      <c r="J247" s="400"/>
      <c r="K247" s="405" t="s">
        <v>1795</v>
      </c>
      <c r="L247" s="435"/>
      <c r="M247" s="435"/>
      <c r="N247" s="435"/>
      <c r="O247" s="435"/>
    </row>
    <row r="248" spans="1:16" s="434" customFormat="1" ht="24" x14ac:dyDescent="0.2">
      <c r="A248" s="401">
        <v>126</v>
      </c>
      <c r="B248" s="401" t="s">
        <v>1796</v>
      </c>
      <c r="C248" s="400" t="s">
        <v>1791</v>
      </c>
      <c r="D248" s="401" t="s">
        <v>892</v>
      </c>
      <c r="E248" s="400"/>
      <c r="F248" s="637">
        <v>237643.7</v>
      </c>
      <c r="G248" s="400"/>
      <c r="H248" s="400" t="s">
        <v>911</v>
      </c>
      <c r="I248" s="400"/>
      <c r="J248" s="400"/>
      <c r="K248" s="405" t="s">
        <v>1795</v>
      </c>
      <c r="L248" s="435"/>
      <c r="M248" s="435"/>
      <c r="N248" s="435"/>
      <c r="O248" s="435"/>
    </row>
    <row r="249" spans="1:16" s="434" customFormat="1" ht="24" x14ac:dyDescent="0.2">
      <c r="A249" s="401">
        <v>127</v>
      </c>
      <c r="B249" s="401" t="s">
        <v>1397</v>
      </c>
      <c r="C249" s="416" t="s">
        <v>859</v>
      </c>
      <c r="D249" s="417" t="s">
        <v>892</v>
      </c>
      <c r="E249" s="400" t="s">
        <v>1797</v>
      </c>
      <c r="F249" s="427">
        <v>680467.24</v>
      </c>
      <c r="G249" s="400"/>
      <c r="H249" s="400" t="s">
        <v>911</v>
      </c>
      <c r="I249" s="406"/>
      <c r="J249" s="400"/>
      <c r="K249" s="405" t="s">
        <v>1798</v>
      </c>
      <c r="L249" s="435"/>
      <c r="M249" s="435"/>
      <c r="N249" s="435"/>
      <c r="O249" s="435"/>
    </row>
    <row r="250" spans="1:16" s="434" customFormat="1" ht="36" x14ac:dyDescent="0.2">
      <c r="A250" s="401">
        <v>128</v>
      </c>
      <c r="B250" s="416" t="s">
        <v>1799</v>
      </c>
      <c r="C250" s="416" t="s">
        <v>859</v>
      </c>
      <c r="D250" s="417" t="s">
        <v>892</v>
      </c>
      <c r="E250" s="400" t="s">
        <v>1800</v>
      </c>
      <c r="F250" s="427">
        <v>1747608</v>
      </c>
      <c r="G250" s="400"/>
      <c r="H250" s="400" t="s">
        <v>891</v>
      </c>
      <c r="I250" s="406"/>
      <c r="J250" s="400"/>
      <c r="K250" s="405" t="s">
        <v>515</v>
      </c>
      <c r="L250" s="435"/>
      <c r="M250" s="435"/>
      <c r="N250" s="435"/>
      <c r="O250" s="435"/>
    </row>
    <row r="251" spans="1:16" s="434" customFormat="1" ht="36" x14ac:dyDescent="0.2">
      <c r="A251" s="401">
        <v>129</v>
      </c>
      <c r="B251" s="416" t="s">
        <v>1680</v>
      </c>
      <c r="C251" s="400" t="s">
        <v>854</v>
      </c>
      <c r="D251" s="401" t="s">
        <v>892</v>
      </c>
      <c r="E251" s="400"/>
      <c r="F251" s="637">
        <v>369637.63</v>
      </c>
      <c r="G251" s="400"/>
      <c r="H251" s="400" t="s">
        <v>911</v>
      </c>
      <c r="I251" s="406"/>
      <c r="J251" s="400"/>
      <c r="K251" s="405" t="s">
        <v>515</v>
      </c>
      <c r="L251" s="435"/>
      <c r="M251" s="435"/>
      <c r="N251" s="435"/>
      <c r="O251" s="435"/>
    </row>
    <row r="252" spans="1:16" s="434" customFormat="1" ht="24" x14ac:dyDescent="0.2">
      <c r="A252" s="401">
        <v>130</v>
      </c>
      <c r="B252" s="401" t="s">
        <v>877</v>
      </c>
      <c r="C252" s="400" t="s">
        <v>854</v>
      </c>
      <c r="D252" s="401" t="s">
        <v>892</v>
      </c>
      <c r="E252" s="400"/>
      <c r="F252" s="637">
        <v>84000</v>
      </c>
      <c r="G252" s="400"/>
      <c r="H252" s="400" t="s">
        <v>911</v>
      </c>
      <c r="I252" s="400"/>
      <c r="J252" s="400"/>
      <c r="K252" s="405" t="s">
        <v>515</v>
      </c>
      <c r="L252" s="435"/>
      <c r="M252" s="435"/>
      <c r="N252" s="435"/>
      <c r="O252" s="435"/>
    </row>
    <row r="253" spans="1:16" s="434" customFormat="1" ht="24" x14ac:dyDescent="0.2">
      <c r="A253" s="401">
        <v>131</v>
      </c>
      <c r="B253" s="401" t="s">
        <v>1801</v>
      </c>
      <c r="C253" s="416" t="s">
        <v>859</v>
      </c>
      <c r="D253" s="417" t="s">
        <v>892</v>
      </c>
      <c r="E253" s="400"/>
      <c r="F253" s="637">
        <v>840959.48</v>
      </c>
      <c r="G253" s="400"/>
      <c r="H253" s="400" t="s">
        <v>911</v>
      </c>
      <c r="I253" s="400"/>
      <c r="J253" s="400"/>
      <c r="K253" s="405" t="s">
        <v>515</v>
      </c>
      <c r="L253" s="435"/>
      <c r="M253" s="435"/>
      <c r="N253" s="435"/>
      <c r="O253" s="435"/>
    </row>
    <row r="254" spans="1:16" s="434" customFormat="1" ht="24" x14ac:dyDescent="0.2">
      <c r="A254" s="401">
        <v>132</v>
      </c>
      <c r="B254" s="401" t="s">
        <v>922</v>
      </c>
      <c r="C254" s="416" t="s">
        <v>859</v>
      </c>
      <c r="D254" s="417" t="s">
        <v>892</v>
      </c>
      <c r="E254" s="400"/>
      <c r="F254" s="637">
        <v>1282521.24</v>
      </c>
      <c r="G254" s="400"/>
      <c r="H254" s="400" t="s">
        <v>911</v>
      </c>
      <c r="I254" s="400"/>
      <c r="J254" s="400"/>
      <c r="K254" s="405" t="s">
        <v>515</v>
      </c>
      <c r="L254" s="435"/>
      <c r="M254" s="435"/>
      <c r="N254" s="435"/>
      <c r="O254" s="435"/>
    </row>
    <row r="255" spans="1:16" s="632" customFormat="1" ht="67.5" customHeight="1" x14ac:dyDescent="0.2">
      <c r="A255" s="514">
        <v>133</v>
      </c>
      <c r="B255" s="628" t="s">
        <v>1802</v>
      </c>
      <c r="C255" s="628" t="s">
        <v>859</v>
      </c>
      <c r="D255" s="629" t="s">
        <v>892</v>
      </c>
      <c r="E255" s="630" t="s">
        <v>1803</v>
      </c>
      <c r="F255" s="650">
        <v>2061600</v>
      </c>
      <c r="G255" s="628"/>
      <c r="H255" s="628" t="s">
        <v>891</v>
      </c>
      <c r="I255" s="628"/>
      <c r="J255" s="628"/>
      <c r="K255" s="631" t="s">
        <v>1804</v>
      </c>
    </row>
    <row r="256" spans="1:16" s="460" customFormat="1" ht="12.75" x14ac:dyDescent="0.2">
      <c r="A256" s="747" t="s">
        <v>936</v>
      </c>
      <c r="B256" s="748"/>
      <c r="C256" s="470"/>
      <c r="D256" s="470"/>
      <c r="E256" s="470"/>
      <c r="F256" s="471">
        <f>SUM(F123:F255)</f>
        <v>19107046.552000001</v>
      </c>
      <c r="G256" s="470"/>
      <c r="H256" s="470"/>
      <c r="I256" s="470"/>
      <c r="J256" s="470"/>
      <c r="K256" s="472"/>
      <c r="L256" s="457"/>
      <c r="M256" s="458"/>
      <c r="N256" s="459"/>
      <c r="O256" s="458"/>
      <c r="P256" s="458"/>
    </row>
    <row r="257" spans="1:15" s="434" customFormat="1" ht="24" x14ac:dyDescent="0.2">
      <c r="A257" s="401">
        <v>1</v>
      </c>
      <c r="B257" s="557" t="s">
        <v>1589</v>
      </c>
      <c r="C257" s="401" t="s">
        <v>1590</v>
      </c>
      <c r="D257" s="417" t="s">
        <v>892</v>
      </c>
      <c r="E257" s="401" t="s">
        <v>1806</v>
      </c>
      <c r="F257" s="402">
        <v>58800</v>
      </c>
      <c r="G257" s="423" t="s">
        <v>1592</v>
      </c>
      <c r="H257" s="403"/>
      <c r="I257" s="401" t="s">
        <v>1593</v>
      </c>
      <c r="J257" s="401"/>
      <c r="K257" s="411"/>
      <c r="L257" s="435"/>
      <c r="M257" s="435"/>
      <c r="N257" s="435"/>
      <c r="O257" s="435"/>
    </row>
    <row r="258" spans="1:15" s="434" customFormat="1" ht="24" x14ac:dyDescent="0.2">
      <c r="A258" s="401">
        <v>2</v>
      </c>
      <c r="B258" s="555" t="s">
        <v>1595</v>
      </c>
      <c r="C258" s="417" t="s">
        <v>1590</v>
      </c>
      <c r="D258" s="417" t="s">
        <v>892</v>
      </c>
      <c r="E258" s="401" t="s">
        <v>1806</v>
      </c>
      <c r="F258" s="418">
        <v>26877</v>
      </c>
      <c r="G258" s="417" t="s">
        <v>900</v>
      </c>
      <c r="H258" s="419"/>
      <c r="I258" s="417" t="s">
        <v>1388</v>
      </c>
      <c r="J258" s="417"/>
      <c r="K258" s="425"/>
      <c r="L258" s="435"/>
      <c r="M258" s="435"/>
      <c r="N258" s="435"/>
      <c r="O258" s="435"/>
    </row>
    <row r="259" spans="1:15" s="434" customFormat="1" ht="24" x14ac:dyDescent="0.2">
      <c r="A259" s="401">
        <v>3</v>
      </c>
      <c r="B259" s="555" t="s">
        <v>1597</v>
      </c>
      <c r="C259" s="416" t="s">
        <v>1590</v>
      </c>
      <c r="D259" s="417" t="s">
        <v>892</v>
      </c>
      <c r="E259" s="401" t="s">
        <v>1806</v>
      </c>
      <c r="F259" s="427">
        <v>11764.9</v>
      </c>
      <c r="G259" s="423" t="s">
        <v>1598</v>
      </c>
      <c r="H259" s="419"/>
      <c r="I259" s="417" t="s">
        <v>1599</v>
      </c>
      <c r="J259" s="417"/>
      <c r="K259" s="425"/>
      <c r="L259" s="435"/>
      <c r="M259" s="435"/>
      <c r="N259" s="435"/>
      <c r="O259" s="435"/>
    </row>
    <row r="260" spans="1:15" s="434" customFormat="1" ht="84" x14ac:dyDescent="0.2">
      <c r="A260" s="401">
        <v>4</v>
      </c>
      <c r="B260" s="401" t="s">
        <v>1229</v>
      </c>
      <c r="C260" s="400" t="s">
        <v>854</v>
      </c>
      <c r="D260" s="417" t="s">
        <v>855</v>
      </c>
      <c r="E260" s="401" t="s">
        <v>1230</v>
      </c>
      <c r="F260" s="402">
        <v>85000</v>
      </c>
      <c r="G260" s="562" t="s">
        <v>1231</v>
      </c>
      <c r="H260" s="403" t="s">
        <v>858</v>
      </c>
      <c r="I260" s="409">
        <v>43811</v>
      </c>
      <c r="J260" s="403"/>
      <c r="K260" s="411" t="s">
        <v>1807</v>
      </c>
      <c r="L260" s="435"/>
      <c r="M260" s="435"/>
      <c r="N260" s="435"/>
      <c r="O260" s="435"/>
    </row>
    <row r="261" spans="1:15" s="434" customFormat="1" ht="48" x14ac:dyDescent="0.2">
      <c r="A261" s="401">
        <v>5</v>
      </c>
      <c r="B261" s="417" t="s">
        <v>1630</v>
      </c>
      <c r="C261" s="400" t="s">
        <v>854</v>
      </c>
      <c r="D261" s="417" t="s">
        <v>855</v>
      </c>
      <c r="E261" s="401" t="s">
        <v>1631</v>
      </c>
      <c r="F261" s="418">
        <v>48144</v>
      </c>
      <c r="G261" s="419" t="s">
        <v>1632</v>
      </c>
      <c r="H261" s="403" t="s">
        <v>858</v>
      </c>
      <c r="I261" s="461">
        <v>43970</v>
      </c>
      <c r="J261" s="461"/>
      <c r="K261" s="462" t="s">
        <v>1808</v>
      </c>
      <c r="L261" s="435"/>
      <c r="M261" s="435"/>
      <c r="N261" s="435"/>
      <c r="O261" s="435"/>
    </row>
    <row r="262" spans="1:15" s="434" customFormat="1" ht="72" x14ac:dyDescent="0.2">
      <c r="A262" s="401">
        <v>6</v>
      </c>
      <c r="B262" s="417" t="s">
        <v>1636</v>
      </c>
      <c r="C262" s="416" t="s">
        <v>906</v>
      </c>
      <c r="D262" s="401" t="s">
        <v>855</v>
      </c>
      <c r="E262" s="401" t="s">
        <v>1637</v>
      </c>
      <c r="F262" s="418">
        <v>565009.62</v>
      </c>
      <c r="G262" s="419" t="s">
        <v>1632</v>
      </c>
      <c r="H262" s="403" t="s">
        <v>858</v>
      </c>
      <c r="I262" s="461">
        <v>44048</v>
      </c>
      <c r="J262" s="419"/>
      <c r="K262" s="462" t="s">
        <v>1809</v>
      </c>
      <c r="L262" s="435"/>
      <c r="M262" s="435"/>
      <c r="N262" s="435"/>
      <c r="O262" s="435"/>
    </row>
    <row r="263" spans="1:15" s="434" customFormat="1" ht="24" x14ac:dyDescent="0.2">
      <c r="A263" s="401">
        <v>7</v>
      </c>
      <c r="B263" s="417" t="s">
        <v>1639</v>
      </c>
      <c r="C263" s="400" t="s">
        <v>854</v>
      </c>
      <c r="D263" s="401" t="s">
        <v>855</v>
      </c>
      <c r="E263" s="401" t="s">
        <v>1637</v>
      </c>
      <c r="F263" s="418">
        <v>101508.65</v>
      </c>
      <c r="G263" s="419" t="s">
        <v>1640</v>
      </c>
      <c r="H263" s="403" t="s">
        <v>858</v>
      </c>
      <c r="I263" s="419"/>
      <c r="J263" s="419"/>
      <c r="K263" s="420" t="s">
        <v>1810</v>
      </c>
      <c r="L263" s="435"/>
      <c r="M263" s="435"/>
      <c r="N263" s="435"/>
      <c r="O263" s="435"/>
    </row>
    <row r="264" spans="1:15" s="460" customFormat="1" ht="60" x14ac:dyDescent="0.2">
      <c r="A264" s="401">
        <v>8</v>
      </c>
      <c r="B264" s="416" t="s">
        <v>1674</v>
      </c>
      <c r="C264" s="416" t="s">
        <v>866</v>
      </c>
      <c r="D264" s="417" t="s">
        <v>872</v>
      </c>
      <c r="E264" s="417" t="s">
        <v>903</v>
      </c>
      <c r="F264" s="427">
        <v>11000</v>
      </c>
      <c r="G264" s="564" t="s">
        <v>1675</v>
      </c>
      <c r="H264" s="417" t="s">
        <v>868</v>
      </c>
      <c r="I264" s="563">
        <v>44197</v>
      </c>
      <c r="J264" s="563">
        <v>44391</v>
      </c>
      <c r="K264" s="426" t="s">
        <v>1676</v>
      </c>
      <c r="L264" s="466"/>
      <c r="M264" s="466"/>
    </row>
    <row r="265" spans="1:15" s="460" customFormat="1" ht="60" x14ac:dyDescent="0.2">
      <c r="A265" s="401">
        <v>9</v>
      </c>
      <c r="B265" s="416" t="s">
        <v>1677</v>
      </c>
      <c r="C265" s="416" t="s">
        <v>866</v>
      </c>
      <c r="D265" s="417" t="s">
        <v>872</v>
      </c>
      <c r="E265" s="417" t="s">
        <v>903</v>
      </c>
      <c r="F265" s="427">
        <v>19824</v>
      </c>
      <c r="G265" s="564" t="s">
        <v>1678</v>
      </c>
      <c r="H265" s="419" t="s">
        <v>868</v>
      </c>
      <c r="I265" s="429">
        <v>44197</v>
      </c>
      <c r="J265" s="563">
        <v>44406</v>
      </c>
      <c r="K265" s="426" t="s">
        <v>1679</v>
      </c>
      <c r="L265" s="466"/>
      <c r="M265" s="466"/>
    </row>
    <row r="266" spans="1:15" s="465" customFormat="1" ht="36" x14ac:dyDescent="0.2">
      <c r="A266" s="401">
        <v>10</v>
      </c>
      <c r="B266" s="416" t="s">
        <v>1680</v>
      </c>
      <c r="C266" s="416" t="s">
        <v>866</v>
      </c>
      <c r="D266" s="417" t="s">
        <v>872</v>
      </c>
      <c r="E266" s="417" t="s">
        <v>903</v>
      </c>
      <c r="F266" s="427">
        <v>7052.8</v>
      </c>
      <c r="G266" s="564" t="s">
        <v>1678</v>
      </c>
      <c r="H266" s="419" t="s">
        <v>868</v>
      </c>
      <c r="I266" s="429">
        <v>44197</v>
      </c>
      <c r="J266" s="429">
        <v>44234</v>
      </c>
      <c r="K266" s="426" t="s">
        <v>1681</v>
      </c>
      <c r="L266" s="467"/>
      <c r="M266" s="468"/>
      <c r="N266" s="469"/>
      <c r="O266" s="468"/>
    </row>
    <row r="267" spans="1:15" s="434" customFormat="1" ht="36" x14ac:dyDescent="0.2">
      <c r="A267" s="401">
        <v>11</v>
      </c>
      <c r="B267" s="400" t="s">
        <v>1799</v>
      </c>
      <c r="C267" s="416" t="s">
        <v>859</v>
      </c>
      <c r="D267" s="417" t="s">
        <v>892</v>
      </c>
      <c r="E267" s="400" t="s">
        <v>1800</v>
      </c>
      <c r="F267" s="427">
        <v>1747608</v>
      </c>
      <c r="G267" s="400"/>
      <c r="H267" s="400" t="s">
        <v>911</v>
      </c>
      <c r="I267" s="406"/>
      <c r="J267" s="400"/>
      <c r="K267" s="405"/>
      <c r="L267" s="435"/>
      <c r="M267" s="435"/>
      <c r="N267" s="435"/>
      <c r="O267" s="435"/>
    </row>
    <row r="268" spans="1:15" s="434" customFormat="1" ht="36" x14ac:dyDescent="0.2">
      <c r="A268" s="401">
        <v>12</v>
      </c>
      <c r="B268" s="416" t="s">
        <v>1680</v>
      </c>
      <c r="C268" s="400" t="s">
        <v>854</v>
      </c>
      <c r="D268" s="401" t="s">
        <v>892</v>
      </c>
      <c r="E268" s="400"/>
      <c r="F268" s="637">
        <v>369637.63</v>
      </c>
      <c r="G268" s="400"/>
      <c r="H268" s="400" t="s">
        <v>911</v>
      </c>
      <c r="I268" s="406"/>
      <c r="J268" s="400"/>
      <c r="K268" s="405" t="s">
        <v>1798</v>
      </c>
      <c r="L268" s="435"/>
      <c r="M268" s="435"/>
      <c r="N268" s="435"/>
      <c r="O268" s="435"/>
    </row>
    <row r="269" spans="1:15" s="434" customFormat="1" ht="36" x14ac:dyDescent="0.2">
      <c r="A269" s="401">
        <v>13</v>
      </c>
      <c r="B269" s="401" t="s">
        <v>922</v>
      </c>
      <c r="C269" s="401" t="s">
        <v>859</v>
      </c>
      <c r="D269" s="401" t="s">
        <v>892</v>
      </c>
      <c r="E269" s="400" t="s">
        <v>923</v>
      </c>
      <c r="F269" s="637">
        <v>510250.38</v>
      </c>
      <c r="G269" s="400" t="s">
        <v>924</v>
      </c>
      <c r="H269" s="400" t="s">
        <v>858</v>
      </c>
      <c r="I269" s="569">
        <v>43609</v>
      </c>
      <c r="J269" s="400" t="s">
        <v>915</v>
      </c>
      <c r="K269" s="399" t="s">
        <v>1287</v>
      </c>
      <c r="L269" s="435"/>
      <c r="M269" s="435"/>
      <c r="N269" s="435"/>
      <c r="O269" s="435"/>
    </row>
    <row r="270" spans="1:15" s="434" customFormat="1" ht="48" x14ac:dyDescent="0.2">
      <c r="A270" s="401">
        <v>14</v>
      </c>
      <c r="B270" s="417" t="s">
        <v>1758</v>
      </c>
      <c r="C270" s="400" t="s">
        <v>866</v>
      </c>
      <c r="D270" s="401" t="s">
        <v>892</v>
      </c>
      <c r="E270" s="401" t="s">
        <v>1753</v>
      </c>
      <c r="F270" s="418">
        <v>18141.669999999998</v>
      </c>
      <c r="G270" s="403" t="s">
        <v>1759</v>
      </c>
      <c r="H270" s="403" t="s">
        <v>911</v>
      </c>
      <c r="I270" s="461">
        <v>44062</v>
      </c>
      <c r="J270" s="461">
        <v>44408</v>
      </c>
      <c r="K270" s="405" t="s">
        <v>1811</v>
      </c>
      <c r="L270" s="435"/>
      <c r="M270" s="435"/>
      <c r="N270" s="435"/>
      <c r="O270" s="435"/>
    </row>
    <row r="271" spans="1:15" s="434" customFormat="1" ht="48" x14ac:dyDescent="0.2">
      <c r="A271" s="401">
        <v>15</v>
      </c>
      <c r="B271" s="417" t="s">
        <v>1762</v>
      </c>
      <c r="C271" s="400" t="s">
        <v>866</v>
      </c>
      <c r="D271" s="401" t="s">
        <v>892</v>
      </c>
      <c r="E271" s="401" t="s">
        <v>1753</v>
      </c>
      <c r="F271" s="418">
        <v>18141.669999999998</v>
      </c>
      <c r="G271" s="403" t="s">
        <v>1763</v>
      </c>
      <c r="H271" s="403" t="s">
        <v>911</v>
      </c>
      <c r="I271" s="461">
        <v>44062</v>
      </c>
      <c r="J271" s="461">
        <v>44408</v>
      </c>
      <c r="K271" s="405" t="s">
        <v>1812</v>
      </c>
      <c r="L271" s="435"/>
      <c r="M271" s="435"/>
      <c r="N271" s="435"/>
      <c r="O271" s="435"/>
    </row>
    <row r="272" spans="1:15" s="434" customFormat="1" ht="24" x14ac:dyDescent="0.2">
      <c r="A272" s="401">
        <v>16</v>
      </c>
      <c r="B272" s="401" t="s">
        <v>934</v>
      </c>
      <c r="C272" s="400" t="s">
        <v>854</v>
      </c>
      <c r="D272" s="401" t="s">
        <v>892</v>
      </c>
      <c r="E272" s="400"/>
      <c r="F272" s="637">
        <v>260000</v>
      </c>
      <c r="G272" s="400"/>
      <c r="H272" s="400" t="s">
        <v>908</v>
      </c>
      <c r="I272" s="400"/>
      <c r="J272" s="400"/>
      <c r="K272" s="400" t="s">
        <v>515</v>
      </c>
      <c r="L272" s="435"/>
      <c r="M272" s="435"/>
      <c r="N272" s="435"/>
      <c r="O272" s="435"/>
    </row>
    <row r="273" spans="1:15" s="434" customFormat="1" ht="36.75" customHeight="1" x14ac:dyDescent="0.2">
      <c r="A273" s="401">
        <v>17</v>
      </c>
      <c r="B273" s="401" t="s">
        <v>860</v>
      </c>
      <c r="C273" s="401" t="s">
        <v>859</v>
      </c>
      <c r="D273" s="401" t="s">
        <v>892</v>
      </c>
      <c r="E273" s="400" t="s">
        <v>884</v>
      </c>
      <c r="F273" s="637">
        <v>840959.88</v>
      </c>
      <c r="G273" s="400" t="s">
        <v>894</v>
      </c>
      <c r="H273" s="400" t="s">
        <v>908</v>
      </c>
      <c r="I273" s="400" t="s">
        <v>895</v>
      </c>
      <c r="J273" s="400" t="s">
        <v>896</v>
      </c>
      <c r="K273" s="399" t="s">
        <v>1813</v>
      </c>
      <c r="L273" s="435"/>
      <c r="M273" s="435"/>
      <c r="N273" s="435"/>
      <c r="O273" s="435"/>
    </row>
    <row r="274" spans="1:15" s="434" customFormat="1" ht="24" x14ac:dyDescent="0.2">
      <c r="A274" s="401">
        <v>18</v>
      </c>
      <c r="B274" s="401" t="s">
        <v>897</v>
      </c>
      <c r="C274" s="400" t="s">
        <v>854</v>
      </c>
      <c r="D274" s="401" t="s">
        <v>892</v>
      </c>
      <c r="E274" s="401"/>
      <c r="F274" s="637">
        <v>113000</v>
      </c>
      <c r="G274" s="403"/>
      <c r="H274" s="400" t="s">
        <v>908</v>
      </c>
      <c r="I274" s="403"/>
      <c r="J274" s="403"/>
      <c r="K274" s="407"/>
      <c r="L274" s="435"/>
      <c r="M274" s="435"/>
      <c r="N274" s="435"/>
      <c r="O274" s="435"/>
    </row>
    <row r="275" spans="1:15" s="443" customFormat="1" ht="17.25" customHeight="1" x14ac:dyDescent="0.2">
      <c r="A275" s="401">
        <v>19</v>
      </c>
      <c r="B275" s="585" t="s">
        <v>1336</v>
      </c>
      <c r="C275" s="416" t="s">
        <v>1607</v>
      </c>
      <c r="D275" s="417"/>
      <c r="E275" s="401"/>
      <c r="F275" s="422">
        <v>31806</v>
      </c>
      <c r="G275" s="423"/>
      <c r="H275" s="400" t="s">
        <v>908</v>
      </c>
      <c r="I275" s="424"/>
      <c r="J275" s="424"/>
      <c r="K275" s="399"/>
      <c r="L275" s="442"/>
      <c r="M275" s="442"/>
    </row>
    <row r="276" spans="1:15" customFormat="1" ht="24" x14ac:dyDescent="0.2">
      <c r="A276" s="401">
        <v>20</v>
      </c>
      <c r="B276" s="605" t="s">
        <v>1448</v>
      </c>
      <c r="C276" s="605" t="s">
        <v>1449</v>
      </c>
      <c r="D276" s="559" t="s">
        <v>892</v>
      </c>
      <c r="E276" s="605" t="s">
        <v>1449</v>
      </c>
      <c r="F276" s="641">
        <v>2250</v>
      </c>
      <c r="G276" s="627" t="s">
        <v>1450</v>
      </c>
      <c r="H276" s="609" t="s">
        <v>857</v>
      </c>
      <c r="I276" s="605" t="s">
        <v>1451</v>
      </c>
      <c r="J276" s="592"/>
      <c r="K276" s="604" t="s">
        <v>1452</v>
      </c>
    </row>
    <row r="277" spans="1:15" customFormat="1" ht="36" x14ac:dyDescent="0.2">
      <c r="A277" s="401">
        <v>21</v>
      </c>
      <c r="B277" s="605" t="s">
        <v>1453</v>
      </c>
      <c r="C277" s="605" t="s">
        <v>1454</v>
      </c>
      <c r="D277" s="559" t="s">
        <v>892</v>
      </c>
      <c r="E277" s="605" t="s">
        <v>1454</v>
      </c>
      <c r="F277" s="641">
        <v>1800</v>
      </c>
      <c r="G277" s="627" t="s">
        <v>1455</v>
      </c>
      <c r="H277" s="609" t="s">
        <v>857</v>
      </c>
      <c r="I277" s="605" t="s">
        <v>1451</v>
      </c>
      <c r="J277" s="592"/>
      <c r="K277" s="604" t="s">
        <v>1456</v>
      </c>
    </row>
    <row r="278" spans="1:15" customFormat="1" ht="36" x14ac:dyDescent="0.2">
      <c r="A278" s="401">
        <v>22</v>
      </c>
      <c r="B278" s="605" t="s">
        <v>1466</v>
      </c>
      <c r="C278" s="605" t="s">
        <v>1467</v>
      </c>
      <c r="D278" s="559" t="s">
        <v>892</v>
      </c>
      <c r="E278" s="605" t="s">
        <v>1467</v>
      </c>
      <c r="F278" s="641">
        <v>1500</v>
      </c>
      <c r="G278" s="627" t="s">
        <v>1468</v>
      </c>
      <c r="H278" s="609" t="s">
        <v>857</v>
      </c>
      <c r="I278" s="605" t="s">
        <v>1451</v>
      </c>
      <c r="J278" s="592"/>
      <c r="K278" s="604" t="s">
        <v>1469</v>
      </c>
    </row>
    <row r="279" spans="1:15" customFormat="1" ht="36" x14ac:dyDescent="0.2">
      <c r="A279" s="401">
        <v>23</v>
      </c>
      <c r="B279" s="605" t="s">
        <v>1470</v>
      </c>
      <c r="C279" s="605" t="s">
        <v>1471</v>
      </c>
      <c r="D279" s="559" t="s">
        <v>892</v>
      </c>
      <c r="E279" s="605" t="s">
        <v>1471</v>
      </c>
      <c r="F279" s="641">
        <v>20000</v>
      </c>
      <c r="G279" s="627" t="s">
        <v>1472</v>
      </c>
      <c r="H279" s="609" t="s">
        <v>857</v>
      </c>
      <c r="I279" s="605" t="s">
        <v>1473</v>
      </c>
      <c r="J279" s="592"/>
      <c r="K279" s="604" t="s">
        <v>1474</v>
      </c>
    </row>
    <row r="280" spans="1:15" customFormat="1" ht="36" x14ac:dyDescent="0.2">
      <c r="A280" s="401">
        <v>24</v>
      </c>
      <c r="B280" s="605" t="s">
        <v>1475</v>
      </c>
      <c r="C280" s="605" t="s">
        <v>1476</v>
      </c>
      <c r="D280" s="559" t="s">
        <v>892</v>
      </c>
      <c r="E280" s="605" t="s">
        <v>1476</v>
      </c>
      <c r="F280" s="641">
        <v>1750</v>
      </c>
      <c r="G280" s="627" t="s">
        <v>1477</v>
      </c>
      <c r="H280" s="609" t="s">
        <v>857</v>
      </c>
      <c r="I280" s="605" t="s">
        <v>1451</v>
      </c>
      <c r="J280" s="592"/>
      <c r="K280" s="604" t="s">
        <v>1478</v>
      </c>
    </row>
    <row r="281" spans="1:15" customFormat="1" ht="36" x14ac:dyDescent="0.2">
      <c r="A281" s="401">
        <v>25</v>
      </c>
      <c r="B281" s="605" t="s">
        <v>1483</v>
      </c>
      <c r="C281" s="605" t="s">
        <v>1486</v>
      </c>
      <c r="D281" s="559" t="s">
        <v>892</v>
      </c>
      <c r="E281" s="605" t="s">
        <v>1486</v>
      </c>
      <c r="F281" s="641">
        <v>72000</v>
      </c>
      <c r="G281" s="627" t="s">
        <v>1484</v>
      </c>
      <c r="H281" s="609" t="s">
        <v>857</v>
      </c>
      <c r="I281" s="605" t="s">
        <v>1487</v>
      </c>
      <c r="J281" s="592"/>
      <c r="K281" s="604" t="s">
        <v>1488</v>
      </c>
    </row>
    <row r="282" spans="1:15" customFormat="1" ht="36" x14ac:dyDescent="0.2">
      <c r="A282" s="401">
        <v>26</v>
      </c>
      <c r="B282" s="605" t="s">
        <v>1489</v>
      </c>
      <c r="C282" s="605" t="s">
        <v>1490</v>
      </c>
      <c r="D282" s="559" t="s">
        <v>892</v>
      </c>
      <c r="E282" s="605" t="s">
        <v>1490</v>
      </c>
      <c r="F282" s="641">
        <v>2000</v>
      </c>
      <c r="G282" s="627" t="s">
        <v>1491</v>
      </c>
      <c r="H282" s="609" t="s">
        <v>857</v>
      </c>
      <c r="I282" s="605" t="s">
        <v>1451</v>
      </c>
      <c r="J282" s="592"/>
      <c r="K282" s="604" t="s">
        <v>1492</v>
      </c>
    </row>
    <row r="283" spans="1:15" customFormat="1" ht="36" x14ac:dyDescent="0.2">
      <c r="A283" s="401">
        <v>27</v>
      </c>
      <c r="B283" s="605" t="s">
        <v>1498</v>
      </c>
      <c r="C283" s="605" t="s">
        <v>1499</v>
      </c>
      <c r="D283" s="559" t="s">
        <v>892</v>
      </c>
      <c r="E283" s="605" t="s">
        <v>1499</v>
      </c>
      <c r="F283" s="641">
        <v>48000</v>
      </c>
      <c r="G283" s="627" t="s">
        <v>1500</v>
      </c>
      <c r="H283" s="609" t="s">
        <v>857</v>
      </c>
      <c r="I283" s="605" t="s">
        <v>1451</v>
      </c>
      <c r="J283" s="592"/>
      <c r="K283" s="604" t="s">
        <v>1501</v>
      </c>
    </row>
    <row r="284" spans="1:15" customFormat="1" ht="36" x14ac:dyDescent="0.2">
      <c r="A284" s="401">
        <v>28</v>
      </c>
      <c r="B284" s="605" t="s">
        <v>1502</v>
      </c>
      <c r="C284" s="605" t="s">
        <v>1503</v>
      </c>
      <c r="D284" s="559" t="s">
        <v>892</v>
      </c>
      <c r="E284" s="605" t="s">
        <v>1503</v>
      </c>
      <c r="F284" s="641">
        <v>3000</v>
      </c>
      <c r="G284" s="627" t="s">
        <v>1504</v>
      </c>
      <c r="H284" s="609" t="s">
        <v>857</v>
      </c>
      <c r="I284" s="605" t="s">
        <v>1451</v>
      </c>
      <c r="J284" s="592"/>
      <c r="K284" s="604" t="s">
        <v>1505</v>
      </c>
    </row>
    <row r="285" spans="1:15" customFormat="1" ht="36" x14ac:dyDescent="0.2">
      <c r="A285" s="401">
        <v>29</v>
      </c>
      <c r="B285" s="605" t="s">
        <v>1502</v>
      </c>
      <c r="C285" s="605" t="s">
        <v>1506</v>
      </c>
      <c r="D285" s="559" t="s">
        <v>892</v>
      </c>
      <c r="E285" s="605" t="s">
        <v>1506</v>
      </c>
      <c r="F285" s="641">
        <v>3000</v>
      </c>
      <c r="G285" s="627" t="s">
        <v>1507</v>
      </c>
      <c r="H285" s="609" t="s">
        <v>857</v>
      </c>
      <c r="I285" s="605" t="s">
        <v>1508</v>
      </c>
      <c r="J285" s="592"/>
      <c r="K285" s="604" t="s">
        <v>1509</v>
      </c>
    </row>
    <row r="286" spans="1:15" customFormat="1" ht="36" x14ac:dyDescent="0.2">
      <c r="A286" s="401">
        <v>30</v>
      </c>
      <c r="B286" s="605" t="s">
        <v>1510</v>
      </c>
      <c r="C286" s="605" t="s">
        <v>1511</v>
      </c>
      <c r="D286" s="559" t="s">
        <v>892</v>
      </c>
      <c r="E286" s="605" t="s">
        <v>1511</v>
      </c>
      <c r="F286" s="641">
        <v>111000</v>
      </c>
      <c r="G286" s="627" t="s">
        <v>1512</v>
      </c>
      <c r="H286" s="609" t="s">
        <v>857</v>
      </c>
      <c r="I286" s="605" t="s">
        <v>1513</v>
      </c>
      <c r="J286" s="592"/>
      <c r="K286" s="604" t="s">
        <v>1514</v>
      </c>
    </row>
    <row r="287" spans="1:15" customFormat="1" ht="36" x14ac:dyDescent="0.2">
      <c r="A287" s="401">
        <v>31</v>
      </c>
      <c r="B287" s="605" t="s">
        <v>1515</v>
      </c>
      <c r="C287" s="605" t="s">
        <v>1516</v>
      </c>
      <c r="D287" s="559" t="s">
        <v>892</v>
      </c>
      <c r="E287" s="605" t="s">
        <v>1516</v>
      </c>
      <c r="F287" s="657">
        <v>15000</v>
      </c>
      <c r="G287" s="627" t="s">
        <v>1517</v>
      </c>
      <c r="H287" s="609" t="s">
        <v>857</v>
      </c>
      <c r="I287" s="605" t="s">
        <v>1518</v>
      </c>
      <c r="J287" s="592"/>
      <c r="K287" s="608" t="s">
        <v>1519</v>
      </c>
    </row>
    <row r="288" spans="1:15" s="434" customFormat="1" ht="24" x14ac:dyDescent="0.2">
      <c r="A288" s="514">
        <v>32</v>
      </c>
      <c r="B288" s="514" t="s">
        <v>1397</v>
      </c>
      <c r="C288" s="520" t="s">
        <v>859</v>
      </c>
      <c r="D288" s="514" t="s">
        <v>892</v>
      </c>
      <c r="E288" s="520"/>
      <c r="F288" s="658">
        <v>680467.24</v>
      </c>
      <c r="G288" s="520"/>
      <c r="H288" s="520" t="s">
        <v>911</v>
      </c>
      <c r="I288" s="654"/>
      <c r="J288" s="520"/>
      <c r="K288" s="655" t="s">
        <v>515</v>
      </c>
      <c r="L288" s="435"/>
      <c r="M288" s="435"/>
      <c r="N288" s="435"/>
      <c r="O288" s="435"/>
    </row>
    <row r="289" spans="1:16" s="480" customFormat="1" ht="12.75" x14ac:dyDescent="0.2">
      <c r="A289" s="749" t="s">
        <v>1805</v>
      </c>
      <c r="B289" s="750"/>
      <c r="C289" s="474"/>
      <c r="D289" s="474"/>
      <c r="E289" s="474"/>
      <c r="F289" s="475">
        <f>SUM(F257:F288)</f>
        <v>5806293.4400000004</v>
      </c>
      <c r="G289" s="474"/>
      <c r="H289" s="474"/>
      <c r="I289" s="474"/>
      <c r="J289" s="474"/>
      <c r="K289" s="476"/>
      <c r="L289" s="477"/>
      <c r="M289" s="478"/>
      <c r="N289" s="479"/>
      <c r="O289" s="478"/>
      <c r="P289" s="478"/>
    </row>
    <row r="290" spans="1:16" x14ac:dyDescent="0.2">
      <c r="B290" s="25"/>
      <c r="C290" s="25"/>
      <c r="D290" s="25"/>
      <c r="E290" s="25"/>
      <c r="F290" s="651"/>
      <c r="G290" s="25"/>
      <c r="H290" s="2"/>
    </row>
    <row r="291" spans="1:16" x14ac:dyDescent="0.2">
      <c r="B291" s="18"/>
      <c r="C291" s="18"/>
      <c r="D291" s="18"/>
      <c r="E291" s="18"/>
      <c r="F291" s="652"/>
      <c r="G291" s="18"/>
      <c r="H291" s="2"/>
    </row>
    <row r="292" spans="1:16" x14ac:dyDescent="0.2">
      <c r="B292" s="18"/>
    </row>
    <row r="293" spans="1:16" x14ac:dyDescent="0.2">
      <c r="B293" s="18"/>
    </row>
    <row r="294" spans="1:16" x14ac:dyDescent="0.2">
      <c r="B294" s="18"/>
    </row>
  </sheetData>
  <mergeCells count="3">
    <mergeCell ref="A122:B122"/>
    <mergeCell ref="A256:B256"/>
    <mergeCell ref="A289:B289"/>
  </mergeCells>
  <phoneticPr fontId="1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 alignWithMargins="0">
    <oddHeader>&amp;C&amp;"Arial,Negrita"&amp;18PROYECTO DE PRESUPUESTO 2021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31">
    <tabColor theme="9" tint="-0.249977111117893"/>
    <pageSetUpPr fitToPage="1"/>
  </sheetPr>
  <dimension ref="A1:W15"/>
  <sheetViews>
    <sheetView view="pageLayout" zoomScale="85" zoomScaleNormal="100" zoomScaleSheetLayoutView="100" zoomScalePageLayoutView="85" workbookViewId="0">
      <selection activeCell="B26" sqref="B26"/>
    </sheetView>
  </sheetViews>
  <sheetFormatPr baseColWidth="10" defaultRowHeight="12" x14ac:dyDescent="0.2"/>
  <cols>
    <col min="1" max="1" width="35.7109375" style="3" customWidth="1"/>
    <col min="2" max="2" width="26.7109375" style="3" customWidth="1"/>
    <col min="3" max="3" width="20" style="103" customWidth="1"/>
    <col min="4" max="4" width="21.7109375" style="3" customWidth="1"/>
    <col min="5" max="5" width="20.140625" style="87" customWidth="1"/>
    <col min="6" max="6" width="25.140625" style="3" customWidth="1"/>
    <col min="7" max="7" width="39.5703125" style="3" customWidth="1"/>
    <col min="8" max="8" width="23.5703125" style="3" customWidth="1"/>
    <col min="9" max="16384" width="11.42578125" style="3"/>
  </cols>
  <sheetData>
    <row r="1" spans="1:23" s="5" customFormat="1" x14ac:dyDescent="0.2">
      <c r="A1" s="104" t="s">
        <v>989</v>
      </c>
      <c r="B1" s="104"/>
      <c r="C1" s="104"/>
      <c r="D1" s="104"/>
      <c r="E1" s="104"/>
      <c r="F1" s="104"/>
      <c r="G1" s="104"/>
    </row>
    <row r="2" spans="1:23" s="5" customFormat="1" x14ac:dyDescent="0.2">
      <c r="A2" s="104" t="s">
        <v>489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</row>
    <row r="3" spans="1:23" x14ac:dyDescent="0.2">
      <c r="A3" s="12"/>
      <c r="B3" s="12"/>
      <c r="C3" s="12"/>
      <c r="D3" s="17"/>
      <c r="E3" s="17"/>
      <c r="F3" s="17"/>
    </row>
    <row r="4" spans="1:23" ht="33" customHeight="1" x14ac:dyDescent="0.2">
      <c r="A4" s="738" t="s">
        <v>44</v>
      </c>
      <c r="B4" s="746" t="s">
        <v>392</v>
      </c>
      <c r="C4" s="746" t="s">
        <v>393</v>
      </c>
      <c r="D4" s="481" t="s">
        <v>1829</v>
      </c>
      <c r="E4" s="490" t="s">
        <v>1830</v>
      </c>
      <c r="F4" s="374" t="s">
        <v>1831</v>
      </c>
      <c r="G4" s="738" t="s">
        <v>59</v>
      </c>
      <c r="H4" s="738" t="s">
        <v>123</v>
      </c>
    </row>
    <row r="5" spans="1:23" ht="18.75" customHeight="1" x14ac:dyDescent="0.2">
      <c r="A5" s="738"/>
      <c r="B5" s="746"/>
      <c r="C5" s="746"/>
      <c r="D5" s="385" t="s">
        <v>390</v>
      </c>
      <c r="E5" s="385" t="s">
        <v>390</v>
      </c>
      <c r="F5" s="385" t="s">
        <v>390</v>
      </c>
      <c r="G5" s="738"/>
      <c r="H5" s="738"/>
    </row>
    <row r="6" spans="1:23" s="103" customFormat="1" ht="80.25" customHeight="1" x14ac:dyDescent="0.2">
      <c r="A6" s="488" t="s">
        <v>43</v>
      </c>
      <c r="B6" s="659" t="s">
        <v>1814</v>
      </c>
      <c r="C6" s="660" t="s">
        <v>1706</v>
      </c>
      <c r="D6" s="661">
        <v>33600</v>
      </c>
      <c r="E6" s="661"/>
      <c r="F6" s="660" t="s">
        <v>1706</v>
      </c>
      <c r="G6" s="662" t="s">
        <v>1815</v>
      </c>
      <c r="H6" s="659"/>
      <c r="I6" s="663" t="s">
        <v>1816</v>
      </c>
    </row>
    <row r="7" spans="1:23" s="103" customFormat="1" ht="139.5" customHeight="1" x14ac:dyDescent="0.2">
      <c r="A7" s="664" t="s">
        <v>1817</v>
      </c>
      <c r="B7" s="659" t="s">
        <v>1814</v>
      </c>
      <c r="C7" s="660" t="s">
        <v>1706</v>
      </c>
      <c r="D7" s="661"/>
      <c r="E7" s="661">
        <v>33700</v>
      </c>
      <c r="F7" s="660" t="s">
        <v>1706</v>
      </c>
      <c r="G7" s="662" t="s">
        <v>1818</v>
      </c>
      <c r="H7" s="659"/>
      <c r="I7" s="663" t="s">
        <v>1816</v>
      </c>
    </row>
    <row r="8" spans="1:23" s="103" customFormat="1" ht="101.25" customHeight="1" x14ac:dyDescent="0.2">
      <c r="A8" s="482" t="s">
        <v>1223</v>
      </c>
      <c r="B8" s="660" t="s">
        <v>1706</v>
      </c>
      <c r="C8" s="665" t="s">
        <v>1819</v>
      </c>
      <c r="D8" s="485">
        <v>31500</v>
      </c>
      <c r="E8" s="486"/>
      <c r="F8" s="486"/>
      <c r="G8" s="487" t="s">
        <v>1820</v>
      </c>
      <c r="H8" s="486"/>
      <c r="I8" s="666" t="s">
        <v>1821</v>
      </c>
    </row>
    <row r="9" spans="1:23" s="103" customFormat="1" ht="94.5" customHeight="1" x14ac:dyDescent="0.2">
      <c r="A9" s="667" t="s">
        <v>1822</v>
      </c>
      <c r="B9" s="668" t="s">
        <v>1823</v>
      </c>
      <c r="C9" s="484" t="s">
        <v>1824</v>
      </c>
      <c r="D9" s="485" t="s">
        <v>1824</v>
      </c>
      <c r="E9" s="669">
        <v>17000</v>
      </c>
      <c r="F9" s="486" t="s">
        <v>1706</v>
      </c>
      <c r="G9" s="487" t="s">
        <v>1825</v>
      </c>
      <c r="H9" s="486"/>
      <c r="I9" s="666" t="s">
        <v>1826</v>
      </c>
    </row>
    <row r="10" spans="1:23" s="103" customFormat="1" ht="86.25" customHeight="1" x14ac:dyDescent="0.2">
      <c r="A10" s="482" t="s">
        <v>1364</v>
      </c>
      <c r="B10" s="483" t="s">
        <v>1706</v>
      </c>
      <c r="C10" s="670" t="s">
        <v>1827</v>
      </c>
      <c r="D10" s="485">
        <v>31500</v>
      </c>
      <c r="E10" s="660" t="s">
        <v>1706</v>
      </c>
      <c r="F10" s="660" t="s">
        <v>1706</v>
      </c>
      <c r="G10" s="487" t="s">
        <v>1828</v>
      </c>
      <c r="H10" s="486"/>
    </row>
    <row r="11" spans="1:23" x14ac:dyDescent="0.2">
      <c r="A11" s="484"/>
      <c r="B11" s="484" t="s">
        <v>100</v>
      </c>
      <c r="C11" s="484" t="s">
        <v>100</v>
      </c>
      <c r="D11" s="486"/>
      <c r="E11" s="486"/>
      <c r="F11" s="486"/>
      <c r="G11" s="486"/>
      <c r="H11" s="486"/>
    </row>
    <row r="12" spans="1:23" x14ac:dyDescent="0.2">
      <c r="A12" s="297" t="s">
        <v>45</v>
      </c>
      <c r="B12" s="297"/>
      <c r="C12" s="297"/>
      <c r="D12" s="489">
        <f>SUM(D11:D11)</f>
        <v>0</v>
      </c>
      <c r="E12" s="392"/>
      <c r="F12" s="392"/>
      <c r="G12" s="392"/>
      <c r="H12" s="392"/>
    </row>
    <row r="13" spans="1:23" x14ac:dyDescent="0.2">
      <c r="A13" s="25"/>
      <c r="B13" s="25"/>
      <c r="C13" s="25"/>
      <c r="D13" s="2"/>
      <c r="E13" s="2"/>
      <c r="F13" s="2"/>
    </row>
    <row r="14" spans="1:23" x14ac:dyDescent="0.2">
      <c r="A14" s="18" t="s">
        <v>60</v>
      </c>
      <c r="B14" s="18"/>
      <c r="C14" s="18"/>
      <c r="D14" s="2"/>
      <c r="E14" s="2"/>
      <c r="F14" s="2"/>
    </row>
    <row r="15" spans="1:23" x14ac:dyDescent="0.2">
      <c r="A15" s="1" t="s">
        <v>124</v>
      </c>
      <c r="B15" s="1"/>
      <c r="C15" s="1"/>
      <c r="D15" s="2"/>
      <c r="E15" s="2"/>
      <c r="F15" s="2"/>
    </row>
  </sheetData>
  <mergeCells count="5">
    <mergeCell ref="B4:B5"/>
    <mergeCell ref="H4:H5"/>
    <mergeCell ref="A4:A5"/>
    <mergeCell ref="G4:G5"/>
    <mergeCell ref="C4:C5"/>
  </mergeCells>
  <phoneticPr fontId="0" type="noConversion"/>
  <printOptions horizontalCentered="1"/>
  <pageMargins left="0.25" right="0.29950980392156862" top="0.75" bottom="0.75" header="0.3" footer="0.3"/>
  <pageSetup paperSize="9" scale="64" orientation="landscape" r:id="rId1"/>
  <headerFooter alignWithMargins="0">
    <oddHeader>&amp;C&amp;"Arial,Negrita"&amp;18PROYECTO DE PRESUPUESTO 2021</oddHeader>
    <oddFooter>&amp;L&amp;"Arial,Negrita"&amp;8PROYECTO DE PRESUPUESTO PARA EL AÑO FISCAL 2021
INFORMACIÓN PARA LA COMISIÓN DE PRESUPUESTO Y CUENTA GENERAL DE LA REPÚBLICA DEL CONGRESO DE LA REPÚBLICA</oddFooter>
  </headerFooter>
  <colBreaks count="1" manualBreakCount="1">
    <brk id="8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-0.249977111117893"/>
    <pageSetUpPr fitToPage="1"/>
  </sheetPr>
  <dimension ref="A1:V43"/>
  <sheetViews>
    <sheetView view="pageLayout" zoomScale="85" zoomScaleNormal="100" zoomScaleSheetLayoutView="100" zoomScalePageLayoutView="85" workbookViewId="0">
      <selection activeCell="C52" sqref="C52"/>
    </sheetView>
  </sheetViews>
  <sheetFormatPr baseColWidth="10" defaultRowHeight="12" x14ac:dyDescent="0.2"/>
  <cols>
    <col min="1" max="1" width="42" style="192" bestFit="1" customWidth="1"/>
    <col min="2" max="2" width="14.7109375" style="206" customWidth="1"/>
    <col min="3" max="3" width="33.85546875" style="192" customWidth="1"/>
    <col min="4" max="4" width="15.7109375" style="210" customWidth="1"/>
    <col min="5" max="5" width="14.140625" style="213" customWidth="1"/>
    <col min="6" max="6" width="11.42578125" style="210" customWidth="1"/>
    <col min="7" max="8" width="15.7109375" style="216" customWidth="1"/>
    <col min="9" max="16384" width="11.42578125" style="192"/>
  </cols>
  <sheetData>
    <row r="1" spans="1:22" s="195" customFormat="1" ht="15.75" x14ac:dyDescent="0.25">
      <c r="A1" s="197" t="s">
        <v>990</v>
      </c>
      <c r="B1" s="205"/>
      <c r="C1" s="196"/>
      <c r="D1" s="209"/>
      <c r="E1" s="211"/>
      <c r="F1" s="209"/>
      <c r="G1" s="214"/>
      <c r="H1" s="214"/>
    </row>
    <row r="2" spans="1:22" s="194" customFormat="1" ht="15.75" x14ac:dyDescent="0.2">
      <c r="A2" s="104" t="s">
        <v>488</v>
      </c>
      <c r="B2" s="107"/>
      <c r="C2" s="107"/>
      <c r="D2" s="208"/>
      <c r="E2" s="212"/>
      <c r="F2" s="208"/>
      <c r="G2" s="215"/>
      <c r="H2" s="215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4" spans="1:22" x14ac:dyDescent="0.2">
      <c r="A4" s="753" t="s">
        <v>401</v>
      </c>
      <c r="B4" s="752" t="s">
        <v>102</v>
      </c>
      <c r="C4" s="751" t="s">
        <v>400</v>
      </c>
      <c r="D4" s="751"/>
      <c r="E4" s="751"/>
      <c r="F4" s="751"/>
      <c r="G4" s="751"/>
      <c r="H4" s="751"/>
    </row>
    <row r="5" spans="1:22" s="193" customFormat="1" ht="13.5" customHeight="1" x14ac:dyDescent="0.2">
      <c r="A5" s="753"/>
      <c r="B5" s="752"/>
      <c r="C5" s="521" t="s">
        <v>399</v>
      </c>
      <c r="D5" s="522" t="s">
        <v>398</v>
      </c>
      <c r="E5" s="523" t="s">
        <v>397</v>
      </c>
      <c r="F5" s="522" t="s">
        <v>396</v>
      </c>
      <c r="G5" s="524" t="s">
        <v>1016</v>
      </c>
      <c r="H5" s="524" t="s">
        <v>1017</v>
      </c>
    </row>
    <row r="6" spans="1:22" x14ac:dyDescent="0.2">
      <c r="A6" s="531"/>
      <c r="B6" s="533"/>
      <c r="C6" s="537"/>
      <c r="D6" s="541"/>
      <c r="E6" s="544"/>
      <c r="F6" s="541"/>
      <c r="G6" s="546"/>
      <c r="H6" s="547"/>
    </row>
    <row r="7" spans="1:22" x14ac:dyDescent="0.2">
      <c r="A7" s="531" t="s">
        <v>46</v>
      </c>
      <c r="B7" s="534" t="s">
        <v>426</v>
      </c>
      <c r="C7" s="538" t="s">
        <v>436</v>
      </c>
      <c r="D7" s="542" t="s">
        <v>437</v>
      </c>
      <c r="E7" s="544" t="s">
        <v>453</v>
      </c>
      <c r="F7" s="542" t="s">
        <v>454</v>
      </c>
      <c r="G7" s="546">
        <v>0</v>
      </c>
      <c r="H7" s="548">
        <v>0</v>
      </c>
    </row>
    <row r="8" spans="1:22" x14ac:dyDescent="0.2">
      <c r="A8" s="531"/>
      <c r="B8" s="535"/>
      <c r="C8" s="537"/>
      <c r="D8" s="542"/>
      <c r="E8" s="544"/>
      <c r="F8" s="542"/>
      <c r="G8" s="546"/>
      <c r="H8" s="548"/>
    </row>
    <row r="9" spans="1:22" x14ac:dyDescent="0.2">
      <c r="A9" s="531" t="s">
        <v>47</v>
      </c>
      <c r="B9" s="534" t="s">
        <v>426</v>
      </c>
      <c r="C9" s="538" t="s">
        <v>436</v>
      </c>
      <c r="D9" s="542" t="s">
        <v>438</v>
      </c>
      <c r="E9" s="544" t="s">
        <v>452</v>
      </c>
      <c r="F9" s="542" t="s">
        <v>454</v>
      </c>
      <c r="G9" s="546">
        <v>2427062.7799999998</v>
      </c>
      <c r="H9" s="548">
        <v>705240.96</v>
      </c>
    </row>
    <row r="10" spans="1:22" x14ac:dyDescent="0.2">
      <c r="A10" s="531"/>
      <c r="B10" s="535"/>
      <c r="C10" s="537"/>
      <c r="D10" s="542"/>
      <c r="E10" s="544"/>
      <c r="F10" s="542"/>
      <c r="G10" s="546"/>
      <c r="H10" s="548"/>
    </row>
    <row r="11" spans="1:22" x14ac:dyDescent="0.2">
      <c r="A11" s="531" t="s">
        <v>427</v>
      </c>
      <c r="B11" s="534" t="s">
        <v>426</v>
      </c>
      <c r="C11" s="538" t="s">
        <v>436</v>
      </c>
      <c r="D11" s="542" t="s">
        <v>439</v>
      </c>
      <c r="E11" s="544" t="s">
        <v>446</v>
      </c>
      <c r="F11" s="542" t="s">
        <v>454</v>
      </c>
      <c r="G11" s="546">
        <v>24832347.440000057</v>
      </c>
      <c r="H11" s="548">
        <v>26558058.910000056</v>
      </c>
    </row>
    <row r="12" spans="1:22" x14ac:dyDescent="0.2">
      <c r="A12" s="531" t="s">
        <v>428</v>
      </c>
      <c r="B12" s="535"/>
      <c r="C12" s="537"/>
      <c r="D12" s="542"/>
      <c r="E12" s="544"/>
      <c r="F12" s="542"/>
      <c r="G12" s="546"/>
      <c r="H12" s="548"/>
    </row>
    <row r="13" spans="1:22" x14ac:dyDescent="0.2">
      <c r="A13" s="531"/>
      <c r="B13" s="535"/>
      <c r="C13" s="537"/>
      <c r="D13" s="542"/>
      <c r="E13" s="544"/>
      <c r="F13" s="542"/>
      <c r="G13" s="546"/>
      <c r="H13" s="548"/>
    </row>
    <row r="14" spans="1:22" ht="24" x14ac:dyDescent="0.2">
      <c r="A14" s="532" t="s">
        <v>429</v>
      </c>
      <c r="B14" s="534" t="s">
        <v>426</v>
      </c>
      <c r="C14" s="207" t="s">
        <v>436</v>
      </c>
      <c r="D14" s="542" t="s">
        <v>440</v>
      </c>
      <c r="E14" s="545" t="s">
        <v>447</v>
      </c>
      <c r="F14" s="542" t="s">
        <v>455</v>
      </c>
      <c r="G14" s="546">
        <v>11821.76</v>
      </c>
      <c r="H14" s="548">
        <v>4000</v>
      </c>
    </row>
    <row r="15" spans="1:22" x14ac:dyDescent="0.2">
      <c r="A15" s="531"/>
      <c r="B15" s="535"/>
      <c r="C15" s="537"/>
      <c r="D15" s="542"/>
      <c r="E15" s="544"/>
      <c r="F15" s="542"/>
      <c r="G15" s="546"/>
      <c r="H15" s="548"/>
    </row>
    <row r="16" spans="1:22" x14ac:dyDescent="0.2">
      <c r="A16" s="531" t="s">
        <v>430</v>
      </c>
      <c r="B16" s="534" t="s">
        <v>426</v>
      </c>
      <c r="C16" s="538" t="s">
        <v>436</v>
      </c>
      <c r="D16" s="542" t="s">
        <v>441</v>
      </c>
      <c r="E16" s="544" t="s">
        <v>448</v>
      </c>
      <c r="F16" s="542" t="s">
        <v>454</v>
      </c>
      <c r="G16" s="546">
        <v>1327746.81</v>
      </c>
      <c r="H16" s="548">
        <v>77684.929999999993</v>
      </c>
    </row>
    <row r="17" spans="1:8" x14ac:dyDescent="0.2">
      <c r="A17" s="531"/>
      <c r="B17" s="535"/>
      <c r="C17" s="537"/>
      <c r="D17" s="542"/>
      <c r="E17" s="544"/>
      <c r="F17" s="542"/>
      <c r="G17" s="546"/>
      <c r="H17" s="548"/>
    </row>
    <row r="18" spans="1:8" x14ac:dyDescent="0.2">
      <c r="A18" s="531" t="s">
        <v>431</v>
      </c>
      <c r="B18" s="534" t="s">
        <v>426</v>
      </c>
      <c r="C18" s="538" t="s">
        <v>436</v>
      </c>
      <c r="D18" s="542" t="s">
        <v>442</v>
      </c>
      <c r="E18" s="544" t="s">
        <v>446</v>
      </c>
      <c r="F18" s="542" t="s">
        <v>454</v>
      </c>
      <c r="G18" s="546">
        <v>0</v>
      </c>
      <c r="H18" s="548">
        <v>0</v>
      </c>
    </row>
    <row r="19" spans="1:8" x14ac:dyDescent="0.2">
      <c r="A19" s="531"/>
      <c r="B19" s="535"/>
      <c r="C19" s="537"/>
      <c r="D19" s="542"/>
      <c r="E19" s="544"/>
      <c r="F19" s="542"/>
      <c r="G19" s="546"/>
      <c r="H19" s="548"/>
    </row>
    <row r="20" spans="1:8" x14ac:dyDescent="0.2">
      <c r="A20" s="531" t="s">
        <v>432</v>
      </c>
      <c r="B20" s="534" t="s">
        <v>426</v>
      </c>
      <c r="C20" s="538" t="s">
        <v>436</v>
      </c>
      <c r="D20" s="542" t="s">
        <v>443</v>
      </c>
      <c r="E20" s="544" t="s">
        <v>449</v>
      </c>
      <c r="F20" s="542" t="s">
        <v>454</v>
      </c>
      <c r="G20" s="546">
        <v>4496.8900000000003</v>
      </c>
      <c r="H20" s="548">
        <v>0.89</v>
      </c>
    </row>
    <row r="21" spans="1:8" x14ac:dyDescent="0.2">
      <c r="A21" s="531"/>
      <c r="B21" s="535"/>
      <c r="C21" s="537"/>
      <c r="D21" s="542"/>
      <c r="E21" s="544"/>
      <c r="F21" s="542"/>
      <c r="G21" s="546"/>
      <c r="H21" s="548"/>
    </row>
    <row r="22" spans="1:8" x14ac:dyDescent="0.2">
      <c r="A22" s="531" t="s">
        <v>433</v>
      </c>
      <c r="B22" s="534" t="s">
        <v>426</v>
      </c>
      <c r="C22" s="538" t="s">
        <v>436</v>
      </c>
      <c r="D22" s="542" t="s">
        <v>444</v>
      </c>
      <c r="E22" s="544" t="s">
        <v>450</v>
      </c>
      <c r="F22" s="542" t="s">
        <v>454</v>
      </c>
      <c r="G22" s="546">
        <v>26477</v>
      </c>
      <c r="H22" s="548">
        <v>40277</v>
      </c>
    </row>
    <row r="23" spans="1:8" x14ac:dyDescent="0.2">
      <c r="A23" s="531" t="s">
        <v>434</v>
      </c>
      <c r="B23" s="535"/>
      <c r="C23" s="537"/>
      <c r="D23" s="542"/>
      <c r="E23" s="544"/>
      <c r="F23" s="542"/>
      <c r="G23" s="546"/>
      <c r="H23" s="548"/>
    </row>
    <row r="24" spans="1:8" x14ac:dyDescent="0.2">
      <c r="A24" s="531"/>
      <c r="B24" s="535"/>
      <c r="C24" s="537"/>
      <c r="D24" s="542"/>
      <c r="E24" s="544"/>
      <c r="F24" s="542"/>
      <c r="G24" s="546"/>
      <c r="H24" s="548"/>
    </row>
    <row r="25" spans="1:8" x14ac:dyDescent="0.2">
      <c r="A25" s="531" t="s">
        <v>435</v>
      </c>
      <c r="B25" s="534" t="s">
        <v>426</v>
      </c>
      <c r="C25" s="538" t="s">
        <v>436</v>
      </c>
      <c r="D25" s="542" t="s">
        <v>445</v>
      </c>
      <c r="E25" s="544" t="s">
        <v>451</v>
      </c>
      <c r="F25" s="542" t="s">
        <v>454</v>
      </c>
      <c r="G25" s="546">
        <v>0</v>
      </c>
      <c r="H25" s="548">
        <v>0</v>
      </c>
    </row>
    <row r="26" spans="1:8" x14ac:dyDescent="0.2">
      <c r="A26" s="531"/>
      <c r="B26" s="535"/>
      <c r="C26" s="537"/>
      <c r="D26" s="542"/>
      <c r="E26" s="544"/>
      <c r="F26" s="542"/>
      <c r="G26" s="546"/>
      <c r="H26" s="548"/>
    </row>
    <row r="27" spans="1:8" hidden="1" x14ac:dyDescent="0.2">
      <c r="A27" s="531" t="s">
        <v>48</v>
      </c>
      <c r="B27" s="535"/>
      <c r="C27" s="537"/>
      <c r="D27" s="542"/>
      <c r="E27" s="544"/>
      <c r="F27" s="542"/>
      <c r="G27" s="546"/>
      <c r="H27" s="548"/>
    </row>
    <row r="28" spans="1:8" hidden="1" x14ac:dyDescent="0.2">
      <c r="A28" s="531" t="s">
        <v>395</v>
      </c>
      <c r="B28" s="535"/>
      <c r="C28" s="537"/>
      <c r="D28" s="542"/>
      <c r="E28" s="544"/>
      <c r="F28" s="542"/>
      <c r="G28" s="546"/>
      <c r="H28" s="548"/>
    </row>
    <row r="29" spans="1:8" hidden="1" x14ac:dyDescent="0.2">
      <c r="A29" s="531"/>
      <c r="B29" s="535"/>
      <c r="C29" s="537"/>
      <c r="D29" s="542"/>
      <c r="E29" s="544"/>
      <c r="F29" s="542"/>
      <c r="G29" s="546"/>
      <c r="H29" s="548"/>
    </row>
    <row r="30" spans="1:8" hidden="1" x14ac:dyDescent="0.2">
      <c r="A30" s="531" t="s">
        <v>49</v>
      </c>
      <c r="B30" s="535"/>
      <c r="C30" s="539"/>
      <c r="D30" s="542"/>
      <c r="E30" s="544"/>
      <c r="F30" s="542"/>
      <c r="G30" s="546"/>
      <c r="H30" s="548"/>
    </row>
    <row r="31" spans="1:8" hidden="1" x14ac:dyDescent="0.2">
      <c r="A31" s="531"/>
      <c r="B31" s="535"/>
      <c r="C31" s="537"/>
      <c r="D31" s="542"/>
      <c r="E31" s="544"/>
      <c r="F31" s="542"/>
      <c r="G31" s="546"/>
      <c r="H31" s="548"/>
    </row>
    <row r="32" spans="1:8" hidden="1" x14ac:dyDescent="0.2">
      <c r="A32" s="531" t="s">
        <v>50</v>
      </c>
      <c r="B32" s="535"/>
      <c r="C32" s="537"/>
      <c r="D32" s="542"/>
      <c r="E32" s="544"/>
      <c r="F32" s="542"/>
      <c r="G32" s="546"/>
      <c r="H32" s="548"/>
    </row>
    <row r="33" spans="1:8" hidden="1" x14ac:dyDescent="0.2">
      <c r="A33" s="531"/>
      <c r="B33" s="535"/>
      <c r="C33" s="537"/>
      <c r="D33" s="542"/>
      <c r="E33" s="544"/>
      <c r="F33" s="542"/>
      <c r="G33" s="546"/>
      <c r="H33" s="548"/>
    </row>
    <row r="34" spans="1:8" hidden="1" x14ac:dyDescent="0.2">
      <c r="A34" s="531" t="s">
        <v>54</v>
      </c>
      <c r="B34" s="535"/>
      <c r="C34" s="537"/>
      <c r="D34" s="542"/>
      <c r="E34" s="544"/>
      <c r="F34" s="542"/>
      <c r="G34" s="546"/>
      <c r="H34" s="548"/>
    </row>
    <row r="35" spans="1:8" hidden="1" x14ac:dyDescent="0.2">
      <c r="A35" s="531" t="s">
        <v>55</v>
      </c>
      <c r="B35" s="535"/>
      <c r="C35" s="537"/>
      <c r="D35" s="542"/>
      <c r="E35" s="544"/>
      <c r="F35" s="542"/>
      <c r="G35" s="546"/>
      <c r="H35" s="548"/>
    </row>
    <row r="36" spans="1:8" hidden="1" x14ac:dyDescent="0.2">
      <c r="A36" s="531" t="s">
        <v>51</v>
      </c>
      <c r="B36" s="535"/>
      <c r="C36" s="537"/>
      <c r="D36" s="542"/>
      <c r="E36" s="544"/>
      <c r="F36" s="542"/>
      <c r="G36" s="546"/>
      <c r="H36" s="548"/>
    </row>
    <row r="37" spans="1:8" hidden="1" x14ac:dyDescent="0.2">
      <c r="A37" s="531" t="s">
        <v>52</v>
      </c>
      <c r="B37" s="535"/>
      <c r="C37" s="537"/>
      <c r="D37" s="542"/>
      <c r="E37" s="544"/>
      <c r="F37" s="542"/>
      <c r="G37" s="546"/>
      <c r="H37" s="548"/>
    </row>
    <row r="38" spans="1:8" hidden="1" x14ac:dyDescent="0.2">
      <c r="A38" s="531" t="s">
        <v>53</v>
      </c>
      <c r="B38" s="535"/>
      <c r="C38" s="537"/>
      <c r="D38" s="542"/>
      <c r="E38" s="544"/>
      <c r="F38" s="542"/>
      <c r="G38" s="546"/>
      <c r="H38" s="548"/>
    </row>
    <row r="39" spans="1:8" hidden="1" x14ac:dyDescent="0.2">
      <c r="A39" s="531" t="s">
        <v>394</v>
      </c>
      <c r="B39" s="535"/>
      <c r="C39" s="537"/>
      <c r="D39" s="542"/>
      <c r="E39" s="544"/>
      <c r="F39" s="542"/>
      <c r="G39" s="546"/>
      <c r="H39" s="548"/>
    </row>
    <row r="40" spans="1:8" x14ac:dyDescent="0.2">
      <c r="A40" s="531"/>
      <c r="B40" s="536"/>
      <c r="C40" s="540"/>
      <c r="D40" s="543"/>
      <c r="E40" s="544"/>
      <c r="F40" s="543"/>
      <c r="G40" s="546"/>
      <c r="H40" s="549"/>
    </row>
    <row r="41" spans="1:8" x14ac:dyDescent="0.2">
      <c r="A41" s="525" t="s">
        <v>2</v>
      </c>
      <c r="B41" s="526"/>
      <c r="C41" s="527"/>
      <c r="D41" s="528"/>
      <c r="E41" s="529"/>
      <c r="F41" s="528"/>
      <c r="G41" s="530">
        <f>SUM(G7:G25)</f>
        <v>28629952.680000059</v>
      </c>
      <c r="H41" s="530">
        <f>SUM(H7:H25)</f>
        <v>27385262.690000057</v>
      </c>
    </row>
    <row r="42" spans="1:8" x14ac:dyDescent="0.2">
      <c r="A42" s="192" t="s">
        <v>991</v>
      </c>
    </row>
    <row r="43" spans="1:8" x14ac:dyDescent="0.2">
      <c r="A43" s="192" t="s">
        <v>992</v>
      </c>
    </row>
  </sheetData>
  <mergeCells count="3">
    <mergeCell ref="C4:H4"/>
    <mergeCell ref="B4:B5"/>
    <mergeCell ref="A4:A5"/>
  </mergeCells>
  <printOptions horizontalCentered="1"/>
  <pageMargins left="0.25" right="0.25" top="0.75" bottom="0.75" header="0.3" footer="0.3"/>
  <pageSetup paperSize="9" scale="89" orientation="landscape" r:id="rId1"/>
  <headerFooter alignWithMargins="0">
    <oddHeader>&amp;C&amp;"Arial,Negrita"&amp;18PROYECTO DE PRESUPUESTO 2021</oddHeader>
    <oddFooter>&amp;L&amp;"Arial,Negrita"&amp;8PROYECTO DE PRESUPUESTO PARA EL AÑO FISCAL 2021
INFORMACIÓN PARA LA COMISIÓN DE PRESUPUESTO Y CUENTA GENERAL DE LA REPÚBLICA DEL CONGRESO DE LA REPÚBLICA</oddFooter>
  </headerFooter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N20"/>
  <sheetViews>
    <sheetView view="pageLayout" topLeftCell="A10" zoomScaleNormal="100" zoomScaleSheetLayoutView="100" workbookViewId="0">
      <selection activeCell="D19" sqref="D19"/>
    </sheetView>
  </sheetViews>
  <sheetFormatPr baseColWidth="10" defaultColWidth="2" defaultRowHeight="11.25" x14ac:dyDescent="0.2"/>
  <cols>
    <col min="1" max="1" width="13.85546875" style="49" customWidth="1"/>
    <col min="2" max="2" width="11" style="49" customWidth="1"/>
    <col min="3" max="3" width="18.140625" style="49" customWidth="1"/>
    <col min="4" max="4" width="15.85546875" style="49" customWidth="1"/>
    <col min="5" max="5" width="8.140625" style="49" customWidth="1"/>
    <col min="6" max="6" width="8" style="220" customWidth="1"/>
    <col min="7" max="7" width="12.140625" style="49" customWidth="1"/>
    <col min="8" max="8" width="11" style="49" customWidth="1"/>
    <col min="9" max="9" width="7.140625" style="220" customWidth="1"/>
    <col min="10" max="10" width="8.5703125" style="220" customWidth="1"/>
    <col min="11" max="11" width="6.85546875" style="220" customWidth="1"/>
    <col min="12" max="12" width="9.7109375" style="220" customWidth="1"/>
    <col min="13" max="13" width="7.7109375" style="220" customWidth="1"/>
    <col min="14" max="14" width="7" style="220" customWidth="1"/>
    <col min="15" max="15" width="8.7109375" style="49" customWidth="1"/>
    <col min="16" max="16384" width="2" style="49"/>
  </cols>
  <sheetData>
    <row r="1" spans="1:14" s="113" customFormat="1" ht="12.75" x14ac:dyDescent="0.2">
      <c r="A1" s="112" t="s">
        <v>1906</v>
      </c>
      <c r="B1" s="138"/>
      <c r="C1" s="112"/>
      <c r="F1" s="217"/>
      <c r="I1" s="217"/>
      <c r="J1" s="217"/>
      <c r="K1" s="217"/>
      <c r="L1" s="217"/>
      <c r="M1" s="217"/>
      <c r="N1" s="217"/>
    </row>
    <row r="2" spans="1:14" s="113" customFormat="1" x14ac:dyDescent="0.2">
      <c r="A2" s="114" t="s">
        <v>489</v>
      </c>
      <c r="B2" s="114"/>
      <c r="C2" s="114"/>
      <c r="F2" s="217"/>
      <c r="I2" s="217"/>
      <c r="J2" s="217"/>
      <c r="K2" s="217"/>
      <c r="L2" s="217"/>
      <c r="M2" s="217"/>
      <c r="N2" s="217"/>
    </row>
    <row r="3" spans="1:14" s="48" customFormat="1" ht="22.5" customHeight="1" x14ac:dyDescent="0.2">
      <c r="A3" s="712" t="s">
        <v>321</v>
      </c>
      <c r="B3" s="712" t="s">
        <v>324</v>
      </c>
      <c r="C3" s="712" t="s">
        <v>323</v>
      </c>
      <c r="D3" s="712" t="s">
        <v>322</v>
      </c>
      <c r="E3" s="712" t="s">
        <v>293</v>
      </c>
      <c r="F3" s="712" t="s">
        <v>1905</v>
      </c>
      <c r="G3" s="712" t="s">
        <v>138</v>
      </c>
      <c r="H3" s="712" t="s">
        <v>294</v>
      </c>
      <c r="I3" s="712">
        <v>2018</v>
      </c>
      <c r="J3" s="712"/>
      <c r="K3" s="712">
        <v>2019</v>
      </c>
      <c r="L3" s="712"/>
      <c r="M3" s="221">
        <v>2020</v>
      </c>
      <c r="N3" s="221">
        <v>2021</v>
      </c>
    </row>
    <row r="4" spans="1:14" s="48" customFormat="1" ht="22.5" x14ac:dyDescent="0.2">
      <c r="A4" s="712"/>
      <c r="B4" s="712"/>
      <c r="C4" s="712"/>
      <c r="D4" s="712"/>
      <c r="E4" s="712"/>
      <c r="F4" s="712"/>
      <c r="G4" s="712"/>
      <c r="H4" s="712"/>
      <c r="I4" s="221" t="s">
        <v>297</v>
      </c>
      <c r="J4" s="221" t="s">
        <v>295</v>
      </c>
      <c r="K4" s="221" t="s">
        <v>297</v>
      </c>
      <c r="L4" s="221" t="s">
        <v>296</v>
      </c>
      <c r="M4" s="221" t="s">
        <v>297</v>
      </c>
      <c r="N4" s="221" t="s">
        <v>297</v>
      </c>
    </row>
    <row r="5" spans="1:14" s="703" customFormat="1" ht="69" customHeight="1" x14ac:dyDescent="0.2">
      <c r="A5" s="698" t="s">
        <v>456</v>
      </c>
      <c r="B5" s="699" t="s">
        <v>457</v>
      </c>
      <c r="C5" s="713" t="s">
        <v>458</v>
      </c>
      <c r="D5" s="702" t="s">
        <v>459</v>
      </c>
      <c r="E5" s="700" t="s">
        <v>460</v>
      </c>
      <c r="F5" s="701">
        <v>0.6</v>
      </c>
      <c r="G5" s="702" t="s">
        <v>461</v>
      </c>
      <c r="H5" s="702" t="s">
        <v>462</v>
      </c>
      <c r="I5" s="701">
        <v>0.57999999999999996</v>
      </c>
      <c r="J5" s="708">
        <v>0.37</v>
      </c>
      <c r="K5" s="701">
        <v>0.59</v>
      </c>
      <c r="L5" s="701" t="s">
        <v>1892</v>
      </c>
      <c r="M5" s="701">
        <v>0.6</v>
      </c>
      <c r="N5" s="701">
        <v>0.6</v>
      </c>
    </row>
    <row r="6" spans="1:14" s="703" customFormat="1" ht="96" x14ac:dyDescent="0.2">
      <c r="A6" s="698" t="s">
        <v>456</v>
      </c>
      <c r="B6" s="699" t="s">
        <v>457</v>
      </c>
      <c r="C6" s="714"/>
      <c r="D6" s="702" t="s">
        <v>463</v>
      </c>
      <c r="E6" s="704" t="s">
        <v>1893</v>
      </c>
      <c r="F6" s="701">
        <v>0.86</v>
      </c>
      <c r="G6" s="702" t="s">
        <v>464</v>
      </c>
      <c r="H6" s="702" t="s">
        <v>465</v>
      </c>
      <c r="I6" s="701">
        <v>0.79</v>
      </c>
      <c r="J6" s="701">
        <v>0.8</v>
      </c>
      <c r="K6" s="701">
        <v>0.85</v>
      </c>
      <c r="L6" s="701">
        <v>0.99299999999999999</v>
      </c>
      <c r="M6" s="701">
        <v>0.9</v>
      </c>
      <c r="N6" s="701">
        <v>0.86</v>
      </c>
    </row>
    <row r="7" spans="1:14" s="703" customFormat="1" ht="84" x14ac:dyDescent="0.2">
      <c r="A7" s="698" t="s">
        <v>456</v>
      </c>
      <c r="B7" s="699" t="s">
        <v>457</v>
      </c>
      <c r="C7" s="698" t="s">
        <v>466</v>
      </c>
      <c r="D7" s="702" t="s">
        <v>467</v>
      </c>
      <c r="E7" s="700" t="s">
        <v>1894</v>
      </c>
      <c r="F7" s="701">
        <v>0.18</v>
      </c>
      <c r="G7" s="702" t="s">
        <v>469</v>
      </c>
      <c r="H7" s="702" t="s">
        <v>470</v>
      </c>
      <c r="I7" s="701">
        <v>0.24</v>
      </c>
      <c r="J7" s="701">
        <v>0.26700000000000002</v>
      </c>
      <c r="K7" s="701">
        <v>0.94</v>
      </c>
      <c r="L7" s="701">
        <v>1</v>
      </c>
      <c r="M7" s="701" t="s">
        <v>1895</v>
      </c>
      <c r="N7" s="701">
        <v>0.18</v>
      </c>
    </row>
    <row r="8" spans="1:14" s="703" customFormat="1" ht="144" x14ac:dyDescent="0.2">
      <c r="A8" s="698" t="s">
        <v>456</v>
      </c>
      <c r="B8" s="699" t="s">
        <v>457</v>
      </c>
      <c r="C8" s="698" t="s">
        <v>471</v>
      </c>
      <c r="D8" s="702" t="s">
        <v>472</v>
      </c>
      <c r="E8" s="700" t="s">
        <v>1896</v>
      </c>
      <c r="F8" s="701">
        <v>0.95</v>
      </c>
      <c r="G8" s="702" t="s">
        <v>1897</v>
      </c>
      <c r="H8" s="702" t="s">
        <v>487</v>
      </c>
      <c r="I8" s="701">
        <v>0.9</v>
      </c>
      <c r="J8" s="701">
        <v>0.97</v>
      </c>
      <c r="K8" s="701">
        <v>0.92</v>
      </c>
      <c r="L8" s="701">
        <v>1</v>
      </c>
      <c r="M8" s="701">
        <v>0.94</v>
      </c>
      <c r="N8" s="701">
        <v>0.95</v>
      </c>
    </row>
    <row r="9" spans="1:14" s="703" customFormat="1" ht="168" x14ac:dyDescent="0.2">
      <c r="A9" s="705" t="s">
        <v>456</v>
      </c>
      <c r="B9" s="699" t="s">
        <v>473</v>
      </c>
      <c r="C9" s="706" t="s">
        <v>474</v>
      </c>
      <c r="D9" s="702" t="s">
        <v>475</v>
      </c>
      <c r="E9" s="707" t="s">
        <v>468</v>
      </c>
      <c r="F9" s="701">
        <v>0.82</v>
      </c>
      <c r="G9" s="702" t="s">
        <v>476</v>
      </c>
      <c r="H9" s="702" t="s">
        <v>477</v>
      </c>
      <c r="I9" s="701">
        <v>0.87</v>
      </c>
      <c r="J9" s="701">
        <v>0.85</v>
      </c>
      <c r="K9" s="701">
        <v>0.95</v>
      </c>
      <c r="L9" s="701">
        <v>0.93</v>
      </c>
      <c r="M9" s="701">
        <v>0.95</v>
      </c>
      <c r="N9" s="701">
        <v>0.82</v>
      </c>
    </row>
    <row r="10" spans="1:14" s="703" customFormat="1" ht="132" x14ac:dyDescent="0.2">
      <c r="A10" s="705" t="s">
        <v>456</v>
      </c>
      <c r="B10" s="700" t="s">
        <v>473</v>
      </c>
      <c r="C10" s="715" t="s">
        <v>478</v>
      </c>
      <c r="D10" s="702" t="s">
        <v>479</v>
      </c>
      <c r="E10" s="707" t="s">
        <v>468</v>
      </c>
      <c r="F10" s="701">
        <v>0.65</v>
      </c>
      <c r="G10" s="702" t="s">
        <v>480</v>
      </c>
      <c r="H10" s="702" t="s">
        <v>481</v>
      </c>
      <c r="I10" s="701">
        <v>0.9</v>
      </c>
      <c r="J10" s="666">
        <v>0.51</v>
      </c>
      <c r="K10" s="701">
        <v>0.9</v>
      </c>
      <c r="L10" s="701">
        <v>0.95</v>
      </c>
      <c r="M10" s="701">
        <v>0.9</v>
      </c>
      <c r="N10" s="701">
        <v>0.65</v>
      </c>
    </row>
    <row r="11" spans="1:14" s="703" customFormat="1" ht="132" x14ac:dyDescent="0.2">
      <c r="A11" s="705" t="s">
        <v>456</v>
      </c>
      <c r="B11" s="700" t="s">
        <v>473</v>
      </c>
      <c r="C11" s="716"/>
      <c r="D11" s="702" t="s">
        <v>482</v>
      </c>
      <c r="E11" s="707" t="s">
        <v>468</v>
      </c>
      <c r="F11" s="701">
        <v>0.9</v>
      </c>
      <c r="G11" s="702" t="s">
        <v>483</v>
      </c>
      <c r="H11" s="702" t="s">
        <v>481</v>
      </c>
      <c r="I11" s="701">
        <v>0.9</v>
      </c>
      <c r="J11" s="701">
        <v>0.96</v>
      </c>
      <c r="K11" s="701">
        <v>0.9</v>
      </c>
      <c r="L11" s="701">
        <v>0.99</v>
      </c>
      <c r="M11" s="701">
        <v>0.9</v>
      </c>
      <c r="N11" s="701">
        <v>0.9</v>
      </c>
    </row>
    <row r="12" spans="1:14" s="703" customFormat="1" ht="94.5" customHeight="1" x14ac:dyDescent="0.2">
      <c r="A12" s="698" t="s">
        <v>456</v>
      </c>
      <c r="B12" s="700" t="s">
        <v>473</v>
      </c>
      <c r="C12" s="706" t="s">
        <v>484</v>
      </c>
      <c r="D12" s="702" t="s">
        <v>485</v>
      </c>
      <c r="E12" s="707" t="s">
        <v>468</v>
      </c>
      <c r="F12" s="701">
        <v>0.7</v>
      </c>
      <c r="G12" s="702" t="s">
        <v>486</v>
      </c>
      <c r="H12" s="702" t="s">
        <v>481</v>
      </c>
      <c r="I12" s="701">
        <v>0.2</v>
      </c>
      <c r="J12" s="701" t="s">
        <v>1895</v>
      </c>
      <c r="K12" s="701">
        <v>0.3</v>
      </c>
      <c r="L12" s="701">
        <v>0.2</v>
      </c>
      <c r="M12" s="701">
        <v>0.5</v>
      </c>
      <c r="N12" s="701">
        <v>0.7</v>
      </c>
    </row>
    <row r="13" spans="1:14" s="117" customFormat="1" hidden="1" x14ac:dyDescent="0.2">
      <c r="A13" s="115"/>
      <c r="B13" s="115"/>
      <c r="C13" s="115"/>
      <c r="D13" s="116"/>
      <c r="E13" s="116"/>
      <c r="F13" s="218"/>
      <c r="G13" s="116"/>
      <c r="H13" s="116"/>
      <c r="I13" s="218"/>
      <c r="J13" s="218"/>
      <c r="K13" s="218"/>
      <c r="L13" s="218"/>
      <c r="M13" s="218"/>
      <c r="N13" s="218"/>
    </row>
    <row r="14" spans="1:14" s="117" customFormat="1" hidden="1" x14ac:dyDescent="0.2">
      <c r="A14" s="115"/>
      <c r="B14" s="115"/>
      <c r="C14" s="115"/>
      <c r="D14" s="116"/>
      <c r="E14" s="116"/>
      <c r="F14" s="218"/>
      <c r="G14" s="116"/>
      <c r="H14" s="116"/>
      <c r="I14" s="218"/>
      <c r="J14" s="218"/>
      <c r="K14" s="218"/>
      <c r="L14" s="218"/>
      <c r="M14" s="218"/>
      <c r="N14" s="218"/>
    </row>
    <row r="15" spans="1:14" s="117" customFormat="1" hidden="1" x14ac:dyDescent="0.2">
      <c r="A15" s="115"/>
      <c r="B15" s="115"/>
      <c r="C15" s="115"/>
      <c r="D15" s="116"/>
      <c r="E15" s="116"/>
      <c r="F15" s="218"/>
      <c r="G15" s="116"/>
      <c r="H15" s="116"/>
      <c r="I15" s="218"/>
      <c r="J15" s="218"/>
      <c r="K15" s="218"/>
      <c r="L15" s="218"/>
      <c r="M15" s="218"/>
      <c r="N15" s="218"/>
    </row>
    <row r="16" spans="1:14" s="117" customFormat="1" hidden="1" x14ac:dyDescent="0.2">
      <c r="A16" s="115"/>
      <c r="B16" s="115"/>
      <c r="C16" s="115"/>
      <c r="D16" s="116"/>
      <c r="E16" s="116"/>
      <c r="F16" s="218"/>
      <c r="G16" s="116"/>
      <c r="H16" s="116"/>
      <c r="I16" s="218"/>
      <c r="J16" s="218"/>
      <c r="K16" s="218"/>
      <c r="L16" s="218"/>
      <c r="M16" s="218"/>
      <c r="N16" s="218"/>
    </row>
    <row r="17" spans="1:14" s="117" customFormat="1" hidden="1" x14ac:dyDescent="0.2">
      <c r="A17" s="115"/>
      <c r="B17" s="115"/>
      <c r="C17" s="115"/>
      <c r="D17" s="116"/>
      <c r="E17" s="116"/>
      <c r="F17" s="218"/>
      <c r="G17" s="116"/>
      <c r="H17" s="116"/>
      <c r="I17" s="218"/>
      <c r="J17" s="218"/>
      <c r="K17" s="218"/>
      <c r="L17" s="218"/>
      <c r="M17" s="218"/>
      <c r="N17" s="218"/>
    </row>
    <row r="18" spans="1:14" s="117" customFormat="1" ht="12" hidden="1" thickBot="1" x14ac:dyDescent="0.25">
      <c r="A18" s="118"/>
      <c r="B18" s="118"/>
      <c r="C18" s="118"/>
      <c r="D18" s="119"/>
      <c r="E18" s="119"/>
      <c r="F18" s="219"/>
      <c r="G18" s="119"/>
      <c r="H18" s="119"/>
      <c r="I18" s="219"/>
      <c r="J18" s="219"/>
      <c r="K18" s="219"/>
      <c r="L18" s="219"/>
      <c r="M18" s="219"/>
      <c r="N18" s="219"/>
    </row>
    <row r="19" spans="1:14" x14ac:dyDescent="0.2">
      <c r="A19" s="49" t="s">
        <v>1907</v>
      </c>
    </row>
    <row r="20" spans="1:14" x14ac:dyDescent="0.2">
      <c r="A20" s="49" t="s">
        <v>1908</v>
      </c>
    </row>
  </sheetData>
  <mergeCells count="12">
    <mergeCell ref="C5:C6"/>
    <mergeCell ref="C10:C11"/>
    <mergeCell ref="I3:J3"/>
    <mergeCell ref="K3:L3"/>
    <mergeCell ref="C3:C4"/>
    <mergeCell ref="G3:G4"/>
    <mergeCell ref="H3:H4"/>
    <mergeCell ref="B3:B4"/>
    <mergeCell ref="A3:A4"/>
    <mergeCell ref="D3:D4"/>
    <mergeCell ref="E3:E4"/>
    <mergeCell ref="F3:F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&amp;C&amp;"Arial,Negrita"&amp;18PROYECTO DE PRESUPUESTO 2021
</oddHeader>
    <oddFooter>&amp;L&amp;"Arial,Negrita"&amp;8PROYECTO DE PRESUPUESTO PARA EL AÑO FISCAL 2021
INFORMACIÓN PARA LA COMISIÓN DE PRESUPUESTO Y CUENTA GENERAL DE LA REPÚBLICA DEL CONGRESO DE LA REPÚBLICA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35">
    <tabColor theme="9" tint="-0.249977111117893"/>
    <pageSetUpPr fitToPage="1"/>
  </sheetPr>
  <dimension ref="A1:V335"/>
  <sheetViews>
    <sheetView view="pageLayout" zoomScale="75" zoomScaleNormal="100" zoomScaleSheetLayoutView="100" zoomScalePageLayoutView="75" workbookViewId="0">
      <selection activeCell="L347" sqref="L347"/>
    </sheetView>
  </sheetViews>
  <sheetFormatPr baseColWidth="10" defaultRowHeight="12" x14ac:dyDescent="0.2"/>
  <cols>
    <col min="1" max="1" width="28.42578125" style="3" customWidth="1"/>
    <col min="2" max="2" width="9.140625" style="3" customWidth="1"/>
    <col min="3" max="3" width="10.42578125" style="3" customWidth="1"/>
    <col min="4" max="4" width="18.5703125" style="3" customWidth="1"/>
    <col min="5" max="5" width="12.28515625" style="3" customWidth="1"/>
    <col min="6" max="6" width="9.7109375" style="3" bestFit="1" customWidth="1"/>
    <col min="7" max="7" width="18.7109375" style="3" customWidth="1"/>
    <col min="8" max="8" width="18.7109375" style="51" customWidth="1"/>
    <col min="9" max="9" width="11" style="51" customWidth="1"/>
    <col min="10" max="10" width="18.7109375" style="3" customWidth="1"/>
    <col min="11" max="12" width="7.140625" style="37" customWidth="1"/>
    <col min="13" max="13" width="15.85546875" style="3" customWidth="1"/>
    <col min="14" max="15" width="7.140625" style="3" customWidth="1"/>
    <col min="16" max="16" width="15.7109375" style="3" customWidth="1"/>
    <col min="17" max="16384" width="11.42578125" style="3"/>
  </cols>
  <sheetData>
    <row r="1" spans="1:22" s="80" customFormat="1" x14ac:dyDescent="0.2">
      <c r="A1" s="105" t="s">
        <v>993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22" s="5" customFormat="1" x14ac:dyDescent="0.2">
      <c r="A2" s="104" t="s">
        <v>489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</row>
    <row r="3" spans="1:22" s="87" customFormat="1" ht="6.75" customHeight="1" x14ac:dyDescent="0.2">
      <c r="K3" s="37"/>
      <c r="L3" s="37"/>
    </row>
    <row r="4" spans="1:22" s="45" customFormat="1" ht="12.75" customHeight="1" x14ac:dyDescent="0.2">
      <c r="A4" s="755" t="s">
        <v>144</v>
      </c>
      <c r="B4" s="755"/>
      <c r="C4" s="755"/>
      <c r="D4" s="755"/>
      <c r="E4" s="755"/>
      <c r="F4" s="755" t="s">
        <v>145</v>
      </c>
      <c r="G4" s="755"/>
      <c r="H4" s="755"/>
      <c r="I4" s="755"/>
      <c r="J4" s="755"/>
      <c r="K4" s="754" t="s">
        <v>1198</v>
      </c>
      <c r="L4" s="754"/>
      <c r="M4" s="754"/>
      <c r="N4" s="754" t="s">
        <v>1199</v>
      </c>
      <c r="O4" s="754"/>
      <c r="P4" s="754"/>
    </row>
    <row r="5" spans="1:22" s="47" customFormat="1" ht="80.099999999999994" customHeight="1" x14ac:dyDescent="0.2">
      <c r="A5" s="381" t="s">
        <v>102</v>
      </c>
      <c r="B5" s="381" t="s">
        <v>853</v>
      </c>
      <c r="C5" s="381" t="s">
        <v>98</v>
      </c>
      <c r="D5" s="381" t="s">
        <v>103</v>
      </c>
      <c r="E5" s="381" t="s">
        <v>125</v>
      </c>
      <c r="F5" s="381" t="s">
        <v>132</v>
      </c>
      <c r="G5" s="381" t="s">
        <v>133</v>
      </c>
      <c r="H5" s="381" t="s">
        <v>147</v>
      </c>
      <c r="I5" s="381" t="s">
        <v>148</v>
      </c>
      <c r="J5" s="381" t="s">
        <v>137</v>
      </c>
      <c r="K5" s="382" t="s">
        <v>134</v>
      </c>
      <c r="L5" s="382" t="s">
        <v>135</v>
      </c>
      <c r="M5" s="382" t="s">
        <v>136</v>
      </c>
      <c r="N5" s="382" t="s">
        <v>134</v>
      </c>
      <c r="O5" s="382" t="s">
        <v>135</v>
      </c>
      <c r="P5" s="382" t="s">
        <v>136</v>
      </c>
    </row>
    <row r="6" spans="1:22" s="379" customFormat="1" ht="12" customHeight="1" x14ac:dyDescent="0.2">
      <c r="A6" s="375" t="s">
        <v>514</v>
      </c>
      <c r="B6" s="375" t="s">
        <v>515</v>
      </c>
      <c r="C6" s="756" t="s">
        <v>99</v>
      </c>
      <c r="D6" s="756" t="s">
        <v>516</v>
      </c>
      <c r="E6" s="757">
        <v>6000</v>
      </c>
      <c r="F6" s="758" t="s">
        <v>517</v>
      </c>
      <c r="G6" s="756" t="s">
        <v>518</v>
      </c>
      <c r="H6" s="756" t="s">
        <v>519</v>
      </c>
      <c r="I6" s="760" t="s">
        <v>520</v>
      </c>
      <c r="J6" s="756" t="s">
        <v>521</v>
      </c>
      <c r="K6" s="760" t="s">
        <v>522</v>
      </c>
      <c r="L6" s="378">
        <v>8</v>
      </c>
      <c r="M6" s="377">
        <v>48954.7</v>
      </c>
      <c r="N6" s="761" t="s">
        <v>1018</v>
      </c>
      <c r="O6" s="378">
        <v>2</v>
      </c>
      <c r="P6" s="377">
        <v>12246.64</v>
      </c>
    </row>
    <row r="7" spans="1:22" s="379" customFormat="1" ht="12" customHeight="1" x14ac:dyDescent="0.2">
      <c r="A7" s="375" t="s">
        <v>514</v>
      </c>
      <c r="B7" s="375" t="s">
        <v>524</v>
      </c>
      <c r="C7" s="756"/>
      <c r="D7" s="756"/>
      <c r="E7" s="757"/>
      <c r="F7" s="759"/>
      <c r="G7" s="756"/>
      <c r="H7" s="756" t="s">
        <v>525</v>
      </c>
      <c r="I7" s="760"/>
      <c r="J7" s="756" t="s">
        <v>525</v>
      </c>
      <c r="K7" s="760"/>
      <c r="L7" s="378">
        <v>4</v>
      </c>
      <c r="M7" s="377">
        <v>24070.26</v>
      </c>
      <c r="N7" s="759"/>
      <c r="O7" s="378">
        <v>4</v>
      </c>
      <c r="P7" s="377">
        <v>24679.1</v>
      </c>
    </row>
    <row r="8" spans="1:22" s="379" customFormat="1" ht="12" customHeight="1" x14ac:dyDescent="0.2">
      <c r="A8" s="375" t="s">
        <v>514</v>
      </c>
      <c r="B8" s="375" t="s">
        <v>515</v>
      </c>
      <c r="C8" s="756" t="s">
        <v>99</v>
      </c>
      <c r="D8" s="756" t="s">
        <v>526</v>
      </c>
      <c r="E8" s="757">
        <v>5500</v>
      </c>
      <c r="F8" s="758" t="s">
        <v>527</v>
      </c>
      <c r="G8" s="756" t="s">
        <v>528</v>
      </c>
      <c r="H8" s="756" t="s">
        <v>529</v>
      </c>
      <c r="I8" s="760" t="s">
        <v>520</v>
      </c>
      <c r="J8" s="756" t="s">
        <v>530</v>
      </c>
      <c r="K8" s="756" t="s">
        <v>522</v>
      </c>
      <c r="L8" s="376">
        <v>12</v>
      </c>
      <c r="M8" s="377">
        <v>67960.800000000003</v>
      </c>
      <c r="N8" s="761" t="s">
        <v>1018</v>
      </c>
      <c r="O8" s="378">
        <v>6</v>
      </c>
      <c r="P8" s="377">
        <v>33128.230000000003</v>
      </c>
    </row>
    <row r="9" spans="1:22" s="379" customFormat="1" ht="12" customHeight="1" x14ac:dyDescent="0.2">
      <c r="A9" s="375" t="s">
        <v>514</v>
      </c>
      <c r="B9" s="375" t="s">
        <v>524</v>
      </c>
      <c r="C9" s="756"/>
      <c r="D9" s="756"/>
      <c r="E9" s="757"/>
      <c r="F9" s="759"/>
      <c r="G9" s="756"/>
      <c r="H9" s="756" t="s">
        <v>525</v>
      </c>
      <c r="I9" s="760"/>
      <c r="J9" s="756" t="s">
        <v>525</v>
      </c>
      <c r="K9" s="756"/>
      <c r="L9" s="376">
        <v>0</v>
      </c>
      <c r="M9" s="377">
        <v>0</v>
      </c>
      <c r="N9" s="759"/>
      <c r="O9" s="378">
        <v>0</v>
      </c>
      <c r="P9" s="377">
        <v>0</v>
      </c>
    </row>
    <row r="10" spans="1:22" s="379" customFormat="1" ht="12" customHeight="1" x14ac:dyDescent="0.2">
      <c r="A10" s="375" t="s">
        <v>514</v>
      </c>
      <c r="B10" s="375" t="s">
        <v>515</v>
      </c>
      <c r="C10" s="756" t="s">
        <v>99</v>
      </c>
      <c r="D10" s="756" t="s">
        <v>531</v>
      </c>
      <c r="E10" s="757">
        <v>5400</v>
      </c>
      <c r="F10" s="758" t="s">
        <v>532</v>
      </c>
      <c r="G10" s="756" t="s">
        <v>533</v>
      </c>
      <c r="H10" s="756" t="s">
        <v>534</v>
      </c>
      <c r="I10" s="760" t="s">
        <v>520</v>
      </c>
      <c r="J10" s="756" t="s">
        <v>535</v>
      </c>
      <c r="K10" s="760" t="s">
        <v>522</v>
      </c>
      <c r="L10" s="378">
        <v>8</v>
      </c>
      <c r="M10" s="377">
        <v>44707.199999999997</v>
      </c>
      <c r="N10" s="761" t="s">
        <v>1018</v>
      </c>
      <c r="O10" s="378">
        <v>6</v>
      </c>
      <c r="P10" s="377">
        <v>33444.9</v>
      </c>
    </row>
    <row r="11" spans="1:22" s="379" customFormat="1" ht="12" customHeight="1" x14ac:dyDescent="0.2">
      <c r="A11" s="375" t="s">
        <v>514</v>
      </c>
      <c r="B11" s="375" t="s">
        <v>524</v>
      </c>
      <c r="C11" s="756"/>
      <c r="D11" s="756"/>
      <c r="E11" s="757"/>
      <c r="F11" s="759"/>
      <c r="G11" s="756"/>
      <c r="H11" s="756" t="s">
        <v>525</v>
      </c>
      <c r="I11" s="760"/>
      <c r="J11" s="756" t="s">
        <v>525</v>
      </c>
      <c r="K11" s="760"/>
      <c r="L11" s="378">
        <v>4</v>
      </c>
      <c r="M11" s="377">
        <v>22053.599999999999</v>
      </c>
      <c r="N11" s="759"/>
      <c r="O11" s="378">
        <v>0</v>
      </c>
      <c r="P11" s="377">
        <v>0</v>
      </c>
    </row>
    <row r="12" spans="1:22" s="379" customFormat="1" ht="12" customHeight="1" x14ac:dyDescent="0.2">
      <c r="A12" s="375" t="s">
        <v>514</v>
      </c>
      <c r="B12" s="375" t="s">
        <v>515</v>
      </c>
      <c r="C12" s="756" t="s">
        <v>99</v>
      </c>
      <c r="D12" s="756" t="s">
        <v>536</v>
      </c>
      <c r="E12" s="757">
        <v>5000</v>
      </c>
      <c r="F12" s="758" t="s">
        <v>537</v>
      </c>
      <c r="G12" s="756" t="s">
        <v>538</v>
      </c>
      <c r="H12" s="756" t="s">
        <v>539</v>
      </c>
      <c r="I12" s="760" t="s">
        <v>520</v>
      </c>
      <c r="J12" s="756" t="s">
        <v>539</v>
      </c>
      <c r="K12" s="760" t="s">
        <v>522</v>
      </c>
      <c r="L12" s="378">
        <v>8</v>
      </c>
      <c r="M12" s="377">
        <v>41481.509999999995</v>
      </c>
      <c r="N12" s="761" t="s">
        <v>1018</v>
      </c>
      <c r="O12" s="378">
        <v>2</v>
      </c>
      <c r="P12" s="377">
        <v>25863.46</v>
      </c>
    </row>
    <row r="13" spans="1:22" s="379" customFormat="1" ht="12" customHeight="1" x14ac:dyDescent="0.2">
      <c r="A13" s="375" t="s">
        <v>514</v>
      </c>
      <c r="B13" s="375" t="s">
        <v>524</v>
      </c>
      <c r="C13" s="756"/>
      <c r="D13" s="756"/>
      <c r="E13" s="757"/>
      <c r="F13" s="759"/>
      <c r="G13" s="756"/>
      <c r="H13" s="756" t="s">
        <v>525</v>
      </c>
      <c r="I13" s="760"/>
      <c r="J13" s="756" t="s">
        <v>525</v>
      </c>
      <c r="K13" s="760"/>
      <c r="L13" s="378">
        <v>4</v>
      </c>
      <c r="M13" s="377">
        <v>20436.23</v>
      </c>
      <c r="N13" s="759"/>
      <c r="O13" s="378">
        <v>4</v>
      </c>
      <c r="P13" s="377">
        <v>5174.1499999999996</v>
      </c>
    </row>
    <row r="14" spans="1:22" s="379" customFormat="1" ht="12" customHeight="1" x14ac:dyDescent="0.2">
      <c r="A14" s="375" t="s">
        <v>514</v>
      </c>
      <c r="B14" s="375" t="s">
        <v>515</v>
      </c>
      <c r="C14" s="756" t="s">
        <v>99</v>
      </c>
      <c r="D14" s="756" t="s">
        <v>540</v>
      </c>
      <c r="E14" s="757">
        <v>3000</v>
      </c>
      <c r="F14" s="758" t="s">
        <v>541</v>
      </c>
      <c r="G14" s="756" t="s">
        <v>542</v>
      </c>
      <c r="H14" s="756" t="s">
        <v>519</v>
      </c>
      <c r="I14" s="760" t="s">
        <v>520</v>
      </c>
      <c r="J14" s="756" t="s">
        <v>521</v>
      </c>
      <c r="K14" s="756" t="s">
        <v>522</v>
      </c>
      <c r="L14" s="376">
        <v>12</v>
      </c>
      <c r="M14" s="377">
        <v>37748.300000000003</v>
      </c>
      <c r="N14" s="761" t="s">
        <v>1018</v>
      </c>
      <c r="O14" s="378">
        <v>6</v>
      </c>
      <c r="P14" s="377">
        <v>19041.36</v>
      </c>
    </row>
    <row r="15" spans="1:22" s="379" customFormat="1" ht="12" customHeight="1" x14ac:dyDescent="0.2">
      <c r="A15" s="375" t="s">
        <v>514</v>
      </c>
      <c r="B15" s="375" t="s">
        <v>524</v>
      </c>
      <c r="C15" s="756"/>
      <c r="D15" s="756"/>
      <c r="E15" s="757"/>
      <c r="F15" s="759"/>
      <c r="G15" s="756"/>
      <c r="H15" s="756" t="s">
        <v>525</v>
      </c>
      <c r="I15" s="760"/>
      <c r="J15" s="756" t="s">
        <v>525</v>
      </c>
      <c r="K15" s="756"/>
      <c r="L15" s="376">
        <v>0</v>
      </c>
      <c r="M15" s="377">
        <v>0</v>
      </c>
      <c r="N15" s="759"/>
      <c r="O15" s="378">
        <v>0</v>
      </c>
      <c r="P15" s="377">
        <v>0</v>
      </c>
    </row>
    <row r="16" spans="1:22" s="379" customFormat="1" ht="12" customHeight="1" x14ac:dyDescent="0.2">
      <c r="A16" s="375" t="s">
        <v>514</v>
      </c>
      <c r="B16" s="375" t="s">
        <v>515</v>
      </c>
      <c r="C16" s="756" t="s">
        <v>99</v>
      </c>
      <c r="D16" s="756" t="s">
        <v>543</v>
      </c>
      <c r="E16" s="757">
        <v>2500</v>
      </c>
      <c r="F16" s="758" t="s">
        <v>544</v>
      </c>
      <c r="G16" s="756" t="s">
        <v>545</v>
      </c>
      <c r="H16" s="756"/>
      <c r="I16" s="760"/>
      <c r="J16" s="756"/>
      <c r="K16" s="760" t="s">
        <v>522</v>
      </c>
      <c r="L16" s="378">
        <v>8</v>
      </c>
      <c r="M16" s="377">
        <v>21504.25</v>
      </c>
      <c r="N16" s="761" t="s">
        <v>1018</v>
      </c>
      <c r="O16" s="378">
        <v>6</v>
      </c>
      <c r="P16" s="377">
        <v>16044.9</v>
      </c>
    </row>
    <row r="17" spans="1:16" s="379" customFormat="1" ht="12" customHeight="1" x14ac:dyDescent="0.2">
      <c r="A17" s="375" t="s">
        <v>514</v>
      </c>
      <c r="B17" s="375" t="s">
        <v>524</v>
      </c>
      <c r="C17" s="756"/>
      <c r="D17" s="756"/>
      <c r="E17" s="757"/>
      <c r="F17" s="759"/>
      <c r="G17" s="756"/>
      <c r="H17" s="756"/>
      <c r="I17" s="760"/>
      <c r="J17" s="756"/>
      <c r="K17" s="760"/>
      <c r="L17" s="378">
        <v>4</v>
      </c>
      <c r="M17" s="377">
        <v>10447.870000000001</v>
      </c>
      <c r="N17" s="759"/>
      <c r="O17" s="378">
        <v>0</v>
      </c>
      <c r="P17" s="377">
        <v>0</v>
      </c>
    </row>
    <row r="18" spans="1:16" s="379" customFormat="1" ht="12" customHeight="1" x14ac:dyDescent="0.2">
      <c r="A18" s="375" t="s">
        <v>514</v>
      </c>
      <c r="B18" s="375" t="s">
        <v>515</v>
      </c>
      <c r="C18" s="756" t="s">
        <v>99</v>
      </c>
      <c r="D18" s="756" t="s">
        <v>546</v>
      </c>
      <c r="E18" s="757">
        <v>6500</v>
      </c>
      <c r="F18" s="758" t="s">
        <v>547</v>
      </c>
      <c r="G18" s="756" t="s">
        <v>548</v>
      </c>
      <c r="H18" s="756" t="s">
        <v>534</v>
      </c>
      <c r="I18" s="760" t="s">
        <v>520</v>
      </c>
      <c r="J18" s="756" t="s">
        <v>535</v>
      </c>
      <c r="K18" s="760" t="s">
        <v>522</v>
      </c>
      <c r="L18" s="378">
        <v>8</v>
      </c>
      <c r="M18" s="377">
        <v>51843.92</v>
      </c>
      <c r="N18" s="761" t="s">
        <v>1018</v>
      </c>
      <c r="O18" s="378">
        <v>6</v>
      </c>
      <c r="P18" s="377">
        <v>39811.08</v>
      </c>
    </row>
    <row r="19" spans="1:16" s="379" customFormat="1" ht="12" customHeight="1" x14ac:dyDescent="0.2">
      <c r="A19" s="375" t="s">
        <v>514</v>
      </c>
      <c r="B19" s="375" t="s">
        <v>524</v>
      </c>
      <c r="C19" s="756"/>
      <c r="D19" s="756"/>
      <c r="E19" s="757"/>
      <c r="F19" s="759"/>
      <c r="G19" s="756"/>
      <c r="H19" s="756" t="s">
        <v>525</v>
      </c>
      <c r="I19" s="760"/>
      <c r="J19" s="756" t="s">
        <v>525</v>
      </c>
      <c r="K19" s="760"/>
      <c r="L19" s="378">
        <v>4</v>
      </c>
      <c r="M19" s="377">
        <v>22400.12</v>
      </c>
      <c r="N19" s="759"/>
      <c r="O19" s="378">
        <v>0</v>
      </c>
      <c r="P19" s="377">
        <v>0</v>
      </c>
    </row>
    <row r="20" spans="1:16" s="379" customFormat="1" ht="12" customHeight="1" x14ac:dyDescent="0.2">
      <c r="A20" s="375" t="s">
        <v>514</v>
      </c>
      <c r="B20" s="375" t="s">
        <v>515</v>
      </c>
      <c r="C20" s="756" t="s">
        <v>99</v>
      </c>
      <c r="D20" s="756" t="s">
        <v>549</v>
      </c>
      <c r="E20" s="757">
        <v>2800</v>
      </c>
      <c r="F20" s="758" t="s">
        <v>550</v>
      </c>
      <c r="G20" s="756" t="s">
        <v>551</v>
      </c>
      <c r="H20" s="756" t="s">
        <v>552</v>
      </c>
      <c r="I20" s="760" t="s">
        <v>553</v>
      </c>
      <c r="J20" s="756" t="s">
        <v>552</v>
      </c>
      <c r="K20" s="760" t="s">
        <v>522</v>
      </c>
      <c r="L20" s="378">
        <v>8</v>
      </c>
      <c r="M20" s="377">
        <v>23868.31</v>
      </c>
      <c r="N20" s="761" t="s">
        <v>1018</v>
      </c>
      <c r="O20" s="378">
        <v>6</v>
      </c>
      <c r="P20" s="377">
        <v>17832.060000000001</v>
      </c>
    </row>
    <row r="21" spans="1:16" s="379" customFormat="1" ht="12" customHeight="1" x14ac:dyDescent="0.2">
      <c r="A21" s="375" t="s">
        <v>514</v>
      </c>
      <c r="B21" s="375" t="s">
        <v>524</v>
      </c>
      <c r="C21" s="756"/>
      <c r="D21" s="756"/>
      <c r="E21" s="757"/>
      <c r="F21" s="759"/>
      <c r="G21" s="756"/>
      <c r="H21" s="756" t="s">
        <v>525</v>
      </c>
      <c r="I21" s="760"/>
      <c r="J21" s="756" t="s">
        <v>525</v>
      </c>
      <c r="K21" s="760"/>
      <c r="L21" s="378">
        <v>4</v>
      </c>
      <c r="M21" s="377">
        <v>11642.52</v>
      </c>
      <c r="N21" s="759"/>
      <c r="O21" s="378">
        <v>0</v>
      </c>
      <c r="P21" s="377">
        <v>0</v>
      </c>
    </row>
    <row r="22" spans="1:16" s="379" customFormat="1" ht="12" customHeight="1" x14ac:dyDescent="0.2">
      <c r="A22" s="375" t="s">
        <v>514</v>
      </c>
      <c r="B22" s="375" t="s">
        <v>515</v>
      </c>
      <c r="C22" s="756" t="s">
        <v>99</v>
      </c>
      <c r="D22" s="756" t="s">
        <v>554</v>
      </c>
      <c r="E22" s="757">
        <v>2500</v>
      </c>
      <c r="F22" s="758" t="s">
        <v>555</v>
      </c>
      <c r="G22" s="756" t="s">
        <v>556</v>
      </c>
      <c r="H22" s="756"/>
      <c r="I22" s="760"/>
      <c r="J22" s="756"/>
      <c r="K22" s="760" t="s">
        <v>522</v>
      </c>
      <c r="L22" s="378">
        <v>8</v>
      </c>
      <c r="M22" s="377">
        <v>21507.200000000001</v>
      </c>
      <c r="N22" s="761" t="s">
        <v>1018</v>
      </c>
      <c r="O22" s="378">
        <v>6</v>
      </c>
      <c r="P22" s="377">
        <v>16044.9</v>
      </c>
    </row>
    <row r="23" spans="1:16" s="379" customFormat="1" ht="12" customHeight="1" x14ac:dyDescent="0.2">
      <c r="A23" s="375" t="s">
        <v>514</v>
      </c>
      <c r="B23" s="375" t="s">
        <v>524</v>
      </c>
      <c r="C23" s="756"/>
      <c r="D23" s="756"/>
      <c r="E23" s="757"/>
      <c r="F23" s="759"/>
      <c r="G23" s="756"/>
      <c r="H23" s="756"/>
      <c r="I23" s="760"/>
      <c r="J23" s="756"/>
      <c r="K23" s="760"/>
      <c r="L23" s="378">
        <v>4</v>
      </c>
      <c r="M23" s="377">
        <v>10450.470000000001</v>
      </c>
      <c r="N23" s="759"/>
      <c r="O23" s="378">
        <v>0</v>
      </c>
      <c r="P23" s="377">
        <v>0</v>
      </c>
    </row>
    <row r="24" spans="1:16" s="379" customFormat="1" ht="12" customHeight="1" x14ac:dyDescent="0.2">
      <c r="A24" s="375" t="s">
        <v>514</v>
      </c>
      <c r="B24" s="375" t="s">
        <v>515</v>
      </c>
      <c r="C24" s="756" t="s">
        <v>99</v>
      </c>
      <c r="D24" s="756" t="s">
        <v>557</v>
      </c>
      <c r="E24" s="757">
        <v>7000</v>
      </c>
      <c r="F24" s="758" t="s">
        <v>558</v>
      </c>
      <c r="G24" s="756" t="s">
        <v>559</v>
      </c>
      <c r="H24" s="756" t="s">
        <v>560</v>
      </c>
      <c r="I24" s="760" t="s">
        <v>520</v>
      </c>
      <c r="J24" s="756" t="s">
        <v>560</v>
      </c>
      <c r="K24" s="760" t="s">
        <v>522</v>
      </c>
      <c r="L24" s="378">
        <v>8</v>
      </c>
      <c r="M24" s="377">
        <v>57342.409999999996</v>
      </c>
      <c r="N24" s="761" t="s">
        <v>1018</v>
      </c>
      <c r="O24" s="378">
        <v>2</v>
      </c>
      <c r="P24" s="377">
        <v>14033.3</v>
      </c>
    </row>
    <row r="25" spans="1:16" s="379" customFormat="1" ht="12" customHeight="1" x14ac:dyDescent="0.2">
      <c r="A25" s="375" t="s">
        <v>514</v>
      </c>
      <c r="B25" s="375" t="s">
        <v>524</v>
      </c>
      <c r="C25" s="756"/>
      <c r="D25" s="756"/>
      <c r="E25" s="757"/>
      <c r="F25" s="759"/>
      <c r="G25" s="756"/>
      <c r="H25" s="756" t="s">
        <v>525</v>
      </c>
      <c r="I25" s="760"/>
      <c r="J25" s="756" t="s">
        <v>525</v>
      </c>
      <c r="K25" s="760"/>
      <c r="L25" s="378">
        <v>4</v>
      </c>
      <c r="M25" s="377">
        <v>28343.739999999998</v>
      </c>
      <c r="N25" s="759"/>
      <c r="O25" s="378">
        <v>4</v>
      </c>
      <c r="P25" s="377">
        <v>28555.14</v>
      </c>
    </row>
    <row r="26" spans="1:16" s="379" customFormat="1" ht="12" customHeight="1" x14ac:dyDescent="0.2">
      <c r="A26" s="375" t="s">
        <v>514</v>
      </c>
      <c r="B26" s="375" t="s">
        <v>515</v>
      </c>
      <c r="C26" s="756" t="s">
        <v>99</v>
      </c>
      <c r="D26" s="756" t="s">
        <v>561</v>
      </c>
      <c r="E26" s="757">
        <v>8000</v>
      </c>
      <c r="F26" s="758" t="s">
        <v>562</v>
      </c>
      <c r="G26" s="756" t="s">
        <v>563</v>
      </c>
      <c r="H26" s="756" t="s">
        <v>539</v>
      </c>
      <c r="I26" s="760" t="s">
        <v>520</v>
      </c>
      <c r="J26" s="756" t="s">
        <v>539</v>
      </c>
      <c r="K26" s="760" t="s">
        <v>522</v>
      </c>
      <c r="L26" s="378">
        <v>8</v>
      </c>
      <c r="M26" s="377">
        <v>65505.53</v>
      </c>
      <c r="N26" s="761" t="s">
        <v>1018</v>
      </c>
      <c r="O26" s="378">
        <v>2</v>
      </c>
      <c r="P26" s="377">
        <v>40870.75</v>
      </c>
    </row>
    <row r="27" spans="1:16" s="379" customFormat="1" ht="12" customHeight="1" x14ac:dyDescent="0.2">
      <c r="A27" s="375" t="s">
        <v>514</v>
      </c>
      <c r="B27" s="375" t="s">
        <v>524</v>
      </c>
      <c r="C27" s="756"/>
      <c r="D27" s="756"/>
      <c r="E27" s="757"/>
      <c r="F27" s="759"/>
      <c r="G27" s="756"/>
      <c r="H27" s="756" t="s">
        <v>525</v>
      </c>
      <c r="I27" s="760"/>
      <c r="J27" s="756" t="s">
        <v>525</v>
      </c>
      <c r="K27" s="760"/>
      <c r="L27" s="378">
        <v>4</v>
      </c>
      <c r="M27" s="377">
        <f>32451.93-142</f>
        <v>32309.93</v>
      </c>
      <c r="N27" s="759"/>
      <c r="O27" s="378">
        <v>4</v>
      </c>
      <c r="P27" s="377">
        <v>8174.15</v>
      </c>
    </row>
    <row r="28" spans="1:16" s="379" customFormat="1" ht="12" customHeight="1" x14ac:dyDescent="0.2">
      <c r="A28" s="375" t="s">
        <v>514</v>
      </c>
      <c r="B28" s="375" t="s">
        <v>515</v>
      </c>
      <c r="C28" s="756" t="s">
        <v>99</v>
      </c>
      <c r="D28" s="756" t="s">
        <v>564</v>
      </c>
      <c r="E28" s="757">
        <v>2500</v>
      </c>
      <c r="F28" s="758" t="s">
        <v>565</v>
      </c>
      <c r="G28" s="756" t="s">
        <v>566</v>
      </c>
      <c r="H28" s="756"/>
      <c r="I28" s="760"/>
      <c r="J28" s="756"/>
      <c r="K28" s="760" t="s">
        <v>522</v>
      </c>
      <c r="L28" s="378">
        <v>8</v>
      </c>
      <c r="M28" s="377">
        <v>21401.13</v>
      </c>
      <c r="N28" s="761" t="s">
        <v>1018</v>
      </c>
      <c r="O28" s="378">
        <v>6</v>
      </c>
      <c r="P28" s="377">
        <v>16028.75</v>
      </c>
    </row>
    <row r="29" spans="1:16" s="379" customFormat="1" ht="12" customHeight="1" x14ac:dyDescent="0.2">
      <c r="A29" s="375" t="s">
        <v>514</v>
      </c>
      <c r="B29" s="375" t="s">
        <v>524</v>
      </c>
      <c r="C29" s="756"/>
      <c r="D29" s="756"/>
      <c r="E29" s="757"/>
      <c r="F29" s="759"/>
      <c r="G29" s="756"/>
      <c r="H29" s="756"/>
      <c r="I29" s="760"/>
      <c r="J29" s="756"/>
      <c r="K29" s="760"/>
      <c r="L29" s="378">
        <v>4</v>
      </c>
      <c r="M29" s="377">
        <v>10453.6</v>
      </c>
      <c r="N29" s="759"/>
      <c r="O29" s="378">
        <v>0</v>
      </c>
      <c r="P29" s="377">
        <v>0</v>
      </c>
    </row>
    <row r="30" spans="1:16" s="379" customFormat="1" ht="12" customHeight="1" x14ac:dyDescent="0.2">
      <c r="A30" s="375" t="s">
        <v>514</v>
      </c>
      <c r="B30" s="375" t="s">
        <v>515</v>
      </c>
      <c r="C30" s="756" t="s">
        <v>99</v>
      </c>
      <c r="D30" s="756" t="s">
        <v>567</v>
      </c>
      <c r="E30" s="757">
        <v>5500</v>
      </c>
      <c r="F30" s="758" t="s">
        <v>568</v>
      </c>
      <c r="G30" s="756" t="s">
        <v>569</v>
      </c>
      <c r="H30" s="756" t="s">
        <v>570</v>
      </c>
      <c r="I30" s="760" t="s">
        <v>571</v>
      </c>
      <c r="J30" s="756" t="s">
        <v>570</v>
      </c>
      <c r="K30" s="760" t="s">
        <v>522</v>
      </c>
      <c r="L30" s="378">
        <v>8</v>
      </c>
      <c r="M30" s="377">
        <v>56288.689999999995</v>
      </c>
      <c r="N30" s="761" t="s">
        <v>1018</v>
      </c>
      <c r="O30" s="378">
        <v>6</v>
      </c>
      <c r="P30" s="377">
        <v>44170.400000000001</v>
      </c>
    </row>
    <row r="31" spans="1:16" s="379" customFormat="1" ht="12" customHeight="1" x14ac:dyDescent="0.2">
      <c r="A31" s="375" t="s">
        <v>514</v>
      </c>
      <c r="B31" s="375" t="s">
        <v>524</v>
      </c>
      <c r="C31" s="756"/>
      <c r="D31" s="756"/>
      <c r="E31" s="757"/>
      <c r="F31" s="759"/>
      <c r="G31" s="756"/>
      <c r="H31" s="756" t="s">
        <v>525</v>
      </c>
      <c r="I31" s="760"/>
      <c r="J31" s="756" t="s">
        <v>525</v>
      </c>
      <c r="K31" s="760"/>
      <c r="L31" s="378">
        <v>4</v>
      </c>
      <c r="M31" s="377">
        <v>22371.48</v>
      </c>
      <c r="N31" s="759"/>
      <c r="O31" s="378">
        <v>0</v>
      </c>
      <c r="P31" s="377">
        <v>0</v>
      </c>
    </row>
    <row r="32" spans="1:16" s="379" customFormat="1" ht="12" customHeight="1" x14ac:dyDescent="0.2">
      <c r="A32" s="375" t="s">
        <v>514</v>
      </c>
      <c r="B32" s="375" t="s">
        <v>515</v>
      </c>
      <c r="C32" s="756" t="s">
        <v>99</v>
      </c>
      <c r="D32" s="756" t="s">
        <v>572</v>
      </c>
      <c r="E32" s="757">
        <v>6500</v>
      </c>
      <c r="F32" s="758" t="s">
        <v>573</v>
      </c>
      <c r="G32" s="756" t="s">
        <v>574</v>
      </c>
      <c r="H32" s="756" t="s">
        <v>529</v>
      </c>
      <c r="I32" s="760" t="s">
        <v>520</v>
      </c>
      <c r="J32" s="756" t="s">
        <v>530</v>
      </c>
      <c r="K32" s="760" t="s">
        <v>522</v>
      </c>
      <c r="L32" s="378">
        <v>8</v>
      </c>
      <c r="M32" s="377">
        <v>53422.78</v>
      </c>
      <c r="N32" s="761" t="s">
        <v>1018</v>
      </c>
      <c r="O32" s="378">
        <v>6</v>
      </c>
      <c r="P32" s="377">
        <v>40008.78</v>
      </c>
    </row>
    <row r="33" spans="1:16" s="379" customFormat="1" ht="12" customHeight="1" x14ac:dyDescent="0.2">
      <c r="A33" s="375" t="s">
        <v>514</v>
      </c>
      <c r="B33" s="375" t="s">
        <v>524</v>
      </c>
      <c r="C33" s="756"/>
      <c r="D33" s="756"/>
      <c r="E33" s="757"/>
      <c r="F33" s="759"/>
      <c r="G33" s="756"/>
      <c r="H33" s="756" t="s">
        <v>525</v>
      </c>
      <c r="I33" s="760"/>
      <c r="J33" s="756" t="s">
        <v>525</v>
      </c>
      <c r="K33" s="760"/>
      <c r="L33" s="378">
        <v>4</v>
      </c>
      <c r="M33" s="377">
        <v>26408.899999999998</v>
      </c>
      <c r="N33" s="759"/>
      <c r="O33" s="378">
        <v>0</v>
      </c>
      <c r="P33" s="377">
        <v>0</v>
      </c>
    </row>
    <row r="34" spans="1:16" s="379" customFormat="1" ht="12" customHeight="1" x14ac:dyDescent="0.2">
      <c r="A34" s="375" t="s">
        <v>514</v>
      </c>
      <c r="B34" s="375" t="s">
        <v>515</v>
      </c>
      <c r="C34" s="756" t="s">
        <v>99</v>
      </c>
      <c r="D34" s="756" t="s">
        <v>575</v>
      </c>
      <c r="E34" s="757">
        <v>2700</v>
      </c>
      <c r="F34" s="758" t="s">
        <v>576</v>
      </c>
      <c r="G34" s="756" t="s">
        <v>577</v>
      </c>
      <c r="H34" s="756" t="s">
        <v>578</v>
      </c>
      <c r="I34" s="760"/>
      <c r="J34" s="756" t="s">
        <v>578</v>
      </c>
      <c r="K34" s="760" t="s">
        <v>522</v>
      </c>
      <c r="L34" s="378">
        <v>8</v>
      </c>
      <c r="M34" s="377">
        <v>23107.200000000001</v>
      </c>
      <c r="N34" s="761" t="s">
        <v>1018</v>
      </c>
      <c r="O34" s="378">
        <v>6</v>
      </c>
      <c r="P34" s="377">
        <v>17244.900000000001</v>
      </c>
    </row>
    <row r="35" spans="1:16" s="379" customFormat="1" ht="12" customHeight="1" x14ac:dyDescent="0.2">
      <c r="A35" s="375" t="s">
        <v>514</v>
      </c>
      <c r="B35" s="375" t="s">
        <v>524</v>
      </c>
      <c r="C35" s="756"/>
      <c r="D35" s="756"/>
      <c r="E35" s="757"/>
      <c r="F35" s="759"/>
      <c r="G35" s="756"/>
      <c r="H35" s="756" t="s">
        <v>525</v>
      </c>
      <c r="I35" s="760"/>
      <c r="J35" s="756" t="s">
        <v>525</v>
      </c>
      <c r="K35" s="760"/>
      <c r="L35" s="378">
        <v>4</v>
      </c>
      <c r="M35" s="377">
        <v>11158.16</v>
      </c>
      <c r="N35" s="759"/>
      <c r="O35" s="378">
        <v>0</v>
      </c>
      <c r="P35" s="377">
        <v>0</v>
      </c>
    </row>
    <row r="36" spans="1:16" s="379" customFormat="1" ht="12" customHeight="1" x14ac:dyDescent="0.2">
      <c r="A36" s="375" t="s">
        <v>514</v>
      </c>
      <c r="B36" s="375" t="s">
        <v>515</v>
      </c>
      <c r="C36" s="756" t="s">
        <v>99</v>
      </c>
      <c r="D36" s="756" t="s">
        <v>579</v>
      </c>
      <c r="E36" s="757">
        <v>5000</v>
      </c>
      <c r="F36" s="758" t="s">
        <v>580</v>
      </c>
      <c r="G36" s="756" t="s">
        <v>581</v>
      </c>
      <c r="H36" s="756" t="s">
        <v>539</v>
      </c>
      <c r="I36" s="760" t="s">
        <v>520</v>
      </c>
      <c r="J36" s="756" t="s">
        <v>539</v>
      </c>
      <c r="K36" s="760" t="s">
        <v>522</v>
      </c>
      <c r="L36" s="378">
        <v>8</v>
      </c>
      <c r="M36" s="377">
        <v>41507.199999999997</v>
      </c>
      <c r="N36" s="761" t="s">
        <v>1018</v>
      </c>
      <c r="O36" s="378">
        <v>5</v>
      </c>
      <c r="P36" s="377">
        <v>25870.75</v>
      </c>
    </row>
    <row r="37" spans="1:16" s="379" customFormat="1" ht="12" customHeight="1" x14ac:dyDescent="0.2">
      <c r="A37" s="375" t="s">
        <v>514</v>
      </c>
      <c r="B37" s="375" t="s">
        <v>524</v>
      </c>
      <c r="C37" s="756"/>
      <c r="D37" s="756"/>
      <c r="E37" s="757"/>
      <c r="F37" s="759"/>
      <c r="G37" s="756"/>
      <c r="H37" s="756" t="s">
        <v>525</v>
      </c>
      <c r="I37" s="760"/>
      <c r="J37" s="756" t="s">
        <v>525</v>
      </c>
      <c r="K37" s="760"/>
      <c r="L37" s="378">
        <v>4</v>
      </c>
      <c r="M37" s="377">
        <v>20453.599999999999</v>
      </c>
      <c r="N37" s="759"/>
      <c r="O37" s="378">
        <v>1</v>
      </c>
      <c r="P37" s="377">
        <v>5174.1499999999996</v>
      </c>
    </row>
    <row r="38" spans="1:16" s="379" customFormat="1" ht="12" customHeight="1" x14ac:dyDescent="0.2">
      <c r="A38" s="375" t="s">
        <v>514</v>
      </c>
      <c r="B38" s="375" t="s">
        <v>515</v>
      </c>
      <c r="C38" s="756" t="s">
        <v>99</v>
      </c>
      <c r="D38" s="756" t="s">
        <v>582</v>
      </c>
      <c r="E38" s="757">
        <v>2300</v>
      </c>
      <c r="F38" s="758" t="s">
        <v>583</v>
      </c>
      <c r="G38" s="756" t="s">
        <v>584</v>
      </c>
      <c r="H38" s="762"/>
      <c r="I38" s="760"/>
      <c r="J38" s="762"/>
      <c r="K38" s="760" t="s">
        <v>522</v>
      </c>
      <c r="L38" s="378">
        <v>8</v>
      </c>
      <c r="M38" s="377">
        <v>19904.48</v>
      </c>
      <c r="N38" s="761" t="s">
        <v>1018</v>
      </c>
      <c r="O38" s="378">
        <v>6</v>
      </c>
      <c r="P38" s="377">
        <v>14842.18</v>
      </c>
    </row>
    <row r="39" spans="1:16" s="379" customFormat="1" ht="12" customHeight="1" x14ac:dyDescent="0.2">
      <c r="A39" s="375" t="s">
        <v>514</v>
      </c>
      <c r="B39" s="375" t="s">
        <v>524</v>
      </c>
      <c r="C39" s="756"/>
      <c r="D39" s="756"/>
      <c r="E39" s="757"/>
      <c r="F39" s="759"/>
      <c r="G39" s="756"/>
      <c r="H39" s="762"/>
      <c r="I39" s="760"/>
      <c r="J39" s="762"/>
      <c r="K39" s="760"/>
      <c r="L39" s="378">
        <v>4</v>
      </c>
      <c r="M39" s="377">
        <v>9653.6</v>
      </c>
      <c r="N39" s="759"/>
      <c r="O39" s="378">
        <v>0</v>
      </c>
      <c r="P39" s="377">
        <v>0</v>
      </c>
    </row>
    <row r="40" spans="1:16" s="379" customFormat="1" ht="12" customHeight="1" x14ac:dyDescent="0.2">
      <c r="A40" s="375" t="s">
        <v>514</v>
      </c>
      <c r="B40" s="375" t="s">
        <v>515</v>
      </c>
      <c r="C40" s="756" t="s">
        <v>99</v>
      </c>
      <c r="D40" s="756" t="s">
        <v>585</v>
      </c>
      <c r="E40" s="757">
        <v>6200</v>
      </c>
      <c r="F40" s="758" t="s">
        <v>586</v>
      </c>
      <c r="G40" s="756" t="s">
        <v>587</v>
      </c>
      <c r="H40" s="756" t="s">
        <v>534</v>
      </c>
      <c r="I40" s="760" t="s">
        <v>520</v>
      </c>
      <c r="J40" s="756" t="s">
        <v>535</v>
      </c>
      <c r="K40" s="760" t="s">
        <v>522</v>
      </c>
      <c r="L40" s="378">
        <v>8</v>
      </c>
      <c r="M40" s="377">
        <v>50875.549999999996</v>
      </c>
      <c r="N40" s="761" t="s">
        <v>1018</v>
      </c>
      <c r="O40" s="378">
        <v>6</v>
      </c>
      <c r="P40" s="377">
        <v>38216.050000000003</v>
      </c>
    </row>
    <row r="41" spans="1:16" s="379" customFormat="1" ht="12" customHeight="1" x14ac:dyDescent="0.2">
      <c r="A41" s="375" t="s">
        <v>514</v>
      </c>
      <c r="B41" s="375" t="s">
        <v>524</v>
      </c>
      <c r="C41" s="756"/>
      <c r="D41" s="756"/>
      <c r="E41" s="757"/>
      <c r="F41" s="759"/>
      <c r="G41" s="756"/>
      <c r="H41" s="756" t="s">
        <v>525</v>
      </c>
      <c r="I41" s="760"/>
      <c r="J41" s="756" t="s">
        <v>525</v>
      </c>
      <c r="K41" s="760"/>
      <c r="L41" s="378">
        <v>4</v>
      </c>
      <c r="M41" s="377">
        <v>25124.859999999997</v>
      </c>
      <c r="N41" s="759"/>
      <c r="O41" s="378">
        <v>0</v>
      </c>
      <c r="P41" s="377">
        <v>0</v>
      </c>
    </row>
    <row r="42" spans="1:16" s="379" customFormat="1" ht="12" customHeight="1" x14ac:dyDescent="0.2">
      <c r="A42" s="375" t="s">
        <v>514</v>
      </c>
      <c r="B42" s="375" t="s">
        <v>515</v>
      </c>
      <c r="C42" s="756" t="s">
        <v>99</v>
      </c>
      <c r="D42" s="756" t="s">
        <v>588</v>
      </c>
      <c r="E42" s="757">
        <v>7500</v>
      </c>
      <c r="F42" s="758" t="s">
        <v>589</v>
      </c>
      <c r="G42" s="756" t="s">
        <v>590</v>
      </c>
      <c r="H42" s="756" t="s">
        <v>519</v>
      </c>
      <c r="I42" s="760" t="s">
        <v>520</v>
      </c>
      <c r="J42" s="756" t="s">
        <v>521</v>
      </c>
      <c r="K42" s="760" t="s">
        <v>522</v>
      </c>
      <c r="L42" s="378">
        <v>8</v>
      </c>
      <c r="M42" s="377">
        <v>60916.579999999994</v>
      </c>
      <c r="N42" s="761" t="s">
        <v>1018</v>
      </c>
      <c r="O42" s="378">
        <v>6</v>
      </c>
      <c r="P42" s="377">
        <v>45814.17</v>
      </c>
    </row>
    <row r="43" spans="1:16" s="379" customFormat="1" ht="12" customHeight="1" x14ac:dyDescent="0.2">
      <c r="A43" s="375" t="s">
        <v>514</v>
      </c>
      <c r="B43" s="375" t="s">
        <v>524</v>
      </c>
      <c r="C43" s="756"/>
      <c r="D43" s="756"/>
      <c r="E43" s="757"/>
      <c r="F43" s="759"/>
      <c r="G43" s="756"/>
      <c r="H43" s="756" t="s">
        <v>525</v>
      </c>
      <c r="I43" s="760"/>
      <c r="J43" s="756" t="s">
        <v>525</v>
      </c>
      <c r="K43" s="760"/>
      <c r="L43" s="378">
        <v>4</v>
      </c>
      <c r="M43" s="377">
        <v>30241.629999999997</v>
      </c>
      <c r="N43" s="759"/>
      <c r="O43" s="378">
        <v>0</v>
      </c>
      <c r="P43" s="377">
        <v>0</v>
      </c>
    </row>
    <row r="44" spans="1:16" s="379" customFormat="1" ht="12" customHeight="1" x14ac:dyDescent="0.2">
      <c r="A44" s="375" t="s">
        <v>514</v>
      </c>
      <c r="B44" s="375" t="s">
        <v>515</v>
      </c>
      <c r="C44" s="756" t="s">
        <v>99</v>
      </c>
      <c r="D44" s="756" t="s">
        <v>591</v>
      </c>
      <c r="E44" s="757">
        <v>7500</v>
      </c>
      <c r="F44" s="758" t="s">
        <v>592</v>
      </c>
      <c r="G44" s="756" t="s">
        <v>593</v>
      </c>
      <c r="H44" s="756" t="s">
        <v>594</v>
      </c>
      <c r="I44" s="760" t="s">
        <v>520</v>
      </c>
      <c r="J44" s="756" t="s">
        <v>595</v>
      </c>
      <c r="K44" s="760" t="s">
        <v>522</v>
      </c>
      <c r="L44" s="378">
        <v>8</v>
      </c>
      <c r="M44" s="377">
        <f>71615.01-1500</f>
        <v>70115.009999999995</v>
      </c>
      <c r="N44" s="763"/>
      <c r="O44" s="764"/>
      <c r="P44" s="765"/>
    </row>
    <row r="45" spans="1:16" s="379" customFormat="1" ht="12" customHeight="1" x14ac:dyDescent="0.2">
      <c r="A45" s="375" t="s">
        <v>514</v>
      </c>
      <c r="B45" s="375" t="s">
        <v>524</v>
      </c>
      <c r="C45" s="756"/>
      <c r="D45" s="756"/>
      <c r="E45" s="757"/>
      <c r="F45" s="759"/>
      <c r="G45" s="756"/>
      <c r="H45" s="756" t="s">
        <v>525</v>
      </c>
      <c r="I45" s="760"/>
      <c r="J45" s="756" t="s">
        <v>525</v>
      </c>
      <c r="K45" s="760"/>
      <c r="L45" s="378">
        <v>4</v>
      </c>
      <c r="M45" s="377">
        <v>30280.17</v>
      </c>
      <c r="N45" s="766"/>
      <c r="O45" s="767"/>
      <c r="P45" s="768"/>
    </row>
    <row r="46" spans="1:16" s="379" customFormat="1" ht="12" customHeight="1" x14ac:dyDescent="0.2">
      <c r="A46" s="375" t="s">
        <v>514</v>
      </c>
      <c r="B46" s="375" t="s">
        <v>515</v>
      </c>
      <c r="C46" s="756" t="s">
        <v>99</v>
      </c>
      <c r="D46" s="756" t="s">
        <v>598</v>
      </c>
      <c r="E46" s="757">
        <v>2500</v>
      </c>
      <c r="F46" s="758" t="s">
        <v>599</v>
      </c>
      <c r="G46" s="756" t="s">
        <v>600</v>
      </c>
      <c r="H46" s="756" t="s">
        <v>601</v>
      </c>
      <c r="I46" s="760" t="s">
        <v>553</v>
      </c>
      <c r="J46" s="756" t="s">
        <v>602</v>
      </c>
      <c r="K46" s="760" t="s">
        <v>522</v>
      </c>
      <c r="L46" s="378">
        <v>8</v>
      </c>
      <c r="M46" s="377">
        <v>21506.850000000002</v>
      </c>
      <c r="N46" s="761" t="s">
        <v>1018</v>
      </c>
      <c r="O46" s="378">
        <v>6</v>
      </c>
      <c r="P46" s="377">
        <v>16044.9</v>
      </c>
    </row>
    <row r="47" spans="1:16" s="379" customFormat="1" ht="12" customHeight="1" x14ac:dyDescent="0.2">
      <c r="A47" s="375" t="s">
        <v>514</v>
      </c>
      <c r="B47" s="375" t="s">
        <v>524</v>
      </c>
      <c r="C47" s="756"/>
      <c r="D47" s="756"/>
      <c r="E47" s="757"/>
      <c r="F47" s="759"/>
      <c r="G47" s="756"/>
      <c r="H47" s="756" t="s">
        <v>525</v>
      </c>
      <c r="I47" s="760"/>
      <c r="J47" s="756" t="s">
        <v>525</v>
      </c>
      <c r="K47" s="760"/>
      <c r="L47" s="378">
        <v>4</v>
      </c>
      <c r="M47" s="377">
        <v>10453.08</v>
      </c>
      <c r="N47" s="759"/>
      <c r="O47" s="378">
        <v>0</v>
      </c>
      <c r="P47" s="377">
        <v>0</v>
      </c>
    </row>
    <row r="48" spans="1:16" s="379" customFormat="1" ht="12" customHeight="1" x14ac:dyDescent="0.2">
      <c r="A48" s="375" t="s">
        <v>514</v>
      </c>
      <c r="B48" s="375" t="s">
        <v>515</v>
      </c>
      <c r="C48" s="756" t="s">
        <v>99</v>
      </c>
      <c r="D48" s="756" t="s">
        <v>603</v>
      </c>
      <c r="E48" s="757">
        <v>3900</v>
      </c>
      <c r="F48" s="758" t="s">
        <v>604</v>
      </c>
      <c r="G48" s="756" t="s">
        <v>605</v>
      </c>
      <c r="H48" s="756" t="s">
        <v>606</v>
      </c>
      <c r="I48" s="760" t="s">
        <v>607</v>
      </c>
      <c r="J48" s="756" t="s">
        <v>608</v>
      </c>
      <c r="K48" s="760" t="s">
        <v>522</v>
      </c>
      <c r="L48" s="378">
        <v>8</v>
      </c>
      <c r="M48" s="377">
        <v>32377.05</v>
      </c>
      <c r="N48" s="761" t="s">
        <v>1018</v>
      </c>
      <c r="O48" s="378">
        <v>2</v>
      </c>
      <c r="P48" s="377">
        <v>8146.13</v>
      </c>
    </row>
    <row r="49" spans="1:16" s="379" customFormat="1" ht="12" customHeight="1" x14ac:dyDescent="0.2">
      <c r="A49" s="375" t="s">
        <v>514</v>
      </c>
      <c r="B49" s="375" t="s">
        <v>524</v>
      </c>
      <c r="C49" s="756"/>
      <c r="D49" s="756"/>
      <c r="E49" s="757"/>
      <c r="F49" s="759"/>
      <c r="G49" s="756"/>
      <c r="H49" s="756"/>
      <c r="I49" s="760"/>
      <c r="J49" s="756"/>
      <c r="K49" s="760"/>
      <c r="L49" s="378">
        <v>4</v>
      </c>
      <c r="M49" s="377">
        <v>16028.95</v>
      </c>
      <c r="N49" s="759"/>
      <c r="O49" s="378">
        <v>4</v>
      </c>
      <c r="P49" s="377">
        <v>16264.1</v>
      </c>
    </row>
    <row r="50" spans="1:16" s="379" customFormat="1" ht="12" customHeight="1" x14ac:dyDescent="0.2">
      <c r="A50" s="375" t="s">
        <v>514</v>
      </c>
      <c r="B50" s="375" t="s">
        <v>515</v>
      </c>
      <c r="C50" s="756" t="s">
        <v>99</v>
      </c>
      <c r="D50" s="756" t="s">
        <v>609</v>
      </c>
      <c r="E50" s="757">
        <v>3000</v>
      </c>
      <c r="F50" s="758" t="s">
        <v>610</v>
      </c>
      <c r="G50" s="756" t="s">
        <v>611</v>
      </c>
      <c r="H50" s="756" t="s">
        <v>612</v>
      </c>
      <c r="I50" s="760" t="s">
        <v>607</v>
      </c>
      <c r="J50" s="756" t="s">
        <v>612</v>
      </c>
      <c r="K50" s="760" t="s">
        <v>522</v>
      </c>
      <c r="L50" s="378">
        <v>8</v>
      </c>
      <c r="M50" s="377">
        <v>25213.65</v>
      </c>
      <c r="N50" s="761" t="s">
        <v>1018</v>
      </c>
      <c r="O50" s="378">
        <v>2</v>
      </c>
      <c r="P50" s="377">
        <v>6320.8</v>
      </c>
    </row>
    <row r="51" spans="1:16" s="379" customFormat="1" ht="12" customHeight="1" x14ac:dyDescent="0.2">
      <c r="A51" s="375" t="s">
        <v>514</v>
      </c>
      <c r="B51" s="375" t="s">
        <v>524</v>
      </c>
      <c r="C51" s="756"/>
      <c r="D51" s="756"/>
      <c r="E51" s="757"/>
      <c r="F51" s="759"/>
      <c r="G51" s="756"/>
      <c r="H51" s="756" t="s">
        <v>525</v>
      </c>
      <c r="I51" s="760"/>
      <c r="J51" s="756" t="s">
        <v>525</v>
      </c>
      <c r="K51" s="760"/>
      <c r="L51" s="378">
        <v>4</v>
      </c>
      <c r="M51" s="377">
        <v>12229.630000000001</v>
      </c>
      <c r="N51" s="759"/>
      <c r="O51" s="378">
        <v>4</v>
      </c>
      <c r="P51" s="377">
        <v>12687.640000000001</v>
      </c>
    </row>
    <row r="52" spans="1:16" s="379" customFormat="1" ht="12" customHeight="1" x14ac:dyDescent="0.2">
      <c r="A52" s="375" t="s">
        <v>514</v>
      </c>
      <c r="B52" s="375" t="s">
        <v>515</v>
      </c>
      <c r="C52" s="756" t="s">
        <v>99</v>
      </c>
      <c r="D52" s="756" t="s">
        <v>613</v>
      </c>
      <c r="E52" s="757">
        <v>2500</v>
      </c>
      <c r="F52" s="758" t="s">
        <v>614</v>
      </c>
      <c r="G52" s="756" t="s">
        <v>615</v>
      </c>
      <c r="H52" s="762"/>
      <c r="I52" s="760"/>
      <c r="J52" s="762"/>
      <c r="K52" s="760" t="s">
        <v>522</v>
      </c>
      <c r="L52" s="378">
        <v>8</v>
      </c>
      <c r="M52" s="377">
        <v>9185.5299999999988</v>
      </c>
      <c r="N52" s="763"/>
      <c r="O52" s="764"/>
      <c r="P52" s="765"/>
    </row>
    <row r="53" spans="1:16" s="379" customFormat="1" ht="12" customHeight="1" x14ac:dyDescent="0.2">
      <c r="A53" s="375" t="s">
        <v>514</v>
      </c>
      <c r="B53" s="375" t="s">
        <v>524</v>
      </c>
      <c r="C53" s="756"/>
      <c r="D53" s="756"/>
      <c r="E53" s="757"/>
      <c r="F53" s="759"/>
      <c r="G53" s="756"/>
      <c r="H53" s="762"/>
      <c r="I53" s="760"/>
      <c r="J53" s="762"/>
      <c r="K53" s="760"/>
      <c r="L53" s="378">
        <v>4</v>
      </c>
      <c r="M53" s="377">
        <v>10450.65</v>
      </c>
      <c r="N53" s="766"/>
      <c r="O53" s="767"/>
      <c r="P53" s="768"/>
    </row>
    <row r="54" spans="1:16" s="379" customFormat="1" ht="12" customHeight="1" x14ac:dyDescent="0.2">
      <c r="A54" s="375" t="s">
        <v>514</v>
      </c>
      <c r="B54" s="375" t="s">
        <v>515</v>
      </c>
      <c r="C54" s="756" t="s">
        <v>99</v>
      </c>
      <c r="D54" s="756" t="s">
        <v>616</v>
      </c>
      <c r="E54" s="757">
        <v>4500</v>
      </c>
      <c r="F54" s="758" t="s">
        <v>617</v>
      </c>
      <c r="G54" s="756" t="s">
        <v>618</v>
      </c>
      <c r="H54" s="756" t="s">
        <v>539</v>
      </c>
      <c r="I54" s="760" t="s">
        <v>520</v>
      </c>
      <c r="J54" s="756" t="s">
        <v>539</v>
      </c>
      <c r="K54" s="756" t="s">
        <v>522</v>
      </c>
      <c r="L54" s="376">
        <v>3</v>
      </c>
      <c r="M54" s="377">
        <v>10249.299999999999</v>
      </c>
      <c r="N54" s="763"/>
      <c r="O54" s="764"/>
      <c r="P54" s="765"/>
    </row>
    <row r="55" spans="1:16" s="379" customFormat="1" ht="12" customHeight="1" x14ac:dyDescent="0.2">
      <c r="A55" s="375" t="s">
        <v>514</v>
      </c>
      <c r="B55" s="375" t="s">
        <v>524</v>
      </c>
      <c r="C55" s="756"/>
      <c r="D55" s="756"/>
      <c r="E55" s="757"/>
      <c r="F55" s="759"/>
      <c r="G55" s="756"/>
      <c r="H55" s="756" t="s">
        <v>525</v>
      </c>
      <c r="I55" s="760"/>
      <c r="J55" s="756" t="s">
        <v>525</v>
      </c>
      <c r="K55" s="756"/>
      <c r="L55" s="376">
        <v>0</v>
      </c>
      <c r="M55" s="377">
        <v>0</v>
      </c>
      <c r="N55" s="766"/>
      <c r="O55" s="767"/>
      <c r="P55" s="768"/>
    </row>
    <row r="56" spans="1:16" s="379" customFormat="1" ht="12" customHeight="1" x14ac:dyDescent="0.2">
      <c r="A56" s="375" t="s">
        <v>514</v>
      </c>
      <c r="B56" s="375" t="s">
        <v>515</v>
      </c>
      <c r="C56" s="756" t="s">
        <v>99</v>
      </c>
      <c r="D56" s="756" t="s">
        <v>620</v>
      </c>
      <c r="E56" s="757">
        <v>3900</v>
      </c>
      <c r="F56" s="758" t="s">
        <v>621</v>
      </c>
      <c r="G56" s="756" t="s">
        <v>622</v>
      </c>
      <c r="H56" s="756" t="s">
        <v>623</v>
      </c>
      <c r="I56" s="760" t="s">
        <v>607</v>
      </c>
      <c r="J56" s="756" t="s">
        <v>623</v>
      </c>
      <c r="K56" s="760" t="s">
        <v>522</v>
      </c>
      <c r="L56" s="378">
        <v>8</v>
      </c>
      <c r="M56" s="377">
        <v>32656.280000000002</v>
      </c>
      <c r="N56" s="761" t="s">
        <v>1018</v>
      </c>
      <c r="O56" s="378">
        <v>6</v>
      </c>
      <c r="P56" s="377">
        <v>24439.75</v>
      </c>
    </row>
    <row r="57" spans="1:16" s="379" customFormat="1" ht="12" customHeight="1" x14ac:dyDescent="0.2">
      <c r="A57" s="375" t="s">
        <v>514</v>
      </c>
      <c r="B57" s="375" t="s">
        <v>524</v>
      </c>
      <c r="C57" s="756"/>
      <c r="D57" s="756"/>
      <c r="E57" s="757"/>
      <c r="F57" s="759"/>
      <c r="G57" s="756"/>
      <c r="H57" s="756" t="s">
        <v>525</v>
      </c>
      <c r="I57" s="760"/>
      <c r="J57" s="756" t="s">
        <v>525</v>
      </c>
      <c r="K57" s="760"/>
      <c r="L57" s="378">
        <v>4</v>
      </c>
      <c r="M57" s="377">
        <v>16041.960000000001</v>
      </c>
      <c r="N57" s="759"/>
      <c r="O57" s="378">
        <v>0</v>
      </c>
      <c r="P57" s="377">
        <v>0</v>
      </c>
    </row>
    <row r="58" spans="1:16" s="379" customFormat="1" ht="12" customHeight="1" x14ac:dyDescent="0.2">
      <c r="A58" s="375" t="s">
        <v>514</v>
      </c>
      <c r="B58" s="375" t="s">
        <v>515</v>
      </c>
      <c r="C58" s="756" t="s">
        <v>99</v>
      </c>
      <c r="D58" s="756" t="s">
        <v>624</v>
      </c>
      <c r="E58" s="757">
        <v>5000</v>
      </c>
      <c r="F58" s="758" t="s">
        <v>625</v>
      </c>
      <c r="G58" s="756" t="s">
        <v>626</v>
      </c>
      <c r="H58" s="756" t="s">
        <v>601</v>
      </c>
      <c r="I58" s="760" t="s">
        <v>520</v>
      </c>
      <c r="J58" s="756" t="s">
        <v>601</v>
      </c>
      <c r="K58" s="760" t="s">
        <v>522</v>
      </c>
      <c r="L58" s="378">
        <v>8</v>
      </c>
      <c r="M58" s="377">
        <v>41823.189999999995</v>
      </c>
      <c r="N58" s="763"/>
      <c r="O58" s="764"/>
      <c r="P58" s="765"/>
    </row>
    <row r="59" spans="1:16" s="379" customFormat="1" ht="12" customHeight="1" x14ac:dyDescent="0.2">
      <c r="A59" s="375" t="s">
        <v>514</v>
      </c>
      <c r="B59" s="375" t="s">
        <v>524</v>
      </c>
      <c r="C59" s="756"/>
      <c r="D59" s="756"/>
      <c r="E59" s="757"/>
      <c r="F59" s="759"/>
      <c r="G59" s="756"/>
      <c r="H59" s="756" t="s">
        <v>525</v>
      </c>
      <c r="I59" s="760"/>
      <c r="J59" s="756" t="s">
        <v>525</v>
      </c>
      <c r="K59" s="760"/>
      <c r="L59" s="378">
        <v>4</v>
      </c>
      <c r="M59" s="377">
        <v>20403.949999999997</v>
      </c>
      <c r="N59" s="766"/>
      <c r="O59" s="767"/>
      <c r="P59" s="768"/>
    </row>
    <row r="60" spans="1:16" s="379" customFormat="1" ht="12" customHeight="1" x14ac:dyDescent="0.2">
      <c r="A60" s="375" t="s">
        <v>514</v>
      </c>
      <c r="B60" s="375" t="s">
        <v>515</v>
      </c>
      <c r="C60" s="756" t="s">
        <v>99</v>
      </c>
      <c r="D60" s="756" t="s">
        <v>627</v>
      </c>
      <c r="E60" s="757">
        <v>7200</v>
      </c>
      <c r="F60" s="758" t="s">
        <v>628</v>
      </c>
      <c r="G60" s="756" t="s">
        <v>629</v>
      </c>
      <c r="H60" s="756" t="s">
        <v>594</v>
      </c>
      <c r="I60" s="760" t="s">
        <v>520</v>
      </c>
      <c r="J60" s="756" t="s">
        <v>595</v>
      </c>
      <c r="K60" s="760" t="s">
        <v>522</v>
      </c>
      <c r="L60" s="378">
        <v>8</v>
      </c>
      <c r="M60" s="377">
        <v>58530.2</v>
      </c>
      <c r="N60" s="761" t="s">
        <v>1018</v>
      </c>
      <c r="O60" s="378">
        <v>6</v>
      </c>
      <c r="P60" s="377">
        <v>44121.4</v>
      </c>
    </row>
    <row r="61" spans="1:16" s="379" customFormat="1" ht="12" customHeight="1" x14ac:dyDescent="0.2">
      <c r="A61" s="375" t="s">
        <v>514</v>
      </c>
      <c r="B61" s="375" t="s">
        <v>524</v>
      </c>
      <c r="C61" s="756"/>
      <c r="D61" s="756"/>
      <c r="E61" s="757"/>
      <c r="F61" s="759"/>
      <c r="G61" s="756"/>
      <c r="H61" s="756" t="s">
        <v>525</v>
      </c>
      <c r="I61" s="760"/>
      <c r="J61" s="756" t="s">
        <v>525</v>
      </c>
      <c r="K61" s="760"/>
      <c r="L61" s="378">
        <v>4</v>
      </c>
      <c r="M61" s="377">
        <v>28924.6</v>
      </c>
      <c r="N61" s="759"/>
      <c r="O61" s="378">
        <v>0</v>
      </c>
      <c r="P61" s="377">
        <v>0</v>
      </c>
    </row>
    <row r="62" spans="1:16" s="379" customFormat="1" ht="12" customHeight="1" x14ac:dyDescent="0.2">
      <c r="A62" s="375" t="s">
        <v>514</v>
      </c>
      <c r="B62" s="375" t="s">
        <v>515</v>
      </c>
      <c r="C62" s="756" t="s">
        <v>99</v>
      </c>
      <c r="D62" s="756" t="s">
        <v>630</v>
      </c>
      <c r="E62" s="757">
        <v>5100</v>
      </c>
      <c r="F62" s="758" t="s">
        <v>631</v>
      </c>
      <c r="G62" s="756" t="s">
        <v>632</v>
      </c>
      <c r="H62" s="756" t="s">
        <v>519</v>
      </c>
      <c r="I62" s="760" t="s">
        <v>520</v>
      </c>
      <c r="J62" s="756" t="s">
        <v>521</v>
      </c>
      <c r="K62" s="760" t="s">
        <v>522</v>
      </c>
      <c r="L62" s="378">
        <v>8</v>
      </c>
      <c r="M62" s="377">
        <v>42303.31</v>
      </c>
      <c r="N62" s="761" t="s">
        <v>1018</v>
      </c>
      <c r="O62" s="378">
        <v>6</v>
      </c>
      <c r="P62" s="377">
        <v>31616.57</v>
      </c>
    </row>
    <row r="63" spans="1:16" s="379" customFormat="1" ht="12" customHeight="1" x14ac:dyDescent="0.2">
      <c r="A63" s="375" t="s">
        <v>514</v>
      </c>
      <c r="B63" s="375" t="s">
        <v>524</v>
      </c>
      <c r="C63" s="756"/>
      <c r="D63" s="756"/>
      <c r="E63" s="757"/>
      <c r="F63" s="759"/>
      <c r="G63" s="756"/>
      <c r="H63" s="756" t="s">
        <v>525</v>
      </c>
      <c r="I63" s="760"/>
      <c r="J63" s="756" t="s">
        <v>525</v>
      </c>
      <c r="K63" s="760"/>
      <c r="L63" s="378">
        <v>4</v>
      </c>
      <c r="M63" s="377">
        <v>20845.449999999997</v>
      </c>
      <c r="N63" s="759"/>
      <c r="O63" s="378">
        <v>0</v>
      </c>
      <c r="P63" s="377">
        <v>0</v>
      </c>
    </row>
    <row r="64" spans="1:16" s="379" customFormat="1" ht="12" customHeight="1" x14ac:dyDescent="0.2">
      <c r="A64" s="375" t="s">
        <v>514</v>
      </c>
      <c r="B64" s="375" t="s">
        <v>515</v>
      </c>
      <c r="C64" s="756" t="s">
        <v>99</v>
      </c>
      <c r="D64" s="756" t="s">
        <v>633</v>
      </c>
      <c r="E64" s="757">
        <v>13000</v>
      </c>
      <c r="F64" s="758" t="s">
        <v>634</v>
      </c>
      <c r="G64" s="756" t="s">
        <v>635</v>
      </c>
      <c r="H64" s="756" t="s">
        <v>529</v>
      </c>
      <c r="I64" s="760" t="s">
        <v>520</v>
      </c>
      <c r="J64" s="756" t="s">
        <v>530</v>
      </c>
      <c r="K64" s="760" t="s">
        <v>522</v>
      </c>
      <c r="L64" s="378">
        <v>8</v>
      </c>
      <c r="M64" s="377">
        <f>105507.2-2000</f>
        <v>103507.2</v>
      </c>
      <c r="N64" s="761" t="s">
        <v>1018</v>
      </c>
      <c r="O64" s="378">
        <v>5</v>
      </c>
      <c r="P64" s="377">
        <v>65870.75</v>
      </c>
    </row>
    <row r="65" spans="1:16" s="379" customFormat="1" ht="12" customHeight="1" x14ac:dyDescent="0.2">
      <c r="A65" s="375" t="s">
        <v>514</v>
      </c>
      <c r="B65" s="375" t="s">
        <v>524</v>
      </c>
      <c r="C65" s="756"/>
      <c r="D65" s="756"/>
      <c r="E65" s="757"/>
      <c r="F65" s="759"/>
      <c r="G65" s="756"/>
      <c r="H65" s="756" t="s">
        <v>525</v>
      </c>
      <c r="I65" s="760"/>
      <c r="J65" s="756" t="s">
        <v>525</v>
      </c>
      <c r="K65" s="760"/>
      <c r="L65" s="378">
        <v>4</v>
      </c>
      <c r="M65" s="377">
        <v>52453.599999999999</v>
      </c>
      <c r="N65" s="759"/>
      <c r="O65" s="378">
        <v>1</v>
      </c>
      <c r="P65" s="377">
        <v>13174.15</v>
      </c>
    </row>
    <row r="66" spans="1:16" s="379" customFormat="1" ht="12" customHeight="1" x14ac:dyDescent="0.2">
      <c r="A66" s="375" t="s">
        <v>514</v>
      </c>
      <c r="B66" s="375" t="s">
        <v>515</v>
      </c>
      <c r="C66" s="756" t="s">
        <v>99</v>
      </c>
      <c r="D66" s="756" t="s">
        <v>636</v>
      </c>
      <c r="E66" s="757">
        <v>6250</v>
      </c>
      <c r="F66" s="758" t="s">
        <v>637</v>
      </c>
      <c r="G66" s="756" t="s">
        <v>638</v>
      </c>
      <c r="H66" s="756" t="s">
        <v>534</v>
      </c>
      <c r="I66" s="760" t="s">
        <v>520</v>
      </c>
      <c r="J66" s="756" t="s">
        <v>535</v>
      </c>
      <c r="K66" s="769" t="s">
        <v>522</v>
      </c>
      <c r="L66" s="376">
        <v>2</v>
      </c>
      <c r="M66" s="377">
        <v>13561.859999999999</v>
      </c>
      <c r="N66" s="763"/>
      <c r="O66" s="764"/>
      <c r="P66" s="765"/>
    </row>
    <row r="67" spans="1:16" s="379" customFormat="1" ht="12" customHeight="1" x14ac:dyDescent="0.2">
      <c r="A67" s="375" t="s">
        <v>514</v>
      </c>
      <c r="B67" s="375" t="s">
        <v>524</v>
      </c>
      <c r="C67" s="756"/>
      <c r="D67" s="756"/>
      <c r="E67" s="757"/>
      <c r="F67" s="759"/>
      <c r="G67" s="756"/>
      <c r="H67" s="756" t="s">
        <v>525</v>
      </c>
      <c r="I67" s="760"/>
      <c r="J67" s="756" t="s">
        <v>525</v>
      </c>
      <c r="K67" s="770"/>
      <c r="L67" s="376">
        <v>0</v>
      </c>
      <c r="M67" s="377">
        <v>0</v>
      </c>
      <c r="N67" s="766"/>
      <c r="O67" s="767"/>
      <c r="P67" s="768"/>
    </row>
    <row r="68" spans="1:16" s="379" customFormat="1" ht="12" customHeight="1" x14ac:dyDescent="0.2">
      <c r="A68" s="375" t="s">
        <v>514</v>
      </c>
      <c r="B68" s="375" t="s">
        <v>515</v>
      </c>
      <c r="C68" s="756" t="s">
        <v>99</v>
      </c>
      <c r="D68" s="756" t="s">
        <v>639</v>
      </c>
      <c r="E68" s="757">
        <v>5500</v>
      </c>
      <c r="F68" s="758" t="s">
        <v>640</v>
      </c>
      <c r="G68" s="756" t="s">
        <v>641</v>
      </c>
      <c r="H68" s="756" t="s">
        <v>597</v>
      </c>
      <c r="I68" s="760" t="s">
        <v>520</v>
      </c>
      <c r="J68" s="756" t="s">
        <v>530</v>
      </c>
      <c r="K68" s="756" t="s">
        <v>522</v>
      </c>
      <c r="L68" s="376">
        <v>10</v>
      </c>
      <c r="M68" s="377">
        <v>67958.510000000009</v>
      </c>
      <c r="N68" s="761" t="s">
        <v>1018</v>
      </c>
      <c r="O68" s="378">
        <v>6</v>
      </c>
      <c r="P68" s="377">
        <v>34044.9</v>
      </c>
    </row>
    <row r="69" spans="1:16" s="379" customFormat="1" ht="12" customHeight="1" x14ac:dyDescent="0.2">
      <c r="A69" s="375" t="s">
        <v>514</v>
      </c>
      <c r="B69" s="375" t="s">
        <v>524</v>
      </c>
      <c r="C69" s="756"/>
      <c r="D69" s="756"/>
      <c r="E69" s="757"/>
      <c r="F69" s="759"/>
      <c r="G69" s="756"/>
      <c r="H69" s="756" t="s">
        <v>525</v>
      </c>
      <c r="I69" s="760"/>
      <c r="J69" s="756" t="s">
        <v>525</v>
      </c>
      <c r="K69" s="756"/>
      <c r="L69" s="376">
        <v>0</v>
      </c>
      <c r="M69" s="377">
        <v>0</v>
      </c>
      <c r="N69" s="759"/>
      <c r="O69" s="378">
        <v>0</v>
      </c>
      <c r="P69" s="377">
        <v>0</v>
      </c>
    </row>
    <row r="70" spans="1:16" s="379" customFormat="1" ht="12" customHeight="1" x14ac:dyDescent="0.2">
      <c r="A70" s="375" t="s">
        <v>514</v>
      </c>
      <c r="B70" s="375" t="s">
        <v>515</v>
      </c>
      <c r="C70" s="756" t="s">
        <v>99</v>
      </c>
      <c r="D70" s="756" t="s">
        <v>642</v>
      </c>
      <c r="E70" s="757">
        <v>5500</v>
      </c>
      <c r="F70" s="758" t="s">
        <v>643</v>
      </c>
      <c r="G70" s="756" t="s">
        <v>644</v>
      </c>
      <c r="H70" s="756" t="s">
        <v>529</v>
      </c>
      <c r="I70" s="760" t="s">
        <v>520</v>
      </c>
      <c r="J70" s="756" t="s">
        <v>530</v>
      </c>
      <c r="K70" s="760" t="s">
        <v>522</v>
      </c>
      <c r="L70" s="378">
        <v>8</v>
      </c>
      <c r="M70" s="377">
        <v>45495.75</v>
      </c>
      <c r="N70" s="761" t="s">
        <v>1018</v>
      </c>
      <c r="O70" s="378">
        <v>6</v>
      </c>
      <c r="P70" s="377">
        <v>34044.9</v>
      </c>
    </row>
    <row r="71" spans="1:16" s="379" customFormat="1" ht="12" customHeight="1" x14ac:dyDescent="0.2">
      <c r="A71" s="375" t="s">
        <v>514</v>
      </c>
      <c r="B71" s="375" t="s">
        <v>524</v>
      </c>
      <c r="C71" s="756"/>
      <c r="D71" s="756"/>
      <c r="E71" s="757"/>
      <c r="F71" s="759"/>
      <c r="G71" s="756"/>
      <c r="H71" s="756" t="s">
        <v>525</v>
      </c>
      <c r="I71" s="760"/>
      <c r="J71" s="756" t="s">
        <v>525</v>
      </c>
      <c r="K71" s="760"/>
      <c r="L71" s="378">
        <v>4</v>
      </c>
      <c r="M71" s="377">
        <v>22437.93</v>
      </c>
      <c r="N71" s="759"/>
      <c r="O71" s="378">
        <v>0</v>
      </c>
      <c r="P71" s="377">
        <v>0</v>
      </c>
    </row>
    <row r="72" spans="1:16" s="379" customFormat="1" ht="12" customHeight="1" x14ac:dyDescent="0.2">
      <c r="A72" s="375" t="s">
        <v>514</v>
      </c>
      <c r="B72" s="375" t="s">
        <v>515</v>
      </c>
      <c r="C72" s="756" t="s">
        <v>99</v>
      </c>
      <c r="D72" s="756" t="s">
        <v>645</v>
      </c>
      <c r="E72" s="757">
        <v>10000</v>
      </c>
      <c r="F72" s="758" t="s">
        <v>646</v>
      </c>
      <c r="G72" s="756" t="s">
        <v>647</v>
      </c>
      <c r="H72" s="756" t="s">
        <v>648</v>
      </c>
      <c r="I72" s="760" t="s">
        <v>520</v>
      </c>
      <c r="J72" s="756" t="s">
        <v>649</v>
      </c>
      <c r="K72" s="760" t="s">
        <v>522</v>
      </c>
      <c r="L72" s="378">
        <v>8</v>
      </c>
      <c r="M72" s="377">
        <f>76060.84-1500</f>
        <v>74560.84</v>
      </c>
      <c r="N72" s="761" t="s">
        <v>1018</v>
      </c>
      <c r="O72" s="378">
        <v>5</v>
      </c>
      <c r="P72" s="377">
        <v>50842.97</v>
      </c>
    </row>
    <row r="73" spans="1:16" s="379" customFormat="1" ht="12" customHeight="1" x14ac:dyDescent="0.2">
      <c r="A73" s="375" t="s">
        <v>514</v>
      </c>
      <c r="B73" s="375" t="s">
        <v>524</v>
      </c>
      <c r="C73" s="756"/>
      <c r="D73" s="756"/>
      <c r="E73" s="757"/>
      <c r="F73" s="759"/>
      <c r="G73" s="756"/>
      <c r="H73" s="756" t="s">
        <v>525</v>
      </c>
      <c r="I73" s="760"/>
      <c r="J73" s="756" t="s">
        <v>525</v>
      </c>
      <c r="K73" s="760"/>
      <c r="L73" s="378">
        <v>4</v>
      </c>
      <c r="M73" s="377">
        <v>30433.289999999997</v>
      </c>
      <c r="N73" s="759"/>
      <c r="O73" s="378">
        <v>1</v>
      </c>
      <c r="P73" s="377">
        <v>10174.15</v>
      </c>
    </row>
    <row r="74" spans="1:16" s="379" customFormat="1" ht="12" customHeight="1" x14ac:dyDescent="0.2">
      <c r="A74" s="375" t="s">
        <v>514</v>
      </c>
      <c r="B74" s="375" t="s">
        <v>515</v>
      </c>
      <c r="C74" s="756" t="s">
        <v>99</v>
      </c>
      <c r="D74" s="756" t="s">
        <v>650</v>
      </c>
      <c r="E74" s="757">
        <v>5500</v>
      </c>
      <c r="F74" s="758" t="s">
        <v>651</v>
      </c>
      <c r="G74" s="756" t="s">
        <v>652</v>
      </c>
      <c r="H74" s="756" t="s">
        <v>529</v>
      </c>
      <c r="I74" s="760" t="s">
        <v>520</v>
      </c>
      <c r="J74" s="756" t="s">
        <v>530</v>
      </c>
      <c r="K74" s="760" t="s">
        <v>522</v>
      </c>
      <c r="L74" s="378">
        <v>8</v>
      </c>
      <c r="M74" s="377">
        <v>45506.439999999995</v>
      </c>
      <c r="N74" s="761" t="s">
        <v>1018</v>
      </c>
      <c r="O74" s="378">
        <v>6</v>
      </c>
      <c r="P74" s="377">
        <v>34044.9</v>
      </c>
    </row>
    <row r="75" spans="1:16" s="379" customFormat="1" ht="12" customHeight="1" x14ac:dyDescent="0.2">
      <c r="A75" s="375" t="s">
        <v>514</v>
      </c>
      <c r="B75" s="375" t="s">
        <v>524</v>
      </c>
      <c r="C75" s="756"/>
      <c r="D75" s="756"/>
      <c r="E75" s="757"/>
      <c r="F75" s="759"/>
      <c r="G75" s="756"/>
      <c r="H75" s="756" t="s">
        <v>525</v>
      </c>
      <c r="I75" s="760"/>
      <c r="J75" s="756" t="s">
        <v>525</v>
      </c>
      <c r="K75" s="760"/>
      <c r="L75" s="378">
        <v>4</v>
      </c>
      <c r="M75" s="377">
        <v>22453.599999999999</v>
      </c>
      <c r="N75" s="759"/>
      <c r="O75" s="378">
        <v>0</v>
      </c>
      <c r="P75" s="377">
        <v>0</v>
      </c>
    </row>
    <row r="76" spans="1:16" s="379" customFormat="1" ht="12" customHeight="1" x14ac:dyDescent="0.2">
      <c r="A76" s="375" t="s">
        <v>514</v>
      </c>
      <c r="B76" s="375" t="s">
        <v>515</v>
      </c>
      <c r="C76" s="756" t="s">
        <v>99</v>
      </c>
      <c r="D76" s="756" t="s">
        <v>653</v>
      </c>
      <c r="E76" s="757">
        <v>5000</v>
      </c>
      <c r="F76" s="758" t="s">
        <v>654</v>
      </c>
      <c r="G76" s="756" t="s">
        <v>655</v>
      </c>
      <c r="H76" s="756" t="s">
        <v>529</v>
      </c>
      <c r="I76" s="760" t="s">
        <v>520</v>
      </c>
      <c r="J76" s="756" t="s">
        <v>530</v>
      </c>
      <c r="K76" s="756" t="s">
        <v>522</v>
      </c>
      <c r="L76" s="376">
        <v>12</v>
      </c>
      <c r="M76" s="377">
        <v>61576.08</v>
      </c>
      <c r="N76" s="761" t="s">
        <v>1018</v>
      </c>
      <c r="O76" s="378">
        <v>6</v>
      </c>
      <c r="P76" s="377">
        <v>30989.690000000002</v>
      </c>
    </row>
    <row r="77" spans="1:16" s="379" customFormat="1" ht="12" customHeight="1" x14ac:dyDescent="0.2">
      <c r="A77" s="375" t="s">
        <v>514</v>
      </c>
      <c r="B77" s="375" t="s">
        <v>524</v>
      </c>
      <c r="C77" s="756"/>
      <c r="D77" s="756"/>
      <c r="E77" s="757"/>
      <c r="F77" s="759"/>
      <c r="G77" s="756"/>
      <c r="H77" s="756" t="s">
        <v>525</v>
      </c>
      <c r="I77" s="760"/>
      <c r="J77" s="756" t="s">
        <v>525</v>
      </c>
      <c r="K77" s="756"/>
      <c r="L77" s="376">
        <v>0</v>
      </c>
      <c r="M77" s="377">
        <v>0</v>
      </c>
      <c r="N77" s="759"/>
      <c r="O77" s="378">
        <v>0</v>
      </c>
      <c r="P77" s="377">
        <v>0</v>
      </c>
    </row>
    <row r="78" spans="1:16" s="379" customFormat="1" ht="12" customHeight="1" x14ac:dyDescent="0.2">
      <c r="A78" s="375" t="s">
        <v>514</v>
      </c>
      <c r="B78" s="375" t="s">
        <v>515</v>
      </c>
      <c r="C78" s="756" t="s">
        <v>99</v>
      </c>
      <c r="D78" s="756" t="s">
        <v>554</v>
      </c>
      <c r="E78" s="757">
        <v>2500</v>
      </c>
      <c r="F78" s="758" t="s">
        <v>656</v>
      </c>
      <c r="G78" s="756" t="s">
        <v>657</v>
      </c>
      <c r="H78" s="762"/>
      <c r="I78" s="760"/>
      <c r="J78" s="762"/>
      <c r="K78" s="760" t="s">
        <v>522</v>
      </c>
      <c r="L78" s="378">
        <v>8</v>
      </c>
      <c r="M78" s="377">
        <v>21507.200000000001</v>
      </c>
      <c r="N78" s="761" t="s">
        <v>1018</v>
      </c>
      <c r="O78" s="378">
        <v>5</v>
      </c>
      <c r="P78" s="377">
        <v>13370.75</v>
      </c>
    </row>
    <row r="79" spans="1:16" s="379" customFormat="1" ht="12" customHeight="1" x14ac:dyDescent="0.2">
      <c r="A79" s="375" t="s">
        <v>514</v>
      </c>
      <c r="B79" s="375" t="s">
        <v>524</v>
      </c>
      <c r="C79" s="756"/>
      <c r="D79" s="756"/>
      <c r="E79" s="757"/>
      <c r="F79" s="759"/>
      <c r="G79" s="756"/>
      <c r="H79" s="762"/>
      <c r="I79" s="760"/>
      <c r="J79" s="762"/>
      <c r="K79" s="760"/>
      <c r="L79" s="378">
        <v>4</v>
      </c>
      <c r="M79" s="377">
        <v>10453.6</v>
      </c>
      <c r="N79" s="759"/>
      <c r="O79" s="378">
        <v>1</v>
      </c>
      <c r="P79" s="377">
        <v>2674.15</v>
      </c>
    </row>
    <row r="80" spans="1:16" s="379" customFormat="1" ht="12" customHeight="1" x14ac:dyDescent="0.2">
      <c r="A80" s="375" t="s">
        <v>514</v>
      </c>
      <c r="B80" s="375" t="s">
        <v>515</v>
      </c>
      <c r="C80" s="756" t="s">
        <v>99</v>
      </c>
      <c r="D80" s="756" t="s">
        <v>596</v>
      </c>
      <c r="E80" s="757">
        <v>7800</v>
      </c>
      <c r="F80" s="758" t="s">
        <v>658</v>
      </c>
      <c r="G80" s="756" t="s">
        <v>659</v>
      </c>
      <c r="H80" s="756" t="s">
        <v>529</v>
      </c>
      <c r="I80" s="760" t="s">
        <v>520</v>
      </c>
      <c r="J80" s="756" t="s">
        <v>530</v>
      </c>
      <c r="K80" s="760" t="s">
        <v>522</v>
      </c>
      <c r="L80" s="378">
        <v>8</v>
      </c>
      <c r="M80" s="377">
        <v>23686.58</v>
      </c>
      <c r="N80" s="763"/>
      <c r="O80" s="764"/>
      <c r="P80" s="765"/>
    </row>
    <row r="81" spans="1:16" s="379" customFormat="1" ht="12" customHeight="1" x14ac:dyDescent="0.2">
      <c r="A81" s="375" t="s">
        <v>514</v>
      </c>
      <c r="B81" s="375" t="s">
        <v>524</v>
      </c>
      <c r="C81" s="756"/>
      <c r="D81" s="756"/>
      <c r="E81" s="757"/>
      <c r="F81" s="759"/>
      <c r="G81" s="756"/>
      <c r="H81" s="756" t="s">
        <v>525</v>
      </c>
      <c r="I81" s="760"/>
      <c r="J81" s="756" t="s">
        <v>525</v>
      </c>
      <c r="K81" s="760"/>
      <c r="L81" s="378">
        <v>4</v>
      </c>
      <c r="M81" s="377">
        <v>15565.17</v>
      </c>
      <c r="N81" s="766"/>
      <c r="O81" s="767"/>
      <c r="P81" s="768"/>
    </row>
    <row r="82" spans="1:16" s="379" customFormat="1" ht="12" customHeight="1" x14ac:dyDescent="0.2">
      <c r="A82" s="375" t="s">
        <v>514</v>
      </c>
      <c r="B82" s="375" t="s">
        <v>515</v>
      </c>
      <c r="C82" s="756" t="s">
        <v>99</v>
      </c>
      <c r="D82" s="756" t="s">
        <v>540</v>
      </c>
      <c r="E82" s="757">
        <v>3000</v>
      </c>
      <c r="F82" s="758" t="s">
        <v>660</v>
      </c>
      <c r="G82" s="756" t="s">
        <v>661</v>
      </c>
      <c r="H82" s="756" t="s">
        <v>519</v>
      </c>
      <c r="I82" s="760" t="s">
        <v>520</v>
      </c>
      <c r="J82" s="756" t="s">
        <v>521</v>
      </c>
      <c r="K82" s="756" t="s">
        <v>522</v>
      </c>
      <c r="L82" s="376">
        <v>12</v>
      </c>
      <c r="M82" s="377">
        <v>37960.800000000003</v>
      </c>
      <c r="N82" s="761" t="s">
        <v>1018</v>
      </c>
      <c r="O82" s="378">
        <v>6</v>
      </c>
      <c r="P82" s="377">
        <v>19044.900000000001</v>
      </c>
    </row>
    <row r="83" spans="1:16" s="379" customFormat="1" ht="12" customHeight="1" x14ac:dyDescent="0.2">
      <c r="A83" s="375" t="s">
        <v>514</v>
      </c>
      <c r="B83" s="375" t="s">
        <v>524</v>
      </c>
      <c r="C83" s="756"/>
      <c r="D83" s="756"/>
      <c r="E83" s="757"/>
      <c r="F83" s="759"/>
      <c r="G83" s="756"/>
      <c r="H83" s="756" t="s">
        <v>525</v>
      </c>
      <c r="I83" s="760"/>
      <c r="J83" s="756" t="s">
        <v>525</v>
      </c>
      <c r="K83" s="756"/>
      <c r="L83" s="376">
        <v>0</v>
      </c>
      <c r="M83" s="377">
        <v>0</v>
      </c>
      <c r="N83" s="759"/>
      <c r="O83" s="378">
        <v>0</v>
      </c>
      <c r="P83" s="377">
        <v>0</v>
      </c>
    </row>
    <row r="84" spans="1:16" s="379" customFormat="1" ht="12" customHeight="1" x14ac:dyDescent="0.2">
      <c r="A84" s="375" t="s">
        <v>514</v>
      </c>
      <c r="B84" s="375" t="s">
        <v>515</v>
      </c>
      <c r="C84" s="756" t="s">
        <v>99</v>
      </c>
      <c r="D84" s="756" t="s">
        <v>662</v>
      </c>
      <c r="E84" s="757">
        <v>5500</v>
      </c>
      <c r="F84" s="758" t="s">
        <v>663</v>
      </c>
      <c r="G84" s="756" t="s">
        <v>664</v>
      </c>
      <c r="H84" s="756" t="s">
        <v>529</v>
      </c>
      <c r="I84" s="760" t="s">
        <v>520</v>
      </c>
      <c r="J84" s="756" t="s">
        <v>530</v>
      </c>
      <c r="K84" s="756" t="s">
        <v>522</v>
      </c>
      <c r="L84" s="376">
        <v>12</v>
      </c>
      <c r="M84" s="377">
        <v>67939.03</v>
      </c>
      <c r="N84" s="761" t="s">
        <v>1018</v>
      </c>
      <c r="O84" s="378">
        <v>6</v>
      </c>
      <c r="P84" s="377">
        <v>34044.9</v>
      </c>
    </row>
    <row r="85" spans="1:16" s="379" customFormat="1" ht="12" customHeight="1" x14ac:dyDescent="0.2">
      <c r="A85" s="375" t="s">
        <v>514</v>
      </c>
      <c r="B85" s="375" t="s">
        <v>524</v>
      </c>
      <c r="C85" s="756"/>
      <c r="D85" s="756"/>
      <c r="E85" s="757"/>
      <c r="F85" s="759"/>
      <c r="G85" s="756"/>
      <c r="H85" s="756" t="s">
        <v>525</v>
      </c>
      <c r="I85" s="760"/>
      <c r="J85" s="756" t="s">
        <v>525</v>
      </c>
      <c r="K85" s="756"/>
      <c r="L85" s="376">
        <v>0</v>
      </c>
      <c r="M85" s="377">
        <v>0</v>
      </c>
      <c r="N85" s="759"/>
      <c r="O85" s="378">
        <v>0</v>
      </c>
      <c r="P85" s="377">
        <v>0</v>
      </c>
    </row>
    <row r="86" spans="1:16" s="379" customFormat="1" ht="12" customHeight="1" x14ac:dyDescent="0.2">
      <c r="A86" s="375" t="s">
        <v>514</v>
      </c>
      <c r="B86" s="375" t="s">
        <v>515</v>
      </c>
      <c r="C86" s="756" t="s">
        <v>99</v>
      </c>
      <c r="D86" s="756" t="s">
        <v>665</v>
      </c>
      <c r="E86" s="757">
        <v>6700</v>
      </c>
      <c r="F86" s="758" t="s">
        <v>666</v>
      </c>
      <c r="G86" s="756" t="s">
        <v>667</v>
      </c>
      <c r="H86" s="756" t="s">
        <v>648</v>
      </c>
      <c r="I86" s="760" t="s">
        <v>520</v>
      </c>
      <c r="J86" s="756" t="s">
        <v>649</v>
      </c>
      <c r="K86" s="760" t="s">
        <v>522</v>
      </c>
      <c r="L86" s="378">
        <v>8</v>
      </c>
      <c r="M86" s="377">
        <v>54989.95</v>
      </c>
      <c r="N86" s="761" t="s">
        <v>1018</v>
      </c>
      <c r="O86" s="378">
        <v>5</v>
      </c>
      <c r="P86" s="377">
        <v>34370.75</v>
      </c>
    </row>
    <row r="87" spans="1:16" s="379" customFormat="1" ht="12" customHeight="1" x14ac:dyDescent="0.2">
      <c r="A87" s="375" t="s">
        <v>514</v>
      </c>
      <c r="B87" s="375" t="s">
        <v>524</v>
      </c>
      <c r="C87" s="756"/>
      <c r="D87" s="756"/>
      <c r="E87" s="757"/>
      <c r="F87" s="759"/>
      <c r="G87" s="756"/>
      <c r="H87" s="756" t="s">
        <v>525</v>
      </c>
      <c r="I87" s="760"/>
      <c r="J87" s="756" t="s">
        <v>525</v>
      </c>
      <c r="K87" s="760"/>
      <c r="L87" s="378">
        <v>4</v>
      </c>
      <c r="M87" s="377">
        <v>27236.85</v>
      </c>
      <c r="N87" s="759"/>
      <c r="O87" s="378">
        <v>1</v>
      </c>
      <c r="P87" s="377">
        <v>6874.15</v>
      </c>
    </row>
    <row r="88" spans="1:16" s="379" customFormat="1" ht="12" customHeight="1" x14ac:dyDescent="0.2">
      <c r="A88" s="375" t="s">
        <v>514</v>
      </c>
      <c r="B88" s="375" t="s">
        <v>515</v>
      </c>
      <c r="C88" s="756" t="s">
        <v>99</v>
      </c>
      <c r="D88" s="756" t="s">
        <v>668</v>
      </c>
      <c r="E88" s="757">
        <v>5500</v>
      </c>
      <c r="F88" s="758" t="s">
        <v>669</v>
      </c>
      <c r="G88" s="756" t="s">
        <v>670</v>
      </c>
      <c r="H88" s="756" t="s">
        <v>529</v>
      </c>
      <c r="I88" s="760" t="s">
        <v>520</v>
      </c>
      <c r="J88" s="756" t="s">
        <v>530</v>
      </c>
      <c r="K88" s="760" t="s">
        <v>522</v>
      </c>
      <c r="L88" s="378">
        <v>8</v>
      </c>
      <c r="M88" s="377">
        <v>45507.199999999997</v>
      </c>
      <c r="N88" s="761" t="s">
        <v>1018</v>
      </c>
      <c r="O88" s="378">
        <v>6</v>
      </c>
      <c r="P88" s="377">
        <v>34044.9</v>
      </c>
    </row>
    <row r="89" spans="1:16" s="379" customFormat="1" ht="12" customHeight="1" x14ac:dyDescent="0.2">
      <c r="A89" s="375" t="s">
        <v>514</v>
      </c>
      <c r="B89" s="375" t="s">
        <v>524</v>
      </c>
      <c r="C89" s="756"/>
      <c r="D89" s="756"/>
      <c r="E89" s="757"/>
      <c r="F89" s="759"/>
      <c r="G89" s="756"/>
      <c r="H89" s="756" t="s">
        <v>525</v>
      </c>
      <c r="I89" s="760"/>
      <c r="J89" s="756" t="s">
        <v>525</v>
      </c>
      <c r="K89" s="760"/>
      <c r="L89" s="378">
        <v>4</v>
      </c>
      <c r="M89" s="377">
        <v>22453.599999999999</v>
      </c>
      <c r="N89" s="759"/>
      <c r="O89" s="378">
        <v>0</v>
      </c>
      <c r="P89" s="377">
        <v>0</v>
      </c>
    </row>
    <row r="90" spans="1:16" s="379" customFormat="1" ht="12" customHeight="1" x14ac:dyDescent="0.2">
      <c r="A90" s="375" t="s">
        <v>514</v>
      </c>
      <c r="B90" s="375" t="s">
        <v>515</v>
      </c>
      <c r="C90" s="756" t="s">
        <v>99</v>
      </c>
      <c r="D90" s="756" t="s">
        <v>671</v>
      </c>
      <c r="E90" s="757">
        <v>5000</v>
      </c>
      <c r="F90" s="758" t="s">
        <v>672</v>
      </c>
      <c r="G90" s="756" t="s">
        <v>673</v>
      </c>
      <c r="H90" s="756" t="s">
        <v>529</v>
      </c>
      <c r="I90" s="760" t="s">
        <v>520</v>
      </c>
      <c r="J90" s="756" t="s">
        <v>530</v>
      </c>
      <c r="K90" s="760" t="s">
        <v>522</v>
      </c>
      <c r="L90" s="378">
        <v>8</v>
      </c>
      <c r="M90" s="377">
        <v>41420.039999999994</v>
      </c>
      <c r="N90" s="761" t="s">
        <v>1018</v>
      </c>
      <c r="O90" s="378">
        <v>6</v>
      </c>
      <c r="P90" s="377">
        <v>31019.550000000003</v>
      </c>
    </row>
    <row r="91" spans="1:16" s="379" customFormat="1" ht="12" customHeight="1" x14ac:dyDescent="0.2">
      <c r="A91" s="375" t="s">
        <v>514</v>
      </c>
      <c r="B91" s="375" t="s">
        <v>524</v>
      </c>
      <c r="C91" s="756"/>
      <c r="D91" s="756"/>
      <c r="E91" s="757"/>
      <c r="F91" s="759"/>
      <c r="G91" s="756"/>
      <c r="H91" s="756" t="s">
        <v>525</v>
      </c>
      <c r="I91" s="760"/>
      <c r="J91" s="756" t="s">
        <v>525</v>
      </c>
      <c r="K91" s="760"/>
      <c r="L91" s="378">
        <v>4</v>
      </c>
      <c r="M91" s="377">
        <v>20403.599999999999</v>
      </c>
      <c r="N91" s="759"/>
      <c r="O91" s="378">
        <v>0</v>
      </c>
      <c r="P91" s="377">
        <v>0</v>
      </c>
    </row>
    <row r="92" spans="1:16" s="379" customFormat="1" ht="12" customHeight="1" x14ac:dyDescent="0.2">
      <c r="A92" s="375" t="s">
        <v>514</v>
      </c>
      <c r="B92" s="375" t="s">
        <v>515</v>
      </c>
      <c r="C92" s="756" t="s">
        <v>99</v>
      </c>
      <c r="D92" s="756" t="s">
        <v>674</v>
      </c>
      <c r="E92" s="757">
        <v>4500</v>
      </c>
      <c r="F92" s="758" t="s">
        <v>675</v>
      </c>
      <c r="G92" s="756" t="s">
        <v>676</v>
      </c>
      <c r="H92" s="756" t="s">
        <v>677</v>
      </c>
      <c r="I92" s="760" t="s">
        <v>520</v>
      </c>
      <c r="J92" s="756" t="s">
        <v>677</v>
      </c>
      <c r="K92" s="760" t="s">
        <v>522</v>
      </c>
      <c r="L92" s="378">
        <v>8</v>
      </c>
      <c r="M92" s="377">
        <v>37421.56</v>
      </c>
      <c r="N92" s="761" t="s">
        <v>1018</v>
      </c>
      <c r="O92" s="378">
        <v>2</v>
      </c>
      <c r="P92" s="377">
        <v>9299.8599999999988</v>
      </c>
    </row>
    <row r="93" spans="1:16" s="379" customFormat="1" ht="12" customHeight="1" x14ac:dyDescent="0.2">
      <c r="A93" s="375" t="s">
        <v>514</v>
      </c>
      <c r="B93" s="375" t="s">
        <v>524</v>
      </c>
      <c r="C93" s="756"/>
      <c r="D93" s="756"/>
      <c r="E93" s="757"/>
      <c r="F93" s="759"/>
      <c r="G93" s="756"/>
      <c r="H93" s="756" t="s">
        <v>525</v>
      </c>
      <c r="I93" s="760"/>
      <c r="J93" s="756" t="s">
        <v>525</v>
      </c>
      <c r="K93" s="760"/>
      <c r="L93" s="378">
        <v>4</v>
      </c>
      <c r="M93" s="377">
        <v>18425.78</v>
      </c>
      <c r="N93" s="759"/>
      <c r="O93" s="378">
        <v>4</v>
      </c>
      <c r="P93" s="377">
        <v>18604.719999999998</v>
      </c>
    </row>
    <row r="94" spans="1:16" s="379" customFormat="1" ht="12" customHeight="1" x14ac:dyDescent="0.2">
      <c r="A94" s="375" t="s">
        <v>514</v>
      </c>
      <c r="B94" s="375" t="s">
        <v>515</v>
      </c>
      <c r="C94" s="756" t="s">
        <v>99</v>
      </c>
      <c r="D94" s="756" t="s">
        <v>678</v>
      </c>
      <c r="E94" s="757">
        <v>6000</v>
      </c>
      <c r="F94" s="758" t="s">
        <v>679</v>
      </c>
      <c r="G94" s="756" t="s">
        <v>680</v>
      </c>
      <c r="H94" s="756" t="s">
        <v>597</v>
      </c>
      <c r="I94" s="760" t="s">
        <v>520</v>
      </c>
      <c r="J94" s="756" t="s">
        <v>530</v>
      </c>
      <c r="K94" s="760" t="s">
        <v>522</v>
      </c>
      <c r="L94" s="378">
        <v>8</v>
      </c>
      <c r="M94" s="377">
        <v>49168.03</v>
      </c>
      <c r="N94" s="761" t="s">
        <v>1018</v>
      </c>
      <c r="O94" s="378">
        <v>2</v>
      </c>
      <c r="P94" s="377">
        <v>12300.38</v>
      </c>
    </row>
    <row r="95" spans="1:16" s="379" customFormat="1" ht="12" customHeight="1" x14ac:dyDescent="0.2">
      <c r="A95" s="375" t="s">
        <v>514</v>
      </c>
      <c r="B95" s="375" t="s">
        <v>524</v>
      </c>
      <c r="C95" s="756"/>
      <c r="D95" s="756"/>
      <c r="E95" s="757"/>
      <c r="F95" s="759"/>
      <c r="G95" s="756"/>
      <c r="H95" s="756" t="s">
        <v>525</v>
      </c>
      <c r="I95" s="760"/>
      <c r="J95" s="756" t="s">
        <v>525</v>
      </c>
      <c r="K95" s="760"/>
      <c r="L95" s="378">
        <v>4</v>
      </c>
      <c r="M95" s="377">
        <v>24300.269999999997</v>
      </c>
      <c r="N95" s="759"/>
      <c r="O95" s="378">
        <v>4</v>
      </c>
      <c r="P95" s="377">
        <v>24687.019999999997</v>
      </c>
    </row>
    <row r="96" spans="1:16" s="379" customFormat="1" ht="12" customHeight="1" x14ac:dyDescent="0.2">
      <c r="A96" s="375" t="s">
        <v>514</v>
      </c>
      <c r="B96" s="375" t="s">
        <v>515</v>
      </c>
      <c r="C96" s="756" t="s">
        <v>99</v>
      </c>
      <c r="D96" s="756" t="s">
        <v>681</v>
      </c>
      <c r="E96" s="757">
        <v>2500</v>
      </c>
      <c r="F96" s="758" t="s">
        <v>682</v>
      </c>
      <c r="G96" s="756" t="s">
        <v>683</v>
      </c>
      <c r="H96" s="756"/>
      <c r="I96" s="760"/>
      <c r="J96" s="756"/>
      <c r="K96" s="760" t="s">
        <v>522</v>
      </c>
      <c r="L96" s="378">
        <v>8</v>
      </c>
      <c r="M96" s="377">
        <v>20958.61</v>
      </c>
      <c r="N96" s="761" t="s">
        <v>1018</v>
      </c>
      <c r="O96" s="378">
        <v>6</v>
      </c>
      <c r="P96" s="377">
        <v>15920.43</v>
      </c>
    </row>
    <row r="97" spans="1:16" s="379" customFormat="1" ht="12" customHeight="1" x14ac:dyDescent="0.2">
      <c r="A97" s="375" t="s">
        <v>514</v>
      </c>
      <c r="B97" s="375" t="s">
        <v>524</v>
      </c>
      <c r="C97" s="756"/>
      <c r="D97" s="756"/>
      <c r="E97" s="757"/>
      <c r="F97" s="759"/>
      <c r="G97" s="756"/>
      <c r="H97" s="756"/>
      <c r="I97" s="760"/>
      <c r="J97" s="756"/>
      <c r="K97" s="760"/>
      <c r="L97" s="378">
        <v>4</v>
      </c>
      <c r="M97" s="377">
        <v>10178.43</v>
      </c>
      <c r="N97" s="759"/>
      <c r="O97" s="378">
        <v>0</v>
      </c>
      <c r="P97" s="377">
        <v>0</v>
      </c>
    </row>
    <row r="98" spans="1:16" s="379" customFormat="1" ht="12" customHeight="1" x14ac:dyDescent="0.2">
      <c r="A98" s="375" t="s">
        <v>514</v>
      </c>
      <c r="B98" s="375" t="s">
        <v>515</v>
      </c>
      <c r="C98" s="756" t="s">
        <v>99</v>
      </c>
      <c r="D98" s="756" t="s">
        <v>684</v>
      </c>
      <c r="E98" s="757">
        <v>10000</v>
      </c>
      <c r="F98" s="758" t="s">
        <v>685</v>
      </c>
      <c r="G98" s="756" t="s">
        <v>686</v>
      </c>
      <c r="H98" s="756" t="s">
        <v>648</v>
      </c>
      <c r="I98" s="760" t="s">
        <v>520</v>
      </c>
      <c r="J98" s="756" t="s">
        <v>649</v>
      </c>
      <c r="K98" s="760" t="s">
        <v>522</v>
      </c>
      <c r="L98" s="378">
        <v>8</v>
      </c>
      <c r="M98" s="377">
        <v>79083.37000000001</v>
      </c>
      <c r="N98" s="763"/>
      <c r="O98" s="764"/>
      <c r="P98" s="765"/>
    </row>
    <row r="99" spans="1:16" s="379" customFormat="1" ht="12" customHeight="1" x14ac:dyDescent="0.2">
      <c r="A99" s="375" t="s">
        <v>514</v>
      </c>
      <c r="B99" s="375" t="s">
        <v>524</v>
      </c>
      <c r="C99" s="756"/>
      <c r="D99" s="756"/>
      <c r="E99" s="757"/>
      <c r="F99" s="759"/>
      <c r="G99" s="756"/>
      <c r="H99" s="756" t="s">
        <v>525</v>
      </c>
      <c r="I99" s="760"/>
      <c r="J99" s="756" t="s">
        <v>525</v>
      </c>
      <c r="K99" s="760"/>
      <c r="L99" s="378">
        <v>4</v>
      </c>
      <c r="M99" s="377">
        <v>40447.35</v>
      </c>
      <c r="N99" s="766"/>
      <c r="O99" s="767"/>
      <c r="P99" s="768"/>
    </row>
    <row r="100" spans="1:16" s="379" customFormat="1" ht="12" customHeight="1" x14ac:dyDescent="0.2">
      <c r="A100" s="375" t="s">
        <v>514</v>
      </c>
      <c r="B100" s="375" t="s">
        <v>515</v>
      </c>
      <c r="C100" s="756" t="s">
        <v>99</v>
      </c>
      <c r="D100" s="756" t="s">
        <v>687</v>
      </c>
      <c r="E100" s="757">
        <v>5500</v>
      </c>
      <c r="F100" s="758" t="s">
        <v>688</v>
      </c>
      <c r="G100" s="756" t="s">
        <v>689</v>
      </c>
      <c r="H100" s="756" t="s">
        <v>690</v>
      </c>
      <c r="I100" s="760" t="s">
        <v>520</v>
      </c>
      <c r="J100" s="756" t="s">
        <v>691</v>
      </c>
      <c r="K100" s="760" t="s">
        <v>522</v>
      </c>
      <c r="L100" s="378">
        <v>8</v>
      </c>
      <c r="M100" s="377">
        <v>45501.09</v>
      </c>
      <c r="N100" s="761" t="s">
        <v>1018</v>
      </c>
      <c r="O100" s="378">
        <v>6</v>
      </c>
      <c r="P100" s="377">
        <v>34044.9</v>
      </c>
    </row>
    <row r="101" spans="1:16" s="379" customFormat="1" ht="12" customHeight="1" x14ac:dyDescent="0.2">
      <c r="A101" s="375" t="s">
        <v>514</v>
      </c>
      <c r="B101" s="375" t="s">
        <v>524</v>
      </c>
      <c r="C101" s="756"/>
      <c r="D101" s="756"/>
      <c r="E101" s="757"/>
      <c r="F101" s="759"/>
      <c r="G101" s="756"/>
      <c r="H101" s="756" t="s">
        <v>525</v>
      </c>
      <c r="I101" s="760"/>
      <c r="J101" s="756" t="s">
        <v>525</v>
      </c>
      <c r="K101" s="760"/>
      <c r="L101" s="378">
        <v>4</v>
      </c>
      <c r="M101" s="377">
        <v>22452.449999999997</v>
      </c>
      <c r="N101" s="759"/>
      <c r="O101" s="378">
        <v>0</v>
      </c>
      <c r="P101" s="377">
        <v>0</v>
      </c>
    </row>
    <row r="102" spans="1:16" s="379" customFormat="1" ht="12" customHeight="1" x14ac:dyDescent="0.2">
      <c r="A102" s="375" t="s">
        <v>514</v>
      </c>
      <c r="B102" s="375" t="s">
        <v>515</v>
      </c>
      <c r="C102" s="756" t="s">
        <v>99</v>
      </c>
      <c r="D102" s="756" t="s">
        <v>692</v>
      </c>
      <c r="E102" s="757">
        <v>3900</v>
      </c>
      <c r="F102" s="758" t="s">
        <v>693</v>
      </c>
      <c r="G102" s="756" t="s">
        <v>694</v>
      </c>
      <c r="H102" s="756" t="s">
        <v>695</v>
      </c>
      <c r="I102" s="760" t="s">
        <v>607</v>
      </c>
      <c r="J102" s="756" t="s">
        <v>695</v>
      </c>
      <c r="K102" s="760" t="s">
        <v>522</v>
      </c>
      <c r="L102" s="378">
        <v>8</v>
      </c>
      <c r="M102" s="377">
        <v>32683.37</v>
      </c>
      <c r="N102" s="761" t="s">
        <v>1018</v>
      </c>
      <c r="O102" s="378">
        <v>6</v>
      </c>
      <c r="P102" s="377">
        <v>24440.02</v>
      </c>
    </row>
    <row r="103" spans="1:16" s="379" customFormat="1" ht="12" customHeight="1" x14ac:dyDescent="0.2">
      <c r="A103" s="375" t="s">
        <v>514</v>
      </c>
      <c r="B103" s="375" t="s">
        <v>524</v>
      </c>
      <c r="C103" s="756"/>
      <c r="D103" s="756"/>
      <c r="E103" s="757"/>
      <c r="F103" s="759"/>
      <c r="G103" s="756"/>
      <c r="H103" s="756" t="s">
        <v>525</v>
      </c>
      <c r="I103" s="760"/>
      <c r="J103" s="756" t="s">
        <v>525</v>
      </c>
      <c r="K103" s="760"/>
      <c r="L103" s="378">
        <v>4</v>
      </c>
      <c r="M103" s="377">
        <v>16053.6</v>
      </c>
      <c r="N103" s="759"/>
      <c r="O103" s="378">
        <v>0</v>
      </c>
      <c r="P103" s="377">
        <v>0</v>
      </c>
    </row>
    <row r="104" spans="1:16" s="379" customFormat="1" ht="12" customHeight="1" x14ac:dyDescent="0.2">
      <c r="A104" s="375" t="s">
        <v>514</v>
      </c>
      <c r="B104" s="375" t="s">
        <v>515</v>
      </c>
      <c r="C104" s="756" t="s">
        <v>99</v>
      </c>
      <c r="D104" s="756" t="s">
        <v>696</v>
      </c>
      <c r="E104" s="757">
        <v>6700</v>
      </c>
      <c r="F104" s="758" t="s">
        <v>697</v>
      </c>
      <c r="G104" s="756" t="s">
        <v>698</v>
      </c>
      <c r="H104" s="756" t="s">
        <v>597</v>
      </c>
      <c r="I104" s="760" t="s">
        <v>520</v>
      </c>
      <c r="J104" s="756" t="s">
        <v>530</v>
      </c>
      <c r="K104" s="756" t="s">
        <v>522</v>
      </c>
      <c r="L104" s="376">
        <v>2</v>
      </c>
      <c r="M104" s="377">
        <v>17410.899999999998</v>
      </c>
      <c r="N104" s="763"/>
      <c r="O104" s="764"/>
      <c r="P104" s="765"/>
    </row>
    <row r="105" spans="1:16" s="379" customFormat="1" ht="12" customHeight="1" x14ac:dyDescent="0.2">
      <c r="A105" s="375" t="s">
        <v>514</v>
      </c>
      <c r="B105" s="375" t="s">
        <v>524</v>
      </c>
      <c r="C105" s="756"/>
      <c r="D105" s="756"/>
      <c r="E105" s="757"/>
      <c r="F105" s="759"/>
      <c r="G105" s="756"/>
      <c r="H105" s="756" t="s">
        <v>525</v>
      </c>
      <c r="I105" s="760"/>
      <c r="J105" s="756" t="s">
        <v>525</v>
      </c>
      <c r="K105" s="756"/>
      <c r="L105" s="376">
        <v>0</v>
      </c>
      <c r="M105" s="377">
        <v>0</v>
      </c>
      <c r="N105" s="766"/>
      <c r="O105" s="767"/>
      <c r="P105" s="768"/>
    </row>
    <row r="106" spans="1:16" s="379" customFormat="1" ht="12" customHeight="1" x14ac:dyDescent="0.2">
      <c r="A106" s="375" t="s">
        <v>514</v>
      </c>
      <c r="B106" s="375" t="s">
        <v>515</v>
      </c>
      <c r="C106" s="756" t="s">
        <v>99</v>
      </c>
      <c r="D106" s="756" t="s">
        <v>699</v>
      </c>
      <c r="E106" s="757">
        <v>5100</v>
      </c>
      <c r="F106" s="758" t="s">
        <v>700</v>
      </c>
      <c r="G106" s="756" t="s">
        <v>701</v>
      </c>
      <c r="H106" s="756" t="s">
        <v>519</v>
      </c>
      <c r="I106" s="760" t="s">
        <v>520</v>
      </c>
      <c r="J106" s="756" t="s">
        <v>521</v>
      </c>
      <c r="K106" s="760" t="s">
        <v>522</v>
      </c>
      <c r="L106" s="378">
        <v>8</v>
      </c>
      <c r="M106" s="377">
        <v>40067.509999999995</v>
      </c>
      <c r="N106" s="761" t="s">
        <v>1018</v>
      </c>
      <c r="O106" s="378">
        <v>5</v>
      </c>
      <c r="P106" s="377">
        <v>26365.08</v>
      </c>
    </row>
    <row r="107" spans="1:16" s="379" customFormat="1" ht="12" customHeight="1" x14ac:dyDescent="0.2">
      <c r="A107" s="375" t="s">
        <v>514</v>
      </c>
      <c r="B107" s="375" t="s">
        <v>524</v>
      </c>
      <c r="C107" s="756"/>
      <c r="D107" s="756"/>
      <c r="E107" s="757"/>
      <c r="F107" s="759"/>
      <c r="G107" s="756"/>
      <c r="H107" s="756" t="s">
        <v>525</v>
      </c>
      <c r="I107" s="760"/>
      <c r="J107" s="756" t="s">
        <v>525</v>
      </c>
      <c r="K107" s="760"/>
      <c r="L107" s="378">
        <v>4</v>
      </c>
      <c r="M107" s="377">
        <v>16045.210000000001</v>
      </c>
      <c r="N107" s="759"/>
      <c r="O107" s="378">
        <v>1</v>
      </c>
      <c r="P107" s="377">
        <v>5259.98</v>
      </c>
    </row>
    <row r="108" spans="1:16" s="379" customFormat="1" ht="12" customHeight="1" x14ac:dyDescent="0.2">
      <c r="A108" s="375" t="s">
        <v>514</v>
      </c>
      <c r="B108" s="375" t="s">
        <v>515</v>
      </c>
      <c r="C108" s="756" t="s">
        <v>99</v>
      </c>
      <c r="D108" s="756" t="s">
        <v>702</v>
      </c>
      <c r="E108" s="757">
        <v>5000</v>
      </c>
      <c r="F108" s="758" t="s">
        <v>703</v>
      </c>
      <c r="G108" s="756" t="s">
        <v>704</v>
      </c>
      <c r="H108" s="756" t="s">
        <v>705</v>
      </c>
      <c r="I108" s="760" t="s">
        <v>520</v>
      </c>
      <c r="J108" s="756" t="s">
        <v>705</v>
      </c>
      <c r="K108" s="760" t="s">
        <v>522</v>
      </c>
      <c r="L108" s="378">
        <v>8</v>
      </c>
      <c r="M108" s="377">
        <v>41442.61</v>
      </c>
      <c r="N108" s="761" t="s">
        <v>1018</v>
      </c>
      <c r="O108" s="378">
        <v>5</v>
      </c>
      <c r="P108" s="377">
        <v>25857.56</v>
      </c>
    </row>
    <row r="109" spans="1:16" s="379" customFormat="1" ht="12" customHeight="1" x14ac:dyDescent="0.2">
      <c r="A109" s="375" t="s">
        <v>514</v>
      </c>
      <c r="B109" s="375" t="s">
        <v>524</v>
      </c>
      <c r="C109" s="756"/>
      <c r="D109" s="756"/>
      <c r="E109" s="757"/>
      <c r="F109" s="759"/>
      <c r="G109" s="756"/>
      <c r="H109" s="756" t="s">
        <v>525</v>
      </c>
      <c r="I109" s="760"/>
      <c r="J109" s="756" t="s">
        <v>525</v>
      </c>
      <c r="K109" s="760"/>
      <c r="L109" s="378">
        <v>4</v>
      </c>
      <c r="M109" s="377">
        <v>20418.879999999997</v>
      </c>
      <c r="N109" s="759"/>
      <c r="O109" s="378">
        <v>1</v>
      </c>
      <c r="P109" s="377">
        <v>5167.8999999999996</v>
      </c>
    </row>
    <row r="110" spans="1:16" s="379" customFormat="1" ht="12" customHeight="1" x14ac:dyDescent="0.2">
      <c r="A110" s="375" t="s">
        <v>514</v>
      </c>
      <c r="B110" s="375" t="s">
        <v>515</v>
      </c>
      <c r="C110" s="756" t="s">
        <v>99</v>
      </c>
      <c r="D110" s="756" t="s">
        <v>706</v>
      </c>
      <c r="E110" s="757">
        <v>3200</v>
      </c>
      <c r="F110" s="758" t="s">
        <v>707</v>
      </c>
      <c r="G110" s="756" t="s">
        <v>708</v>
      </c>
      <c r="H110" s="756" t="s">
        <v>709</v>
      </c>
      <c r="I110" s="760" t="s">
        <v>710</v>
      </c>
      <c r="J110" s="756" t="s">
        <v>709</v>
      </c>
      <c r="K110" s="760" t="s">
        <v>522</v>
      </c>
      <c r="L110" s="378">
        <v>8</v>
      </c>
      <c r="M110" s="377">
        <v>27090.09</v>
      </c>
      <c r="N110" s="761" t="s">
        <v>1018</v>
      </c>
      <c r="O110" s="378">
        <v>2</v>
      </c>
      <c r="P110" s="377">
        <v>6740.74</v>
      </c>
    </row>
    <row r="111" spans="1:16" s="379" customFormat="1" ht="12" customHeight="1" x14ac:dyDescent="0.2">
      <c r="A111" s="375" t="s">
        <v>514</v>
      </c>
      <c r="B111" s="375" t="s">
        <v>524</v>
      </c>
      <c r="C111" s="756"/>
      <c r="D111" s="756"/>
      <c r="E111" s="757"/>
      <c r="F111" s="759"/>
      <c r="G111" s="756"/>
      <c r="H111" s="756" t="s">
        <v>525</v>
      </c>
      <c r="I111" s="760"/>
      <c r="J111" s="756" t="s">
        <v>525</v>
      </c>
      <c r="K111" s="760"/>
      <c r="L111" s="378">
        <v>4</v>
      </c>
      <c r="M111" s="377">
        <v>13245.16</v>
      </c>
      <c r="N111" s="759"/>
      <c r="O111" s="378">
        <v>4</v>
      </c>
      <c r="P111" s="377">
        <v>13496.6</v>
      </c>
    </row>
    <row r="112" spans="1:16" s="379" customFormat="1" ht="12" customHeight="1" x14ac:dyDescent="0.2">
      <c r="A112" s="375" t="s">
        <v>514</v>
      </c>
      <c r="B112" s="375" t="s">
        <v>515</v>
      </c>
      <c r="C112" s="756" t="s">
        <v>99</v>
      </c>
      <c r="D112" s="756" t="s">
        <v>696</v>
      </c>
      <c r="E112" s="757">
        <v>6700</v>
      </c>
      <c r="F112" s="758" t="s">
        <v>711</v>
      </c>
      <c r="G112" s="756" t="s">
        <v>712</v>
      </c>
      <c r="H112" s="756" t="s">
        <v>597</v>
      </c>
      <c r="I112" s="760" t="s">
        <v>520</v>
      </c>
      <c r="J112" s="756" t="s">
        <v>530</v>
      </c>
      <c r="K112" s="760" t="s">
        <v>522</v>
      </c>
      <c r="L112" s="378">
        <v>8</v>
      </c>
      <c r="M112" s="377">
        <v>55043.45</v>
      </c>
      <c r="N112" s="761" t="s">
        <v>1018</v>
      </c>
      <c r="O112" s="378">
        <v>5</v>
      </c>
      <c r="P112" s="377">
        <v>34370.75</v>
      </c>
    </row>
    <row r="113" spans="1:16" s="379" customFormat="1" ht="12" customHeight="1" x14ac:dyDescent="0.2">
      <c r="A113" s="375" t="s">
        <v>514</v>
      </c>
      <c r="B113" s="375" t="s">
        <v>524</v>
      </c>
      <c r="C113" s="756"/>
      <c r="D113" s="756"/>
      <c r="E113" s="757"/>
      <c r="F113" s="759"/>
      <c r="G113" s="756"/>
      <c r="H113" s="756" t="s">
        <v>525</v>
      </c>
      <c r="I113" s="760"/>
      <c r="J113" s="756" t="s">
        <v>525</v>
      </c>
      <c r="K113" s="760"/>
      <c r="L113" s="378">
        <v>4</v>
      </c>
      <c r="M113" s="377">
        <v>27225.68</v>
      </c>
      <c r="N113" s="759"/>
      <c r="O113" s="378">
        <v>1</v>
      </c>
      <c r="P113" s="377">
        <v>6874.15</v>
      </c>
    </row>
    <row r="114" spans="1:16" s="379" customFormat="1" ht="12" customHeight="1" x14ac:dyDescent="0.2">
      <c r="A114" s="375" t="s">
        <v>514</v>
      </c>
      <c r="B114" s="375" t="s">
        <v>515</v>
      </c>
      <c r="C114" s="756" t="s">
        <v>99</v>
      </c>
      <c r="D114" s="756" t="s">
        <v>713</v>
      </c>
      <c r="E114" s="757">
        <v>6000</v>
      </c>
      <c r="F114" s="758" t="s">
        <v>714</v>
      </c>
      <c r="G114" s="756" t="s">
        <v>715</v>
      </c>
      <c r="H114" s="756" t="s">
        <v>716</v>
      </c>
      <c r="I114" s="760" t="s">
        <v>520</v>
      </c>
      <c r="J114" s="756" t="s">
        <v>649</v>
      </c>
      <c r="K114" s="760" t="s">
        <v>522</v>
      </c>
      <c r="L114" s="378">
        <v>8</v>
      </c>
      <c r="M114" s="377">
        <v>49313.85</v>
      </c>
      <c r="N114" s="761" t="s">
        <v>1018</v>
      </c>
      <c r="O114" s="378">
        <v>2</v>
      </c>
      <c r="P114" s="377">
        <v>12342.05</v>
      </c>
    </row>
    <row r="115" spans="1:16" s="379" customFormat="1" ht="12" customHeight="1" x14ac:dyDescent="0.2">
      <c r="A115" s="375" t="s">
        <v>514</v>
      </c>
      <c r="B115" s="375" t="s">
        <v>524</v>
      </c>
      <c r="C115" s="756"/>
      <c r="D115" s="756"/>
      <c r="E115" s="757"/>
      <c r="F115" s="759"/>
      <c r="G115" s="756"/>
      <c r="H115" s="756" t="s">
        <v>525</v>
      </c>
      <c r="I115" s="760"/>
      <c r="J115" s="756" t="s">
        <v>525</v>
      </c>
      <c r="K115" s="760"/>
      <c r="L115" s="378">
        <v>4</v>
      </c>
      <c r="M115" s="377">
        <v>24259.43</v>
      </c>
      <c r="N115" s="759"/>
      <c r="O115" s="378">
        <v>4</v>
      </c>
      <c r="P115" s="377">
        <v>24670.35</v>
      </c>
    </row>
    <row r="116" spans="1:16" s="379" customFormat="1" ht="12" customHeight="1" x14ac:dyDescent="0.2">
      <c r="A116" s="375" t="s">
        <v>514</v>
      </c>
      <c r="B116" s="375" t="s">
        <v>515</v>
      </c>
      <c r="C116" s="756" t="s">
        <v>99</v>
      </c>
      <c r="D116" s="756" t="s">
        <v>596</v>
      </c>
      <c r="E116" s="757">
        <v>7800</v>
      </c>
      <c r="F116" s="758" t="s">
        <v>717</v>
      </c>
      <c r="G116" s="756" t="s">
        <v>718</v>
      </c>
      <c r="H116" s="756" t="s">
        <v>529</v>
      </c>
      <c r="I116" s="760" t="s">
        <v>520</v>
      </c>
      <c r="J116" s="756" t="s">
        <v>530</v>
      </c>
      <c r="K116" s="760" t="s">
        <v>522</v>
      </c>
      <c r="L116" s="378">
        <v>8</v>
      </c>
      <c r="M116" s="377">
        <v>87002.69</v>
      </c>
      <c r="N116" s="761" t="s">
        <v>1018</v>
      </c>
      <c r="O116" s="378">
        <v>6</v>
      </c>
      <c r="P116" s="377">
        <v>47811.310000000005</v>
      </c>
    </row>
    <row r="117" spans="1:16" s="379" customFormat="1" ht="12" customHeight="1" x14ac:dyDescent="0.2">
      <c r="A117" s="375" t="s">
        <v>514</v>
      </c>
      <c r="B117" s="375" t="s">
        <v>524</v>
      </c>
      <c r="C117" s="756"/>
      <c r="D117" s="756"/>
      <c r="E117" s="757"/>
      <c r="F117" s="759"/>
      <c r="G117" s="756"/>
      <c r="H117" s="756" t="s">
        <v>525</v>
      </c>
      <c r="I117" s="760"/>
      <c r="J117" s="756" t="s">
        <v>525</v>
      </c>
      <c r="K117" s="760"/>
      <c r="L117" s="378">
        <v>4</v>
      </c>
      <c r="M117" s="377">
        <v>14137.849999999999</v>
      </c>
      <c r="N117" s="759"/>
      <c r="O117" s="378">
        <v>0</v>
      </c>
      <c r="P117" s="377">
        <v>0</v>
      </c>
    </row>
    <row r="118" spans="1:16" s="379" customFormat="1" ht="12" customHeight="1" x14ac:dyDescent="0.2">
      <c r="A118" s="375" t="s">
        <v>514</v>
      </c>
      <c r="B118" s="375" t="s">
        <v>515</v>
      </c>
      <c r="C118" s="756" t="s">
        <v>99</v>
      </c>
      <c r="D118" s="756" t="s">
        <v>719</v>
      </c>
      <c r="E118" s="757">
        <v>6200</v>
      </c>
      <c r="F118" s="758" t="s">
        <v>720</v>
      </c>
      <c r="G118" s="756" t="s">
        <v>721</v>
      </c>
      <c r="H118" s="756" t="s">
        <v>722</v>
      </c>
      <c r="I118" s="760" t="s">
        <v>520</v>
      </c>
      <c r="J118" s="756" t="s">
        <v>649</v>
      </c>
      <c r="K118" s="760" t="s">
        <v>522</v>
      </c>
      <c r="L118" s="378">
        <v>8</v>
      </c>
      <c r="M118" s="377">
        <v>51038.31</v>
      </c>
      <c r="N118" s="761" t="s">
        <v>1018</v>
      </c>
      <c r="O118" s="378">
        <v>5</v>
      </c>
      <c r="P118" s="377">
        <v>31870.75</v>
      </c>
    </row>
    <row r="119" spans="1:16" s="379" customFormat="1" ht="12" customHeight="1" x14ac:dyDescent="0.2">
      <c r="A119" s="375" t="s">
        <v>514</v>
      </c>
      <c r="B119" s="375" t="s">
        <v>524</v>
      </c>
      <c r="C119" s="756"/>
      <c r="D119" s="756"/>
      <c r="E119" s="757"/>
      <c r="F119" s="759"/>
      <c r="G119" s="756"/>
      <c r="H119" s="756" t="s">
        <v>525</v>
      </c>
      <c r="I119" s="760"/>
      <c r="J119" s="756" t="s">
        <v>525</v>
      </c>
      <c r="K119" s="760"/>
      <c r="L119" s="378">
        <v>4</v>
      </c>
      <c r="M119" s="377">
        <v>25192.46</v>
      </c>
      <c r="N119" s="759"/>
      <c r="O119" s="378">
        <v>1</v>
      </c>
      <c r="P119" s="377">
        <v>6374.15</v>
      </c>
    </row>
    <row r="120" spans="1:16" s="379" customFormat="1" ht="12" customHeight="1" x14ac:dyDescent="0.2">
      <c r="A120" s="375" t="s">
        <v>514</v>
      </c>
      <c r="B120" s="375" t="s">
        <v>515</v>
      </c>
      <c r="C120" s="756" t="s">
        <v>99</v>
      </c>
      <c r="D120" s="756" t="s">
        <v>723</v>
      </c>
      <c r="E120" s="757">
        <v>7500</v>
      </c>
      <c r="F120" s="758" t="s">
        <v>724</v>
      </c>
      <c r="G120" s="756" t="s">
        <v>725</v>
      </c>
      <c r="H120" s="756" t="s">
        <v>597</v>
      </c>
      <c r="I120" s="760" t="s">
        <v>520</v>
      </c>
      <c r="J120" s="756" t="s">
        <v>530</v>
      </c>
      <c r="K120" s="760" t="s">
        <v>522</v>
      </c>
      <c r="L120" s="378">
        <v>8</v>
      </c>
      <c r="M120" s="377">
        <v>60708.229999999996</v>
      </c>
      <c r="N120" s="761" t="s">
        <v>1018</v>
      </c>
      <c r="O120" s="378">
        <v>6</v>
      </c>
      <c r="P120" s="377">
        <v>46026.14</v>
      </c>
    </row>
    <row r="121" spans="1:16" s="379" customFormat="1" ht="12" customHeight="1" x14ac:dyDescent="0.2">
      <c r="A121" s="375" t="s">
        <v>514</v>
      </c>
      <c r="B121" s="375" t="s">
        <v>524</v>
      </c>
      <c r="C121" s="756"/>
      <c r="D121" s="756"/>
      <c r="E121" s="757"/>
      <c r="F121" s="759"/>
      <c r="G121" s="756"/>
      <c r="H121" s="756" t="s">
        <v>525</v>
      </c>
      <c r="I121" s="760"/>
      <c r="J121" s="756" t="s">
        <v>525</v>
      </c>
      <c r="K121" s="760"/>
      <c r="L121" s="378">
        <v>4</v>
      </c>
      <c r="M121" s="377">
        <v>30339.019999999997</v>
      </c>
      <c r="N121" s="759"/>
      <c r="O121" s="378">
        <v>0</v>
      </c>
      <c r="P121" s="377">
        <v>0</v>
      </c>
    </row>
    <row r="122" spans="1:16" s="379" customFormat="1" ht="12" customHeight="1" x14ac:dyDescent="0.2">
      <c r="A122" s="375" t="s">
        <v>514</v>
      </c>
      <c r="B122" s="375" t="s">
        <v>515</v>
      </c>
      <c r="C122" s="756" t="s">
        <v>99</v>
      </c>
      <c r="D122" s="756" t="s">
        <v>726</v>
      </c>
      <c r="E122" s="757">
        <v>5000</v>
      </c>
      <c r="F122" s="758" t="s">
        <v>727</v>
      </c>
      <c r="G122" s="756" t="s">
        <v>728</v>
      </c>
      <c r="H122" s="756" t="s">
        <v>597</v>
      </c>
      <c r="I122" s="760" t="s">
        <v>520</v>
      </c>
      <c r="J122" s="756" t="s">
        <v>530</v>
      </c>
      <c r="K122" s="760" t="s">
        <v>522</v>
      </c>
      <c r="L122" s="378">
        <v>8</v>
      </c>
      <c r="M122" s="377">
        <v>41273.86</v>
      </c>
      <c r="N122" s="761" t="s">
        <v>1018</v>
      </c>
      <c r="O122" s="378">
        <v>6</v>
      </c>
      <c r="P122" s="377">
        <v>31027.890000000003</v>
      </c>
    </row>
    <row r="123" spans="1:16" s="379" customFormat="1" ht="12" customHeight="1" x14ac:dyDescent="0.2">
      <c r="A123" s="375" t="s">
        <v>514</v>
      </c>
      <c r="B123" s="375" t="s">
        <v>524</v>
      </c>
      <c r="C123" s="756"/>
      <c r="D123" s="756"/>
      <c r="E123" s="757"/>
      <c r="F123" s="759"/>
      <c r="G123" s="756"/>
      <c r="H123" s="756" t="s">
        <v>525</v>
      </c>
      <c r="I123" s="760"/>
      <c r="J123" s="756" t="s">
        <v>525</v>
      </c>
      <c r="K123" s="760"/>
      <c r="L123" s="378">
        <v>4</v>
      </c>
      <c r="M123" s="377">
        <v>20407.07</v>
      </c>
      <c r="N123" s="759"/>
      <c r="O123" s="378">
        <v>0</v>
      </c>
      <c r="P123" s="377">
        <v>0</v>
      </c>
    </row>
    <row r="124" spans="1:16" s="379" customFormat="1" ht="12" customHeight="1" x14ac:dyDescent="0.2">
      <c r="A124" s="375" t="s">
        <v>514</v>
      </c>
      <c r="B124" s="375" t="s">
        <v>515</v>
      </c>
      <c r="C124" s="756" t="s">
        <v>99</v>
      </c>
      <c r="D124" s="756" t="s">
        <v>729</v>
      </c>
      <c r="E124" s="757">
        <v>7000</v>
      </c>
      <c r="F124" s="758" t="s">
        <v>730</v>
      </c>
      <c r="G124" s="756" t="s">
        <v>731</v>
      </c>
      <c r="H124" s="756" t="s">
        <v>732</v>
      </c>
      <c r="I124" s="760" t="s">
        <v>520</v>
      </c>
      <c r="J124" s="756" t="s">
        <v>649</v>
      </c>
      <c r="K124" s="760" t="s">
        <v>522</v>
      </c>
      <c r="L124" s="378">
        <v>8</v>
      </c>
      <c r="M124" s="377">
        <v>49361.38</v>
      </c>
      <c r="N124" s="761" t="s">
        <v>1018</v>
      </c>
      <c r="O124" s="378">
        <v>5</v>
      </c>
      <c r="P124" s="377">
        <v>35870.75</v>
      </c>
    </row>
    <row r="125" spans="1:16" s="379" customFormat="1" ht="12" customHeight="1" x14ac:dyDescent="0.2">
      <c r="A125" s="375" t="s">
        <v>514</v>
      </c>
      <c r="B125" s="375" t="s">
        <v>524</v>
      </c>
      <c r="C125" s="756"/>
      <c r="D125" s="756"/>
      <c r="E125" s="757"/>
      <c r="F125" s="759"/>
      <c r="G125" s="756"/>
      <c r="H125" s="756" t="s">
        <v>525</v>
      </c>
      <c r="I125" s="760"/>
      <c r="J125" s="756" t="s">
        <v>525</v>
      </c>
      <c r="K125" s="760"/>
      <c r="L125" s="378">
        <v>4</v>
      </c>
      <c r="M125" s="377">
        <v>20847.579999999998</v>
      </c>
      <c r="N125" s="759"/>
      <c r="O125" s="378">
        <v>1</v>
      </c>
      <c r="P125" s="377">
        <v>7098.7999999999993</v>
      </c>
    </row>
    <row r="126" spans="1:16" s="379" customFormat="1" ht="12" customHeight="1" x14ac:dyDescent="0.2">
      <c r="A126" s="375" t="s">
        <v>514</v>
      </c>
      <c r="B126" s="375" t="s">
        <v>515</v>
      </c>
      <c r="C126" s="756" t="s">
        <v>99</v>
      </c>
      <c r="D126" s="756" t="s">
        <v>540</v>
      </c>
      <c r="E126" s="757">
        <v>3000</v>
      </c>
      <c r="F126" s="758" t="s">
        <v>733</v>
      </c>
      <c r="G126" s="756" t="s">
        <v>734</v>
      </c>
      <c r="H126" s="756" t="s">
        <v>594</v>
      </c>
      <c r="I126" s="760" t="s">
        <v>520</v>
      </c>
      <c r="J126" s="756" t="s">
        <v>595</v>
      </c>
      <c r="K126" s="756" t="s">
        <v>522</v>
      </c>
      <c r="L126" s="376">
        <v>2</v>
      </c>
      <c r="M126" s="377">
        <v>7226.8</v>
      </c>
      <c r="N126" s="763"/>
      <c r="O126" s="764"/>
      <c r="P126" s="765"/>
    </row>
    <row r="127" spans="1:16" s="379" customFormat="1" ht="12" customHeight="1" x14ac:dyDescent="0.2">
      <c r="A127" s="375" t="s">
        <v>514</v>
      </c>
      <c r="B127" s="375" t="s">
        <v>524</v>
      </c>
      <c r="C127" s="756"/>
      <c r="D127" s="756"/>
      <c r="E127" s="757"/>
      <c r="F127" s="759"/>
      <c r="G127" s="756"/>
      <c r="H127" s="756" t="s">
        <v>525</v>
      </c>
      <c r="I127" s="760"/>
      <c r="J127" s="756" t="s">
        <v>525</v>
      </c>
      <c r="K127" s="756"/>
      <c r="L127" s="376">
        <v>0</v>
      </c>
      <c r="M127" s="377">
        <v>0</v>
      </c>
      <c r="N127" s="766"/>
      <c r="O127" s="767"/>
      <c r="P127" s="768"/>
    </row>
    <row r="128" spans="1:16" s="379" customFormat="1" ht="12" customHeight="1" x14ac:dyDescent="0.2">
      <c r="A128" s="375" t="s">
        <v>514</v>
      </c>
      <c r="B128" s="375" t="s">
        <v>515</v>
      </c>
      <c r="C128" s="756" t="s">
        <v>99</v>
      </c>
      <c r="D128" s="756" t="s">
        <v>540</v>
      </c>
      <c r="E128" s="757">
        <v>3000</v>
      </c>
      <c r="F128" s="758" t="s">
        <v>735</v>
      </c>
      <c r="G128" s="756" t="s">
        <v>736</v>
      </c>
      <c r="H128" s="756" t="s">
        <v>690</v>
      </c>
      <c r="I128" s="760" t="s">
        <v>520</v>
      </c>
      <c r="J128" s="756" t="s">
        <v>691</v>
      </c>
      <c r="K128" s="760" t="s">
        <v>522</v>
      </c>
      <c r="L128" s="378">
        <v>8</v>
      </c>
      <c r="M128" s="377">
        <v>8531.8700000000008</v>
      </c>
      <c r="N128" s="763"/>
      <c r="O128" s="764"/>
      <c r="P128" s="765"/>
    </row>
    <row r="129" spans="1:16" s="379" customFormat="1" ht="12" customHeight="1" x14ac:dyDescent="0.2">
      <c r="A129" s="375" t="s">
        <v>514</v>
      </c>
      <c r="B129" s="375" t="s">
        <v>524</v>
      </c>
      <c r="C129" s="756"/>
      <c r="D129" s="756"/>
      <c r="E129" s="757"/>
      <c r="F129" s="759"/>
      <c r="G129" s="756"/>
      <c r="H129" s="756" t="s">
        <v>525</v>
      </c>
      <c r="I129" s="760"/>
      <c r="J129" s="756" t="s">
        <v>525</v>
      </c>
      <c r="K129" s="760"/>
      <c r="L129" s="378">
        <v>4</v>
      </c>
      <c r="M129" s="377">
        <v>6226.8</v>
      </c>
      <c r="N129" s="766"/>
      <c r="O129" s="767"/>
      <c r="P129" s="768"/>
    </row>
    <row r="130" spans="1:16" s="379" customFormat="1" ht="12" customHeight="1" x14ac:dyDescent="0.2">
      <c r="A130" s="375" t="s">
        <v>514</v>
      </c>
      <c r="B130" s="375" t="s">
        <v>515</v>
      </c>
      <c r="C130" s="756" t="s">
        <v>99</v>
      </c>
      <c r="D130" s="756" t="s">
        <v>540</v>
      </c>
      <c r="E130" s="757">
        <v>3000</v>
      </c>
      <c r="F130" s="758" t="s">
        <v>737</v>
      </c>
      <c r="G130" s="756" t="s">
        <v>738</v>
      </c>
      <c r="H130" s="756" t="s">
        <v>519</v>
      </c>
      <c r="I130" s="760" t="s">
        <v>520</v>
      </c>
      <c r="J130" s="756" t="s">
        <v>521</v>
      </c>
      <c r="K130" s="756" t="s">
        <v>522</v>
      </c>
      <c r="L130" s="376">
        <v>12</v>
      </c>
      <c r="M130" s="377">
        <v>37958.51</v>
      </c>
      <c r="N130" s="761" t="s">
        <v>1018</v>
      </c>
      <c r="O130" s="378">
        <v>6</v>
      </c>
      <c r="P130" s="377">
        <v>19044.900000000001</v>
      </c>
    </row>
    <row r="131" spans="1:16" s="379" customFormat="1" ht="12" customHeight="1" x14ac:dyDescent="0.2">
      <c r="A131" s="375" t="s">
        <v>514</v>
      </c>
      <c r="B131" s="375" t="s">
        <v>524</v>
      </c>
      <c r="C131" s="756"/>
      <c r="D131" s="756"/>
      <c r="E131" s="757"/>
      <c r="F131" s="759"/>
      <c r="G131" s="756"/>
      <c r="H131" s="756" t="s">
        <v>525</v>
      </c>
      <c r="I131" s="760"/>
      <c r="J131" s="756" t="s">
        <v>525</v>
      </c>
      <c r="K131" s="756"/>
      <c r="L131" s="376">
        <v>0</v>
      </c>
      <c r="M131" s="377">
        <v>0</v>
      </c>
      <c r="N131" s="759"/>
      <c r="O131" s="378">
        <v>0</v>
      </c>
      <c r="P131" s="377">
        <v>0</v>
      </c>
    </row>
    <row r="132" spans="1:16" s="379" customFormat="1" ht="12" customHeight="1" x14ac:dyDescent="0.2">
      <c r="A132" s="375" t="s">
        <v>514</v>
      </c>
      <c r="B132" s="375" t="s">
        <v>515</v>
      </c>
      <c r="C132" s="756" t="s">
        <v>99</v>
      </c>
      <c r="D132" s="756" t="s">
        <v>613</v>
      </c>
      <c r="E132" s="757">
        <v>3000</v>
      </c>
      <c r="F132" s="758" t="s">
        <v>739</v>
      </c>
      <c r="G132" s="756" t="s">
        <v>740</v>
      </c>
      <c r="H132" s="756" t="s">
        <v>709</v>
      </c>
      <c r="I132" s="760" t="s">
        <v>607</v>
      </c>
      <c r="J132" s="756" t="s">
        <v>709</v>
      </c>
      <c r="K132" s="756" t="s">
        <v>522</v>
      </c>
      <c r="L132" s="376">
        <v>2</v>
      </c>
      <c r="M132" s="377">
        <v>8418.619999999999</v>
      </c>
      <c r="N132" s="763"/>
      <c r="O132" s="764"/>
      <c r="P132" s="765"/>
    </row>
    <row r="133" spans="1:16" s="379" customFormat="1" ht="12" customHeight="1" x14ac:dyDescent="0.2">
      <c r="A133" s="375" t="s">
        <v>514</v>
      </c>
      <c r="B133" s="375" t="s">
        <v>524</v>
      </c>
      <c r="C133" s="756"/>
      <c r="D133" s="756"/>
      <c r="E133" s="757"/>
      <c r="F133" s="759"/>
      <c r="G133" s="756"/>
      <c r="H133" s="756" t="s">
        <v>525</v>
      </c>
      <c r="I133" s="760"/>
      <c r="J133" s="756" t="s">
        <v>525</v>
      </c>
      <c r="K133" s="756"/>
      <c r="L133" s="376">
        <v>0</v>
      </c>
      <c r="M133" s="377">
        <v>0</v>
      </c>
      <c r="N133" s="766"/>
      <c r="O133" s="767"/>
      <c r="P133" s="768"/>
    </row>
    <row r="134" spans="1:16" s="379" customFormat="1" ht="12" customHeight="1" x14ac:dyDescent="0.2">
      <c r="A134" s="375" t="s">
        <v>514</v>
      </c>
      <c r="B134" s="375" t="s">
        <v>515</v>
      </c>
      <c r="C134" s="756" t="s">
        <v>99</v>
      </c>
      <c r="D134" s="756" t="s">
        <v>741</v>
      </c>
      <c r="E134" s="757">
        <v>5800</v>
      </c>
      <c r="F134" s="758" t="s">
        <v>742</v>
      </c>
      <c r="G134" s="756" t="s">
        <v>743</v>
      </c>
      <c r="H134" s="756" t="s">
        <v>744</v>
      </c>
      <c r="I134" s="760" t="s">
        <v>520</v>
      </c>
      <c r="J134" s="756" t="s">
        <v>745</v>
      </c>
      <c r="K134" s="756" t="s">
        <v>522</v>
      </c>
      <c r="L134" s="376">
        <v>12</v>
      </c>
      <c r="M134" s="377">
        <v>65058.63</v>
      </c>
      <c r="N134" s="761" t="s">
        <v>1018</v>
      </c>
      <c r="O134" s="378">
        <v>6</v>
      </c>
      <c r="P134" s="377">
        <v>42279.11</v>
      </c>
    </row>
    <row r="135" spans="1:16" s="379" customFormat="1" ht="12" customHeight="1" x14ac:dyDescent="0.2">
      <c r="A135" s="375" t="s">
        <v>514</v>
      </c>
      <c r="B135" s="375" t="s">
        <v>524</v>
      </c>
      <c r="C135" s="756"/>
      <c r="D135" s="756"/>
      <c r="E135" s="757"/>
      <c r="F135" s="759"/>
      <c r="G135" s="756"/>
      <c r="H135" s="756" t="s">
        <v>525</v>
      </c>
      <c r="I135" s="760"/>
      <c r="J135" s="756" t="s">
        <v>525</v>
      </c>
      <c r="K135" s="756"/>
      <c r="L135" s="376">
        <v>0</v>
      </c>
      <c r="M135" s="377">
        <v>0</v>
      </c>
      <c r="N135" s="759"/>
      <c r="O135" s="378">
        <v>0</v>
      </c>
      <c r="P135" s="377">
        <v>0</v>
      </c>
    </row>
    <row r="136" spans="1:16" s="379" customFormat="1" ht="12" customHeight="1" x14ac:dyDescent="0.2">
      <c r="A136" s="375" t="s">
        <v>514</v>
      </c>
      <c r="B136" s="375" t="s">
        <v>515</v>
      </c>
      <c r="C136" s="756" t="s">
        <v>99</v>
      </c>
      <c r="D136" s="756" t="s">
        <v>746</v>
      </c>
      <c r="E136" s="757">
        <v>6500</v>
      </c>
      <c r="F136" s="758" t="s">
        <v>747</v>
      </c>
      <c r="G136" s="756" t="s">
        <v>748</v>
      </c>
      <c r="H136" s="756" t="s">
        <v>529</v>
      </c>
      <c r="I136" s="760" t="s">
        <v>520</v>
      </c>
      <c r="J136" s="756" t="s">
        <v>530</v>
      </c>
      <c r="K136" s="760" t="s">
        <v>522</v>
      </c>
      <c r="L136" s="378">
        <v>8</v>
      </c>
      <c r="M136" s="377">
        <v>43395.46</v>
      </c>
      <c r="N136" s="761" t="s">
        <v>1018</v>
      </c>
      <c r="O136" s="378">
        <v>6</v>
      </c>
      <c r="P136" s="377">
        <v>39969.520000000004</v>
      </c>
    </row>
    <row r="137" spans="1:16" s="379" customFormat="1" ht="12" customHeight="1" x14ac:dyDescent="0.2">
      <c r="A137" s="375" t="s">
        <v>514</v>
      </c>
      <c r="B137" s="375" t="s">
        <v>524</v>
      </c>
      <c r="C137" s="756"/>
      <c r="D137" s="756"/>
      <c r="E137" s="757"/>
      <c r="F137" s="759"/>
      <c r="G137" s="756"/>
      <c r="H137" s="756" t="s">
        <v>525</v>
      </c>
      <c r="I137" s="760"/>
      <c r="J137" s="756" t="s">
        <v>525</v>
      </c>
      <c r="K137" s="760"/>
      <c r="L137" s="378">
        <v>4</v>
      </c>
      <c r="M137" s="377">
        <v>18396.09</v>
      </c>
      <c r="N137" s="759"/>
      <c r="O137" s="378">
        <v>0</v>
      </c>
      <c r="P137" s="377">
        <v>0</v>
      </c>
    </row>
    <row r="138" spans="1:16" s="379" customFormat="1" ht="12" customHeight="1" x14ac:dyDescent="0.2">
      <c r="A138" s="375" t="s">
        <v>514</v>
      </c>
      <c r="B138" s="375" t="s">
        <v>515</v>
      </c>
      <c r="C138" s="756" t="s">
        <v>99</v>
      </c>
      <c r="D138" s="756" t="s">
        <v>749</v>
      </c>
      <c r="E138" s="757">
        <v>3000</v>
      </c>
      <c r="F138" s="758" t="s">
        <v>750</v>
      </c>
      <c r="G138" s="756" t="s">
        <v>751</v>
      </c>
      <c r="H138" s="756" t="s">
        <v>752</v>
      </c>
      <c r="I138" s="760" t="s">
        <v>607</v>
      </c>
      <c r="J138" s="756" t="s">
        <v>752</v>
      </c>
      <c r="K138" s="760" t="s">
        <v>522</v>
      </c>
      <c r="L138" s="378">
        <v>8</v>
      </c>
      <c r="M138" s="377">
        <v>25301.57</v>
      </c>
      <c r="N138" s="761" t="s">
        <v>1018</v>
      </c>
      <c r="O138" s="378">
        <v>6</v>
      </c>
      <c r="P138" s="377">
        <v>19041.36</v>
      </c>
    </row>
    <row r="139" spans="1:16" s="379" customFormat="1" ht="12" customHeight="1" x14ac:dyDescent="0.2">
      <c r="A139" s="375" t="s">
        <v>514</v>
      </c>
      <c r="B139" s="375" t="s">
        <v>524</v>
      </c>
      <c r="C139" s="756"/>
      <c r="D139" s="756"/>
      <c r="E139" s="757"/>
      <c r="F139" s="759"/>
      <c r="G139" s="756"/>
      <c r="H139" s="756" t="s">
        <v>525</v>
      </c>
      <c r="I139" s="760"/>
      <c r="J139" s="756" t="s">
        <v>525</v>
      </c>
      <c r="K139" s="760"/>
      <c r="L139" s="378">
        <v>4</v>
      </c>
      <c r="M139" s="377">
        <v>12428.390000000001</v>
      </c>
      <c r="N139" s="759"/>
      <c r="O139" s="378">
        <v>0</v>
      </c>
      <c r="P139" s="377">
        <v>0</v>
      </c>
    </row>
    <row r="140" spans="1:16" s="379" customFormat="1" ht="12" customHeight="1" x14ac:dyDescent="0.2">
      <c r="A140" s="375" t="s">
        <v>514</v>
      </c>
      <c r="B140" s="375" t="s">
        <v>515</v>
      </c>
      <c r="C140" s="756" t="s">
        <v>99</v>
      </c>
      <c r="D140" s="756" t="s">
        <v>753</v>
      </c>
      <c r="E140" s="757">
        <v>7000</v>
      </c>
      <c r="F140" s="758" t="s">
        <v>754</v>
      </c>
      <c r="G140" s="756" t="s">
        <v>755</v>
      </c>
      <c r="H140" s="756" t="s">
        <v>529</v>
      </c>
      <c r="I140" s="760" t="s">
        <v>520</v>
      </c>
      <c r="J140" s="756" t="s">
        <v>530</v>
      </c>
      <c r="K140" s="760" t="s">
        <v>522</v>
      </c>
      <c r="L140" s="378">
        <v>8</v>
      </c>
      <c r="M140" s="377">
        <v>43344.7</v>
      </c>
      <c r="N140" s="761" t="s">
        <v>1018</v>
      </c>
      <c r="O140" s="378">
        <v>2</v>
      </c>
      <c r="P140" s="377">
        <v>14280.74</v>
      </c>
    </row>
    <row r="141" spans="1:16" s="379" customFormat="1" ht="12" customHeight="1" x14ac:dyDescent="0.2">
      <c r="A141" s="375" t="s">
        <v>514</v>
      </c>
      <c r="B141" s="375" t="s">
        <v>524</v>
      </c>
      <c r="C141" s="756"/>
      <c r="D141" s="756"/>
      <c r="E141" s="757"/>
      <c r="F141" s="759"/>
      <c r="G141" s="756"/>
      <c r="H141" s="756" t="s">
        <v>525</v>
      </c>
      <c r="I141" s="760"/>
      <c r="J141" s="756" t="s">
        <v>525</v>
      </c>
      <c r="K141" s="760"/>
      <c r="L141" s="378">
        <v>4</v>
      </c>
      <c r="M141" s="377">
        <v>15947.44</v>
      </c>
      <c r="N141" s="759"/>
      <c r="O141" s="378">
        <v>4</v>
      </c>
      <c r="P141" s="377">
        <v>28684.93</v>
      </c>
    </row>
    <row r="142" spans="1:16" s="379" customFormat="1" ht="12" customHeight="1" x14ac:dyDescent="0.2">
      <c r="A142" s="375" t="s">
        <v>514</v>
      </c>
      <c r="B142" s="375" t="s">
        <v>515</v>
      </c>
      <c r="C142" s="756" t="s">
        <v>99</v>
      </c>
      <c r="D142" s="756" t="s">
        <v>756</v>
      </c>
      <c r="E142" s="757">
        <v>3800</v>
      </c>
      <c r="F142" s="758" t="s">
        <v>757</v>
      </c>
      <c r="G142" s="756" t="s">
        <v>758</v>
      </c>
      <c r="H142" s="756" t="s">
        <v>759</v>
      </c>
      <c r="I142" s="760" t="s">
        <v>553</v>
      </c>
      <c r="J142" s="756" t="s">
        <v>759</v>
      </c>
      <c r="K142" s="760" t="s">
        <v>522</v>
      </c>
      <c r="L142" s="378">
        <v>8</v>
      </c>
      <c r="M142" s="377">
        <v>27522.48</v>
      </c>
      <c r="N142" s="763"/>
      <c r="O142" s="764"/>
      <c r="P142" s="765"/>
    </row>
    <row r="143" spans="1:16" s="379" customFormat="1" ht="12" customHeight="1" x14ac:dyDescent="0.2">
      <c r="A143" s="375" t="s">
        <v>514</v>
      </c>
      <c r="B143" s="375" t="s">
        <v>524</v>
      </c>
      <c r="C143" s="756"/>
      <c r="D143" s="756"/>
      <c r="E143" s="757"/>
      <c r="F143" s="759"/>
      <c r="G143" s="756"/>
      <c r="H143" s="756" t="s">
        <v>525</v>
      </c>
      <c r="I143" s="760"/>
      <c r="J143" s="756" t="s">
        <v>525</v>
      </c>
      <c r="K143" s="760"/>
      <c r="L143" s="378">
        <v>4</v>
      </c>
      <c r="M143" s="377">
        <v>15645.42</v>
      </c>
      <c r="N143" s="766"/>
      <c r="O143" s="767"/>
      <c r="P143" s="768"/>
    </row>
    <row r="144" spans="1:16" s="379" customFormat="1" ht="12" customHeight="1" x14ac:dyDescent="0.2">
      <c r="A144" s="375" t="s">
        <v>514</v>
      </c>
      <c r="B144" s="375" t="s">
        <v>515</v>
      </c>
      <c r="C144" s="756" t="s">
        <v>99</v>
      </c>
      <c r="D144" s="756" t="s">
        <v>760</v>
      </c>
      <c r="E144" s="757">
        <v>5100</v>
      </c>
      <c r="F144" s="758" t="s">
        <v>761</v>
      </c>
      <c r="G144" s="756" t="s">
        <v>762</v>
      </c>
      <c r="H144" s="756" t="s">
        <v>744</v>
      </c>
      <c r="I144" s="760" t="s">
        <v>520</v>
      </c>
      <c r="J144" s="756" t="s">
        <v>745</v>
      </c>
      <c r="K144" s="760" t="s">
        <v>522</v>
      </c>
      <c r="L144" s="378">
        <v>8</v>
      </c>
      <c r="M144" s="377">
        <v>39508.480000000003</v>
      </c>
      <c r="N144" s="761" t="s">
        <v>1018</v>
      </c>
      <c r="O144" s="378">
        <v>6</v>
      </c>
      <c r="P144" s="377">
        <v>30263.49</v>
      </c>
    </row>
    <row r="145" spans="1:16" s="379" customFormat="1" ht="12" customHeight="1" x14ac:dyDescent="0.2">
      <c r="A145" s="375" t="s">
        <v>514</v>
      </c>
      <c r="B145" s="375" t="s">
        <v>524</v>
      </c>
      <c r="C145" s="756"/>
      <c r="D145" s="756"/>
      <c r="E145" s="757"/>
      <c r="F145" s="759"/>
      <c r="G145" s="756"/>
      <c r="H145" s="756" t="s">
        <v>525</v>
      </c>
      <c r="I145" s="760"/>
      <c r="J145" s="756" t="s">
        <v>525</v>
      </c>
      <c r="K145" s="760"/>
      <c r="L145" s="378">
        <v>4</v>
      </c>
      <c r="M145" s="377">
        <v>20602.129999999997</v>
      </c>
      <c r="N145" s="759"/>
      <c r="O145" s="378">
        <v>0</v>
      </c>
      <c r="P145" s="377">
        <v>0</v>
      </c>
    </row>
    <row r="146" spans="1:16" s="379" customFormat="1" ht="12" customHeight="1" x14ac:dyDescent="0.2">
      <c r="A146" s="375" t="s">
        <v>514</v>
      </c>
      <c r="B146" s="375" t="s">
        <v>515</v>
      </c>
      <c r="C146" s="756" t="s">
        <v>99</v>
      </c>
      <c r="D146" s="756" t="s">
        <v>575</v>
      </c>
      <c r="E146" s="757">
        <v>3200</v>
      </c>
      <c r="F146" s="758" t="s">
        <v>763</v>
      </c>
      <c r="G146" s="756" t="s">
        <v>764</v>
      </c>
      <c r="H146" s="756" t="s">
        <v>752</v>
      </c>
      <c r="I146" s="760" t="s">
        <v>607</v>
      </c>
      <c r="J146" s="756" t="s">
        <v>752</v>
      </c>
      <c r="K146" s="760" t="s">
        <v>522</v>
      </c>
      <c r="L146" s="378">
        <v>8</v>
      </c>
      <c r="M146" s="377">
        <v>27095.420000000002</v>
      </c>
      <c r="N146" s="761" t="s">
        <v>1018</v>
      </c>
      <c r="O146" s="378">
        <v>5</v>
      </c>
      <c r="P146" s="377">
        <v>16870.75</v>
      </c>
    </row>
    <row r="147" spans="1:16" s="379" customFormat="1" ht="12" customHeight="1" x14ac:dyDescent="0.2">
      <c r="A147" s="375" t="s">
        <v>514</v>
      </c>
      <c r="B147" s="375" t="s">
        <v>524</v>
      </c>
      <c r="C147" s="756"/>
      <c r="D147" s="756"/>
      <c r="E147" s="757"/>
      <c r="F147" s="759"/>
      <c r="G147" s="756"/>
      <c r="H147" s="756" t="s">
        <v>525</v>
      </c>
      <c r="I147" s="760"/>
      <c r="J147" s="756" t="s">
        <v>525</v>
      </c>
      <c r="K147" s="760"/>
      <c r="L147" s="378">
        <v>4</v>
      </c>
      <c r="M147" s="377">
        <v>13253.6</v>
      </c>
      <c r="N147" s="759"/>
      <c r="O147" s="378">
        <v>1</v>
      </c>
      <c r="P147" s="377">
        <v>3374.15</v>
      </c>
    </row>
    <row r="148" spans="1:16" s="379" customFormat="1" ht="12" customHeight="1" x14ac:dyDescent="0.2">
      <c r="A148" s="375" t="s">
        <v>514</v>
      </c>
      <c r="B148" s="375" t="s">
        <v>515</v>
      </c>
      <c r="C148" s="756" t="s">
        <v>99</v>
      </c>
      <c r="D148" s="756" t="s">
        <v>765</v>
      </c>
      <c r="E148" s="757">
        <v>5000</v>
      </c>
      <c r="F148" s="758" t="s">
        <v>766</v>
      </c>
      <c r="G148" s="756" t="s">
        <v>767</v>
      </c>
      <c r="H148" s="756" t="s">
        <v>768</v>
      </c>
      <c r="I148" s="760" t="s">
        <v>520</v>
      </c>
      <c r="J148" s="756" t="s">
        <v>768</v>
      </c>
      <c r="K148" s="760" t="s">
        <v>522</v>
      </c>
      <c r="L148" s="378">
        <v>8</v>
      </c>
      <c r="M148" s="377">
        <v>40610.31</v>
      </c>
      <c r="N148" s="761" t="s">
        <v>1018</v>
      </c>
      <c r="O148" s="378">
        <v>6</v>
      </c>
      <c r="P148" s="377">
        <v>30794.210000000003</v>
      </c>
    </row>
    <row r="149" spans="1:16" s="379" customFormat="1" ht="12" customHeight="1" x14ac:dyDescent="0.2">
      <c r="A149" s="375" t="s">
        <v>514</v>
      </c>
      <c r="B149" s="375" t="s">
        <v>524</v>
      </c>
      <c r="C149" s="756"/>
      <c r="D149" s="756"/>
      <c r="E149" s="757"/>
      <c r="F149" s="759"/>
      <c r="G149" s="756"/>
      <c r="H149" s="756" t="s">
        <v>525</v>
      </c>
      <c r="I149" s="760"/>
      <c r="J149" s="756" t="s">
        <v>525</v>
      </c>
      <c r="K149" s="760"/>
      <c r="L149" s="378">
        <v>4</v>
      </c>
      <c r="M149" s="377">
        <v>19932.419999999998</v>
      </c>
      <c r="N149" s="759"/>
      <c r="O149" s="378">
        <v>0</v>
      </c>
      <c r="P149" s="377">
        <v>0</v>
      </c>
    </row>
    <row r="150" spans="1:16" s="379" customFormat="1" ht="12" customHeight="1" x14ac:dyDescent="0.2">
      <c r="A150" s="375" t="s">
        <v>514</v>
      </c>
      <c r="B150" s="375" t="s">
        <v>515</v>
      </c>
      <c r="C150" s="756" t="s">
        <v>99</v>
      </c>
      <c r="D150" s="756" t="s">
        <v>769</v>
      </c>
      <c r="E150" s="757">
        <v>5500</v>
      </c>
      <c r="F150" s="758" t="s">
        <v>770</v>
      </c>
      <c r="G150" s="756" t="s">
        <v>771</v>
      </c>
      <c r="H150" s="756" t="s">
        <v>772</v>
      </c>
      <c r="I150" s="760" t="s">
        <v>520</v>
      </c>
      <c r="J150" s="756" t="s">
        <v>649</v>
      </c>
      <c r="K150" s="760" t="s">
        <v>522</v>
      </c>
      <c r="L150" s="378">
        <v>8</v>
      </c>
      <c r="M150" s="377">
        <v>44541.649999999994</v>
      </c>
      <c r="N150" s="761" t="s">
        <v>1018</v>
      </c>
      <c r="O150" s="378">
        <v>6</v>
      </c>
      <c r="P150" s="377">
        <v>33374.58</v>
      </c>
    </row>
    <row r="151" spans="1:16" s="379" customFormat="1" ht="12" customHeight="1" x14ac:dyDescent="0.2">
      <c r="A151" s="375" t="s">
        <v>514</v>
      </c>
      <c r="B151" s="375" t="s">
        <v>524</v>
      </c>
      <c r="C151" s="756"/>
      <c r="D151" s="756"/>
      <c r="E151" s="757"/>
      <c r="F151" s="759"/>
      <c r="G151" s="756"/>
      <c r="H151" s="756" t="s">
        <v>525</v>
      </c>
      <c r="I151" s="760"/>
      <c r="J151" s="756" t="s">
        <v>525</v>
      </c>
      <c r="K151" s="760"/>
      <c r="L151" s="378">
        <v>4</v>
      </c>
      <c r="M151" s="377">
        <v>22062.87</v>
      </c>
      <c r="N151" s="759"/>
      <c r="O151" s="378">
        <v>0</v>
      </c>
      <c r="P151" s="377">
        <v>0</v>
      </c>
    </row>
    <row r="152" spans="1:16" s="379" customFormat="1" ht="12" customHeight="1" x14ac:dyDescent="0.2">
      <c r="A152" s="375" t="s">
        <v>514</v>
      </c>
      <c r="B152" s="375" t="s">
        <v>515</v>
      </c>
      <c r="C152" s="756" t="s">
        <v>99</v>
      </c>
      <c r="D152" s="756" t="s">
        <v>773</v>
      </c>
      <c r="E152" s="757">
        <v>6000</v>
      </c>
      <c r="F152" s="758" t="s">
        <v>774</v>
      </c>
      <c r="G152" s="756" t="s">
        <v>775</v>
      </c>
      <c r="H152" s="756" t="s">
        <v>768</v>
      </c>
      <c r="I152" s="760" t="s">
        <v>520</v>
      </c>
      <c r="J152" s="756" t="s">
        <v>768</v>
      </c>
      <c r="K152" s="756" t="s">
        <v>522</v>
      </c>
      <c r="L152" s="376">
        <v>2</v>
      </c>
      <c r="M152" s="377">
        <v>16845.2</v>
      </c>
      <c r="N152" s="763"/>
      <c r="O152" s="764"/>
      <c r="P152" s="765"/>
    </row>
    <row r="153" spans="1:16" s="379" customFormat="1" ht="12" customHeight="1" x14ac:dyDescent="0.2">
      <c r="A153" s="375" t="s">
        <v>514</v>
      </c>
      <c r="B153" s="375" t="s">
        <v>524</v>
      </c>
      <c r="C153" s="756"/>
      <c r="D153" s="756"/>
      <c r="E153" s="757"/>
      <c r="F153" s="759"/>
      <c r="G153" s="756"/>
      <c r="H153" s="756" t="s">
        <v>525</v>
      </c>
      <c r="I153" s="760"/>
      <c r="J153" s="756" t="s">
        <v>525</v>
      </c>
      <c r="K153" s="756"/>
      <c r="L153" s="376">
        <v>0</v>
      </c>
      <c r="M153" s="377">
        <v>0</v>
      </c>
      <c r="N153" s="766"/>
      <c r="O153" s="767"/>
      <c r="P153" s="768"/>
    </row>
    <row r="154" spans="1:16" s="379" customFormat="1" ht="12" customHeight="1" x14ac:dyDescent="0.2">
      <c r="A154" s="375" t="s">
        <v>514</v>
      </c>
      <c r="B154" s="375" t="s">
        <v>515</v>
      </c>
      <c r="C154" s="756" t="s">
        <v>99</v>
      </c>
      <c r="D154" s="756" t="s">
        <v>776</v>
      </c>
      <c r="E154" s="757">
        <v>5500</v>
      </c>
      <c r="F154" s="758" t="s">
        <v>777</v>
      </c>
      <c r="G154" s="756" t="s">
        <v>778</v>
      </c>
      <c r="H154" s="756" t="s">
        <v>534</v>
      </c>
      <c r="I154" s="760" t="s">
        <v>520</v>
      </c>
      <c r="J154" s="756" t="s">
        <v>535</v>
      </c>
      <c r="K154" s="760" t="s">
        <v>522</v>
      </c>
      <c r="L154" s="378">
        <v>8</v>
      </c>
      <c r="M154" s="377">
        <v>45495.360000000001</v>
      </c>
      <c r="N154" s="761" t="s">
        <v>1018</v>
      </c>
      <c r="O154" s="378">
        <v>6</v>
      </c>
      <c r="P154" s="377">
        <v>13128.929999999998</v>
      </c>
    </row>
    <row r="155" spans="1:16" s="379" customFormat="1" ht="12" customHeight="1" x14ac:dyDescent="0.2">
      <c r="A155" s="375" t="s">
        <v>514</v>
      </c>
      <c r="B155" s="375" t="s">
        <v>524</v>
      </c>
      <c r="C155" s="756"/>
      <c r="D155" s="756"/>
      <c r="E155" s="757"/>
      <c r="F155" s="759"/>
      <c r="G155" s="756"/>
      <c r="H155" s="756" t="s">
        <v>525</v>
      </c>
      <c r="I155" s="760"/>
      <c r="J155" s="756" t="s">
        <v>525</v>
      </c>
      <c r="K155" s="760"/>
      <c r="L155" s="378">
        <v>4</v>
      </c>
      <c r="M155" s="377">
        <v>22411.969999999998</v>
      </c>
      <c r="N155" s="759"/>
      <c r="O155" s="378">
        <v>0</v>
      </c>
      <c r="P155" s="377">
        <v>0</v>
      </c>
    </row>
    <row r="156" spans="1:16" s="379" customFormat="1" ht="12" customHeight="1" x14ac:dyDescent="0.2">
      <c r="A156" s="375" t="s">
        <v>514</v>
      </c>
      <c r="B156" s="375" t="s">
        <v>515</v>
      </c>
      <c r="C156" s="756" t="s">
        <v>99</v>
      </c>
      <c r="D156" s="756" t="s">
        <v>779</v>
      </c>
      <c r="E156" s="757">
        <v>7200</v>
      </c>
      <c r="F156" s="758" t="s">
        <v>780</v>
      </c>
      <c r="G156" s="756" t="s">
        <v>781</v>
      </c>
      <c r="H156" s="756" t="s">
        <v>744</v>
      </c>
      <c r="I156" s="760" t="s">
        <v>520</v>
      </c>
      <c r="J156" s="756" t="s">
        <v>745</v>
      </c>
      <c r="K156" s="760" t="s">
        <v>522</v>
      </c>
      <c r="L156" s="378">
        <v>8</v>
      </c>
      <c r="M156" s="377">
        <v>57733.3</v>
      </c>
      <c r="N156" s="761" t="s">
        <v>1018</v>
      </c>
      <c r="O156" s="378">
        <v>6</v>
      </c>
      <c r="P156" s="377">
        <v>43996.4</v>
      </c>
    </row>
    <row r="157" spans="1:16" s="379" customFormat="1" ht="12" customHeight="1" x14ac:dyDescent="0.2">
      <c r="A157" s="375" t="s">
        <v>514</v>
      </c>
      <c r="B157" s="375" t="s">
        <v>524</v>
      </c>
      <c r="C157" s="756"/>
      <c r="D157" s="756"/>
      <c r="E157" s="757"/>
      <c r="F157" s="759"/>
      <c r="G157" s="756"/>
      <c r="H157" s="756" t="s">
        <v>525</v>
      </c>
      <c r="I157" s="760"/>
      <c r="J157" s="756" t="s">
        <v>525</v>
      </c>
      <c r="K157" s="760"/>
      <c r="L157" s="378">
        <v>4</v>
      </c>
      <c r="M157" s="377">
        <v>26325.8</v>
      </c>
      <c r="N157" s="759"/>
      <c r="O157" s="378">
        <v>0</v>
      </c>
      <c r="P157" s="377">
        <v>0</v>
      </c>
    </row>
    <row r="158" spans="1:16" s="379" customFormat="1" ht="12" customHeight="1" x14ac:dyDescent="0.2">
      <c r="A158" s="375" t="s">
        <v>514</v>
      </c>
      <c r="B158" s="375" t="s">
        <v>515</v>
      </c>
      <c r="C158" s="756" t="s">
        <v>99</v>
      </c>
      <c r="D158" s="756" t="s">
        <v>540</v>
      </c>
      <c r="E158" s="757">
        <v>3000</v>
      </c>
      <c r="F158" s="758" t="s">
        <v>782</v>
      </c>
      <c r="G158" s="756" t="s">
        <v>783</v>
      </c>
      <c r="H158" s="756" t="s">
        <v>519</v>
      </c>
      <c r="I158" s="760" t="s">
        <v>520</v>
      </c>
      <c r="J158" s="756" t="s">
        <v>521</v>
      </c>
      <c r="K158" s="756" t="s">
        <v>522</v>
      </c>
      <c r="L158" s="376">
        <v>2</v>
      </c>
      <c r="M158" s="377">
        <v>6976.8</v>
      </c>
      <c r="N158" s="763"/>
      <c r="O158" s="764"/>
      <c r="P158" s="765"/>
    </row>
    <row r="159" spans="1:16" s="379" customFormat="1" ht="12" customHeight="1" x14ac:dyDescent="0.2">
      <c r="A159" s="375" t="s">
        <v>514</v>
      </c>
      <c r="B159" s="375" t="s">
        <v>524</v>
      </c>
      <c r="C159" s="756"/>
      <c r="D159" s="756"/>
      <c r="E159" s="757"/>
      <c r="F159" s="759"/>
      <c r="G159" s="756"/>
      <c r="H159" s="756"/>
      <c r="I159" s="760"/>
      <c r="J159" s="756"/>
      <c r="K159" s="756"/>
      <c r="L159" s="376">
        <v>0</v>
      </c>
      <c r="M159" s="377">
        <v>0</v>
      </c>
      <c r="N159" s="766"/>
      <c r="O159" s="767"/>
      <c r="P159" s="768"/>
    </row>
    <row r="160" spans="1:16" s="379" customFormat="1" ht="12" customHeight="1" x14ac:dyDescent="0.2">
      <c r="A160" s="375" t="s">
        <v>514</v>
      </c>
      <c r="B160" s="375" t="s">
        <v>515</v>
      </c>
      <c r="C160" s="756" t="s">
        <v>99</v>
      </c>
      <c r="D160" s="756" t="s">
        <v>784</v>
      </c>
      <c r="E160" s="757">
        <v>6000</v>
      </c>
      <c r="F160" s="758" t="s">
        <v>785</v>
      </c>
      <c r="G160" s="756" t="s">
        <v>786</v>
      </c>
      <c r="H160" s="756" t="s">
        <v>744</v>
      </c>
      <c r="I160" s="760" t="s">
        <v>520</v>
      </c>
      <c r="J160" s="756" t="s">
        <v>745</v>
      </c>
      <c r="K160" s="760" t="s">
        <v>522</v>
      </c>
      <c r="L160" s="378">
        <v>8</v>
      </c>
      <c r="M160" s="377">
        <v>46376.41</v>
      </c>
      <c r="N160" s="761" t="s">
        <v>1018</v>
      </c>
      <c r="O160" s="378">
        <v>2</v>
      </c>
      <c r="P160" s="377">
        <v>12342.05</v>
      </c>
    </row>
    <row r="161" spans="1:16" s="379" customFormat="1" ht="12" customHeight="1" x14ac:dyDescent="0.2">
      <c r="A161" s="375" t="s">
        <v>514</v>
      </c>
      <c r="B161" s="375" t="s">
        <v>524</v>
      </c>
      <c r="C161" s="756"/>
      <c r="D161" s="756"/>
      <c r="E161" s="757"/>
      <c r="F161" s="759"/>
      <c r="G161" s="756"/>
      <c r="H161" s="756" t="s">
        <v>525</v>
      </c>
      <c r="I161" s="760"/>
      <c r="J161" s="756" t="s">
        <v>525</v>
      </c>
      <c r="K161" s="760"/>
      <c r="L161" s="378">
        <v>4</v>
      </c>
      <c r="M161" s="377">
        <v>24436.519999999997</v>
      </c>
      <c r="N161" s="759"/>
      <c r="O161" s="378">
        <v>4</v>
      </c>
      <c r="P161" s="377">
        <v>24618.68</v>
      </c>
    </row>
    <row r="162" spans="1:16" s="379" customFormat="1" ht="12" customHeight="1" x14ac:dyDescent="0.2">
      <c r="A162" s="375" t="s">
        <v>514</v>
      </c>
      <c r="B162" s="375" t="s">
        <v>515</v>
      </c>
      <c r="C162" s="756" t="s">
        <v>99</v>
      </c>
      <c r="D162" s="756" t="s">
        <v>787</v>
      </c>
      <c r="E162" s="757">
        <v>3800</v>
      </c>
      <c r="F162" s="758" t="s">
        <v>788</v>
      </c>
      <c r="G162" s="756" t="s">
        <v>789</v>
      </c>
      <c r="H162" s="756" t="s">
        <v>759</v>
      </c>
      <c r="I162" s="760" t="s">
        <v>553</v>
      </c>
      <c r="J162" s="756" t="s">
        <v>759</v>
      </c>
      <c r="K162" s="760" t="s">
        <v>522</v>
      </c>
      <c r="L162" s="378">
        <v>8</v>
      </c>
      <c r="M162" s="377">
        <v>31792.66</v>
      </c>
      <c r="N162" s="761" t="s">
        <v>1018</v>
      </c>
      <c r="O162" s="378">
        <v>6</v>
      </c>
      <c r="P162" s="377">
        <v>23833.29</v>
      </c>
    </row>
    <row r="163" spans="1:16" s="379" customFormat="1" ht="12" customHeight="1" x14ac:dyDescent="0.2">
      <c r="A163" s="375" t="s">
        <v>514</v>
      </c>
      <c r="B163" s="375" t="s">
        <v>524</v>
      </c>
      <c r="C163" s="756"/>
      <c r="D163" s="756"/>
      <c r="E163" s="757"/>
      <c r="F163" s="759"/>
      <c r="G163" s="756"/>
      <c r="H163" s="756" t="s">
        <v>525</v>
      </c>
      <c r="I163" s="760"/>
      <c r="J163" s="756" t="s">
        <v>525</v>
      </c>
      <c r="K163" s="760"/>
      <c r="L163" s="378">
        <v>4</v>
      </c>
      <c r="M163" s="377">
        <v>15597.92</v>
      </c>
      <c r="N163" s="759"/>
      <c r="O163" s="378">
        <v>0</v>
      </c>
      <c r="P163" s="377">
        <v>0</v>
      </c>
    </row>
    <row r="164" spans="1:16" s="379" customFormat="1" ht="12" customHeight="1" x14ac:dyDescent="0.2">
      <c r="A164" s="375" t="s">
        <v>514</v>
      </c>
      <c r="B164" s="375" t="s">
        <v>515</v>
      </c>
      <c r="C164" s="756" t="s">
        <v>99</v>
      </c>
      <c r="D164" s="756" t="s">
        <v>582</v>
      </c>
      <c r="E164" s="757">
        <v>3200</v>
      </c>
      <c r="F164" s="758" t="s">
        <v>790</v>
      </c>
      <c r="G164" s="756" t="s">
        <v>791</v>
      </c>
      <c r="H164" s="760" t="s">
        <v>792</v>
      </c>
      <c r="I164" s="760" t="s">
        <v>553</v>
      </c>
      <c r="J164" s="760" t="s">
        <v>792</v>
      </c>
      <c r="K164" s="760" t="s">
        <v>522</v>
      </c>
      <c r="L164" s="378">
        <v>8</v>
      </c>
      <c r="M164" s="377">
        <v>32953.199999999997</v>
      </c>
      <c r="N164" s="761" t="s">
        <v>1018</v>
      </c>
      <c r="O164" s="378">
        <v>6</v>
      </c>
      <c r="P164" s="377">
        <v>27988.960000000003</v>
      </c>
    </row>
    <row r="165" spans="1:16" s="379" customFormat="1" ht="12" customHeight="1" x14ac:dyDescent="0.2">
      <c r="A165" s="375" t="s">
        <v>514</v>
      </c>
      <c r="B165" s="375" t="s">
        <v>524</v>
      </c>
      <c r="C165" s="756"/>
      <c r="D165" s="756"/>
      <c r="E165" s="757"/>
      <c r="F165" s="759"/>
      <c r="G165" s="756"/>
      <c r="H165" s="760"/>
      <c r="I165" s="760"/>
      <c r="J165" s="760"/>
      <c r="K165" s="760"/>
      <c r="L165" s="378">
        <v>4</v>
      </c>
      <c r="M165" s="377">
        <v>13241.82</v>
      </c>
      <c r="N165" s="759"/>
      <c r="O165" s="378">
        <v>0</v>
      </c>
      <c r="P165" s="377">
        <v>0</v>
      </c>
    </row>
    <row r="166" spans="1:16" s="379" customFormat="1" ht="12" customHeight="1" x14ac:dyDescent="0.2">
      <c r="A166" s="375" t="s">
        <v>514</v>
      </c>
      <c r="B166" s="375" t="s">
        <v>515</v>
      </c>
      <c r="C166" s="756" t="s">
        <v>99</v>
      </c>
      <c r="D166" s="756" t="s">
        <v>540</v>
      </c>
      <c r="E166" s="757">
        <v>3000</v>
      </c>
      <c r="F166" s="758" t="s">
        <v>793</v>
      </c>
      <c r="G166" s="756" t="s">
        <v>794</v>
      </c>
      <c r="H166" s="756" t="s">
        <v>744</v>
      </c>
      <c r="I166" s="760" t="s">
        <v>520</v>
      </c>
      <c r="J166" s="756" t="s">
        <v>745</v>
      </c>
      <c r="K166" s="756" t="s">
        <v>522</v>
      </c>
      <c r="L166" s="376">
        <v>2</v>
      </c>
      <c r="M166" s="377">
        <v>6758.88</v>
      </c>
      <c r="N166" s="763"/>
      <c r="O166" s="764"/>
      <c r="P166" s="765"/>
    </row>
    <row r="167" spans="1:16" s="379" customFormat="1" ht="12" customHeight="1" x14ac:dyDescent="0.2">
      <c r="A167" s="375" t="s">
        <v>514</v>
      </c>
      <c r="B167" s="375" t="s">
        <v>524</v>
      </c>
      <c r="C167" s="756"/>
      <c r="D167" s="756"/>
      <c r="E167" s="757"/>
      <c r="F167" s="759"/>
      <c r="G167" s="756"/>
      <c r="H167" s="756" t="s">
        <v>525</v>
      </c>
      <c r="I167" s="760"/>
      <c r="J167" s="756" t="s">
        <v>525</v>
      </c>
      <c r="K167" s="756"/>
      <c r="L167" s="376">
        <v>0</v>
      </c>
      <c r="M167" s="377">
        <v>0</v>
      </c>
      <c r="N167" s="766"/>
      <c r="O167" s="767"/>
      <c r="P167" s="768"/>
    </row>
    <row r="168" spans="1:16" s="379" customFormat="1" ht="12" customHeight="1" x14ac:dyDescent="0.2">
      <c r="A168" s="375" t="s">
        <v>514</v>
      </c>
      <c r="B168" s="375" t="s">
        <v>515</v>
      </c>
      <c r="C168" s="756" t="s">
        <v>99</v>
      </c>
      <c r="D168" s="756" t="s">
        <v>795</v>
      </c>
      <c r="E168" s="757">
        <v>5100</v>
      </c>
      <c r="F168" s="758" t="s">
        <v>796</v>
      </c>
      <c r="G168" s="756" t="s">
        <v>797</v>
      </c>
      <c r="H168" s="756" t="s">
        <v>690</v>
      </c>
      <c r="I168" s="760" t="s">
        <v>520</v>
      </c>
      <c r="J168" s="756" t="s">
        <v>691</v>
      </c>
      <c r="K168" s="760" t="s">
        <v>522</v>
      </c>
      <c r="L168" s="378">
        <v>8</v>
      </c>
      <c r="M168" s="377">
        <v>41745.479999999996</v>
      </c>
      <c r="N168" s="761" t="s">
        <v>1018</v>
      </c>
      <c r="O168" s="378">
        <v>6</v>
      </c>
      <c r="P168" s="377">
        <v>31197.93</v>
      </c>
    </row>
    <row r="169" spans="1:16" s="379" customFormat="1" ht="12" customHeight="1" x14ac:dyDescent="0.2">
      <c r="A169" s="375" t="s">
        <v>514</v>
      </c>
      <c r="B169" s="375" t="s">
        <v>524</v>
      </c>
      <c r="C169" s="756"/>
      <c r="D169" s="756"/>
      <c r="E169" s="757"/>
      <c r="F169" s="759"/>
      <c r="G169" s="756"/>
      <c r="H169" s="756" t="s">
        <v>525</v>
      </c>
      <c r="I169" s="760"/>
      <c r="J169" s="756" t="s">
        <v>525</v>
      </c>
      <c r="K169" s="760"/>
      <c r="L169" s="378">
        <v>4</v>
      </c>
      <c r="M169" s="377">
        <v>20607.07</v>
      </c>
      <c r="N169" s="759"/>
      <c r="O169" s="378">
        <v>0</v>
      </c>
      <c r="P169" s="377">
        <v>0</v>
      </c>
    </row>
    <row r="170" spans="1:16" s="379" customFormat="1" ht="12" customHeight="1" x14ac:dyDescent="0.2">
      <c r="A170" s="375" t="s">
        <v>514</v>
      </c>
      <c r="B170" s="375" t="s">
        <v>515</v>
      </c>
      <c r="C170" s="756" t="s">
        <v>99</v>
      </c>
      <c r="D170" s="756" t="s">
        <v>798</v>
      </c>
      <c r="E170" s="757">
        <v>3000</v>
      </c>
      <c r="F170" s="758" t="s">
        <v>799</v>
      </c>
      <c r="G170" s="756" t="s">
        <v>800</v>
      </c>
      <c r="H170" s="756" t="s">
        <v>801</v>
      </c>
      <c r="I170" s="760" t="s">
        <v>553</v>
      </c>
      <c r="J170" s="756" t="s">
        <v>802</v>
      </c>
      <c r="K170" s="760" t="s">
        <v>522</v>
      </c>
      <c r="L170" s="378">
        <v>8</v>
      </c>
      <c r="M170" s="377">
        <v>25382.400000000001</v>
      </c>
      <c r="N170" s="761" t="s">
        <v>1018</v>
      </c>
      <c r="O170" s="378">
        <v>5</v>
      </c>
      <c r="P170" s="377">
        <v>15852.83</v>
      </c>
    </row>
    <row r="171" spans="1:16" s="379" customFormat="1" ht="12" customHeight="1" x14ac:dyDescent="0.2">
      <c r="A171" s="375" t="s">
        <v>514</v>
      </c>
      <c r="B171" s="375" t="s">
        <v>524</v>
      </c>
      <c r="C171" s="756"/>
      <c r="D171" s="756"/>
      <c r="E171" s="757"/>
      <c r="F171" s="759"/>
      <c r="G171" s="756"/>
      <c r="H171" s="756" t="s">
        <v>525</v>
      </c>
      <c r="I171" s="760"/>
      <c r="J171" s="756" t="s">
        <v>525</v>
      </c>
      <c r="K171" s="760"/>
      <c r="L171" s="378">
        <v>4</v>
      </c>
      <c r="M171" s="377">
        <v>12378.61</v>
      </c>
      <c r="N171" s="759"/>
      <c r="O171" s="378">
        <v>1</v>
      </c>
      <c r="P171" s="377">
        <v>3174.15</v>
      </c>
    </row>
    <row r="172" spans="1:16" s="379" customFormat="1" ht="12" customHeight="1" x14ac:dyDescent="0.2">
      <c r="A172" s="375" t="s">
        <v>514</v>
      </c>
      <c r="B172" s="375" t="s">
        <v>515</v>
      </c>
      <c r="C172" s="756" t="s">
        <v>99</v>
      </c>
      <c r="D172" s="756" t="s">
        <v>803</v>
      </c>
      <c r="E172" s="757">
        <v>6500</v>
      </c>
      <c r="F172" s="758" t="s">
        <v>804</v>
      </c>
      <c r="G172" s="756" t="s">
        <v>805</v>
      </c>
      <c r="H172" s="756" t="s">
        <v>529</v>
      </c>
      <c r="I172" s="760" t="s">
        <v>520</v>
      </c>
      <c r="J172" s="756" t="s">
        <v>530</v>
      </c>
      <c r="K172" s="760" t="s">
        <v>522</v>
      </c>
      <c r="L172" s="378">
        <v>8</v>
      </c>
      <c r="M172" s="377">
        <v>21715.27</v>
      </c>
      <c r="N172" s="763"/>
      <c r="O172" s="764"/>
      <c r="P172" s="765"/>
    </row>
    <row r="173" spans="1:16" s="379" customFormat="1" ht="12" customHeight="1" x14ac:dyDescent="0.2">
      <c r="A173" s="375" t="s">
        <v>514</v>
      </c>
      <c r="B173" s="375" t="s">
        <v>524</v>
      </c>
      <c r="C173" s="756"/>
      <c r="D173" s="756"/>
      <c r="E173" s="757"/>
      <c r="F173" s="759"/>
      <c r="G173" s="756"/>
      <c r="H173" s="756" t="s">
        <v>525</v>
      </c>
      <c r="I173" s="760"/>
      <c r="J173" s="756" t="s">
        <v>525</v>
      </c>
      <c r="K173" s="760"/>
      <c r="L173" s="378">
        <v>4</v>
      </c>
      <c r="M173" s="377">
        <v>19840.2</v>
      </c>
      <c r="N173" s="766"/>
      <c r="O173" s="767"/>
      <c r="P173" s="768"/>
    </row>
    <row r="174" spans="1:16" s="379" customFormat="1" ht="12" customHeight="1" x14ac:dyDescent="0.2">
      <c r="A174" s="375" t="s">
        <v>514</v>
      </c>
      <c r="B174" s="375" t="s">
        <v>515</v>
      </c>
      <c r="C174" s="756" t="s">
        <v>99</v>
      </c>
      <c r="D174" s="756" t="s">
        <v>806</v>
      </c>
      <c r="E174" s="757">
        <v>5000</v>
      </c>
      <c r="F174" s="758" t="s">
        <v>807</v>
      </c>
      <c r="G174" s="756" t="s">
        <v>808</v>
      </c>
      <c r="H174" s="756" t="s">
        <v>597</v>
      </c>
      <c r="I174" s="760" t="s">
        <v>520</v>
      </c>
      <c r="J174" s="756" t="s">
        <v>530</v>
      </c>
      <c r="K174" s="760" t="s">
        <v>522</v>
      </c>
      <c r="L174" s="378">
        <v>8</v>
      </c>
      <c r="M174" s="377">
        <v>41430.11</v>
      </c>
      <c r="N174" s="761" t="s">
        <v>1018</v>
      </c>
      <c r="O174" s="378">
        <v>6</v>
      </c>
      <c r="P174" s="377">
        <v>30991.08</v>
      </c>
    </row>
    <row r="175" spans="1:16" s="379" customFormat="1" ht="12" customHeight="1" x14ac:dyDescent="0.2">
      <c r="A175" s="375" t="s">
        <v>514</v>
      </c>
      <c r="B175" s="375" t="s">
        <v>524</v>
      </c>
      <c r="C175" s="756"/>
      <c r="D175" s="756"/>
      <c r="E175" s="757"/>
      <c r="F175" s="759"/>
      <c r="G175" s="756"/>
      <c r="H175" s="756" t="s">
        <v>525</v>
      </c>
      <c r="I175" s="760"/>
      <c r="J175" s="756" t="s">
        <v>525</v>
      </c>
      <c r="K175" s="760"/>
      <c r="L175" s="378">
        <v>4</v>
      </c>
      <c r="M175" s="377">
        <v>20348.75</v>
      </c>
      <c r="N175" s="759"/>
      <c r="O175" s="378">
        <v>0</v>
      </c>
      <c r="P175" s="377">
        <v>0</v>
      </c>
    </row>
    <row r="176" spans="1:16" s="379" customFormat="1" ht="12" customHeight="1" x14ac:dyDescent="0.2">
      <c r="A176" s="375" t="s">
        <v>514</v>
      </c>
      <c r="B176" s="375" t="s">
        <v>515</v>
      </c>
      <c r="C176" s="756" t="s">
        <v>99</v>
      </c>
      <c r="D176" s="756" t="s">
        <v>809</v>
      </c>
      <c r="E176" s="757">
        <v>2500</v>
      </c>
      <c r="F176" s="758" t="s">
        <v>810</v>
      </c>
      <c r="G176" s="756" t="s">
        <v>811</v>
      </c>
      <c r="H176" s="756" t="s">
        <v>519</v>
      </c>
      <c r="I176" s="760" t="s">
        <v>607</v>
      </c>
      <c r="J176" s="756" t="s">
        <v>521</v>
      </c>
      <c r="K176" s="756" t="s">
        <v>522</v>
      </c>
      <c r="L176" s="376">
        <v>3</v>
      </c>
      <c r="M176" s="377">
        <v>8482.73</v>
      </c>
      <c r="N176" s="763"/>
      <c r="O176" s="764"/>
      <c r="P176" s="765"/>
    </row>
    <row r="177" spans="1:17" s="379" customFormat="1" ht="12" customHeight="1" x14ac:dyDescent="0.2">
      <c r="A177" s="375" t="s">
        <v>514</v>
      </c>
      <c r="B177" s="375" t="s">
        <v>524</v>
      </c>
      <c r="C177" s="756"/>
      <c r="D177" s="756"/>
      <c r="E177" s="757"/>
      <c r="F177" s="759"/>
      <c r="G177" s="756"/>
      <c r="H177" s="756" t="s">
        <v>525</v>
      </c>
      <c r="I177" s="760"/>
      <c r="J177" s="756" t="s">
        <v>525</v>
      </c>
      <c r="K177" s="756"/>
      <c r="L177" s="376">
        <v>0</v>
      </c>
      <c r="M177" s="377">
        <v>0</v>
      </c>
      <c r="N177" s="766"/>
      <c r="O177" s="767"/>
      <c r="P177" s="768"/>
    </row>
    <row r="178" spans="1:17" s="379" customFormat="1" ht="12" customHeight="1" x14ac:dyDescent="0.2">
      <c r="A178" s="375" t="s">
        <v>514</v>
      </c>
      <c r="B178" s="375" t="s">
        <v>515</v>
      </c>
      <c r="C178" s="756" t="s">
        <v>99</v>
      </c>
      <c r="D178" s="756" t="s">
        <v>812</v>
      </c>
      <c r="E178" s="757">
        <v>5800</v>
      </c>
      <c r="F178" s="758" t="s">
        <v>813</v>
      </c>
      <c r="G178" s="756" t="s">
        <v>814</v>
      </c>
      <c r="H178" s="756" t="s">
        <v>744</v>
      </c>
      <c r="I178" s="760" t="s">
        <v>520</v>
      </c>
      <c r="J178" s="756" t="s">
        <v>745</v>
      </c>
      <c r="K178" s="760" t="s">
        <v>522</v>
      </c>
      <c r="L178" s="378">
        <v>8</v>
      </c>
      <c r="M178" s="377">
        <v>59606.89</v>
      </c>
      <c r="N178" s="761" t="s">
        <v>1018</v>
      </c>
      <c r="O178" s="378">
        <v>6</v>
      </c>
      <c r="P178" s="377">
        <v>44244.9</v>
      </c>
    </row>
    <row r="179" spans="1:17" s="379" customFormat="1" ht="12" customHeight="1" x14ac:dyDescent="0.2">
      <c r="A179" s="375" t="s">
        <v>514</v>
      </c>
      <c r="B179" s="375" t="s">
        <v>524</v>
      </c>
      <c r="C179" s="756"/>
      <c r="D179" s="756"/>
      <c r="E179" s="757"/>
      <c r="F179" s="759"/>
      <c r="G179" s="756"/>
      <c r="H179" s="756" t="s">
        <v>525</v>
      </c>
      <c r="I179" s="760"/>
      <c r="J179" s="756" t="s">
        <v>525</v>
      </c>
      <c r="K179" s="760"/>
      <c r="L179" s="378">
        <v>4</v>
      </c>
      <c r="M179" s="377">
        <v>23652.789999999997</v>
      </c>
      <c r="N179" s="759"/>
      <c r="O179" s="378">
        <v>0</v>
      </c>
      <c r="P179" s="377">
        <v>0</v>
      </c>
    </row>
    <row r="180" spans="1:17" s="379" customFormat="1" ht="12" customHeight="1" x14ac:dyDescent="0.2">
      <c r="A180" s="375" t="s">
        <v>514</v>
      </c>
      <c r="B180" s="375" t="s">
        <v>515</v>
      </c>
      <c r="C180" s="756" t="s">
        <v>99</v>
      </c>
      <c r="D180" s="756" t="s">
        <v>815</v>
      </c>
      <c r="E180" s="757">
        <v>3200</v>
      </c>
      <c r="F180" s="758" t="s">
        <v>816</v>
      </c>
      <c r="G180" s="756" t="s">
        <v>817</v>
      </c>
      <c r="H180" s="756" t="s">
        <v>529</v>
      </c>
      <c r="I180" s="760" t="s">
        <v>520</v>
      </c>
      <c r="J180" s="756" t="s">
        <v>530</v>
      </c>
      <c r="K180" s="760" t="s">
        <v>522</v>
      </c>
      <c r="L180" s="378">
        <v>8</v>
      </c>
      <c r="M180" s="377">
        <v>27097.420000000002</v>
      </c>
      <c r="N180" s="761" t="s">
        <v>1018</v>
      </c>
      <c r="O180" s="378">
        <v>6</v>
      </c>
      <c r="P180" s="377">
        <v>20244.900000000001</v>
      </c>
    </row>
    <row r="181" spans="1:17" s="379" customFormat="1" ht="12" customHeight="1" x14ac:dyDescent="0.2">
      <c r="A181" s="375" t="s">
        <v>514</v>
      </c>
      <c r="B181" s="375" t="s">
        <v>524</v>
      </c>
      <c r="C181" s="756"/>
      <c r="D181" s="756"/>
      <c r="E181" s="757"/>
      <c r="F181" s="759"/>
      <c r="G181" s="756"/>
      <c r="H181" s="756" t="s">
        <v>525</v>
      </c>
      <c r="I181" s="760"/>
      <c r="J181" s="756" t="s">
        <v>525</v>
      </c>
      <c r="K181" s="760"/>
      <c r="L181" s="378">
        <v>4</v>
      </c>
      <c r="M181" s="377">
        <v>13246.48</v>
      </c>
      <c r="N181" s="759"/>
      <c r="O181" s="378">
        <v>0</v>
      </c>
      <c r="P181" s="377">
        <v>0</v>
      </c>
    </row>
    <row r="182" spans="1:17" s="379" customFormat="1" ht="12" customHeight="1" x14ac:dyDescent="0.2">
      <c r="A182" s="375" t="s">
        <v>514</v>
      </c>
      <c r="B182" s="375" t="s">
        <v>515</v>
      </c>
      <c r="C182" s="756" t="s">
        <v>99</v>
      </c>
      <c r="D182" s="756" t="s">
        <v>818</v>
      </c>
      <c r="E182" s="757">
        <v>3000</v>
      </c>
      <c r="F182" s="758" t="s">
        <v>819</v>
      </c>
      <c r="G182" s="756" t="s">
        <v>820</v>
      </c>
      <c r="H182" s="756" t="s">
        <v>759</v>
      </c>
      <c r="I182" s="771" t="s">
        <v>553</v>
      </c>
      <c r="J182" s="756" t="s">
        <v>759</v>
      </c>
      <c r="K182" s="760" t="s">
        <v>522</v>
      </c>
      <c r="L182" s="378">
        <v>8</v>
      </c>
      <c r="M182" s="377">
        <v>25481.780000000002</v>
      </c>
      <c r="N182" s="761" t="s">
        <v>1018</v>
      </c>
      <c r="O182" s="378">
        <v>5</v>
      </c>
      <c r="P182" s="377">
        <v>15862.83</v>
      </c>
    </row>
    <row r="183" spans="1:17" s="379" customFormat="1" ht="12" customHeight="1" x14ac:dyDescent="0.2">
      <c r="A183" s="375" t="s">
        <v>514</v>
      </c>
      <c r="B183" s="375" t="s">
        <v>524</v>
      </c>
      <c r="C183" s="756"/>
      <c r="D183" s="756"/>
      <c r="E183" s="757"/>
      <c r="F183" s="759"/>
      <c r="G183" s="756"/>
      <c r="H183" s="756" t="s">
        <v>525</v>
      </c>
      <c r="I183" s="772"/>
      <c r="J183" s="756" t="s">
        <v>525</v>
      </c>
      <c r="K183" s="760"/>
      <c r="L183" s="378">
        <v>4</v>
      </c>
      <c r="M183" s="377">
        <v>12432.36</v>
      </c>
      <c r="N183" s="759"/>
      <c r="O183" s="378">
        <v>1</v>
      </c>
      <c r="P183" s="377">
        <v>3170.82</v>
      </c>
    </row>
    <row r="184" spans="1:17" s="379" customFormat="1" ht="12" customHeight="1" x14ac:dyDescent="0.2">
      <c r="A184" s="375" t="s">
        <v>514</v>
      </c>
      <c r="B184" s="375" t="s">
        <v>515</v>
      </c>
      <c r="C184" s="756" t="s">
        <v>99</v>
      </c>
      <c r="D184" s="756" t="s">
        <v>821</v>
      </c>
      <c r="E184" s="757">
        <v>1800</v>
      </c>
      <c r="F184" s="758" t="s">
        <v>822</v>
      </c>
      <c r="G184" s="756" t="s">
        <v>823</v>
      </c>
      <c r="H184" s="756"/>
      <c r="I184" s="760"/>
      <c r="J184" s="756"/>
      <c r="K184" s="760" t="s">
        <v>522</v>
      </c>
      <c r="L184" s="378">
        <v>8</v>
      </c>
      <c r="M184" s="377">
        <v>15907.2</v>
      </c>
      <c r="N184" s="761" t="s">
        <v>1018</v>
      </c>
      <c r="O184" s="378">
        <v>6</v>
      </c>
      <c r="P184" s="377">
        <v>11796.3</v>
      </c>
    </row>
    <row r="185" spans="1:17" s="379" customFormat="1" ht="12" customHeight="1" x14ac:dyDescent="0.2">
      <c r="A185" s="375" t="s">
        <v>514</v>
      </c>
      <c r="B185" s="375" t="s">
        <v>524</v>
      </c>
      <c r="C185" s="756"/>
      <c r="D185" s="756"/>
      <c r="E185" s="757"/>
      <c r="F185" s="759"/>
      <c r="G185" s="756"/>
      <c r="H185" s="756"/>
      <c r="I185" s="760"/>
      <c r="J185" s="756"/>
      <c r="K185" s="760"/>
      <c r="L185" s="378">
        <v>4</v>
      </c>
      <c r="M185" s="377">
        <v>7653.6</v>
      </c>
      <c r="N185" s="759"/>
      <c r="O185" s="378">
        <v>0</v>
      </c>
      <c r="P185" s="377">
        <v>0</v>
      </c>
    </row>
    <row r="186" spans="1:17" s="379" customFormat="1" ht="12" customHeight="1" x14ac:dyDescent="0.2">
      <c r="A186" s="375" t="s">
        <v>514</v>
      </c>
      <c r="B186" s="375" t="s">
        <v>515</v>
      </c>
      <c r="C186" s="756" t="s">
        <v>99</v>
      </c>
      <c r="D186" s="756" t="s">
        <v>696</v>
      </c>
      <c r="E186" s="757">
        <v>6700</v>
      </c>
      <c r="F186" s="758" t="s">
        <v>824</v>
      </c>
      <c r="G186" s="756" t="s">
        <v>825</v>
      </c>
      <c r="H186" s="760" t="s">
        <v>597</v>
      </c>
      <c r="I186" s="760" t="s">
        <v>520</v>
      </c>
      <c r="J186" s="756" t="s">
        <v>530</v>
      </c>
      <c r="K186" s="760" t="s">
        <v>522</v>
      </c>
      <c r="L186" s="378">
        <v>8</v>
      </c>
      <c r="M186" s="377">
        <v>63565.619999999995</v>
      </c>
      <c r="N186" s="761" t="s">
        <v>1018</v>
      </c>
      <c r="O186" s="378">
        <v>5</v>
      </c>
      <c r="P186" s="377">
        <v>40870.75</v>
      </c>
    </row>
    <row r="187" spans="1:17" s="379" customFormat="1" ht="12" customHeight="1" x14ac:dyDescent="0.2">
      <c r="A187" s="375" t="s">
        <v>514</v>
      </c>
      <c r="B187" s="375" t="s">
        <v>524</v>
      </c>
      <c r="C187" s="756"/>
      <c r="D187" s="756"/>
      <c r="E187" s="757"/>
      <c r="F187" s="759"/>
      <c r="G187" s="756"/>
      <c r="H187" s="760"/>
      <c r="I187" s="760"/>
      <c r="J187" s="756"/>
      <c r="K187" s="760"/>
      <c r="L187" s="378">
        <v>4</v>
      </c>
      <c r="M187" s="377">
        <v>27239.18</v>
      </c>
      <c r="N187" s="759"/>
      <c r="O187" s="378">
        <v>1</v>
      </c>
      <c r="P187" s="377">
        <v>8174.15</v>
      </c>
    </row>
    <row r="188" spans="1:17" s="379" customFormat="1" ht="12" customHeight="1" x14ac:dyDescent="0.2">
      <c r="A188" s="380" t="s">
        <v>514</v>
      </c>
      <c r="B188" s="380" t="s">
        <v>515</v>
      </c>
      <c r="C188" s="760" t="s">
        <v>99</v>
      </c>
      <c r="D188" s="760" t="s">
        <v>826</v>
      </c>
      <c r="E188" s="773">
        <v>8600</v>
      </c>
      <c r="F188" s="758" t="s">
        <v>827</v>
      </c>
      <c r="G188" s="756" t="s">
        <v>828</v>
      </c>
      <c r="H188" s="760" t="s">
        <v>597</v>
      </c>
      <c r="I188" s="760" t="s">
        <v>520</v>
      </c>
      <c r="J188" s="756" t="s">
        <v>530</v>
      </c>
      <c r="K188" s="760" t="s">
        <v>522</v>
      </c>
      <c r="L188" s="378">
        <v>8</v>
      </c>
      <c r="M188" s="377">
        <v>70222.989999999991</v>
      </c>
      <c r="N188" s="761" t="s">
        <v>1018</v>
      </c>
      <c r="O188" s="378">
        <v>6</v>
      </c>
      <c r="P188" s="377">
        <v>52544.57</v>
      </c>
    </row>
    <row r="189" spans="1:17" s="379" customFormat="1" ht="12" customHeight="1" x14ac:dyDescent="0.2">
      <c r="A189" s="380" t="s">
        <v>514</v>
      </c>
      <c r="B189" s="380" t="s">
        <v>524</v>
      </c>
      <c r="C189" s="760"/>
      <c r="D189" s="760"/>
      <c r="E189" s="773"/>
      <c r="F189" s="759"/>
      <c r="G189" s="756"/>
      <c r="H189" s="760"/>
      <c r="I189" s="760"/>
      <c r="J189" s="756"/>
      <c r="K189" s="760"/>
      <c r="L189" s="378">
        <v>4</v>
      </c>
      <c r="M189" s="377">
        <v>34584.25</v>
      </c>
      <c r="N189" s="759"/>
      <c r="O189" s="378">
        <v>0</v>
      </c>
      <c r="P189" s="377">
        <v>0</v>
      </c>
    </row>
    <row r="190" spans="1:17" s="379" customFormat="1" ht="12" customHeight="1" x14ac:dyDescent="0.2">
      <c r="A190" s="380" t="s">
        <v>514</v>
      </c>
      <c r="B190" s="380" t="s">
        <v>515</v>
      </c>
      <c r="C190" s="760" t="s">
        <v>99</v>
      </c>
      <c r="D190" s="760" t="s">
        <v>829</v>
      </c>
      <c r="E190" s="773">
        <v>7200</v>
      </c>
      <c r="F190" s="758" t="s">
        <v>830</v>
      </c>
      <c r="G190" s="756" t="s">
        <v>831</v>
      </c>
      <c r="H190" s="756" t="s">
        <v>594</v>
      </c>
      <c r="I190" s="760" t="s">
        <v>520</v>
      </c>
      <c r="J190" s="756" t="s">
        <v>595</v>
      </c>
      <c r="K190" s="760" t="s">
        <v>522</v>
      </c>
      <c r="L190" s="378">
        <v>8</v>
      </c>
      <c r="M190" s="377">
        <v>59088.2</v>
      </c>
      <c r="N190" s="761" t="s">
        <v>1018</v>
      </c>
      <c r="O190" s="378">
        <v>6</v>
      </c>
      <c r="P190" s="377">
        <v>43975.4</v>
      </c>
    </row>
    <row r="191" spans="1:17" s="379" customFormat="1" ht="12" customHeight="1" x14ac:dyDescent="0.2">
      <c r="A191" s="380" t="s">
        <v>514</v>
      </c>
      <c r="B191" s="380" t="s">
        <v>524</v>
      </c>
      <c r="C191" s="760"/>
      <c r="D191" s="760"/>
      <c r="E191" s="773"/>
      <c r="F191" s="759"/>
      <c r="G191" s="756"/>
      <c r="H191" s="756" t="s">
        <v>525</v>
      </c>
      <c r="I191" s="760"/>
      <c r="J191" s="756" t="s">
        <v>525</v>
      </c>
      <c r="K191" s="760"/>
      <c r="L191" s="378">
        <v>4</v>
      </c>
      <c r="M191" s="377">
        <v>29237.1</v>
      </c>
      <c r="N191" s="759"/>
      <c r="O191" s="378">
        <v>0</v>
      </c>
      <c r="P191" s="377">
        <v>0</v>
      </c>
    </row>
    <row r="192" spans="1:17" s="379" customFormat="1" ht="12" customHeight="1" x14ac:dyDescent="0.2">
      <c r="A192" s="380" t="s">
        <v>514</v>
      </c>
      <c r="B192" s="380" t="s">
        <v>515</v>
      </c>
      <c r="C192" s="760" t="s">
        <v>99</v>
      </c>
      <c r="D192" s="760" t="s">
        <v>833</v>
      </c>
      <c r="E192" s="773">
        <v>7500</v>
      </c>
      <c r="F192" s="758" t="s">
        <v>834</v>
      </c>
      <c r="G192" s="756" t="s">
        <v>835</v>
      </c>
      <c r="H192" s="760" t="s">
        <v>529</v>
      </c>
      <c r="I192" s="760" t="s">
        <v>520</v>
      </c>
      <c r="J192" s="756" t="s">
        <v>530</v>
      </c>
      <c r="K192" s="774" t="s">
        <v>832</v>
      </c>
      <c r="L192" s="378">
        <v>3</v>
      </c>
      <c r="M192" s="377">
        <v>25732.62</v>
      </c>
      <c r="N192" s="763"/>
      <c r="O192" s="764"/>
      <c r="P192" s="765"/>
      <c r="Q192" s="550"/>
    </row>
    <row r="193" spans="1:17" s="379" customFormat="1" ht="12" customHeight="1" x14ac:dyDescent="0.2">
      <c r="A193" s="380" t="s">
        <v>514</v>
      </c>
      <c r="B193" s="380" t="s">
        <v>524</v>
      </c>
      <c r="C193" s="760"/>
      <c r="D193" s="760"/>
      <c r="E193" s="773"/>
      <c r="F193" s="759"/>
      <c r="G193" s="756"/>
      <c r="H193" s="760"/>
      <c r="I193" s="760"/>
      <c r="J193" s="756"/>
      <c r="K193" s="774"/>
      <c r="L193" s="378">
        <v>0</v>
      </c>
      <c r="M193" s="377">
        <v>0</v>
      </c>
      <c r="N193" s="766"/>
      <c r="O193" s="767"/>
      <c r="P193" s="768"/>
      <c r="Q193" s="550"/>
    </row>
    <row r="194" spans="1:17" s="379" customFormat="1" ht="12" customHeight="1" x14ac:dyDescent="0.2">
      <c r="A194" s="380" t="s">
        <v>514</v>
      </c>
      <c r="B194" s="380" t="s">
        <v>515</v>
      </c>
      <c r="C194" s="760" t="s">
        <v>99</v>
      </c>
      <c r="D194" s="760" t="s">
        <v>836</v>
      </c>
      <c r="E194" s="773">
        <v>11000</v>
      </c>
      <c r="F194" s="758" t="s">
        <v>837</v>
      </c>
      <c r="G194" s="756" t="s">
        <v>838</v>
      </c>
      <c r="H194" s="760" t="s">
        <v>529</v>
      </c>
      <c r="I194" s="760" t="s">
        <v>520</v>
      </c>
      <c r="J194" s="756" t="s">
        <v>530</v>
      </c>
      <c r="K194" s="760" t="s">
        <v>523</v>
      </c>
      <c r="L194" s="378">
        <v>7</v>
      </c>
      <c r="M194" s="377">
        <v>86387.599999999991</v>
      </c>
      <c r="N194" s="761" t="s">
        <v>1018</v>
      </c>
      <c r="O194" s="378">
        <v>6</v>
      </c>
      <c r="P194" s="377">
        <v>55822.63</v>
      </c>
      <c r="Q194" s="550"/>
    </row>
    <row r="195" spans="1:17" s="379" customFormat="1" ht="12" customHeight="1" x14ac:dyDescent="0.2">
      <c r="A195" s="380" t="s">
        <v>514</v>
      </c>
      <c r="B195" s="380" t="s">
        <v>524</v>
      </c>
      <c r="C195" s="760"/>
      <c r="D195" s="760"/>
      <c r="E195" s="773"/>
      <c r="F195" s="759"/>
      <c r="G195" s="756"/>
      <c r="H195" s="760"/>
      <c r="I195" s="760"/>
      <c r="J195" s="756"/>
      <c r="K195" s="760"/>
      <c r="L195" s="378">
        <v>0</v>
      </c>
      <c r="M195" s="377">
        <v>0</v>
      </c>
      <c r="N195" s="759"/>
      <c r="O195" s="378">
        <v>0</v>
      </c>
      <c r="P195" s="377">
        <v>11126.789999999999</v>
      </c>
      <c r="Q195" s="550"/>
    </row>
    <row r="196" spans="1:17" s="379" customFormat="1" ht="12" customHeight="1" x14ac:dyDescent="0.2">
      <c r="A196" s="380" t="s">
        <v>514</v>
      </c>
      <c r="B196" s="380" t="s">
        <v>515</v>
      </c>
      <c r="C196" s="760" t="s">
        <v>99</v>
      </c>
      <c r="D196" s="760" t="s">
        <v>620</v>
      </c>
      <c r="E196" s="773">
        <v>3900</v>
      </c>
      <c r="F196" s="758" t="s">
        <v>839</v>
      </c>
      <c r="G196" s="756" t="s">
        <v>840</v>
      </c>
      <c r="H196" s="760" t="s">
        <v>841</v>
      </c>
      <c r="I196" s="760" t="s">
        <v>553</v>
      </c>
      <c r="J196" s="760" t="s">
        <v>841</v>
      </c>
      <c r="K196" s="760" t="s">
        <v>523</v>
      </c>
      <c r="L196" s="378">
        <v>8</v>
      </c>
      <c r="M196" s="377">
        <v>31699.84</v>
      </c>
      <c r="N196" s="761" t="s">
        <v>1018</v>
      </c>
      <c r="O196" s="378">
        <v>2</v>
      </c>
      <c r="P196" s="377">
        <v>8140.17</v>
      </c>
      <c r="Q196" s="550"/>
    </row>
    <row r="197" spans="1:17" s="379" customFormat="1" ht="12" customHeight="1" x14ac:dyDescent="0.2">
      <c r="A197" s="380" t="s">
        <v>514</v>
      </c>
      <c r="B197" s="380" t="s">
        <v>524</v>
      </c>
      <c r="C197" s="760"/>
      <c r="D197" s="760"/>
      <c r="E197" s="773"/>
      <c r="F197" s="759"/>
      <c r="G197" s="756"/>
      <c r="H197" s="760"/>
      <c r="I197" s="760"/>
      <c r="J197" s="760"/>
      <c r="K197" s="760"/>
      <c r="L197" s="378">
        <v>0</v>
      </c>
      <c r="M197" s="377">
        <v>0</v>
      </c>
      <c r="N197" s="759"/>
      <c r="O197" s="378">
        <v>4</v>
      </c>
      <c r="P197" s="377">
        <v>16296.6</v>
      </c>
      <c r="Q197" s="550"/>
    </row>
    <row r="198" spans="1:17" s="379" customFormat="1" ht="12" customHeight="1" x14ac:dyDescent="0.2">
      <c r="A198" s="380" t="s">
        <v>514</v>
      </c>
      <c r="B198" s="380" t="s">
        <v>515</v>
      </c>
      <c r="C198" s="760" t="s">
        <v>99</v>
      </c>
      <c r="D198" s="760" t="s">
        <v>596</v>
      </c>
      <c r="E198" s="773">
        <v>6700</v>
      </c>
      <c r="F198" s="758" t="s">
        <v>842</v>
      </c>
      <c r="G198" s="756" t="s">
        <v>843</v>
      </c>
      <c r="H198" s="760" t="s">
        <v>529</v>
      </c>
      <c r="I198" s="760" t="s">
        <v>520</v>
      </c>
      <c r="J198" s="756" t="s">
        <v>530</v>
      </c>
      <c r="K198" s="760" t="s">
        <v>523</v>
      </c>
      <c r="L198" s="378">
        <v>8</v>
      </c>
      <c r="M198" s="377">
        <v>53533.7</v>
      </c>
      <c r="N198" s="761" t="s">
        <v>1018</v>
      </c>
      <c r="O198" s="378">
        <v>6</v>
      </c>
      <c r="P198" s="377">
        <v>41244.9</v>
      </c>
      <c r="Q198" s="550"/>
    </row>
    <row r="199" spans="1:17" s="379" customFormat="1" ht="12" customHeight="1" x14ac:dyDescent="0.2">
      <c r="A199" s="380" t="s">
        <v>514</v>
      </c>
      <c r="B199" s="380" t="s">
        <v>524</v>
      </c>
      <c r="C199" s="760"/>
      <c r="D199" s="760"/>
      <c r="E199" s="773"/>
      <c r="F199" s="759"/>
      <c r="G199" s="756"/>
      <c r="H199" s="760"/>
      <c r="I199" s="760"/>
      <c r="J199" s="756"/>
      <c r="K199" s="760"/>
      <c r="L199" s="378">
        <v>0</v>
      </c>
      <c r="M199" s="377">
        <v>0</v>
      </c>
      <c r="N199" s="759"/>
      <c r="O199" s="378">
        <v>0</v>
      </c>
      <c r="P199" s="377">
        <v>0</v>
      </c>
      <c r="Q199" s="550"/>
    </row>
    <row r="200" spans="1:17" s="379" customFormat="1" ht="12" customHeight="1" x14ac:dyDescent="0.2">
      <c r="A200" s="380" t="s">
        <v>514</v>
      </c>
      <c r="B200" s="380" t="s">
        <v>515</v>
      </c>
      <c r="C200" s="760" t="s">
        <v>99</v>
      </c>
      <c r="D200" s="760" t="s">
        <v>613</v>
      </c>
      <c r="E200" s="773">
        <v>3000</v>
      </c>
      <c r="F200" s="758" t="s">
        <v>844</v>
      </c>
      <c r="G200" s="756" t="s">
        <v>845</v>
      </c>
      <c r="H200" s="760" t="s">
        <v>841</v>
      </c>
      <c r="I200" s="760" t="s">
        <v>553</v>
      </c>
      <c r="J200" s="760" t="s">
        <v>841</v>
      </c>
      <c r="K200" s="760" t="s">
        <v>523</v>
      </c>
      <c r="L200" s="378">
        <v>8</v>
      </c>
      <c r="M200" s="377">
        <v>24670.32</v>
      </c>
      <c r="N200" s="761" t="s">
        <v>1018</v>
      </c>
      <c r="O200" s="378">
        <v>2</v>
      </c>
      <c r="P200" s="377">
        <v>6310.58</v>
      </c>
      <c r="Q200" s="550"/>
    </row>
    <row r="201" spans="1:17" s="379" customFormat="1" ht="12" customHeight="1" x14ac:dyDescent="0.2">
      <c r="A201" s="380" t="s">
        <v>514</v>
      </c>
      <c r="B201" s="380" t="s">
        <v>524</v>
      </c>
      <c r="C201" s="760"/>
      <c r="D201" s="760"/>
      <c r="E201" s="773"/>
      <c r="F201" s="759"/>
      <c r="G201" s="756"/>
      <c r="H201" s="760"/>
      <c r="I201" s="760"/>
      <c r="J201" s="760"/>
      <c r="K201" s="760"/>
      <c r="L201" s="378">
        <v>0</v>
      </c>
      <c r="M201" s="377">
        <v>0</v>
      </c>
      <c r="N201" s="759"/>
      <c r="O201" s="378">
        <v>4</v>
      </c>
      <c r="P201" s="377">
        <v>12685.35</v>
      </c>
      <c r="Q201" s="550"/>
    </row>
    <row r="202" spans="1:17" s="379" customFormat="1" ht="12" customHeight="1" x14ac:dyDescent="0.2">
      <c r="A202" s="380" t="s">
        <v>514</v>
      </c>
      <c r="B202" s="380" t="s">
        <v>515</v>
      </c>
      <c r="C202" s="760" t="s">
        <v>99</v>
      </c>
      <c r="D202" s="760" t="s">
        <v>846</v>
      </c>
      <c r="E202" s="773">
        <v>7200</v>
      </c>
      <c r="F202" s="758" t="s">
        <v>847</v>
      </c>
      <c r="G202" s="756" t="s">
        <v>848</v>
      </c>
      <c r="H202" s="760" t="s">
        <v>597</v>
      </c>
      <c r="I202" s="760" t="s">
        <v>520</v>
      </c>
      <c r="J202" s="756" t="s">
        <v>530</v>
      </c>
      <c r="K202" s="760" t="s">
        <v>523</v>
      </c>
      <c r="L202" s="378">
        <v>8</v>
      </c>
      <c r="M202" s="377">
        <v>57064.2</v>
      </c>
      <c r="N202" s="761" t="s">
        <v>1018</v>
      </c>
      <c r="O202" s="378">
        <v>6</v>
      </c>
      <c r="P202" s="377">
        <v>43908.9</v>
      </c>
      <c r="Q202" s="550"/>
    </row>
    <row r="203" spans="1:17" s="379" customFormat="1" ht="12" customHeight="1" x14ac:dyDescent="0.2">
      <c r="A203" s="380" t="s">
        <v>514</v>
      </c>
      <c r="B203" s="380" t="s">
        <v>524</v>
      </c>
      <c r="C203" s="760"/>
      <c r="D203" s="760"/>
      <c r="E203" s="773"/>
      <c r="F203" s="759"/>
      <c r="G203" s="756"/>
      <c r="H203" s="760"/>
      <c r="I203" s="760"/>
      <c r="J203" s="756"/>
      <c r="K203" s="760"/>
      <c r="L203" s="378">
        <v>0</v>
      </c>
      <c r="M203" s="377">
        <v>0</v>
      </c>
      <c r="N203" s="759"/>
      <c r="O203" s="378">
        <v>0</v>
      </c>
      <c r="P203" s="377">
        <v>0</v>
      </c>
      <c r="Q203" s="550"/>
    </row>
    <row r="204" spans="1:17" s="379" customFormat="1" ht="12" customHeight="1" x14ac:dyDescent="0.2">
      <c r="A204" s="380" t="s">
        <v>514</v>
      </c>
      <c r="B204" s="380" t="s">
        <v>515</v>
      </c>
      <c r="C204" s="760" t="s">
        <v>99</v>
      </c>
      <c r="D204" s="760" t="s">
        <v>540</v>
      </c>
      <c r="E204" s="773">
        <v>3000</v>
      </c>
      <c r="F204" s="758" t="s">
        <v>849</v>
      </c>
      <c r="G204" s="756" t="s">
        <v>850</v>
      </c>
      <c r="H204" s="760" t="s">
        <v>792</v>
      </c>
      <c r="I204" s="771" t="s">
        <v>553</v>
      </c>
      <c r="J204" s="760" t="s">
        <v>792</v>
      </c>
      <c r="K204" s="760" t="s">
        <v>523</v>
      </c>
      <c r="L204" s="378">
        <v>8</v>
      </c>
      <c r="M204" s="377">
        <v>24578.66</v>
      </c>
      <c r="N204" s="761" t="s">
        <v>1018</v>
      </c>
      <c r="O204" s="378">
        <v>6</v>
      </c>
      <c r="P204" s="377">
        <v>16793.830000000002</v>
      </c>
      <c r="Q204" s="550"/>
    </row>
    <row r="205" spans="1:17" s="379" customFormat="1" ht="12" customHeight="1" x14ac:dyDescent="0.2">
      <c r="A205" s="380" t="s">
        <v>514</v>
      </c>
      <c r="B205" s="380" t="s">
        <v>524</v>
      </c>
      <c r="C205" s="760"/>
      <c r="D205" s="760"/>
      <c r="E205" s="773"/>
      <c r="F205" s="759"/>
      <c r="G205" s="756"/>
      <c r="H205" s="760"/>
      <c r="I205" s="772"/>
      <c r="J205" s="760"/>
      <c r="K205" s="760"/>
      <c r="L205" s="378">
        <v>0</v>
      </c>
      <c r="M205" s="377">
        <v>0</v>
      </c>
      <c r="N205" s="759"/>
      <c r="O205" s="378">
        <v>0</v>
      </c>
      <c r="P205" s="377">
        <v>0</v>
      </c>
      <c r="Q205" s="550"/>
    </row>
    <row r="206" spans="1:17" s="379" customFormat="1" ht="12" customHeight="1" x14ac:dyDescent="0.2">
      <c r="A206" s="380" t="s">
        <v>514</v>
      </c>
      <c r="B206" s="380" t="s">
        <v>515</v>
      </c>
      <c r="C206" s="760" t="s">
        <v>99</v>
      </c>
      <c r="D206" s="760" t="s">
        <v>616</v>
      </c>
      <c r="E206" s="773">
        <v>4500</v>
      </c>
      <c r="F206" s="758" t="s">
        <v>851</v>
      </c>
      <c r="G206" s="756" t="s">
        <v>852</v>
      </c>
      <c r="H206" s="760" t="s">
        <v>529</v>
      </c>
      <c r="I206" s="771" t="s">
        <v>520</v>
      </c>
      <c r="J206" s="756" t="s">
        <v>530</v>
      </c>
      <c r="K206" s="760" t="s">
        <v>523</v>
      </c>
      <c r="L206" s="378">
        <v>8</v>
      </c>
      <c r="M206" s="377">
        <v>36125.64</v>
      </c>
      <c r="N206" s="761" t="s">
        <v>1018</v>
      </c>
      <c r="O206" s="378">
        <v>2</v>
      </c>
      <c r="P206" s="377">
        <v>9348.2999999999993</v>
      </c>
      <c r="Q206" s="550"/>
    </row>
    <row r="207" spans="1:17" s="379" customFormat="1" ht="12" customHeight="1" x14ac:dyDescent="0.2">
      <c r="A207" s="380" t="s">
        <v>514</v>
      </c>
      <c r="B207" s="380" t="s">
        <v>524</v>
      </c>
      <c r="C207" s="760"/>
      <c r="D207" s="760"/>
      <c r="E207" s="773"/>
      <c r="F207" s="759"/>
      <c r="G207" s="756"/>
      <c r="H207" s="760"/>
      <c r="I207" s="772"/>
      <c r="J207" s="756"/>
      <c r="K207" s="760"/>
      <c r="L207" s="378">
        <v>0</v>
      </c>
      <c r="M207" s="377">
        <v>0</v>
      </c>
      <c r="N207" s="759"/>
      <c r="O207" s="378">
        <v>4</v>
      </c>
      <c r="P207" s="377">
        <v>18696.599999999999</v>
      </c>
      <c r="Q207" s="550"/>
    </row>
    <row r="208" spans="1:17" s="379" customFormat="1" ht="12" customHeight="1" x14ac:dyDescent="0.2">
      <c r="A208" s="380" t="s">
        <v>514</v>
      </c>
      <c r="B208" s="380" t="s">
        <v>515</v>
      </c>
      <c r="C208" s="760" t="s">
        <v>99</v>
      </c>
      <c r="D208" s="760" t="s">
        <v>1019</v>
      </c>
      <c r="E208" s="773">
        <v>6100</v>
      </c>
      <c r="F208" s="758" t="s">
        <v>1020</v>
      </c>
      <c r="G208" s="756" t="s">
        <v>1021</v>
      </c>
      <c r="H208" s="760"/>
      <c r="I208" s="771" t="s">
        <v>520</v>
      </c>
      <c r="J208" s="756"/>
      <c r="K208" s="760" t="s">
        <v>619</v>
      </c>
      <c r="L208" s="378">
        <v>2</v>
      </c>
      <c r="M208" s="377">
        <v>10382.029999999999</v>
      </c>
      <c r="N208" s="761" t="s">
        <v>1018</v>
      </c>
      <c r="O208" s="551">
        <v>2</v>
      </c>
      <c r="P208" s="377">
        <v>12533.05</v>
      </c>
      <c r="Q208" s="550"/>
    </row>
    <row r="209" spans="1:17" s="379" customFormat="1" ht="12" customHeight="1" x14ac:dyDescent="0.2">
      <c r="A209" s="380" t="s">
        <v>514</v>
      </c>
      <c r="B209" s="380" t="s">
        <v>524</v>
      </c>
      <c r="C209" s="760"/>
      <c r="D209" s="760"/>
      <c r="E209" s="773"/>
      <c r="F209" s="759"/>
      <c r="G209" s="756"/>
      <c r="H209" s="760"/>
      <c r="I209" s="772"/>
      <c r="J209" s="756"/>
      <c r="K209" s="760"/>
      <c r="L209" s="378">
        <v>0</v>
      </c>
      <c r="M209" s="377">
        <v>0</v>
      </c>
      <c r="N209" s="759"/>
      <c r="O209" s="551">
        <v>4</v>
      </c>
      <c r="P209" s="377">
        <v>25094.059999999998</v>
      </c>
      <c r="Q209" s="550"/>
    </row>
    <row r="210" spans="1:17" s="379" customFormat="1" ht="12" customHeight="1" x14ac:dyDescent="0.2">
      <c r="A210" s="375" t="s">
        <v>514</v>
      </c>
      <c r="B210" s="375" t="s">
        <v>515</v>
      </c>
      <c r="C210" s="760" t="s">
        <v>99</v>
      </c>
      <c r="D210" s="760" t="s">
        <v>1022</v>
      </c>
      <c r="E210" s="773">
        <v>5500</v>
      </c>
      <c r="F210" s="758" t="s">
        <v>1023</v>
      </c>
      <c r="G210" s="756" t="s">
        <v>1024</v>
      </c>
      <c r="H210" s="760" t="s">
        <v>772</v>
      </c>
      <c r="I210" s="771" t="s">
        <v>520</v>
      </c>
      <c r="J210" s="756" t="s">
        <v>649</v>
      </c>
      <c r="K210" s="760" t="s">
        <v>619</v>
      </c>
      <c r="L210" s="378">
        <v>2</v>
      </c>
      <c r="M210" s="377">
        <v>8660.1299999999992</v>
      </c>
      <c r="N210" s="761" t="s">
        <v>1018</v>
      </c>
      <c r="O210" s="551">
        <v>5</v>
      </c>
      <c r="P210" s="377">
        <v>28355.09</v>
      </c>
      <c r="Q210" s="550"/>
    </row>
    <row r="211" spans="1:17" s="379" customFormat="1" ht="12" customHeight="1" x14ac:dyDescent="0.2">
      <c r="A211" s="375" t="s">
        <v>514</v>
      </c>
      <c r="B211" s="375" t="s">
        <v>524</v>
      </c>
      <c r="C211" s="760"/>
      <c r="D211" s="760"/>
      <c r="E211" s="773"/>
      <c r="F211" s="759"/>
      <c r="G211" s="756"/>
      <c r="H211" s="760"/>
      <c r="I211" s="772"/>
      <c r="J211" s="756"/>
      <c r="K211" s="760"/>
      <c r="L211" s="378">
        <v>0</v>
      </c>
      <c r="M211" s="377">
        <v>0</v>
      </c>
      <c r="N211" s="759"/>
      <c r="O211" s="551">
        <v>1</v>
      </c>
      <c r="P211" s="377">
        <v>5674.15</v>
      </c>
      <c r="Q211" s="550"/>
    </row>
    <row r="212" spans="1:17" s="379" customFormat="1" ht="12" customHeight="1" x14ac:dyDescent="0.2">
      <c r="A212" s="375" t="s">
        <v>514</v>
      </c>
      <c r="B212" s="375" t="s">
        <v>515</v>
      </c>
      <c r="C212" s="760" t="s">
        <v>99</v>
      </c>
      <c r="D212" s="760" t="s">
        <v>1025</v>
      </c>
      <c r="E212" s="773">
        <v>5500</v>
      </c>
      <c r="F212" s="758" t="s">
        <v>1026</v>
      </c>
      <c r="G212" s="756" t="s">
        <v>1027</v>
      </c>
      <c r="H212" s="760" t="s">
        <v>529</v>
      </c>
      <c r="I212" s="771" t="s">
        <v>520</v>
      </c>
      <c r="J212" s="756" t="s">
        <v>530</v>
      </c>
      <c r="K212" s="760" t="s">
        <v>619</v>
      </c>
      <c r="L212" s="378">
        <v>2</v>
      </c>
      <c r="M212" s="377">
        <v>9393.4699999999993</v>
      </c>
      <c r="N212" s="761" t="s">
        <v>1018</v>
      </c>
      <c r="O212" s="551">
        <v>6</v>
      </c>
      <c r="P212" s="377">
        <v>34044.9</v>
      </c>
      <c r="Q212" s="550"/>
    </row>
    <row r="213" spans="1:17" s="379" customFormat="1" ht="12" customHeight="1" x14ac:dyDescent="0.2">
      <c r="A213" s="375" t="s">
        <v>514</v>
      </c>
      <c r="B213" s="375" t="s">
        <v>524</v>
      </c>
      <c r="C213" s="760"/>
      <c r="D213" s="760"/>
      <c r="E213" s="773"/>
      <c r="F213" s="759"/>
      <c r="G213" s="756"/>
      <c r="H213" s="760"/>
      <c r="I213" s="772"/>
      <c r="J213" s="756"/>
      <c r="K213" s="760"/>
      <c r="L213" s="378">
        <v>0</v>
      </c>
      <c r="M213" s="377">
        <v>0</v>
      </c>
      <c r="N213" s="759"/>
      <c r="O213" s="551">
        <v>0</v>
      </c>
      <c r="P213" s="377">
        <v>0</v>
      </c>
      <c r="Q213" s="550"/>
    </row>
    <row r="214" spans="1:17" s="379" customFormat="1" ht="12" customHeight="1" x14ac:dyDescent="0.2">
      <c r="A214" s="375" t="s">
        <v>514</v>
      </c>
      <c r="B214" s="375" t="s">
        <v>515</v>
      </c>
      <c r="C214" s="760" t="s">
        <v>99</v>
      </c>
      <c r="D214" s="760" t="s">
        <v>1028</v>
      </c>
      <c r="E214" s="773">
        <v>5500</v>
      </c>
      <c r="F214" s="758" t="s">
        <v>1029</v>
      </c>
      <c r="G214" s="756" t="s">
        <v>1030</v>
      </c>
      <c r="H214" s="760" t="s">
        <v>529</v>
      </c>
      <c r="I214" s="771" t="s">
        <v>520</v>
      </c>
      <c r="J214" s="756" t="s">
        <v>530</v>
      </c>
      <c r="K214" s="760" t="s">
        <v>619</v>
      </c>
      <c r="L214" s="378">
        <v>2</v>
      </c>
      <c r="M214" s="377">
        <v>1580.0700000000002</v>
      </c>
      <c r="N214" s="761" t="s">
        <v>1018</v>
      </c>
      <c r="O214" s="551">
        <v>6</v>
      </c>
      <c r="P214" s="377">
        <v>34044.9</v>
      </c>
      <c r="Q214" s="550"/>
    </row>
    <row r="215" spans="1:17" s="379" customFormat="1" ht="12" customHeight="1" x14ac:dyDescent="0.2">
      <c r="A215" s="375" t="s">
        <v>514</v>
      </c>
      <c r="B215" s="375" t="s">
        <v>524</v>
      </c>
      <c r="C215" s="760"/>
      <c r="D215" s="760"/>
      <c r="E215" s="773"/>
      <c r="F215" s="759"/>
      <c r="G215" s="756"/>
      <c r="H215" s="760"/>
      <c r="I215" s="772"/>
      <c r="J215" s="756"/>
      <c r="K215" s="760"/>
      <c r="L215" s="378">
        <v>0</v>
      </c>
      <c r="M215" s="377">
        <v>0</v>
      </c>
      <c r="N215" s="759"/>
      <c r="O215" s="551">
        <v>0</v>
      </c>
      <c r="P215" s="377">
        <v>0</v>
      </c>
      <c r="Q215" s="550"/>
    </row>
    <row r="216" spans="1:17" s="379" customFormat="1" ht="12" customHeight="1" x14ac:dyDescent="0.2">
      <c r="A216" s="375" t="s">
        <v>514</v>
      </c>
      <c r="B216" s="375" t="s">
        <v>515</v>
      </c>
      <c r="C216" s="760" t="s">
        <v>99</v>
      </c>
      <c r="D216" s="760" t="s">
        <v>1031</v>
      </c>
      <c r="E216" s="773">
        <v>5500</v>
      </c>
      <c r="F216" s="758" t="s">
        <v>1032</v>
      </c>
      <c r="G216" s="756" t="s">
        <v>1033</v>
      </c>
      <c r="H216" s="760" t="s">
        <v>1034</v>
      </c>
      <c r="I216" s="771" t="s">
        <v>520</v>
      </c>
      <c r="J216" s="756" t="s">
        <v>1035</v>
      </c>
      <c r="K216" s="760" t="s">
        <v>619</v>
      </c>
      <c r="L216" s="378">
        <v>1</v>
      </c>
      <c r="M216" s="377">
        <v>1580.0700000000002</v>
      </c>
      <c r="N216" s="761" t="s">
        <v>1018</v>
      </c>
      <c r="O216" s="551">
        <v>5</v>
      </c>
      <c r="P216" s="377">
        <v>28370.75</v>
      </c>
      <c r="Q216" s="550"/>
    </row>
    <row r="217" spans="1:17" s="379" customFormat="1" ht="12" customHeight="1" x14ac:dyDescent="0.2">
      <c r="A217" s="375" t="s">
        <v>514</v>
      </c>
      <c r="B217" s="375" t="s">
        <v>524</v>
      </c>
      <c r="C217" s="760"/>
      <c r="D217" s="760"/>
      <c r="E217" s="773"/>
      <c r="F217" s="759"/>
      <c r="G217" s="756"/>
      <c r="H217" s="760"/>
      <c r="I217" s="772"/>
      <c r="J217" s="756"/>
      <c r="K217" s="760"/>
      <c r="L217" s="378">
        <v>0</v>
      </c>
      <c r="M217" s="377">
        <v>0</v>
      </c>
      <c r="N217" s="759"/>
      <c r="O217" s="551">
        <v>1</v>
      </c>
      <c r="P217" s="377">
        <v>5674.15</v>
      </c>
      <c r="Q217" s="550"/>
    </row>
    <row r="218" spans="1:17" s="379" customFormat="1" ht="12" customHeight="1" x14ac:dyDescent="0.2">
      <c r="A218" s="375" t="s">
        <v>514</v>
      </c>
      <c r="B218" s="375" t="s">
        <v>515</v>
      </c>
      <c r="C218" s="760" t="s">
        <v>99</v>
      </c>
      <c r="D218" s="760" t="s">
        <v>1036</v>
      </c>
      <c r="E218" s="773">
        <v>7200</v>
      </c>
      <c r="F218" s="758" t="s">
        <v>1037</v>
      </c>
      <c r="G218" s="756" t="s">
        <v>1038</v>
      </c>
      <c r="H218" s="760" t="s">
        <v>772</v>
      </c>
      <c r="I218" s="771" t="s">
        <v>520</v>
      </c>
      <c r="J218" s="756" t="s">
        <v>649</v>
      </c>
      <c r="K218" s="760" t="s">
        <v>619</v>
      </c>
      <c r="L218" s="378">
        <v>2</v>
      </c>
      <c r="M218" s="377">
        <v>11228.3</v>
      </c>
      <c r="N218" s="761" t="s">
        <v>1018</v>
      </c>
      <c r="O218" s="551">
        <v>6</v>
      </c>
      <c r="P218" s="377">
        <v>44050.400000000001</v>
      </c>
      <c r="Q218" s="550"/>
    </row>
    <row r="219" spans="1:17" s="379" customFormat="1" ht="12" customHeight="1" x14ac:dyDescent="0.2">
      <c r="A219" s="375" t="s">
        <v>514</v>
      </c>
      <c r="B219" s="375" t="s">
        <v>524</v>
      </c>
      <c r="C219" s="760"/>
      <c r="D219" s="760"/>
      <c r="E219" s="773"/>
      <c r="F219" s="759"/>
      <c r="G219" s="756"/>
      <c r="H219" s="760"/>
      <c r="I219" s="772"/>
      <c r="J219" s="756"/>
      <c r="K219" s="760"/>
      <c r="L219" s="378">
        <v>0</v>
      </c>
      <c r="M219" s="377">
        <v>0</v>
      </c>
      <c r="N219" s="759"/>
      <c r="O219" s="551">
        <v>0</v>
      </c>
      <c r="P219" s="377">
        <v>0</v>
      </c>
      <c r="Q219" s="550"/>
    </row>
    <row r="220" spans="1:17" s="379" customFormat="1" ht="12" customHeight="1" x14ac:dyDescent="0.2">
      <c r="A220" s="375" t="s">
        <v>514</v>
      </c>
      <c r="B220" s="375" t="s">
        <v>515</v>
      </c>
      <c r="C220" s="760" t="s">
        <v>99</v>
      </c>
      <c r="D220" s="760" t="s">
        <v>1039</v>
      </c>
      <c r="E220" s="773">
        <v>7900</v>
      </c>
      <c r="F220" s="758" t="s">
        <v>1040</v>
      </c>
      <c r="G220" s="756" t="s">
        <v>1041</v>
      </c>
      <c r="H220" s="760" t="s">
        <v>529</v>
      </c>
      <c r="I220" s="771" t="s">
        <v>520</v>
      </c>
      <c r="J220" s="756" t="s">
        <v>530</v>
      </c>
      <c r="K220" s="760" t="s">
        <v>619</v>
      </c>
      <c r="L220" s="378">
        <v>2</v>
      </c>
      <c r="M220" s="377">
        <v>14446.8</v>
      </c>
      <c r="N220" s="761" t="s">
        <v>1018</v>
      </c>
      <c r="O220" s="551">
        <v>5</v>
      </c>
      <c r="P220" s="377">
        <v>40226.47</v>
      </c>
      <c r="Q220" s="550"/>
    </row>
    <row r="221" spans="1:17" s="379" customFormat="1" ht="12" customHeight="1" x14ac:dyDescent="0.2">
      <c r="A221" s="375" t="s">
        <v>514</v>
      </c>
      <c r="B221" s="375" t="s">
        <v>524</v>
      </c>
      <c r="C221" s="760"/>
      <c r="D221" s="760"/>
      <c r="E221" s="773"/>
      <c r="F221" s="759"/>
      <c r="G221" s="756"/>
      <c r="H221" s="760"/>
      <c r="I221" s="772"/>
      <c r="J221" s="756"/>
      <c r="K221" s="760"/>
      <c r="L221" s="378">
        <v>0</v>
      </c>
      <c r="M221" s="377">
        <v>0</v>
      </c>
      <c r="N221" s="759"/>
      <c r="O221" s="551">
        <v>1</v>
      </c>
      <c r="P221" s="377">
        <v>8062.6299999999992</v>
      </c>
      <c r="Q221" s="550"/>
    </row>
    <row r="222" spans="1:17" s="379" customFormat="1" ht="12" customHeight="1" x14ac:dyDescent="0.2">
      <c r="A222" s="375" t="s">
        <v>514</v>
      </c>
      <c r="B222" s="375" t="s">
        <v>515</v>
      </c>
      <c r="C222" s="760" t="s">
        <v>99</v>
      </c>
      <c r="D222" s="760" t="s">
        <v>529</v>
      </c>
      <c r="E222" s="773">
        <v>6600</v>
      </c>
      <c r="F222" s="758" t="s">
        <v>1042</v>
      </c>
      <c r="G222" s="756" t="s">
        <v>1043</v>
      </c>
      <c r="H222" s="760" t="s">
        <v>529</v>
      </c>
      <c r="I222" s="771" t="s">
        <v>520</v>
      </c>
      <c r="J222" s="756" t="s">
        <v>530</v>
      </c>
      <c r="K222" s="760" t="s">
        <v>619</v>
      </c>
      <c r="L222" s="378">
        <v>2</v>
      </c>
      <c r="M222" s="377">
        <v>10342.67</v>
      </c>
      <c r="N222" s="761" t="s">
        <v>1018</v>
      </c>
      <c r="O222" s="551">
        <v>6</v>
      </c>
      <c r="P222" s="377">
        <v>40584.86</v>
      </c>
      <c r="Q222" s="550"/>
    </row>
    <row r="223" spans="1:17" s="379" customFormat="1" ht="12" customHeight="1" x14ac:dyDescent="0.2">
      <c r="A223" s="375" t="s">
        <v>514</v>
      </c>
      <c r="B223" s="375" t="s">
        <v>524</v>
      </c>
      <c r="C223" s="760"/>
      <c r="D223" s="760"/>
      <c r="E223" s="773"/>
      <c r="F223" s="759"/>
      <c r="G223" s="756"/>
      <c r="H223" s="760"/>
      <c r="I223" s="772"/>
      <c r="J223" s="756"/>
      <c r="K223" s="760"/>
      <c r="L223" s="378">
        <v>0</v>
      </c>
      <c r="M223" s="377">
        <v>0</v>
      </c>
      <c r="N223" s="759"/>
      <c r="O223" s="551">
        <v>0</v>
      </c>
      <c r="P223" s="377">
        <v>0</v>
      </c>
      <c r="Q223" s="550"/>
    </row>
    <row r="224" spans="1:17" s="379" customFormat="1" ht="12" customHeight="1" x14ac:dyDescent="0.2">
      <c r="A224" s="375" t="s">
        <v>514</v>
      </c>
      <c r="B224" s="375" t="s">
        <v>515</v>
      </c>
      <c r="C224" s="760" t="s">
        <v>99</v>
      </c>
      <c r="D224" s="760" t="s">
        <v>529</v>
      </c>
      <c r="E224" s="773">
        <v>6000</v>
      </c>
      <c r="F224" s="758" t="s">
        <v>1044</v>
      </c>
      <c r="G224" s="756" t="s">
        <v>1045</v>
      </c>
      <c r="H224" s="760" t="s">
        <v>529</v>
      </c>
      <c r="I224" s="771" t="s">
        <v>520</v>
      </c>
      <c r="J224" s="756" t="s">
        <v>530</v>
      </c>
      <c r="K224" s="760" t="s">
        <v>619</v>
      </c>
      <c r="L224" s="378">
        <v>2</v>
      </c>
      <c r="M224" s="377">
        <v>8825.5499999999993</v>
      </c>
      <c r="N224" s="761" t="s">
        <v>1018</v>
      </c>
      <c r="O224" s="551">
        <v>6</v>
      </c>
      <c r="P224" s="377">
        <v>36831.57</v>
      </c>
      <c r="Q224" s="550"/>
    </row>
    <row r="225" spans="1:17" s="379" customFormat="1" ht="12" customHeight="1" x14ac:dyDescent="0.2">
      <c r="A225" s="375" t="s">
        <v>514</v>
      </c>
      <c r="B225" s="375" t="s">
        <v>524</v>
      </c>
      <c r="C225" s="760"/>
      <c r="D225" s="760"/>
      <c r="E225" s="773"/>
      <c r="F225" s="759"/>
      <c r="G225" s="756"/>
      <c r="H225" s="760"/>
      <c r="I225" s="772"/>
      <c r="J225" s="756"/>
      <c r="K225" s="760"/>
      <c r="L225" s="378">
        <v>0</v>
      </c>
      <c r="M225" s="377">
        <v>0</v>
      </c>
      <c r="N225" s="759"/>
      <c r="O225" s="551">
        <v>0</v>
      </c>
      <c r="P225" s="377">
        <v>0</v>
      </c>
      <c r="Q225" s="550"/>
    </row>
    <row r="226" spans="1:17" s="379" customFormat="1" ht="12" customHeight="1" x14ac:dyDescent="0.2">
      <c r="A226" s="375" t="s">
        <v>514</v>
      </c>
      <c r="B226" s="375" t="s">
        <v>515</v>
      </c>
      <c r="C226" s="760" t="s">
        <v>99</v>
      </c>
      <c r="D226" s="760" t="s">
        <v>1046</v>
      </c>
      <c r="E226" s="773">
        <v>5000</v>
      </c>
      <c r="F226" s="758" t="s">
        <v>1047</v>
      </c>
      <c r="G226" s="756" t="s">
        <v>1048</v>
      </c>
      <c r="H226" s="760"/>
      <c r="I226" s="771" t="s">
        <v>520</v>
      </c>
      <c r="J226" s="552"/>
      <c r="K226" s="760" t="s">
        <v>619</v>
      </c>
      <c r="L226" s="378">
        <v>1</v>
      </c>
      <c r="M226" s="377">
        <v>1446.73</v>
      </c>
      <c r="N226" s="761" t="s">
        <v>1018</v>
      </c>
      <c r="O226" s="551">
        <v>6</v>
      </c>
      <c r="P226" s="377">
        <v>31044.9</v>
      </c>
      <c r="Q226" s="550"/>
    </row>
    <row r="227" spans="1:17" s="379" customFormat="1" ht="12" customHeight="1" x14ac:dyDescent="0.2">
      <c r="A227" s="375" t="s">
        <v>514</v>
      </c>
      <c r="B227" s="375" t="s">
        <v>524</v>
      </c>
      <c r="C227" s="760"/>
      <c r="D227" s="760"/>
      <c r="E227" s="773"/>
      <c r="F227" s="759"/>
      <c r="G227" s="756"/>
      <c r="H227" s="760"/>
      <c r="I227" s="772"/>
      <c r="J227" s="552"/>
      <c r="K227" s="760"/>
      <c r="L227" s="378">
        <v>0</v>
      </c>
      <c r="M227" s="377">
        <v>0</v>
      </c>
      <c r="N227" s="759"/>
      <c r="O227" s="551">
        <v>0</v>
      </c>
      <c r="P227" s="377">
        <v>0</v>
      </c>
      <c r="Q227" s="550"/>
    </row>
    <row r="228" spans="1:17" s="379" customFormat="1" ht="12" customHeight="1" x14ac:dyDescent="0.2">
      <c r="A228" s="375" t="s">
        <v>514</v>
      </c>
      <c r="B228" s="375" t="s">
        <v>515</v>
      </c>
      <c r="C228" s="760" t="s">
        <v>99</v>
      </c>
      <c r="D228" s="760" t="s">
        <v>1039</v>
      </c>
      <c r="E228" s="773">
        <v>7900</v>
      </c>
      <c r="F228" s="758" t="s">
        <v>1049</v>
      </c>
      <c r="G228" s="756" t="s">
        <v>1050</v>
      </c>
      <c r="H228" s="760" t="s">
        <v>529</v>
      </c>
      <c r="I228" s="771" t="s">
        <v>520</v>
      </c>
      <c r="J228" s="756" t="s">
        <v>530</v>
      </c>
      <c r="K228" s="760" t="s">
        <v>619</v>
      </c>
      <c r="L228" s="378">
        <v>2</v>
      </c>
      <c r="M228" s="377">
        <v>14446.8</v>
      </c>
      <c r="N228" s="761" t="s">
        <v>1018</v>
      </c>
      <c r="O228" s="551">
        <v>2</v>
      </c>
      <c r="P228" s="377">
        <v>16148.3</v>
      </c>
      <c r="Q228" s="550"/>
    </row>
    <row r="229" spans="1:17" s="379" customFormat="1" ht="12" customHeight="1" x14ac:dyDescent="0.2">
      <c r="A229" s="375" t="s">
        <v>514</v>
      </c>
      <c r="B229" s="375" t="s">
        <v>524</v>
      </c>
      <c r="C229" s="760"/>
      <c r="D229" s="760"/>
      <c r="E229" s="773"/>
      <c r="F229" s="759"/>
      <c r="G229" s="756"/>
      <c r="H229" s="760"/>
      <c r="I229" s="772"/>
      <c r="J229" s="756"/>
      <c r="K229" s="760"/>
      <c r="L229" s="378">
        <v>0</v>
      </c>
      <c r="M229" s="377">
        <v>0</v>
      </c>
      <c r="N229" s="759"/>
      <c r="O229" s="551">
        <v>4</v>
      </c>
      <c r="P229" s="377">
        <v>32280.69</v>
      </c>
      <c r="Q229" s="550"/>
    </row>
    <row r="230" spans="1:17" s="379" customFormat="1" ht="12" customHeight="1" x14ac:dyDescent="0.2">
      <c r="A230" s="375" t="s">
        <v>514</v>
      </c>
      <c r="B230" s="375" t="s">
        <v>515</v>
      </c>
      <c r="C230" s="760" t="s">
        <v>99</v>
      </c>
      <c r="D230" s="760" t="s">
        <v>1051</v>
      </c>
      <c r="E230" s="773">
        <v>5100</v>
      </c>
      <c r="F230" s="758" t="s">
        <v>1052</v>
      </c>
      <c r="G230" s="756" t="s">
        <v>1053</v>
      </c>
      <c r="H230" s="760"/>
      <c r="I230" s="771" t="s">
        <v>520</v>
      </c>
      <c r="J230" s="552"/>
      <c r="K230" s="760" t="s">
        <v>619</v>
      </c>
      <c r="L230" s="378">
        <v>1</v>
      </c>
      <c r="M230" s="377">
        <v>1473.4</v>
      </c>
      <c r="N230" s="761" t="s">
        <v>1018</v>
      </c>
      <c r="O230" s="551">
        <v>6</v>
      </c>
      <c r="P230" s="377">
        <v>31635.7</v>
      </c>
      <c r="Q230" s="550"/>
    </row>
    <row r="231" spans="1:17" s="379" customFormat="1" ht="12" customHeight="1" x14ac:dyDescent="0.2">
      <c r="A231" s="375" t="s">
        <v>514</v>
      </c>
      <c r="B231" s="375" t="s">
        <v>524</v>
      </c>
      <c r="C231" s="760"/>
      <c r="D231" s="760"/>
      <c r="E231" s="773"/>
      <c r="F231" s="759"/>
      <c r="G231" s="756"/>
      <c r="H231" s="760"/>
      <c r="I231" s="772"/>
      <c r="J231" s="552"/>
      <c r="K231" s="760"/>
      <c r="L231" s="378">
        <v>0</v>
      </c>
      <c r="M231" s="377">
        <v>0</v>
      </c>
      <c r="N231" s="759"/>
      <c r="O231" s="551">
        <v>0</v>
      </c>
      <c r="P231" s="377">
        <v>0</v>
      </c>
      <c r="Q231" s="550"/>
    </row>
    <row r="232" spans="1:17" s="379" customFormat="1" ht="12" customHeight="1" x14ac:dyDescent="0.2">
      <c r="A232" s="375" t="s">
        <v>514</v>
      </c>
      <c r="B232" s="375" t="s">
        <v>515</v>
      </c>
      <c r="C232" s="760" t="s">
        <v>99</v>
      </c>
      <c r="D232" s="760" t="s">
        <v>1054</v>
      </c>
      <c r="E232" s="773">
        <v>6500</v>
      </c>
      <c r="F232" s="758" t="s">
        <v>1055</v>
      </c>
      <c r="G232" s="756" t="s">
        <v>1056</v>
      </c>
      <c r="H232" s="760" t="s">
        <v>772</v>
      </c>
      <c r="I232" s="771" t="s">
        <v>520</v>
      </c>
      <c r="J232" s="756" t="s">
        <v>649</v>
      </c>
      <c r="K232" s="760" t="s">
        <v>619</v>
      </c>
      <c r="L232" s="378">
        <v>2</v>
      </c>
      <c r="M232" s="377">
        <v>10193.469999999999</v>
      </c>
      <c r="N232" s="761" t="s">
        <v>1018</v>
      </c>
      <c r="O232" s="551">
        <v>5</v>
      </c>
      <c r="P232" s="377">
        <v>33370.75</v>
      </c>
      <c r="Q232" s="550"/>
    </row>
    <row r="233" spans="1:17" s="379" customFormat="1" ht="12" customHeight="1" x14ac:dyDescent="0.2">
      <c r="A233" s="375" t="s">
        <v>514</v>
      </c>
      <c r="B233" s="375" t="s">
        <v>524</v>
      </c>
      <c r="C233" s="760"/>
      <c r="D233" s="760"/>
      <c r="E233" s="773"/>
      <c r="F233" s="759"/>
      <c r="G233" s="756"/>
      <c r="H233" s="760"/>
      <c r="I233" s="772"/>
      <c r="J233" s="756"/>
      <c r="K233" s="760"/>
      <c r="L233" s="378">
        <v>0</v>
      </c>
      <c r="M233" s="377">
        <v>0</v>
      </c>
      <c r="N233" s="759"/>
      <c r="O233" s="551">
        <v>1</v>
      </c>
      <c r="P233" s="377">
        <v>6674.15</v>
      </c>
      <c r="Q233" s="550"/>
    </row>
    <row r="234" spans="1:17" s="379" customFormat="1" ht="12" customHeight="1" x14ac:dyDescent="0.2">
      <c r="A234" s="375" t="s">
        <v>514</v>
      </c>
      <c r="B234" s="375" t="s">
        <v>515</v>
      </c>
      <c r="C234" s="760" t="s">
        <v>99</v>
      </c>
      <c r="D234" s="760" t="s">
        <v>1057</v>
      </c>
      <c r="E234" s="773">
        <v>5100</v>
      </c>
      <c r="F234" s="758" t="s">
        <v>1058</v>
      </c>
      <c r="G234" s="756" t="s">
        <v>1059</v>
      </c>
      <c r="H234" s="760" t="s">
        <v>772</v>
      </c>
      <c r="I234" s="771" t="s">
        <v>520</v>
      </c>
      <c r="J234" s="756" t="s">
        <v>649</v>
      </c>
      <c r="K234" s="760" t="s">
        <v>619</v>
      </c>
      <c r="L234" s="378">
        <v>1</v>
      </c>
      <c r="M234" s="377">
        <v>1473.4</v>
      </c>
      <c r="N234" s="761" t="s">
        <v>1018</v>
      </c>
      <c r="O234" s="551">
        <v>5</v>
      </c>
      <c r="P234" s="377">
        <v>26359.06</v>
      </c>
      <c r="Q234" s="550"/>
    </row>
    <row r="235" spans="1:17" s="379" customFormat="1" ht="12" customHeight="1" x14ac:dyDescent="0.2">
      <c r="A235" s="375" t="s">
        <v>514</v>
      </c>
      <c r="B235" s="375" t="s">
        <v>524</v>
      </c>
      <c r="C235" s="760"/>
      <c r="D235" s="760"/>
      <c r="E235" s="773"/>
      <c r="F235" s="759"/>
      <c r="G235" s="756"/>
      <c r="H235" s="760"/>
      <c r="I235" s="772"/>
      <c r="J235" s="756"/>
      <c r="K235" s="760"/>
      <c r="L235" s="378">
        <v>0</v>
      </c>
      <c r="M235" s="377">
        <v>0</v>
      </c>
      <c r="N235" s="759"/>
      <c r="O235" s="551">
        <v>1</v>
      </c>
      <c r="P235" s="377">
        <v>5273.7999999999993</v>
      </c>
      <c r="Q235" s="550"/>
    </row>
    <row r="236" spans="1:17" s="379" customFormat="1" ht="12" customHeight="1" x14ac:dyDescent="0.2">
      <c r="A236" s="375" t="s">
        <v>514</v>
      </c>
      <c r="B236" s="375" t="s">
        <v>515</v>
      </c>
      <c r="C236" s="760" t="s">
        <v>99</v>
      </c>
      <c r="D236" s="760" t="s">
        <v>1060</v>
      </c>
      <c r="E236" s="773">
        <v>6500</v>
      </c>
      <c r="F236" s="758" t="s">
        <v>1061</v>
      </c>
      <c r="G236" s="756" t="s">
        <v>1062</v>
      </c>
      <c r="H236" s="760"/>
      <c r="I236" s="771" t="s">
        <v>520</v>
      </c>
      <c r="J236" s="552"/>
      <c r="K236" s="760" t="s">
        <v>619</v>
      </c>
      <c r="L236" s="378">
        <v>2</v>
      </c>
      <c r="M236" s="377">
        <v>10188.049999999999</v>
      </c>
      <c r="N236" s="761" t="s">
        <v>1018</v>
      </c>
      <c r="O236" s="551">
        <v>6</v>
      </c>
      <c r="P236" s="377">
        <v>39203.54</v>
      </c>
      <c r="Q236" s="550"/>
    </row>
    <row r="237" spans="1:17" s="379" customFormat="1" ht="12" customHeight="1" x14ac:dyDescent="0.2">
      <c r="A237" s="375" t="s">
        <v>514</v>
      </c>
      <c r="B237" s="375" t="s">
        <v>524</v>
      </c>
      <c r="C237" s="760"/>
      <c r="D237" s="760"/>
      <c r="E237" s="773"/>
      <c r="F237" s="759"/>
      <c r="G237" s="756"/>
      <c r="H237" s="760"/>
      <c r="I237" s="772"/>
      <c r="J237" s="552"/>
      <c r="K237" s="760"/>
      <c r="L237" s="378">
        <v>0</v>
      </c>
      <c r="M237" s="377">
        <v>0</v>
      </c>
      <c r="N237" s="759"/>
      <c r="O237" s="551">
        <v>0</v>
      </c>
      <c r="P237" s="377">
        <v>0</v>
      </c>
      <c r="Q237" s="550"/>
    </row>
    <row r="238" spans="1:17" s="379" customFormat="1" ht="12" customHeight="1" x14ac:dyDescent="0.2">
      <c r="A238" s="375" t="s">
        <v>514</v>
      </c>
      <c r="B238" s="375" t="s">
        <v>515</v>
      </c>
      <c r="C238" s="760" t="s">
        <v>99</v>
      </c>
      <c r="D238" s="760" t="s">
        <v>1063</v>
      </c>
      <c r="E238" s="773">
        <v>6500</v>
      </c>
      <c r="F238" s="758" t="s">
        <v>1064</v>
      </c>
      <c r="G238" s="756" t="s">
        <v>1065</v>
      </c>
      <c r="H238" s="756" t="s">
        <v>519</v>
      </c>
      <c r="I238" s="760" t="s">
        <v>520</v>
      </c>
      <c r="J238" s="756" t="s">
        <v>521</v>
      </c>
      <c r="K238" s="760" t="s">
        <v>619</v>
      </c>
      <c r="L238" s="378">
        <v>1</v>
      </c>
      <c r="M238" s="377">
        <v>1846.73</v>
      </c>
      <c r="N238" s="761" t="s">
        <v>1018</v>
      </c>
      <c r="O238" s="551">
        <v>6</v>
      </c>
      <c r="P238" s="377">
        <v>39818.300000000003</v>
      </c>
      <c r="Q238" s="550"/>
    </row>
    <row r="239" spans="1:17" s="379" customFormat="1" ht="12" customHeight="1" x14ac:dyDescent="0.2">
      <c r="A239" s="375" t="s">
        <v>514</v>
      </c>
      <c r="B239" s="375" t="s">
        <v>524</v>
      </c>
      <c r="C239" s="760"/>
      <c r="D239" s="760"/>
      <c r="E239" s="773"/>
      <c r="F239" s="759"/>
      <c r="G239" s="756"/>
      <c r="H239" s="756" t="s">
        <v>525</v>
      </c>
      <c r="I239" s="760"/>
      <c r="J239" s="756" t="s">
        <v>525</v>
      </c>
      <c r="K239" s="760"/>
      <c r="L239" s="378">
        <v>0</v>
      </c>
      <c r="M239" s="377">
        <v>0</v>
      </c>
      <c r="N239" s="759"/>
      <c r="O239" s="551">
        <v>0</v>
      </c>
      <c r="P239" s="377">
        <v>0</v>
      </c>
      <c r="Q239" s="550"/>
    </row>
    <row r="240" spans="1:17" s="379" customFormat="1" ht="12" customHeight="1" x14ac:dyDescent="0.2">
      <c r="A240" s="375" t="s">
        <v>514</v>
      </c>
      <c r="B240" s="375" t="s">
        <v>515</v>
      </c>
      <c r="C240" s="760" t="s">
        <v>99</v>
      </c>
      <c r="D240" s="760" t="s">
        <v>1066</v>
      </c>
      <c r="E240" s="773">
        <v>8500</v>
      </c>
      <c r="F240" s="758" t="s">
        <v>1067</v>
      </c>
      <c r="G240" s="756" t="s">
        <v>1068</v>
      </c>
      <c r="H240" s="760" t="s">
        <v>529</v>
      </c>
      <c r="I240" s="771" t="s">
        <v>520</v>
      </c>
      <c r="J240" s="756" t="s">
        <v>530</v>
      </c>
      <c r="K240" s="760" t="s">
        <v>619</v>
      </c>
      <c r="L240" s="378">
        <v>2</v>
      </c>
      <c r="M240" s="377">
        <v>15477.21</v>
      </c>
      <c r="N240" s="761" t="s">
        <v>1018</v>
      </c>
      <c r="O240" s="551">
        <v>5</v>
      </c>
      <c r="P240" s="377">
        <v>43148.81</v>
      </c>
      <c r="Q240" s="550"/>
    </row>
    <row r="241" spans="1:17" s="379" customFormat="1" ht="12" customHeight="1" x14ac:dyDescent="0.2">
      <c r="A241" s="375" t="s">
        <v>514</v>
      </c>
      <c r="B241" s="375" t="s">
        <v>524</v>
      </c>
      <c r="C241" s="760"/>
      <c r="D241" s="760"/>
      <c r="E241" s="773"/>
      <c r="F241" s="759"/>
      <c r="G241" s="756"/>
      <c r="H241" s="760"/>
      <c r="I241" s="772"/>
      <c r="J241" s="756"/>
      <c r="K241" s="760"/>
      <c r="L241" s="378">
        <v>0</v>
      </c>
      <c r="M241" s="377">
        <v>0</v>
      </c>
      <c r="N241" s="759"/>
      <c r="O241" s="551">
        <v>1</v>
      </c>
      <c r="P241" s="377">
        <v>8502.3799999999992</v>
      </c>
      <c r="Q241" s="550"/>
    </row>
    <row r="242" spans="1:17" s="379" customFormat="1" ht="12" customHeight="1" x14ac:dyDescent="0.2">
      <c r="A242" s="375" t="s">
        <v>514</v>
      </c>
      <c r="B242" s="375" t="s">
        <v>515</v>
      </c>
      <c r="C242" s="760" t="s">
        <v>99</v>
      </c>
      <c r="D242" s="760" t="s">
        <v>1069</v>
      </c>
      <c r="E242" s="773">
        <v>3000</v>
      </c>
      <c r="F242" s="758" t="s">
        <v>1070</v>
      </c>
      <c r="G242" s="756" t="s">
        <v>1071</v>
      </c>
      <c r="H242" s="760" t="s">
        <v>594</v>
      </c>
      <c r="I242" s="771" t="s">
        <v>520</v>
      </c>
      <c r="J242" s="756" t="s">
        <v>535</v>
      </c>
      <c r="K242" s="760" t="s">
        <v>619</v>
      </c>
      <c r="L242" s="378">
        <v>5</v>
      </c>
      <c r="M242" s="377">
        <v>15246.58</v>
      </c>
      <c r="N242" s="761" t="s">
        <v>1018</v>
      </c>
      <c r="O242" s="551">
        <v>6</v>
      </c>
      <c r="P242" s="377">
        <v>19044.900000000001</v>
      </c>
      <c r="Q242" s="550"/>
    </row>
    <row r="243" spans="1:17" s="379" customFormat="1" ht="12" customHeight="1" x14ac:dyDescent="0.2">
      <c r="A243" s="375" t="s">
        <v>514</v>
      </c>
      <c r="B243" s="375" t="s">
        <v>524</v>
      </c>
      <c r="C243" s="760"/>
      <c r="D243" s="760"/>
      <c r="E243" s="773"/>
      <c r="F243" s="759"/>
      <c r="G243" s="756"/>
      <c r="H243" s="760"/>
      <c r="I243" s="772"/>
      <c r="J243" s="756"/>
      <c r="K243" s="760"/>
      <c r="L243" s="378">
        <v>0</v>
      </c>
      <c r="M243" s="377">
        <v>0</v>
      </c>
      <c r="N243" s="759"/>
      <c r="O243" s="551">
        <v>0</v>
      </c>
      <c r="P243" s="377">
        <v>0</v>
      </c>
      <c r="Q243" s="550"/>
    </row>
    <row r="244" spans="1:17" s="379" customFormat="1" ht="12" customHeight="1" x14ac:dyDescent="0.2">
      <c r="A244" s="375" t="s">
        <v>514</v>
      </c>
      <c r="B244" s="375" t="s">
        <v>515</v>
      </c>
      <c r="C244" s="760" t="s">
        <v>99</v>
      </c>
      <c r="D244" s="760" t="s">
        <v>1072</v>
      </c>
      <c r="E244" s="773">
        <v>2500</v>
      </c>
      <c r="F244" s="758" t="s">
        <v>1073</v>
      </c>
      <c r="G244" s="756" t="s">
        <v>1074</v>
      </c>
      <c r="H244" s="760" t="s">
        <v>519</v>
      </c>
      <c r="I244" s="771" t="s">
        <v>553</v>
      </c>
      <c r="J244" s="756" t="s">
        <v>1075</v>
      </c>
      <c r="K244" s="760" t="s">
        <v>619</v>
      </c>
      <c r="L244" s="378">
        <v>6</v>
      </c>
      <c r="M244" s="377">
        <v>14723.65</v>
      </c>
      <c r="N244" s="761" t="s">
        <v>1018</v>
      </c>
      <c r="O244" s="551">
        <v>5</v>
      </c>
      <c r="P244" s="377">
        <v>13365.19</v>
      </c>
      <c r="Q244" s="550"/>
    </row>
    <row r="245" spans="1:17" s="379" customFormat="1" ht="12" customHeight="1" x14ac:dyDescent="0.2">
      <c r="A245" s="375" t="s">
        <v>514</v>
      </c>
      <c r="B245" s="375" t="s">
        <v>524</v>
      </c>
      <c r="C245" s="760"/>
      <c r="D245" s="760"/>
      <c r="E245" s="773"/>
      <c r="F245" s="759"/>
      <c r="G245" s="756"/>
      <c r="H245" s="760"/>
      <c r="I245" s="772"/>
      <c r="J245" s="756"/>
      <c r="K245" s="760"/>
      <c r="L245" s="378">
        <v>0</v>
      </c>
      <c r="M245" s="377">
        <v>0</v>
      </c>
      <c r="N245" s="759"/>
      <c r="O245" s="551">
        <v>1</v>
      </c>
      <c r="P245" s="377">
        <v>2671.7200000000003</v>
      </c>
      <c r="Q245" s="550"/>
    </row>
    <row r="246" spans="1:17" s="379" customFormat="1" ht="12" customHeight="1" x14ac:dyDescent="0.2">
      <c r="A246" s="375" t="s">
        <v>514</v>
      </c>
      <c r="B246" s="375" t="s">
        <v>515</v>
      </c>
      <c r="C246" s="760" t="s">
        <v>99</v>
      </c>
      <c r="D246" s="760" t="s">
        <v>1063</v>
      </c>
      <c r="E246" s="773">
        <v>5500</v>
      </c>
      <c r="F246" s="758" t="s">
        <v>1076</v>
      </c>
      <c r="G246" s="756" t="s">
        <v>1077</v>
      </c>
      <c r="H246" s="760"/>
      <c r="I246" s="771" t="s">
        <v>520</v>
      </c>
      <c r="J246" s="552"/>
      <c r="K246" s="760" t="s">
        <v>619</v>
      </c>
      <c r="L246" s="378">
        <v>2</v>
      </c>
      <c r="M246" s="377">
        <v>8660.1299999999992</v>
      </c>
      <c r="N246" s="761" t="s">
        <v>1018</v>
      </c>
      <c r="O246" s="551">
        <v>6</v>
      </c>
      <c r="P246" s="377">
        <v>34040.32</v>
      </c>
      <c r="Q246" s="550"/>
    </row>
    <row r="247" spans="1:17" s="379" customFormat="1" ht="12" customHeight="1" x14ac:dyDescent="0.2">
      <c r="A247" s="375" t="s">
        <v>514</v>
      </c>
      <c r="B247" s="375" t="s">
        <v>524</v>
      </c>
      <c r="C247" s="760"/>
      <c r="D247" s="760"/>
      <c r="E247" s="773"/>
      <c r="F247" s="759"/>
      <c r="G247" s="756"/>
      <c r="H247" s="760"/>
      <c r="I247" s="772"/>
      <c r="J247" s="552"/>
      <c r="K247" s="760"/>
      <c r="L247" s="378">
        <v>0</v>
      </c>
      <c r="M247" s="377">
        <v>0</v>
      </c>
      <c r="N247" s="759"/>
      <c r="O247" s="551">
        <v>0</v>
      </c>
      <c r="P247" s="377">
        <v>0</v>
      </c>
      <c r="Q247" s="550"/>
    </row>
    <row r="248" spans="1:17" s="379" customFormat="1" ht="12" customHeight="1" x14ac:dyDescent="0.2">
      <c r="A248" s="375" t="s">
        <v>514</v>
      </c>
      <c r="B248" s="375" t="s">
        <v>515</v>
      </c>
      <c r="C248" s="760" t="s">
        <v>99</v>
      </c>
      <c r="D248" s="760" t="s">
        <v>1078</v>
      </c>
      <c r="E248" s="773">
        <v>3900</v>
      </c>
      <c r="F248" s="758" t="s">
        <v>1079</v>
      </c>
      <c r="G248" s="756" t="s">
        <v>1080</v>
      </c>
      <c r="H248" s="760"/>
      <c r="I248" s="771" t="s">
        <v>520</v>
      </c>
      <c r="J248" s="756"/>
      <c r="K248" s="760" t="s">
        <v>619</v>
      </c>
      <c r="L248" s="378">
        <v>1</v>
      </c>
      <c r="M248" s="377">
        <v>1133.5999999999999</v>
      </c>
      <c r="N248" s="761" t="s">
        <v>1018</v>
      </c>
      <c r="O248" s="551">
        <v>6</v>
      </c>
      <c r="P248" s="377">
        <v>24444.9</v>
      </c>
      <c r="Q248" s="550"/>
    </row>
    <row r="249" spans="1:17" s="379" customFormat="1" ht="12" customHeight="1" x14ac:dyDescent="0.2">
      <c r="A249" s="375" t="s">
        <v>514</v>
      </c>
      <c r="B249" s="375" t="s">
        <v>524</v>
      </c>
      <c r="C249" s="760"/>
      <c r="D249" s="760"/>
      <c r="E249" s="773"/>
      <c r="F249" s="759"/>
      <c r="G249" s="756"/>
      <c r="H249" s="760"/>
      <c r="I249" s="772"/>
      <c r="J249" s="756"/>
      <c r="K249" s="760"/>
      <c r="L249" s="378">
        <v>0</v>
      </c>
      <c r="M249" s="377">
        <v>0</v>
      </c>
      <c r="N249" s="759"/>
      <c r="O249" s="551">
        <v>0</v>
      </c>
      <c r="P249" s="377">
        <v>0</v>
      </c>
      <c r="Q249" s="550"/>
    </row>
    <row r="250" spans="1:17" s="379" customFormat="1" ht="12" customHeight="1" x14ac:dyDescent="0.2">
      <c r="A250" s="375" t="s">
        <v>514</v>
      </c>
      <c r="B250" s="375" t="s">
        <v>515</v>
      </c>
      <c r="C250" s="756" t="s">
        <v>99</v>
      </c>
      <c r="D250" s="756" t="s">
        <v>1051</v>
      </c>
      <c r="E250" s="757">
        <v>4800</v>
      </c>
      <c r="F250" s="758" t="s">
        <v>1081</v>
      </c>
      <c r="G250" s="756" t="s">
        <v>1082</v>
      </c>
      <c r="H250" s="760" t="s">
        <v>519</v>
      </c>
      <c r="I250" s="771" t="s">
        <v>520</v>
      </c>
      <c r="J250" s="756" t="s">
        <v>1083</v>
      </c>
      <c r="K250" s="760" t="s">
        <v>619</v>
      </c>
      <c r="L250" s="378">
        <v>1</v>
      </c>
      <c r="M250" s="377">
        <v>1393.4</v>
      </c>
      <c r="N250" s="761" t="s">
        <v>1018</v>
      </c>
      <c r="O250" s="551">
        <v>6</v>
      </c>
      <c r="P250" s="377">
        <v>29829.24</v>
      </c>
      <c r="Q250" s="550"/>
    </row>
    <row r="251" spans="1:17" s="379" customFormat="1" ht="12" customHeight="1" x14ac:dyDescent="0.2">
      <c r="A251" s="375" t="s">
        <v>514</v>
      </c>
      <c r="B251" s="375" t="s">
        <v>524</v>
      </c>
      <c r="C251" s="756"/>
      <c r="D251" s="756"/>
      <c r="E251" s="757"/>
      <c r="F251" s="759"/>
      <c r="G251" s="756"/>
      <c r="H251" s="760"/>
      <c r="I251" s="772"/>
      <c r="J251" s="756"/>
      <c r="K251" s="760"/>
      <c r="L251" s="378">
        <v>0</v>
      </c>
      <c r="M251" s="377">
        <v>0</v>
      </c>
      <c r="N251" s="759"/>
      <c r="O251" s="551">
        <v>0</v>
      </c>
      <c r="P251" s="377">
        <v>0</v>
      </c>
      <c r="Q251" s="550"/>
    </row>
    <row r="252" spans="1:17" s="379" customFormat="1" ht="12" customHeight="1" x14ac:dyDescent="0.2">
      <c r="A252" s="375" t="s">
        <v>514</v>
      </c>
      <c r="B252" s="375" t="s">
        <v>515</v>
      </c>
      <c r="C252" s="756" t="s">
        <v>99</v>
      </c>
      <c r="D252" s="756" t="s">
        <v>597</v>
      </c>
      <c r="E252" s="757">
        <v>5600</v>
      </c>
      <c r="F252" s="758" t="s">
        <v>1084</v>
      </c>
      <c r="G252" s="756" t="s">
        <v>1085</v>
      </c>
      <c r="H252" s="760" t="s">
        <v>529</v>
      </c>
      <c r="I252" s="771" t="s">
        <v>520</v>
      </c>
      <c r="J252" s="756" t="s">
        <v>530</v>
      </c>
      <c r="K252" s="760" t="s">
        <v>619</v>
      </c>
      <c r="L252" s="378">
        <v>2</v>
      </c>
      <c r="M252" s="377">
        <v>10118.189999999999</v>
      </c>
      <c r="N252" s="761" t="s">
        <v>1018</v>
      </c>
      <c r="O252" s="551">
        <v>2</v>
      </c>
      <c r="P252" s="377">
        <v>11517.97</v>
      </c>
      <c r="Q252" s="550"/>
    </row>
    <row r="253" spans="1:17" s="379" customFormat="1" ht="12" customHeight="1" x14ac:dyDescent="0.2">
      <c r="A253" s="375" t="s">
        <v>514</v>
      </c>
      <c r="B253" s="375" t="s">
        <v>524</v>
      </c>
      <c r="C253" s="756"/>
      <c r="D253" s="756"/>
      <c r="E253" s="757"/>
      <c r="F253" s="759"/>
      <c r="G253" s="756"/>
      <c r="H253" s="760"/>
      <c r="I253" s="772"/>
      <c r="J253" s="756"/>
      <c r="K253" s="760"/>
      <c r="L253" s="378">
        <v>0</v>
      </c>
      <c r="M253" s="377">
        <v>0</v>
      </c>
      <c r="N253" s="759"/>
      <c r="O253" s="551">
        <v>4</v>
      </c>
      <c r="P253" s="377">
        <v>23067.82</v>
      </c>
      <c r="Q253" s="550"/>
    </row>
    <row r="254" spans="1:17" s="379" customFormat="1" ht="12" customHeight="1" x14ac:dyDescent="0.2">
      <c r="A254" s="375" t="s">
        <v>514</v>
      </c>
      <c r="B254" s="375" t="s">
        <v>515</v>
      </c>
      <c r="C254" s="756" t="s">
        <v>99</v>
      </c>
      <c r="D254" s="756" t="s">
        <v>1086</v>
      </c>
      <c r="E254" s="757">
        <v>6500</v>
      </c>
      <c r="F254" s="758" t="s">
        <v>1087</v>
      </c>
      <c r="G254" s="756" t="s">
        <v>1088</v>
      </c>
      <c r="H254" s="760" t="s">
        <v>529</v>
      </c>
      <c r="I254" s="771" t="s">
        <v>520</v>
      </c>
      <c r="J254" s="756" t="s">
        <v>530</v>
      </c>
      <c r="K254" s="760" t="s">
        <v>619</v>
      </c>
      <c r="L254" s="378">
        <v>2</v>
      </c>
      <c r="M254" s="377">
        <v>9087.1099999999988</v>
      </c>
      <c r="N254" s="761" t="s">
        <v>1018</v>
      </c>
      <c r="O254" s="551">
        <v>6</v>
      </c>
      <c r="P254" s="377">
        <v>39553.340000000004</v>
      </c>
      <c r="Q254" s="550"/>
    </row>
    <row r="255" spans="1:17" s="379" customFormat="1" ht="12" customHeight="1" x14ac:dyDescent="0.2">
      <c r="A255" s="375" t="s">
        <v>514</v>
      </c>
      <c r="B255" s="375" t="s">
        <v>524</v>
      </c>
      <c r="C255" s="756"/>
      <c r="D255" s="756"/>
      <c r="E255" s="757"/>
      <c r="F255" s="759"/>
      <c r="G255" s="756"/>
      <c r="H255" s="760"/>
      <c r="I255" s="772"/>
      <c r="J255" s="756"/>
      <c r="K255" s="760"/>
      <c r="L255" s="378">
        <v>0</v>
      </c>
      <c r="M255" s="377">
        <v>0</v>
      </c>
      <c r="N255" s="759"/>
      <c r="O255" s="551">
        <v>0</v>
      </c>
      <c r="P255" s="377">
        <v>0</v>
      </c>
      <c r="Q255" s="550"/>
    </row>
    <row r="256" spans="1:17" s="379" customFormat="1" ht="12" customHeight="1" x14ac:dyDescent="0.2">
      <c r="A256" s="375" t="s">
        <v>514</v>
      </c>
      <c r="B256" s="375" t="s">
        <v>515</v>
      </c>
      <c r="C256" s="756" t="s">
        <v>99</v>
      </c>
      <c r="D256" s="756" t="s">
        <v>1089</v>
      </c>
      <c r="E256" s="757">
        <v>4600</v>
      </c>
      <c r="F256" s="758" t="s">
        <v>1090</v>
      </c>
      <c r="G256" s="756" t="s">
        <v>1091</v>
      </c>
      <c r="H256" s="756"/>
      <c r="I256" s="771" t="s">
        <v>520</v>
      </c>
      <c r="J256" s="552"/>
      <c r="K256" s="760" t="s">
        <v>619</v>
      </c>
      <c r="L256" s="378">
        <v>2</v>
      </c>
      <c r="M256" s="377">
        <v>8506.7999999999993</v>
      </c>
      <c r="N256" s="761" t="s">
        <v>1018</v>
      </c>
      <c r="O256" s="551">
        <v>5</v>
      </c>
      <c r="P256" s="377">
        <v>23870.75</v>
      </c>
      <c r="Q256" s="550"/>
    </row>
    <row r="257" spans="1:17" s="379" customFormat="1" ht="12" customHeight="1" x14ac:dyDescent="0.2">
      <c r="A257" s="375" t="s">
        <v>514</v>
      </c>
      <c r="B257" s="375" t="s">
        <v>524</v>
      </c>
      <c r="C257" s="756"/>
      <c r="D257" s="756"/>
      <c r="E257" s="757"/>
      <c r="F257" s="759"/>
      <c r="G257" s="756"/>
      <c r="H257" s="756"/>
      <c r="I257" s="772"/>
      <c r="J257" s="552"/>
      <c r="K257" s="760"/>
      <c r="L257" s="378">
        <v>0</v>
      </c>
      <c r="M257" s="377">
        <v>0</v>
      </c>
      <c r="N257" s="759"/>
      <c r="O257" s="551">
        <v>1</v>
      </c>
      <c r="P257" s="377">
        <v>4774.1499999999996</v>
      </c>
      <c r="Q257" s="550"/>
    </row>
    <row r="258" spans="1:17" s="379" customFormat="1" ht="12" customHeight="1" x14ac:dyDescent="0.2">
      <c r="A258" s="375" t="s">
        <v>514</v>
      </c>
      <c r="B258" s="375" t="s">
        <v>515</v>
      </c>
      <c r="C258" s="756" t="s">
        <v>99</v>
      </c>
      <c r="D258" s="756" t="s">
        <v>529</v>
      </c>
      <c r="E258" s="757">
        <v>7800</v>
      </c>
      <c r="F258" s="758" t="s">
        <v>1092</v>
      </c>
      <c r="G258" s="756" t="s">
        <v>1093</v>
      </c>
      <c r="H258" s="760" t="s">
        <v>529</v>
      </c>
      <c r="I258" s="771" t="s">
        <v>520</v>
      </c>
      <c r="J258" s="756" t="s">
        <v>530</v>
      </c>
      <c r="K258" s="760" t="s">
        <v>619</v>
      </c>
      <c r="L258" s="378">
        <v>6</v>
      </c>
      <c r="M258" s="377">
        <v>44075.39</v>
      </c>
      <c r="N258" s="761" t="s">
        <v>1018</v>
      </c>
      <c r="O258" s="551">
        <v>6</v>
      </c>
      <c r="P258" s="377">
        <v>47707.85</v>
      </c>
      <c r="Q258" s="550"/>
    </row>
    <row r="259" spans="1:17" s="379" customFormat="1" ht="12" customHeight="1" x14ac:dyDescent="0.2">
      <c r="A259" s="375" t="s">
        <v>514</v>
      </c>
      <c r="B259" s="375" t="s">
        <v>524</v>
      </c>
      <c r="C259" s="756"/>
      <c r="D259" s="756"/>
      <c r="E259" s="757"/>
      <c r="F259" s="759"/>
      <c r="G259" s="756"/>
      <c r="H259" s="760"/>
      <c r="I259" s="772"/>
      <c r="J259" s="756"/>
      <c r="K259" s="760"/>
      <c r="L259" s="378">
        <v>0</v>
      </c>
      <c r="M259" s="377">
        <v>0</v>
      </c>
      <c r="N259" s="759"/>
      <c r="O259" s="551">
        <v>0</v>
      </c>
      <c r="P259" s="377">
        <v>0</v>
      </c>
      <c r="Q259" s="550"/>
    </row>
    <row r="260" spans="1:17" s="379" customFormat="1" ht="12" customHeight="1" x14ac:dyDescent="0.2">
      <c r="A260" s="375" t="s">
        <v>514</v>
      </c>
      <c r="B260" s="375" t="s">
        <v>515</v>
      </c>
      <c r="C260" s="756" t="s">
        <v>99</v>
      </c>
      <c r="D260" s="756" t="s">
        <v>1094</v>
      </c>
      <c r="E260" s="757">
        <v>5000</v>
      </c>
      <c r="F260" s="758" t="s">
        <v>1095</v>
      </c>
      <c r="G260" s="756" t="s">
        <v>1096</v>
      </c>
      <c r="H260" s="756"/>
      <c r="I260" s="771" t="s">
        <v>520</v>
      </c>
      <c r="J260" s="552"/>
      <c r="K260" s="760" t="s">
        <v>619</v>
      </c>
      <c r="L260" s="378">
        <v>1</v>
      </c>
      <c r="M260" s="377">
        <v>750.37</v>
      </c>
      <c r="N260" s="761" t="s">
        <v>1018</v>
      </c>
      <c r="O260" s="551">
        <v>6</v>
      </c>
      <c r="P260" s="377">
        <v>31039</v>
      </c>
      <c r="Q260" s="550"/>
    </row>
    <row r="261" spans="1:17" s="379" customFormat="1" ht="12" customHeight="1" x14ac:dyDescent="0.2">
      <c r="A261" s="375" t="s">
        <v>514</v>
      </c>
      <c r="B261" s="375" t="s">
        <v>524</v>
      </c>
      <c r="C261" s="756"/>
      <c r="D261" s="756"/>
      <c r="E261" s="757"/>
      <c r="F261" s="759"/>
      <c r="G261" s="756"/>
      <c r="H261" s="756"/>
      <c r="I261" s="772"/>
      <c r="J261" s="552"/>
      <c r="K261" s="760"/>
      <c r="L261" s="378">
        <v>0</v>
      </c>
      <c r="M261" s="377">
        <v>0</v>
      </c>
      <c r="N261" s="759"/>
      <c r="O261" s="551">
        <v>0</v>
      </c>
      <c r="P261" s="377">
        <v>0</v>
      </c>
      <c r="Q261" s="550"/>
    </row>
    <row r="262" spans="1:17" s="379" customFormat="1" ht="12" customHeight="1" x14ac:dyDescent="0.2">
      <c r="A262" s="375" t="s">
        <v>514</v>
      </c>
      <c r="B262" s="375" t="s">
        <v>515</v>
      </c>
      <c r="C262" s="756" t="s">
        <v>99</v>
      </c>
      <c r="D262" s="756" t="s">
        <v>1097</v>
      </c>
      <c r="E262" s="757">
        <v>5500</v>
      </c>
      <c r="F262" s="758" t="s">
        <v>1098</v>
      </c>
      <c r="G262" s="756" t="s">
        <v>1099</v>
      </c>
      <c r="H262" s="760" t="s">
        <v>529</v>
      </c>
      <c r="I262" s="771" t="s">
        <v>520</v>
      </c>
      <c r="J262" s="756" t="s">
        <v>530</v>
      </c>
      <c r="K262" s="760" t="s">
        <v>619</v>
      </c>
      <c r="L262" s="378">
        <v>2</v>
      </c>
      <c r="M262" s="377">
        <v>9393.4699999999993</v>
      </c>
      <c r="N262" s="761" t="s">
        <v>1018</v>
      </c>
      <c r="O262" s="551">
        <v>6</v>
      </c>
      <c r="P262" s="377">
        <v>33950.57</v>
      </c>
      <c r="Q262" s="550"/>
    </row>
    <row r="263" spans="1:17" s="379" customFormat="1" ht="12" customHeight="1" x14ac:dyDescent="0.2">
      <c r="A263" s="375" t="s">
        <v>514</v>
      </c>
      <c r="B263" s="375" t="s">
        <v>524</v>
      </c>
      <c r="C263" s="756"/>
      <c r="D263" s="756"/>
      <c r="E263" s="757"/>
      <c r="F263" s="759"/>
      <c r="G263" s="756"/>
      <c r="H263" s="760"/>
      <c r="I263" s="772"/>
      <c r="J263" s="756"/>
      <c r="K263" s="760"/>
      <c r="L263" s="378">
        <v>0</v>
      </c>
      <c r="M263" s="377">
        <v>0</v>
      </c>
      <c r="N263" s="759"/>
      <c r="O263" s="551">
        <v>0</v>
      </c>
      <c r="P263" s="377">
        <v>0</v>
      </c>
      <c r="Q263" s="550"/>
    </row>
    <row r="264" spans="1:17" s="379" customFormat="1" ht="12" customHeight="1" x14ac:dyDescent="0.2">
      <c r="A264" s="375" t="s">
        <v>514</v>
      </c>
      <c r="B264" s="375" t="s">
        <v>515</v>
      </c>
      <c r="C264" s="756" t="s">
        <v>99</v>
      </c>
      <c r="D264" s="756" t="s">
        <v>1100</v>
      </c>
      <c r="E264" s="757">
        <v>6500</v>
      </c>
      <c r="F264" s="758" t="s">
        <v>1101</v>
      </c>
      <c r="G264" s="756" t="s">
        <v>1102</v>
      </c>
      <c r="H264" s="760" t="s">
        <v>529</v>
      </c>
      <c r="I264" s="771" t="s">
        <v>520</v>
      </c>
      <c r="J264" s="756" t="s">
        <v>530</v>
      </c>
      <c r="K264" s="760" t="s">
        <v>619</v>
      </c>
      <c r="L264" s="378">
        <v>2</v>
      </c>
      <c r="M264" s="377">
        <v>10186.25</v>
      </c>
      <c r="N264" s="761" t="s">
        <v>1018</v>
      </c>
      <c r="O264" s="551">
        <v>6</v>
      </c>
      <c r="P264" s="377">
        <v>40030.910000000003</v>
      </c>
      <c r="Q264" s="550"/>
    </row>
    <row r="265" spans="1:17" s="379" customFormat="1" ht="12" customHeight="1" x14ac:dyDescent="0.2">
      <c r="A265" s="375" t="s">
        <v>514</v>
      </c>
      <c r="B265" s="375" t="s">
        <v>524</v>
      </c>
      <c r="C265" s="756"/>
      <c r="D265" s="756"/>
      <c r="E265" s="757"/>
      <c r="F265" s="759"/>
      <c r="G265" s="756"/>
      <c r="H265" s="760"/>
      <c r="I265" s="772"/>
      <c r="J265" s="756"/>
      <c r="K265" s="760"/>
      <c r="L265" s="378">
        <v>0</v>
      </c>
      <c r="M265" s="377">
        <v>0</v>
      </c>
      <c r="N265" s="759"/>
      <c r="O265" s="551">
        <v>0</v>
      </c>
      <c r="P265" s="377">
        <v>0</v>
      </c>
      <c r="Q265" s="550"/>
    </row>
    <row r="266" spans="1:17" s="379" customFormat="1" ht="12" customHeight="1" x14ac:dyDescent="0.2">
      <c r="A266" s="375" t="s">
        <v>514</v>
      </c>
      <c r="B266" s="375" t="s">
        <v>515</v>
      </c>
      <c r="C266" s="756" t="s">
        <v>99</v>
      </c>
      <c r="D266" s="756" t="s">
        <v>597</v>
      </c>
      <c r="E266" s="757">
        <v>7000</v>
      </c>
      <c r="F266" s="758" t="s">
        <v>1103</v>
      </c>
      <c r="G266" s="756" t="s">
        <v>1104</v>
      </c>
      <c r="H266" s="760" t="s">
        <v>529</v>
      </c>
      <c r="I266" s="771" t="s">
        <v>520</v>
      </c>
      <c r="J266" s="756" t="s">
        <v>530</v>
      </c>
      <c r="K266" s="760" t="s">
        <v>619</v>
      </c>
      <c r="L266" s="378">
        <v>6</v>
      </c>
      <c r="M266" s="377">
        <v>40594.090000000004</v>
      </c>
      <c r="N266" s="761" t="s">
        <v>1018</v>
      </c>
      <c r="O266" s="551">
        <v>6</v>
      </c>
      <c r="P266" s="377">
        <v>43037.61</v>
      </c>
      <c r="Q266" s="550"/>
    </row>
    <row r="267" spans="1:17" s="379" customFormat="1" ht="12" customHeight="1" x14ac:dyDescent="0.2">
      <c r="A267" s="375" t="s">
        <v>514</v>
      </c>
      <c r="B267" s="375" t="s">
        <v>524</v>
      </c>
      <c r="C267" s="756"/>
      <c r="D267" s="756"/>
      <c r="E267" s="757"/>
      <c r="F267" s="759"/>
      <c r="G267" s="756"/>
      <c r="H267" s="760"/>
      <c r="I267" s="772"/>
      <c r="J267" s="756"/>
      <c r="K267" s="760"/>
      <c r="L267" s="378">
        <v>0</v>
      </c>
      <c r="M267" s="377">
        <v>0</v>
      </c>
      <c r="N267" s="759"/>
      <c r="O267" s="551">
        <v>0</v>
      </c>
      <c r="P267" s="377">
        <v>0</v>
      </c>
      <c r="Q267" s="550"/>
    </row>
    <row r="268" spans="1:17" s="379" customFormat="1" ht="12" customHeight="1" x14ac:dyDescent="0.2">
      <c r="A268" s="375" t="s">
        <v>514</v>
      </c>
      <c r="B268" s="375" t="s">
        <v>515</v>
      </c>
      <c r="C268" s="756" t="s">
        <v>99</v>
      </c>
      <c r="D268" s="756" t="s">
        <v>1105</v>
      </c>
      <c r="E268" s="757">
        <v>6100</v>
      </c>
      <c r="F268" s="758" t="s">
        <v>1106</v>
      </c>
      <c r="G268" s="756" t="s">
        <v>1107</v>
      </c>
      <c r="H268" s="760" t="s">
        <v>529</v>
      </c>
      <c r="I268" s="771" t="s">
        <v>520</v>
      </c>
      <c r="J268" s="756" t="s">
        <v>530</v>
      </c>
      <c r="K268" s="760" t="s">
        <v>619</v>
      </c>
      <c r="L268" s="378">
        <v>1</v>
      </c>
      <c r="M268" s="377">
        <v>1740.0700000000002</v>
      </c>
      <c r="N268" s="761" t="s">
        <v>1018</v>
      </c>
      <c r="O268" s="551">
        <v>6</v>
      </c>
      <c r="P268" s="377">
        <v>37594.060000000005</v>
      </c>
      <c r="Q268" s="550"/>
    </row>
    <row r="269" spans="1:17" s="379" customFormat="1" ht="12" customHeight="1" x14ac:dyDescent="0.2">
      <c r="A269" s="375" t="s">
        <v>514</v>
      </c>
      <c r="B269" s="375" t="s">
        <v>524</v>
      </c>
      <c r="C269" s="756"/>
      <c r="D269" s="756"/>
      <c r="E269" s="757"/>
      <c r="F269" s="759"/>
      <c r="G269" s="756"/>
      <c r="H269" s="760"/>
      <c r="I269" s="772"/>
      <c r="J269" s="756"/>
      <c r="K269" s="760"/>
      <c r="L269" s="378">
        <v>0</v>
      </c>
      <c r="M269" s="377">
        <v>0</v>
      </c>
      <c r="N269" s="759"/>
      <c r="O269" s="551">
        <v>0</v>
      </c>
      <c r="P269" s="377">
        <v>0</v>
      </c>
      <c r="Q269" s="550"/>
    </row>
    <row r="270" spans="1:17" s="379" customFormat="1" ht="12" customHeight="1" x14ac:dyDescent="0.2">
      <c r="A270" s="375" t="s">
        <v>514</v>
      </c>
      <c r="B270" s="375" t="s">
        <v>515</v>
      </c>
      <c r="C270" s="756" t="s">
        <v>99</v>
      </c>
      <c r="D270" s="756" t="s">
        <v>1108</v>
      </c>
      <c r="E270" s="757">
        <v>3500</v>
      </c>
      <c r="F270" s="758" t="s">
        <v>1109</v>
      </c>
      <c r="G270" s="756" t="s">
        <v>1110</v>
      </c>
      <c r="H270" s="756"/>
      <c r="I270" s="771"/>
      <c r="J270" s="552"/>
      <c r="K270" s="760" t="s">
        <v>619</v>
      </c>
      <c r="L270" s="378">
        <v>2</v>
      </c>
      <c r="M270" s="377">
        <v>6526.8</v>
      </c>
      <c r="N270" s="761" t="s">
        <v>1018</v>
      </c>
      <c r="O270" s="551">
        <v>5</v>
      </c>
      <c r="P270" s="377">
        <v>18370.75</v>
      </c>
      <c r="Q270" s="550"/>
    </row>
    <row r="271" spans="1:17" s="379" customFormat="1" ht="12" customHeight="1" x14ac:dyDescent="0.2">
      <c r="A271" s="375" t="s">
        <v>514</v>
      </c>
      <c r="B271" s="375" t="s">
        <v>524</v>
      </c>
      <c r="C271" s="756"/>
      <c r="D271" s="756"/>
      <c r="E271" s="757"/>
      <c r="F271" s="759"/>
      <c r="G271" s="756"/>
      <c r="H271" s="756"/>
      <c r="I271" s="772"/>
      <c r="J271" s="552"/>
      <c r="K271" s="760"/>
      <c r="L271" s="378">
        <v>0</v>
      </c>
      <c r="M271" s="377">
        <v>0</v>
      </c>
      <c r="N271" s="759"/>
      <c r="O271" s="551">
        <v>1</v>
      </c>
      <c r="P271" s="377">
        <v>3674.15</v>
      </c>
      <c r="Q271" s="550"/>
    </row>
    <row r="272" spans="1:17" s="379" customFormat="1" ht="12" customHeight="1" x14ac:dyDescent="0.2">
      <c r="A272" s="375" t="s">
        <v>514</v>
      </c>
      <c r="B272" s="375" t="s">
        <v>515</v>
      </c>
      <c r="C272" s="756" t="s">
        <v>99</v>
      </c>
      <c r="D272" s="756" t="s">
        <v>1086</v>
      </c>
      <c r="E272" s="757">
        <v>6000</v>
      </c>
      <c r="F272" s="758" t="s">
        <v>1111</v>
      </c>
      <c r="G272" s="756" t="s">
        <v>1112</v>
      </c>
      <c r="H272" s="760" t="s">
        <v>529</v>
      </c>
      <c r="I272" s="771" t="s">
        <v>520</v>
      </c>
      <c r="J272" s="756" t="s">
        <v>530</v>
      </c>
      <c r="K272" s="760" t="s">
        <v>619</v>
      </c>
      <c r="L272" s="378">
        <v>1</v>
      </c>
      <c r="M272" s="377">
        <v>1713.4</v>
      </c>
      <c r="N272" s="761" t="s">
        <v>1018</v>
      </c>
      <c r="O272" s="551">
        <v>6</v>
      </c>
      <c r="P272" s="377">
        <v>37036.980000000003</v>
      </c>
      <c r="Q272" s="550"/>
    </row>
    <row r="273" spans="1:17" s="379" customFormat="1" ht="12" customHeight="1" x14ac:dyDescent="0.2">
      <c r="A273" s="375" t="s">
        <v>514</v>
      </c>
      <c r="B273" s="375" t="s">
        <v>524</v>
      </c>
      <c r="C273" s="756"/>
      <c r="D273" s="756"/>
      <c r="E273" s="757"/>
      <c r="F273" s="759"/>
      <c r="G273" s="756"/>
      <c r="H273" s="760"/>
      <c r="I273" s="772"/>
      <c r="J273" s="756"/>
      <c r="K273" s="760"/>
      <c r="L273" s="378">
        <v>0</v>
      </c>
      <c r="M273" s="377">
        <v>0</v>
      </c>
      <c r="N273" s="759"/>
      <c r="O273" s="551">
        <v>0</v>
      </c>
      <c r="P273" s="377">
        <v>0</v>
      </c>
      <c r="Q273" s="550"/>
    </row>
    <row r="274" spans="1:17" s="379" customFormat="1" ht="12" customHeight="1" x14ac:dyDescent="0.2">
      <c r="A274" s="375" t="s">
        <v>514</v>
      </c>
      <c r="B274" s="375" t="s">
        <v>515</v>
      </c>
      <c r="C274" s="756" t="s">
        <v>99</v>
      </c>
      <c r="D274" s="756" t="s">
        <v>1113</v>
      </c>
      <c r="E274" s="757">
        <v>5500</v>
      </c>
      <c r="F274" s="758" t="s">
        <v>1114</v>
      </c>
      <c r="G274" s="756" t="s">
        <v>1115</v>
      </c>
      <c r="H274" s="760" t="s">
        <v>594</v>
      </c>
      <c r="I274" s="771" t="s">
        <v>520</v>
      </c>
      <c r="J274" s="756" t="s">
        <v>535</v>
      </c>
      <c r="K274" s="760" t="s">
        <v>619</v>
      </c>
      <c r="L274" s="378">
        <v>1</v>
      </c>
      <c r="M274" s="377">
        <v>1580.0700000000002</v>
      </c>
      <c r="N274" s="761" t="s">
        <v>1018</v>
      </c>
      <c r="O274" s="551">
        <v>6</v>
      </c>
      <c r="P274" s="377">
        <v>33678.239999999998</v>
      </c>
      <c r="Q274" s="550"/>
    </row>
    <row r="275" spans="1:17" s="379" customFormat="1" ht="12" customHeight="1" x14ac:dyDescent="0.2">
      <c r="A275" s="375" t="s">
        <v>514</v>
      </c>
      <c r="B275" s="375" t="s">
        <v>524</v>
      </c>
      <c r="C275" s="756"/>
      <c r="D275" s="756"/>
      <c r="E275" s="757"/>
      <c r="F275" s="759"/>
      <c r="G275" s="756"/>
      <c r="H275" s="760"/>
      <c r="I275" s="772"/>
      <c r="J275" s="756"/>
      <c r="K275" s="760"/>
      <c r="L275" s="378">
        <v>0</v>
      </c>
      <c r="M275" s="377">
        <v>0</v>
      </c>
      <c r="N275" s="759"/>
      <c r="O275" s="551">
        <v>0</v>
      </c>
      <c r="P275" s="377">
        <v>0</v>
      </c>
      <c r="Q275" s="550"/>
    </row>
    <row r="276" spans="1:17" s="379" customFormat="1" ht="12" customHeight="1" x14ac:dyDescent="0.2">
      <c r="A276" s="375" t="s">
        <v>514</v>
      </c>
      <c r="B276" s="375" t="s">
        <v>515</v>
      </c>
      <c r="C276" s="756" t="s">
        <v>99</v>
      </c>
      <c r="D276" s="756" t="s">
        <v>1116</v>
      </c>
      <c r="E276" s="757">
        <v>5500</v>
      </c>
      <c r="F276" s="758" t="s">
        <v>1117</v>
      </c>
      <c r="G276" s="756" t="s">
        <v>1118</v>
      </c>
      <c r="H276" s="760" t="s">
        <v>529</v>
      </c>
      <c r="I276" s="771" t="s">
        <v>520</v>
      </c>
      <c r="J276" s="756" t="s">
        <v>530</v>
      </c>
      <c r="K276" s="760" t="s">
        <v>619</v>
      </c>
      <c r="L276" s="378">
        <v>2</v>
      </c>
      <c r="M276" s="377">
        <v>9210.1299999999992</v>
      </c>
      <c r="N276" s="761" t="s">
        <v>1018</v>
      </c>
      <c r="O276" s="551">
        <v>6</v>
      </c>
      <c r="P276" s="377">
        <v>34040.700000000004</v>
      </c>
      <c r="Q276" s="550"/>
    </row>
    <row r="277" spans="1:17" s="379" customFormat="1" ht="12" customHeight="1" x14ac:dyDescent="0.2">
      <c r="A277" s="375" t="s">
        <v>514</v>
      </c>
      <c r="B277" s="375" t="s">
        <v>524</v>
      </c>
      <c r="C277" s="756"/>
      <c r="D277" s="756"/>
      <c r="E277" s="757"/>
      <c r="F277" s="759"/>
      <c r="G277" s="756"/>
      <c r="H277" s="760"/>
      <c r="I277" s="772"/>
      <c r="J277" s="756"/>
      <c r="K277" s="760"/>
      <c r="L277" s="378">
        <v>0</v>
      </c>
      <c r="M277" s="377">
        <v>0</v>
      </c>
      <c r="N277" s="759"/>
      <c r="O277" s="551">
        <v>0</v>
      </c>
      <c r="P277" s="377">
        <v>0</v>
      </c>
      <c r="Q277" s="550"/>
    </row>
    <row r="278" spans="1:17" s="379" customFormat="1" ht="12" customHeight="1" x14ac:dyDescent="0.2">
      <c r="A278" s="375" t="s">
        <v>514</v>
      </c>
      <c r="B278" s="375" t="s">
        <v>515</v>
      </c>
      <c r="C278" s="760" t="s">
        <v>99</v>
      </c>
      <c r="D278" s="760" t="s">
        <v>1119</v>
      </c>
      <c r="E278" s="773">
        <v>7800</v>
      </c>
      <c r="F278" s="758" t="s">
        <v>1120</v>
      </c>
      <c r="G278" s="756" t="s">
        <v>1121</v>
      </c>
      <c r="H278" s="760" t="s">
        <v>1122</v>
      </c>
      <c r="I278" s="771" t="s">
        <v>520</v>
      </c>
      <c r="J278" s="756" t="s">
        <v>1123</v>
      </c>
      <c r="K278" s="760" t="s">
        <v>619</v>
      </c>
      <c r="L278" s="378">
        <v>2</v>
      </c>
      <c r="M278" s="377">
        <v>14266.8</v>
      </c>
      <c r="N278" s="761" t="s">
        <v>1018</v>
      </c>
      <c r="O278" s="551">
        <v>5</v>
      </c>
      <c r="P278" s="377">
        <v>39870.75</v>
      </c>
      <c r="Q278" s="550"/>
    </row>
    <row r="279" spans="1:17" s="379" customFormat="1" ht="12" customHeight="1" x14ac:dyDescent="0.2">
      <c r="A279" s="375" t="s">
        <v>514</v>
      </c>
      <c r="B279" s="375" t="s">
        <v>524</v>
      </c>
      <c r="C279" s="760"/>
      <c r="D279" s="760"/>
      <c r="E279" s="773"/>
      <c r="F279" s="759"/>
      <c r="G279" s="756"/>
      <c r="H279" s="760"/>
      <c r="I279" s="772"/>
      <c r="J279" s="756"/>
      <c r="K279" s="760"/>
      <c r="L279" s="378">
        <v>0</v>
      </c>
      <c r="M279" s="377">
        <v>0</v>
      </c>
      <c r="N279" s="759"/>
      <c r="O279" s="551">
        <v>1</v>
      </c>
      <c r="P279" s="377">
        <v>7974.15</v>
      </c>
      <c r="Q279" s="550"/>
    </row>
    <row r="280" spans="1:17" s="379" customFormat="1" ht="12" customHeight="1" x14ac:dyDescent="0.2">
      <c r="A280" s="375" t="s">
        <v>514</v>
      </c>
      <c r="B280" s="375" t="s">
        <v>515</v>
      </c>
      <c r="C280" s="760" t="s">
        <v>99</v>
      </c>
      <c r="D280" s="760" t="s">
        <v>529</v>
      </c>
      <c r="E280" s="773">
        <v>5000</v>
      </c>
      <c r="F280" s="758" t="s">
        <v>1124</v>
      </c>
      <c r="G280" s="756" t="s">
        <v>1125</v>
      </c>
      <c r="H280" s="760" t="s">
        <v>529</v>
      </c>
      <c r="I280" s="771" t="s">
        <v>520</v>
      </c>
      <c r="J280" s="756" t="s">
        <v>530</v>
      </c>
      <c r="K280" s="760" t="s">
        <v>619</v>
      </c>
      <c r="L280" s="378">
        <v>1</v>
      </c>
      <c r="M280" s="377">
        <v>1446.73</v>
      </c>
      <c r="N280" s="761" t="s">
        <v>1018</v>
      </c>
      <c r="O280" s="551">
        <v>6</v>
      </c>
      <c r="P280" s="377">
        <v>30989</v>
      </c>
      <c r="Q280" s="550"/>
    </row>
    <row r="281" spans="1:17" s="379" customFormat="1" ht="12" customHeight="1" x14ac:dyDescent="0.2">
      <c r="A281" s="375" t="s">
        <v>514</v>
      </c>
      <c r="B281" s="375" t="s">
        <v>524</v>
      </c>
      <c r="C281" s="760"/>
      <c r="D281" s="760"/>
      <c r="E281" s="773"/>
      <c r="F281" s="759"/>
      <c r="G281" s="756"/>
      <c r="H281" s="760"/>
      <c r="I281" s="772"/>
      <c r="J281" s="756"/>
      <c r="K281" s="760"/>
      <c r="L281" s="378">
        <v>0</v>
      </c>
      <c r="M281" s="377">
        <v>0</v>
      </c>
      <c r="N281" s="759"/>
      <c r="O281" s="551">
        <v>0</v>
      </c>
      <c r="P281" s="377">
        <v>0</v>
      </c>
      <c r="Q281" s="550"/>
    </row>
    <row r="282" spans="1:17" s="379" customFormat="1" ht="12" customHeight="1" x14ac:dyDescent="0.2">
      <c r="A282" s="375" t="s">
        <v>514</v>
      </c>
      <c r="B282" s="375" t="s">
        <v>515</v>
      </c>
      <c r="C282" s="760" t="s">
        <v>99</v>
      </c>
      <c r="D282" s="760" t="s">
        <v>1126</v>
      </c>
      <c r="E282" s="773">
        <v>2300</v>
      </c>
      <c r="F282" s="758" t="s">
        <v>1127</v>
      </c>
      <c r="G282" s="756" t="s">
        <v>1128</v>
      </c>
      <c r="H282" s="760"/>
      <c r="I282" s="771" t="s">
        <v>520</v>
      </c>
      <c r="J282" s="552"/>
      <c r="K282" s="760" t="s">
        <v>619</v>
      </c>
      <c r="L282" s="378">
        <v>2</v>
      </c>
      <c r="M282" s="377">
        <v>3750.4700000000003</v>
      </c>
      <c r="N282" s="761" t="s">
        <v>1018</v>
      </c>
      <c r="O282" s="551">
        <v>6</v>
      </c>
      <c r="P282" s="377">
        <v>14837.859999999999</v>
      </c>
      <c r="Q282" s="550"/>
    </row>
    <row r="283" spans="1:17" s="379" customFormat="1" ht="12" customHeight="1" x14ac:dyDescent="0.2">
      <c r="A283" s="375" t="s">
        <v>514</v>
      </c>
      <c r="B283" s="375" t="s">
        <v>524</v>
      </c>
      <c r="C283" s="760"/>
      <c r="D283" s="760"/>
      <c r="E283" s="773"/>
      <c r="F283" s="759"/>
      <c r="G283" s="756"/>
      <c r="H283" s="760"/>
      <c r="I283" s="772"/>
      <c r="J283" s="552"/>
      <c r="K283" s="760"/>
      <c r="L283" s="378">
        <v>0</v>
      </c>
      <c r="M283" s="377">
        <v>0</v>
      </c>
      <c r="N283" s="759"/>
      <c r="O283" s="551">
        <v>0</v>
      </c>
      <c r="P283" s="377">
        <v>0</v>
      </c>
      <c r="Q283" s="550"/>
    </row>
    <row r="284" spans="1:17" s="379" customFormat="1" ht="12" customHeight="1" x14ac:dyDescent="0.2">
      <c r="A284" s="375" t="s">
        <v>514</v>
      </c>
      <c r="B284" s="375" t="s">
        <v>515</v>
      </c>
      <c r="C284" s="760" t="s">
        <v>99</v>
      </c>
      <c r="D284" s="760" t="s">
        <v>1069</v>
      </c>
      <c r="E284" s="773">
        <v>3000</v>
      </c>
      <c r="F284" s="758" t="s">
        <v>1129</v>
      </c>
      <c r="G284" s="756" t="s">
        <v>1130</v>
      </c>
      <c r="H284" s="760" t="s">
        <v>1131</v>
      </c>
      <c r="I284" s="771" t="s">
        <v>520</v>
      </c>
      <c r="J284" s="756" t="s">
        <v>649</v>
      </c>
      <c r="K284" s="760" t="s">
        <v>619</v>
      </c>
      <c r="L284" s="378">
        <v>4</v>
      </c>
      <c r="M284" s="377">
        <v>10315.98</v>
      </c>
      <c r="N284" s="761" t="s">
        <v>1018</v>
      </c>
      <c r="O284" s="551">
        <v>6</v>
      </c>
      <c r="P284" s="377">
        <v>19022.190000000002</v>
      </c>
      <c r="Q284" s="550"/>
    </row>
    <row r="285" spans="1:17" s="379" customFormat="1" ht="12" customHeight="1" x14ac:dyDescent="0.2">
      <c r="A285" s="375" t="s">
        <v>514</v>
      </c>
      <c r="B285" s="375" t="s">
        <v>524</v>
      </c>
      <c r="C285" s="760"/>
      <c r="D285" s="760"/>
      <c r="E285" s="773"/>
      <c r="F285" s="759"/>
      <c r="G285" s="756"/>
      <c r="H285" s="760"/>
      <c r="I285" s="772"/>
      <c r="J285" s="756"/>
      <c r="K285" s="760"/>
      <c r="L285" s="378">
        <v>0</v>
      </c>
      <c r="M285" s="377">
        <v>0</v>
      </c>
      <c r="N285" s="759"/>
      <c r="O285" s="551">
        <v>0</v>
      </c>
      <c r="P285" s="377">
        <v>0</v>
      </c>
      <c r="Q285" s="550"/>
    </row>
    <row r="286" spans="1:17" s="379" customFormat="1" ht="12" customHeight="1" x14ac:dyDescent="0.2">
      <c r="A286" s="375" t="s">
        <v>514</v>
      </c>
      <c r="B286" s="375" t="s">
        <v>515</v>
      </c>
      <c r="C286" s="760" t="s">
        <v>99</v>
      </c>
      <c r="D286" s="760" t="s">
        <v>1132</v>
      </c>
      <c r="E286" s="773">
        <v>6000</v>
      </c>
      <c r="F286" s="758" t="s">
        <v>1133</v>
      </c>
      <c r="G286" s="756" t="s">
        <v>1134</v>
      </c>
      <c r="H286" s="760" t="s">
        <v>529</v>
      </c>
      <c r="I286" s="771" t="s">
        <v>520</v>
      </c>
      <c r="J286" s="756" t="s">
        <v>530</v>
      </c>
      <c r="K286" s="760" t="s">
        <v>619</v>
      </c>
      <c r="L286" s="378">
        <v>1</v>
      </c>
      <c r="M286" s="377">
        <v>1713.4</v>
      </c>
      <c r="N286" s="761" t="s">
        <v>1018</v>
      </c>
      <c r="O286" s="551">
        <v>5</v>
      </c>
      <c r="P286" s="377">
        <v>30870.75</v>
      </c>
      <c r="Q286" s="550"/>
    </row>
    <row r="287" spans="1:17" s="379" customFormat="1" ht="12" customHeight="1" x14ac:dyDescent="0.2">
      <c r="A287" s="375" t="s">
        <v>514</v>
      </c>
      <c r="B287" s="375" t="s">
        <v>524</v>
      </c>
      <c r="C287" s="760"/>
      <c r="D287" s="760"/>
      <c r="E287" s="773"/>
      <c r="F287" s="759"/>
      <c r="G287" s="756"/>
      <c r="H287" s="760"/>
      <c r="I287" s="772"/>
      <c r="J287" s="756"/>
      <c r="K287" s="760"/>
      <c r="L287" s="378">
        <v>0</v>
      </c>
      <c r="M287" s="377">
        <v>0</v>
      </c>
      <c r="N287" s="759"/>
      <c r="O287" s="551">
        <v>1</v>
      </c>
      <c r="P287" s="377">
        <v>6174.15</v>
      </c>
      <c r="Q287" s="550"/>
    </row>
    <row r="288" spans="1:17" s="379" customFormat="1" ht="12" customHeight="1" x14ac:dyDescent="0.2">
      <c r="A288" s="375" t="s">
        <v>514</v>
      </c>
      <c r="B288" s="375" t="s">
        <v>515</v>
      </c>
      <c r="C288" s="760" t="s">
        <v>99</v>
      </c>
      <c r="D288" s="760" t="s">
        <v>1108</v>
      </c>
      <c r="E288" s="773">
        <v>3500</v>
      </c>
      <c r="F288" s="758" t="s">
        <v>1135</v>
      </c>
      <c r="G288" s="756" t="s">
        <v>1136</v>
      </c>
      <c r="H288" s="760"/>
      <c r="I288" s="771"/>
      <c r="J288" s="552"/>
      <c r="K288" s="760" t="s">
        <v>619</v>
      </c>
      <c r="L288" s="378">
        <v>2</v>
      </c>
      <c r="M288" s="377">
        <v>6526.8</v>
      </c>
      <c r="N288" s="761" t="s">
        <v>1018</v>
      </c>
      <c r="O288" s="551">
        <v>5</v>
      </c>
      <c r="P288" s="377">
        <v>18370.75</v>
      </c>
      <c r="Q288" s="550"/>
    </row>
    <row r="289" spans="1:17" s="379" customFormat="1" ht="12" customHeight="1" x14ac:dyDescent="0.2">
      <c r="A289" s="375" t="s">
        <v>514</v>
      </c>
      <c r="B289" s="375" t="s">
        <v>524</v>
      </c>
      <c r="C289" s="760"/>
      <c r="D289" s="760"/>
      <c r="E289" s="773"/>
      <c r="F289" s="759"/>
      <c r="G289" s="756"/>
      <c r="H289" s="760"/>
      <c r="I289" s="772"/>
      <c r="J289" s="552"/>
      <c r="K289" s="760"/>
      <c r="L289" s="378">
        <v>0</v>
      </c>
      <c r="M289" s="377">
        <v>0</v>
      </c>
      <c r="N289" s="759"/>
      <c r="O289" s="551">
        <v>1</v>
      </c>
      <c r="P289" s="377">
        <v>3674.15</v>
      </c>
      <c r="Q289" s="550"/>
    </row>
    <row r="290" spans="1:17" s="379" customFormat="1" ht="12" customHeight="1" x14ac:dyDescent="0.2">
      <c r="A290" s="375" t="s">
        <v>514</v>
      </c>
      <c r="B290" s="375" t="s">
        <v>515</v>
      </c>
      <c r="C290" s="760" t="s">
        <v>99</v>
      </c>
      <c r="D290" s="760" t="s">
        <v>1137</v>
      </c>
      <c r="E290" s="773">
        <v>5100</v>
      </c>
      <c r="F290" s="758" t="s">
        <v>1138</v>
      </c>
      <c r="G290" s="756" t="s">
        <v>1139</v>
      </c>
      <c r="H290" s="760" t="s">
        <v>1122</v>
      </c>
      <c r="I290" s="771" t="s">
        <v>520</v>
      </c>
      <c r="J290" s="756" t="s">
        <v>1123</v>
      </c>
      <c r="K290" s="760" t="s">
        <v>619</v>
      </c>
      <c r="L290" s="378">
        <v>2</v>
      </c>
      <c r="M290" s="377">
        <v>9395.82</v>
      </c>
      <c r="N290" s="761" t="s">
        <v>1018</v>
      </c>
      <c r="O290" s="551">
        <v>5</v>
      </c>
      <c r="P290" s="377">
        <v>26334.98</v>
      </c>
      <c r="Q290" s="550"/>
    </row>
    <row r="291" spans="1:17" s="379" customFormat="1" ht="12" customHeight="1" x14ac:dyDescent="0.2">
      <c r="A291" s="375" t="s">
        <v>514</v>
      </c>
      <c r="B291" s="375" t="s">
        <v>524</v>
      </c>
      <c r="C291" s="760"/>
      <c r="D291" s="760"/>
      <c r="E291" s="773"/>
      <c r="F291" s="759"/>
      <c r="G291" s="756"/>
      <c r="H291" s="760"/>
      <c r="I291" s="772"/>
      <c r="J291" s="756"/>
      <c r="K291" s="760"/>
      <c r="L291" s="378">
        <v>0</v>
      </c>
      <c r="M291" s="377">
        <v>0</v>
      </c>
      <c r="N291" s="759"/>
      <c r="O291" s="551">
        <v>1</v>
      </c>
      <c r="P291" s="377">
        <v>5266.71</v>
      </c>
      <c r="Q291" s="550"/>
    </row>
    <row r="292" spans="1:17" s="379" customFormat="1" ht="12" customHeight="1" x14ac:dyDescent="0.2">
      <c r="A292" s="375" t="s">
        <v>514</v>
      </c>
      <c r="B292" s="375" t="s">
        <v>515</v>
      </c>
      <c r="C292" s="760" t="s">
        <v>99</v>
      </c>
      <c r="D292" s="760" t="s">
        <v>1140</v>
      </c>
      <c r="E292" s="773">
        <v>5500</v>
      </c>
      <c r="F292" s="758" t="s">
        <v>1141</v>
      </c>
      <c r="G292" s="756" t="s">
        <v>1142</v>
      </c>
      <c r="H292" s="760" t="s">
        <v>529</v>
      </c>
      <c r="I292" s="771" t="s">
        <v>520</v>
      </c>
      <c r="J292" s="756" t="s">
        <v>530</v>
      </c>
      <c r="K292" s="760" t="s">
        <v>619</v>
      </c>
      <c r="L292" s="378">
        <v>1</v>
      </c>
      <c r="M292" s="377">
        <v>1580.0700000000002</v>
      </c>
      <c r="N292" s="761" t="s">
        <v>1018</v>
      </c>
      <c r="O292" s="551">
        <v>6</v>
      </c>
      <c r="P292" s="377">
        <v>34043.370000000003</v>
      </c>
      <c r="Q292" s="550"/>
    </row>
    <row r="293" spans="1:17" s="379" customFormat="1" ht="12" customHeight="1" x14ac:dyDescent="0.2">
      <c r="A293" s="375" t="s">
        <v>514</v>
      </c>
      <c r="B293" s="375" t="s">
        <v>524</v>
      </c>
      <c r="C293" s="760"/>
      <c r="D293" s="760"/>
      <c r="E293" s="773"/>
      <c r="F293" s="759"/>
      <c r="G293" s="756"/>
      <c r="H293" s="760"/>
      <c r="I293" s="772"/>
      <c r="J293" s="756"/>
      <c r="K293" s="760"/>
      <c r="L293" s="378">
        <v>0</v>
      </c>
      <c r="M293" s="377">
        <v>0</v>
      </c>
      <c r="N293" s="759"/>
      <c r="O293" s="551">
        <v>0</v>
      </c>
      <c r="P293" s="377">
        <v>0</v>
      </c>
      <c r="Q293" s="550"/>
    </row>
    <row r="294" spans="1:17" s="379" customFormat="1" ht="12" customHeight="1" x14ac:dyDescent="0.2">
      <c r="A294" s="375" t="s">
        <v>514</v>
      </c>
      <c r="B294" s="375" t="s">
        <v>515</v>
      </c>
      <c r="C294" s="760" t="s">
        <v>99</v>
      </c>
      <c r="D294" s="760" t="s">
        <v>529</v>
      </c>
      <c r="E294" s="773">
        <v>3500</v>
      </c>
      <c r="F294" s="758" t="s">
        <v>1143</v>
      </c>
      <c r="G294" s="756" t="s">
        <v>1144</v>
      </c>
      <c r="H294" s="760" t="s">
        <v>529</v>
      </c>
      <c r="I294" s="771" t="s">
        <v>520</v>
      </c>
      <c r="J294" s="756" t="s">
        <v>530</v>
      </c>
      <c r="K294" s="760" t="s">
        <v>619</v>
      </c>
      <c r="L294" s="378">
        <v>2</v>
      </c>
      <c r="M294" s="377">
        <v>17481.3</v>
      </c>
      <c r="N294" s="761" t="s">
        <v>1018</v>
      </c>
      <c r="O294" s="551">
        <v>6</v>
      </c>
      <c r="P294" s="377">
        <v>21822.260000000002</v>
      </c>
      <c r="Q294" s="550"/>
    </row>
    <row r="295" spans="1:17" s="379" customFormat="1" ht="12" customHeight="1" x14ac:dyDescent="0.2">
      <c r="A295" s="375" t="s">
        <v>514</v>
      </c>
      <c r="B295" s="375" t="s">
        <v>524</v>
      </c>
      <c r="C295" s="760"/>
      <c r="D295" s="760"/>
      <c r="E295" s="773"/>
      <c r="F295" s="759"/>
      <c r="G295" s="756"/>
      <c r="H295" s="760"/>
      <c r="I295" s="772"/>
      <c r="J295" s="756"/>
      <c r="K295" s="760"/>
      <c r="L295" s="378">
        <v>0</v>
      </c>
      <c r="M295" s="377">
        <v>0</v>
      </c>
      <c r="N295" s="759"/>
      <c r="O295" s="551">
        <v>0</v>
      </c>
      <c r="P295" s="377">
        <v>0</v>
      </c>
      <c r="Q295" s="550"/>
    </row>
    <row r="296" spans="1:17" s="379" customFormat="1" ht="12" customHeight="1" x14ac:dyDescent="0.2">
      <c r="A296" s="375" t="s">
        <v>514</v>
      </c>
      <c r="B296" s="375" t="s">
        <v>515</v>
      </c>
      <c r="C296" s="760" t="s">
        <v>99</v>
      </c>
      <c r="D296" s="760" t="s">
        <v>1145</v>
      </c>
      <c r="E296" s="773">
        <v>3150</v>
      </c>
      <c r="F296" s="758" t="s">
        <v>1146</v>
      </c>
      <c r="G296" s="756" t="s">
        <v>1147</v>
      </c>
      <c r="H296" s="760"/>
      <c r="I296" s="771"/>
      <c r="J296" s="552"/>
      <c r="K296" s="760" t="s">
        <v>619</v>
      </c>
      <c r="L296" s="378">
        <v>2</v>
      </c>
      <c r="M296" s="377">
        <v>5896.8</v>
      </c>
      <c r="N296" s="761" t="s">
        <v>1018</v>
      </c>
      <c r="O296" s="551">
        <v>5</v>
      </c>
      <c r="P296" s="377">
        <v>16620.75</v>
      </c>
      <c r="Q296" s="550"/>
    </row>
    <row r="297" spans="1:17" s="379" customFormat="1" ht="12" customHeight="1" x14ac:dyDescent="0.2">
      <c r="A297" s="375" t="s">
        <v>514</v>
      </c>
      <c r="B297" s="375" t="s">
        <v>524</v>
      </c>
      <c r="C297" s="760"/>
      <c r="D297" s="760"/>
      <c r="E297" s="773"/>
      <c r="F297" s="759"/>
      <c r="G297" s="756"/>
      <c r="H297" s="760"/>
      <c r="I297" s="772"/>
      <c r="J297" s="552"/>
      <c r="K297" s="760"/>
      <c r="L297" s="378">
        <v>0</v>
      </c>
      <c r="M297" s="377">
        <v>0</v>
      </c>
      <c r="N297" s="759"/>
      <c r="O297" s="551">
        <v>1</v>
      </c>
      <c r="P297" s="377">
        <v>3324.15</v>
      </c>
      <c r="Q297" s="550"/>
    </row>
    <row r="298" spans="1:17" s="379" customFormat="1" ht="12" customHeight="1" x14ac:dyDescent="0.2">
      <c r="A298" s="375" t="s">
        <v>514</v>
      </c>
      <c r="B298" s="375" t="s">
        <v>515</v>
      </c>
      <c r="C298" s="760" t="s">
        <v>99</v>
      </c>
      <c r="D298" s="760" t="s">
        <v>1148</v>
      </c>
      <c r="E298" s="773">
        <v>6500</v>
      </c>
      <c r="F298" s="758" t="s">
        <v>1149</v>
      </c>
      <c r="G298" s="756" t="s">
        <v>1150</v>
      </c>
      <c r="H298" s="760" t="s">
        <v>772</v>
      </c>
      <c r="I298" s="771" t="s">
        <v>520</v>
      </c>
      <c r="J298" s="756" t="s">
        <v>649</v>
      </c>
      <c r="K298" s="760" t="s">
        <v>619</v>
      </c>
      <c r="L298" s="378">
        <v>2</v>
      </c>
      <c r="M298" s="377">
        <v>10193.469999999999</v>
      </c>
      <c r="N298" s="761" t="s">
        <v>1018</v>
      </c>
      <c r="O298" s="551">
        <v>5</v>
      </c>
      <c r="P298" s="377">
        <v>33370.75</v>
      </c>
      <c r="Q298" s="550"/>
    </row>
    <row r="299" spans="1:17" s="379" customFormat="1" ht="12" customHeight="1" x14ac:dyDescent="0.2">
      <c r="A299" s="375" t="s">
        <v>514</v>
      </c>
      <c r="B299" s="375" t="s">
        <v>524</v>
      </c>
      <c r="C299" s="760"/>
      <c r="D299" s="760"/>
      <c r="E299" s="773"/>
      <c r="F299" s="759"/>
      <c r="G299" s="756"/>
      <c r="H299" s="760"/>
      <c r="I299" s="772"/>
      <c r="J299" s="756"/>
      <c r="K299" s="760"/>
      <c r="L299" s="378">
        <v>0</v>
      </c>
      <c r="M299" s="377">
        <v>0</v>
      </c>
      <c r="N299" s="759"/>
      <c r="O299" s="551">
        <v>1</v>
      </c>
      <c r="P299" s="377">
        <v>6674.15</v>
      </c>
      <c r="Q299" s="550"/>
    </row>
    <row r="300" spans="1:17" s="379" customFormat="1" ht="12" customHeight="1" x14ac:dyDescent="0.2">
      <c r="A300" s="375" t="s">
        <v>514</v>
      </c>
      <c r="B300" s="375" t="s">
        <v>515</v>
      </c>
      <c r="C300" s="760" t="s">
        <v>99</v>
      </c>
      <c r="D300" s="760" t="s">
        <v>1151</v>
      </c>
      <c r="E300" s="773">
        <v>6600</v>
      </c>
      <c r="F300" s="758" t="s">
        <v>1152</v>
      </c>
      <c r="G300" s="756" t="s">
        <v>1153</v>
      </c>
      <c r="H300" s="760" t="s">
        <v>529</v>
      </c>
      <c r="I300" s="771" t="s">
        <v>520</v>
      </c>
      <c r="J300" s="756" t="s">
        <v>530</v>
      </c>
      <c r="K300" s="760" t="s">
        <v>619</v>
      </c>
      <c r="L300" s="378">
        <v>2</v>
      </c>
      <c r="M300" s="377">
        <v>12106.8</v>
      </c>
      <c r="N300" s="761" t="s">
        <v>1018</v>
      </c>
      <c r="O300" s="551">
        <v>2</v>
      </c>
      <c r="P300" s="377">
        <v>13548.3</v>
      </c>
      <c r="Q300" s="550"/>
    </row>
    <row r="301" spans="1:17" s="379" customFormat="1" ht="12" customHeight="1" x14ac:dyDescent="0.2">
      <c r="A301" s="375" t="s">
        <v>514</v>
      </c>
      <c r="B301" s="375" t="s">
        <v>524</v>
      </c>
      <c r="C301" s="760"/>
      <c r="D301" s="760"/>
      <c r="E301" s="773"/>
      <c r="F301" s="759"/>
      <c r="G301" s="756"/>
      <c r="H301" s="760"/>
      <c r="I301" s="772"/>
      <c r="J301" s="756"/>
      <c r="K301" s="760"/>
      <c r="L301" s="378">
        <v>0</v>
      </c>
      <c r="M301" s="377">
        <v>0</v>
      </c>
      <c r="N301" s="759"/>
      <c r="O301" s="551">
        <v>4</v>
      </c>
      <c r="P301" s="377">
        <v>27092.93</v>
      </c>
      <c r="Q301" s="550"/>
    </row>
    <row r="302" spans="1:17" s="379" customFormat="1" ht="12" customHeight="1" x14ac:dyDescent="0.2">
      <c r="A302" s="375" t="s">
        <v>514</v>
      </c>
      <c r="B302" s="375" t="s">
        <v>515</v>
      </c>
      <c r="C302" s="760" t="s">
        <v>99</v>
      </c>
      <c r="D302" s="760" t="s">
        <v>1154</v>
      </c>
      <c r="E302" s="773">
        <v>6250</v>
      </c>
      <c r="F302" s="758" t="s">
        <v>1155</v>
      </c>
      <c r="G302" s="756" t="s">
        <v>1156</v>
      </c>
      <c r="H302" s="760" t="s">
        <v>1131</v>
      </c>
      <c r="I302" s="771" t="s">
        <v>520</v>
      </c>
      <c r="J302" s="756" t="s">
        <v>649</v>
      </c>
      <c r="K302" s="760" t="s">
        <v>619</v>
      </c>
      <c r="L302" s="378">
        <v>2</v>
      </c>
      <c r="M302" s="377">
        <v>35526.840000000004</v>
      </c>
      <c r="N302" s="761" t="s">
        <v>1018</v>
      </c>
      <c r="O302" s="551">
        <v>6</v>
      </c>
      <c r="P302" s="377">
        <v>38458.950000000004</v>
      </c>
      <c r="Q302" s="550"/>
    </row>
    <row r="303" spans="1:17" s="379" customFormat="1" ht="12" customHeight="1" x14ac:dyDescent="0.2">
      <c r="A303" s="375" t="s">
        <v>514</v>
      </c>
      <c r="B303" s="375" t="s">
        <v>524</v>
      </c>
      <c r="C303" s="760"/>
      <c r="D303" s="760"/>
      <c r="E303" s="773"/>
      <c r="F303" s="759"/>
      <c r="G303" s="756"/>
      <c r="H303" s="760"/>
      <c r="I303" s="772"/>
      <c r="J303" s="756"/>
      <c r="K303" s="760"/>
      <c r="L303" s="378">
        <v>0</v>
      </c>
      <c r="M303" s="377">
        <v>0</v>
      </c>
      <c r="N303" s="759"/>
      <c r="O303" s="551">
        <v>0</v>
      </c>
      <c r="P303" s="377">
        <v>0</v>
      </c>
      <c r="Q303" s="550"/>
    </row>
    <row r="304" spans="1:17" s="379" customFormat="1" ht="12" customHeight="1" x14ac:dyDescent="0.2">
      <c r="A304" s="375" t="s">
        <v>514</v>
      </c>
      <c r="B304" s="375" t="s">
        <v>515</v>
      </c>
      <c r="C304" s="760" t="s">
        <v>99</v>
      </c>
      <c r="D304" s="760" t="s">
        <v>1069</v>
      </c>
      <c r="E304" s="773">
        <v>3000</v>
      </c>
      <c r="F304" s="758" t="s">
        <v>1157</v>
      </c>
      <c r="G304" s="756" t="s">
        <v>1158</v>
      </c>
      <c r="H304" s="760" t="s">
        <v>690</v>
      </c>
      <c r="I304" s="771" t="s">
        <v>520</v>
      </c>
      <c r="J304" s="756" t="s">
        <v>535</v>
      </c>
      <c r="K304" s="760" t="s">
        <v>619</v>
      </c>
      <c r="L304" s="378">
        <v>2</v>
      </c>
      <c r="M304" s="377">
        <v>18880.400000000001</v>
      </c>
      <c r="N304" s="761" t="s">
        <v>1018</v>
      </c>
      <c r="O304" s="551">
        <v>6</v>
      </c>
      <c r="P304" s="377">
        <v>19044.900000000001</v>
      </c>
      <c r="Q304" s="550"/>
    </row>
    <row r="305" spans="1:17" s="379" customFormat="1" ht="12" customHeight="1" x14ac:dyDescent="0.2">
      <c r="A305" s="375" t="s">
        <v>514</v>
      </c>
      <c r="B305" s="375" t="s">
        <v>524</v>
      </c>
      <c r="C305" s="760"/>
      <c r="D305" s="760"/>
      <c r="E305" s="773"/>
      <c r="F305" s="759"/>
      <c r="G305" s="756"/>
      <c r="H305" s="760"/>
      <c r="I305" s="772"/>
      <c r="J305" s="756" t="s">
        <v>525</v>
      </c>
      <c r="K305" s="760"/>
      <c r="L305" s="378">
        <v>0</v>
      </c>
      <c r="M305" s="377">
        <v>0</v>
      </c>
      <c r="N305" s="759"/>
      <c r="O305" s="551">
        <v>0</v>
      </c>
      <c r="P305" s="377">
        <v>0</v>
      </c>
      <c r="Q305" s="550"/>
    </row>
    <row r="306" spans="1:17" s="379" customFormat="1" ht="12" customHeight="1" x14ac:dyDescent="0.2">
      <c r="A306" s="380" t="s">
        <v>514</v>
      </c>
      <c r="B306" s="380" t="s">
        <v>515</v>
      </c>
      <c r="C306" s="760" t="s">
        <v>99</v>
      </c>
      <c r="D306" s="760" t="s">
        <v>1159</v>
      </c>
      <c r="E306" s="773">
        <v>5500</v>
      </c>
      <c r="F306" s="758" t="s">
        <v>1160</v>
      </c>
      <c r="G306" s="756" t="s">
        <v>1161</v>
      </c>
      <c r="H306" s="760" t="s">
        <v>529</v>
      </c>
      <c r="I306" s="771" t="s">
        <v>520</v>
      </c>
      <c r="J306" s="756" t="s">
        <v>530</v>
      </c>
      <c r="K306" s="760" t="s">
        <v>619</v>
      </c>
      <c r="L306" s="378">
        <v>2</v>
      </c>
      <c r="M306" s="377">
        <v>9393.4699999999993</v>
      </c>
      <c r="N306" s="761" t="s">
        <v>1018</v>
      </c>
      <c r="O306" s="551">
        <v>6</v>
      </c>
      <c r="P306" s="377">
        <v>34044.9</v>
      </c>
      <c r="Q306" s="550"/>
    </row>
    <row r="307" spans="1:17" s="379" customFormat="1" ht="12" customHeight="1" x14ac:dyDescent="0.2">
      <c r="A307" s="380" t="s">
        <v>514</v>
      </c>
      <c r="B307" s="380" t="s">
        <v>524</v>
      </c>
      <c r="C307" s="760"/>
      <c r="D307" s="760"/>
      <c r="E307" s="773"/>
      <c r="F307" s="759"/>
      <c r="G307" s="756"/>
      <c r="H307" s="760"/>
      <c r="I307" s="772"/>
      <c r="J307" s="756"/>
      <c r="K307" s="760"/>
      <c r="L307" s="378">
        <v>0</v>
      </c>
      <c r="M307" s="377">
        <v>0</v>
      </c>
      <c r="N307" s="759"/>
      <c r="O307" s="551">
        <v>0</v>
      </c>
      <c r="P307" s="377">
        <v>0</v>
      </c>
      <c r="Q307" s="550"/>
    </row>
    <row r="308" spans="1:17" s="379" customFormat="1" ht="12" customHeight="1" x14ac:dyDescent="0.2">
      <c r="A308" s="380" t="s">
        <v>514</v>
      </c>
      <c r="B308" s="380" t="s">
        <v>515</v>
      </c>
      <c r="C308" s="760" t="s">
        <v>99</v>
      </c>
      <c r="D308" s="760" t="s">
        <v>1162</v>
      </c>
      <c r="E308" s="773">
        <v>5800</v>
      </c>
      <c r="F308" s="758" t="s">
        <v>1163</v>
      </c>
      <c r="G308" s="756" t="s">
        <v>1164</v>
      </c>
      <c r="H308" s="760" t="s">
        <v>744</v>
      </c>
      <c r="I308" s="771" t="s">
        <v>520</v>
      </c>
      <c r="J308" s="756" t="s">
        <v>745</v>
      </c>
      <c r="K308" s="760" t="s">
        <v>619</v>
      </c>
      <c r="L308" s="378">
        <v>1</v>
      </c>
      <c r="M308" s="377">
        <v>1660.0700000000002</v>
      </c>
      <c r="N308" s="761" t="s">
        <v>1018</v>
      </c>
      <c r="O308" s="551">
        <v>6</v>
      </c>
      <c r="P308" s="377">
        <v>35811.870000000003</v>
      </c>
      <c r="Q308" s="550"/>
    </row>
    <row r="309" spans="1:17" s="379" customFormat="1" ht="12" customHeight="1" x14ac:dyDescent="0.2">
      <c r="A309" s="380" t="s">
        <v>514</v>
      </c>
      <c r="B309" s="380" t="s">
        <v>524</v>
      </c>
      <c r="C309" s="760"/>
      <c r="D309" s="760"/>
      <c r="E309" s="773"/>
      <c r="F309" s="759"/>
      <c r="G309" s="756"/>
      <c r="H309" s="760"/>
      <c r="I309" s="772"/>
      <c r="J309" s="756" t="s">
        <v>525</v>
      </c>
      <c r="K309" s="760"/>
      <c r="L309" s="378">
        <v>0</v>
      </c>
      <c r="M309" s="377">
        <v>0</v>
      </c>
      <c r="N309" s="759"/>
      <c r="O309" s="551">
        <v>0</v>
      </c>
      <c r="P309" s="377">
        <v>0</v>
      </c>
      <c r="Q309" s="550"/>
    </row>
    <row r="310" spans="1:17" s="379" customFormat="1" ht="12" customHeight="1" x14ac:dyDescent="0.2">
      <c r="A310" s="380" t="s">
        <v>514</v>
      </c>
      <c r="B310" s="380" t="s">
        <v>515</v>
      </c>
      <c r="C310" s="760" t="s">
        <v>99</v>
      </c>
      <c r="D310" s="760" t="s">
        <v>1165</v>
      </c>
      <c r="E310" s="773">
        <v>2300</v>
      </c>
      <c r="F310" s="758" t="s">
        <v>1166</v>
      </c>
      <c r="G310" s="756" t="s">
        <v>1167</v>
      </c>
      <c r="H310" s="760"/>
      <c r="I310" s="771" t="s">
        <v>520</v>
      </c>
      <c r="J310" s="552"/>
      <c r="K310" s="760" t="s">
        <v>619</v>
      </c>
      <c r="L310" s="378">
        <v>2</v>
      </c>
      <c r="M310" s="377">
        <v>3749.8300000000004</v>
      </c>
      <c r="N310" s="761" t="s">
        <v>1018</v>
      </c>
      <c r="O310" s="551">
        <v>6</v>
      </c>
      <c r="P310" s="377">
        <v>14844.9</v>
      </c>
      <c r="Q310" s="550"/>
    </row>
    <row r="311" spans="1:17" s="379" customFormat="1" ht="12" customHeight="1" x14ac:dyDescent="0.2">
      <c r="A311" s="380" t="s">
        <v>514</v>
      </c>
      <c r="B311" s="380" t="s">
        <v>524</v>
      </c>
      <c r="C311" s="760"/>
      <c r="D311" s="760"/>
      <c r="E311" s="773"/>
      <c r="F311" s="759"/>
      <c r="G311" s="756"/>
      <c r="H311" s="760"/>
      <c r="I311" s="772"/>
      <c r="J311" s="552"/>
      <c r="K311" s="760"/>
      <c r="L311" s="378">
        <v>0</v>
      </c>
      <c r="M311" s="377">
        <v>0</v>
      </c>
      <c r="N311" s="759"/>
      <c r="O311" s="551">
        <v>0</v>
      </c>
      <c r="P311" s="377">
        <v>0</v>
      </c>
      <c r="Q311" s="550"/>
    </row>
    <row r="312" spans="1:17" s="379" customFormat="1" ht="12" customHeight="1" x14ac:dyDescent="0.2">
      <c r="A312" s="380" t="s">
        <v>514</v>
      </c>
      <c r="B312" s="380" t="s">
        <v>515</v>
      </c>
      <c r="C312" s="760" t="s">
        <v>99</v>
      </c>
      <c r="D312" s="760" t="s">
        <v>1108</v>
      </c>
      <c r="E312" s="773">
        <v>3500</v>
      </c>
      <c r="F312" s="758" t="s">
        <v>1168</v>
      </c>
      <c r="G312" s="756" t="s">
        <v>1169</v>
      </c>
      <c r="H312" s="760"/>
      <c r="I312" s="771"/>
      <c r="J312" s="552"/>
      <c r="K312" s="760" t="s">
        <v>619</v>
      </c>
      <c r="L312" s="378">
        <v>2</v>
      </c>
      <c r="M312" s="377">
        <v>6526.8</v>
      </c>
      <c r="N312" s="761" t="s">
        <v>1018</v>
      </c>
      <c r="O312" s="551">
        <v>5</v>
      </c>
      <c r="P312" s="377">
        <v>18370.75</v>
      </c>
      <c r="Q312" s="550"/>
    </row>
    <row r="313" spans="1:17" s="379" customFormat="1" ht="12" customHeight="1" x14ac:dyDescent="0.2">
      <c r="A313" s="380" t="s">
        <v>514</v>
      </c>
      <c r="B313" s="380" t="s">
        <v>524</v>
      </c>
      <c r="C313" s="760"/>
      <c r="D313" s="760"/>
      <c r="E313" s="773"/>
      <c r="F313" s="759"/>
      <c r="G313" s="756"/>
      <c r="H313" s="760"/>
      <c r="I313" s="772"/>
      <c r="J313" s="552"/>
      <c r="K313" s="760"/>
      <c r="L313" s="378">
        <v>0</v>
      </c>
      <c r="M313" s="377">
        <v>0</v>
      </c>
      <c r="N313" s="759"/>
      <c r="O313" s="551">
        <v>1</v>
      </c>
      <c r="P313" s="377">
        <v>3674.15</v>
      </c>
      <c r="Q313" s="550"/>
    </row>
    <row r="314" spans="1:17" s="379" customFormat="1" ht="12" customHeight="1" x14ac:dyDescent="0.2">
      <c r="A314" s="380" t="s">
        <v>514</v>
      </c>
      <c r="B314" s="380" t="s">
        <v>515</v>
      </c>
      <c r="C314" s="760" t="s">
        <v>99</v>
      </c>
      <c r="D314" s="760" t="s">
        <v>1170</v>
      </c>
      <c r="E314" s="773">
        <v>5500</v>
      </c>
      <c r="F314" s="758" t="s">
        <v>1171</v>
      </c>
      <c r="G314" s="756" t="s">
        <v>1172</v>
      </c>
      <c r="H314" s="760" t="s">
        <v>529</v>
      </c>
      <c r="I314" s="771" t="s">
        <v>520</v>
      </c>
      <c r="J314" s="756" t="s">
        <v>530</v>
      </c>
      <c r="K314" s="760" t="s">
        <v>619</v>
      </c>
      <c r="L314" s="378">
        <v>2</v>
      </c>
      <c r="M314" s="377">
        <v>9393.4699999999993</v>
      </c>
      <c r="N314" s="761" t="s">
        <v>1018</v>
      </c>
      <c r="O314" s="551">
        <v>6</v>
      </c>
      <c r="P314" s="377">
        <v>34044.9</v>
      </c>
      <c r="Q314" s="550"/>
    </row>
    <row r="315" spans="1:17" s="379" customFormat="1" ht="12" customHeight="1" x14ac:dyDescent="0.2">
      <c r="A315" s="380" t="s">
        <v>514</v>
      </c>
      <c r="B315" s="380" t="s">
        <v>524</v>
      </c>
      <c r="C315" s="760"/>
      <c r="D315" s="760"/>
      <c r="E315" s="773"/>
      <c r="F315" s="759"/>
      <c r="G315" s="756"/>
      <c r="H315" s="760"/>
      <c r="I315" s="772"/>
      <c r="J315" s="756"/>
      <c r="K315" s="760"/>
      <c r="L315" s="378">
        <v>0</v>
      </c>
      <c r="M315" s="377">
        <v>0</v>
      </c>
      <c r="N315" s="759"/>
      <c r="O315" s="551">
        <v>0</v>
      </c>
      <c r="P315" s="377">
        <v>0</v>
      </c>
      <c r="Q315" s="550"/>
    </row>
    <row r="316" spans="1:17" s="379" customFormat="1" ht="12" customHeight="1" x14ac:dyDescent="0.2">
      <c r="A316" s="380" t="s">
        <v>514</v>
      </c>
      <c r="B316" s="380" t="s">
        <v>515</v>
      </c>
      <c r="C316" s="760" t="s">
        <v>99</v>
      </c>
      <c r="D316" s="760" t="s">
        <v>1173</v>
      </c>
      <c r="E316" s="773">
        <v>3100</v>
      </c>
      <c r="F316" s="758" t="s">
        <v>1174</v>
      </c>
      <c r="G316" s="756" t="s">
        <v>1175</v>
      </c>
      <c r="H316" s="760"/>
      <c r="I316" s="771" t="s">
        <v>1176</v>
      </c>
      <c r="J316" s="552"/>
      <c r="K316" s="760" t="s">
        <v>619</v>
      </c>
      <c r="L316" s="378">
        <v>2</v>
      </c>
      <c r="M316" s="377">
        <v>4980.13</v>
      </c>
      <c r="N316" s="761" t="s">
        <v>1018</v>
      </c>
      <c r="O316" s="551">
        <v>6</v>
      </c>
      <c r="P316" s="377">
        <v>19602.920000000002</v>
      </c>
      <c r="Q316" s="550"/>
    </row>
    <row r="317" spans="1:17" s="379" customFormat="1" ht="12" customHeight="1" x14ac:dyDescent="0.2">
      <c r="A317" s="380" t="s">
        <v>514</v>
      </c>
      <c r="B317" s="380" t="s">
        <v>524</v>
      </c>
      <c r="C317" s="760"/>
      <c r="D317" s="760"/>
      <c r="E317" s="773"/>
      <c r="F317" s="759"/>
      <c r="G317" s="756"/>
      <c r="H317" s="760"/>
      <c r="I317" s="772"/>
      <c r="J317" s="552"/>
      <c r="K317" s="760"/>
      <c r="L317" s="378">
        <v>0</v>
      </c>
      <c r="M317" s="377">
        <v>0</v>
      </c>
      <c r="N317" s="759"/>
      <c r="O317" s="551">
        <v>0</v>
      </c>
      <c r="P317" s="377">
        <v>0</v>
      </c>
      <c r="Q317" s="550"/>
    </row>
    <row r="318" spans="1:17" s="379" customFormat="1" ht="12" customHeight="1" x14ac:dyDescent="0.2">
      <c r="A318" s="380" t="s">
        <v>514</v>
      </c>
      <c r="B318" s="380" t="s">
        <v>515</v>
      </c>
      <c r="C318" s="760" t="s">
        <v>99</v>
      </c>
      <c r="D318" s="760" t="s">
        <v>1177</v>
      </c>
      <c r="E318" s="773">
        <v>7200</v>
      </c>
      <c r="F318" s="758" t="s">
        <v>1178</v>
      </c>
      <c r="G318" s="756" t="s">
        <v>1179</v>
      </c>
      <c r="H318" s="760" t="s">
        <v>690</v>
      </c>
      <c r="I318" s="771" t="s">
        <v>520</v>
      </c>
      <c r="J318" s="756" t="s">
        <v>535</v>
      </c>
      <c r="K318" s="760" t="s">
        <v>619</v>
      </c>
      <c r="L318" s="378">
        <v>1</v>
      </c>
      <c r="M318" s="377">
        <v>8489.5</v>
      </c>
      <c r="N318" s="761" t="s">
        <v>1018</v>
      </c>
      <c r="O318" s="775"/>
      <c r="P318" s="776"/>
      <c r="Q318" s="550"/>
    </row>
    <row r="319" spans="1:17" s="379" customFormat="1" ht="12" customHeight="1" x14ac:dyDescent="0.2">
      <c r="A319" s="380" t="s">
        <v>514</v>
      </c>
      <c r="B319" s="380" t="s">
        <v>524</v>
      </c>
      <c r="C319" s="760"/>
      <c r="D319" s="760"/>
      <c r="E319" s="773"/>
      <c r="F319" s="759"/>
      <c r="G319" s="756"/>
      <c r="H319" s="760"/>
      <c r="I319" s="772"/>
      <c r="J319" s="756" t="s">
        <v>525</v>
      </c>
      <c r="K319" s="760"/>
      <c r="L319" s="378">
        <v>0</v>
      </c>
      <c r="M319" s="377">
        <v>0</v>
      </c>
      <c r="N319" s="759"/>
      <c r="O319" s="777"/>
      <c r="P319" s="776"/>
      <c r="Q319" s="550"/>
    </row>
    <row r="320" spans="1:17" s="379" customFormat="1" ht="12" customHeight="1" x14ac:dyDescent="0.2">
      <c r="A320" s="380" t="s">
        <v>514</v>
      </c>
      <c r="B320" s="380" t="s">
        <v>515</v>
      </c>
      <c r="C320" s="760" t="s">
        <v>99</v>
      </c>
      <c r="D320" s="760" t="s">
        <v>1180</v>
      </c>
      <c r="E320" s="773">
        <v>3700</v>
      </c>
      <c r="F320" s="758" t="s">
        <v>1181</v>
      </c>
      <c r="G320" s="756" t="s">
        <v>1182</v>
      </c>
      <c r="H320" s="760" t="s">
        <v>690</v>
      </c>
      <c r="I320" s="771" t="s">
        <v>1183</v>
      </c>
      <c r="J320" s="756" t="s">
        <v>535</v>
      </c>
      <c r="K320" s="760" t="s">
        <v>619</v>
      </c>
      <c r="L320" s="378">
        <v>2</v>
      </c>
      <c r="M320" s="377">
        <v>5900.13</v>
      </c>
      <c r="N320" s="761" t="s">
        <v>1018</v>
      </c>
      <c r="O320" s="551">
        <v>6</v>
      </c>
      <c r="P320" s="377">
        <v>23244.9</v>
      </c>
      <c r="Q320" s="550"/>
    </row>
    <row r="321" spans="1:17" s="379" customFormat="1" ht="12" customHeight="1" x14ac:dyDescent="0.2">
      <c r="A321" s="380" t="s">
        <v>514</v>
      </c>
      <c r="B321" s="380" t="s">
        <v>524</v>
      </c>
      <c r="C321" s="760"/>
      <c r="D321" s="760"/>
      <c r="E321" s="773"/>
      <c r="F321" s="759"/>
      <c r="G321" s="756"/>
      <c r="H321" s="760"/>
      <c r="I321" s="772"/>
      <c r="J321" s="756" t="s">
        <v>525</v>
      </c>
      <c r="K321" s="760"/>
      <c r="L321" s="378">
        <v>0</v>
      </c>
      <c r="M321" s="377">
        <v>0</v>
      </c>
      <c r="N321" s="759"/>
      <c r="O321" s="551">
        <v>0</v>
      </c>
      <c r="P321" s="377">
        <v>0</v>
      </c>
      <c r="Q321" s="550"/>
    </row>
    <row r="322" spans="1:17" s="379" customFormat="1" ht="12" customHeight="1" x14ac:dyDescent="0.2">
      <c r="A322" s="380" t="s">
        <v>514</v>
      </c>
      <c r="B322" s="380" t="s">
        <v>515</v>
      </c>
      <c r="C322" s="760" t="s">
        <v>99</v>
      </c>
      <c r="D322" s="760" t="s">
        <v>1126</v>
      </c>
      <c r="E322" s="773">
        <v>2700</v>
      </c>
      <c r="F322" s="758" t="s">
        <v>1184</v>
      </c>
      <c r="G322" s="756" t="s">
        <v>1185</v>
      </c>
      <c r="H322" s="760"/>
      <c r="I322" s="771" t="s">
        <v>520</v>
      </c>
      <c r="J322" s="552"/>
      <c r="K322" s="760" t="s">
        <v>619</v>
      </c>
      <c r="L322" s="378">
        <v>2</v>
      </c>
      <c r="M322" s="377">
        <v>5084.92</v>
      </c>
      <c r="N322" s="761" t="s">
        <v>1018</v>
      </c>
      <c r="O322" s="551">
        <v>2</v>
      </c>
      <c r="P322" s="377">
        <v>5747.74</v>
      </c>
      <c r="Q322" s="550"/>
    </row>
    <row r="323" spans="1:17" s="379" customFormat="1" ht="12" customHeight="1" x14ac:dyDescent="0.2">
      <c r="A323" s="380" t="s">
        <v>514</v>
      </c>
      <c r="B323" s="380" t="s">
        <v>524</v>
      </c>
      <c r="C323" s="760"/>
      <c r="D323" s="760"/>
      <c r="E323" s="773"/>
      <c r="F323" s="759"/>
      <c r="G323" s="756"/>
      <c r="H323" s="760"/>
      <c r="I323" s="772"/>
      <c r="J323" s="552"/>
      <c r="K323" s="760"/>
      <c r="L323" s="378">
        <v>0</v>
      </c>
      <c r="M323" s="377">
        <v>0</v>
      </c>
      <c r="N323" s="759"/>
      <c r="O323" s="551">
        <v>4</v>
      </c>
      <c r="P323" s="377">
        <v>11496.6</v>
      </c>
      <c r="Q323" s="550"/>
    </row>
    <row r="324" spans="1:17" s="379" customFormat="1" ht="12" customHeight="1" x14ac:dyDescent="0.2">
      <c r="A324" s="380" t="s">
        <v>514</v>
      </c>
      <c r="B324" s="380" t="s">
        <v>515</v>
      </c>
      <c r="C324" s="760" t="s">
        <v>99</v>
      </c>
      <c r="D324" s="760" t="s">
        <v>1186</v>
      </c>
      <c r="E324" s="773">
        <v>4300</v>
      </c>
      <c r="F324" s="758" t="s">
        <v>1187</v>
      </c>
      <c r="G324" s="756" t="s">
        <v>1188</v>
      </c>
      <c r="H324" s="760" t="s">
        <v>529</v>
      </c>
      <c r="I324" s="771" t="s">
        <v>520</v>
      </c>
      <c r="J324" s="756" t="s">
        <v>530</v>
      </c>
      <c r="K324" s="760" t="s">
        <v>619</v>
      </c>
      <c r="L324" s="378">
        <v>2</v>
      </c>
      <c r="M324" s="377">
        <v>6820.13</v>
      </c>
      <c r="N324" s="761" t="s">
        <v>1018</v>
      </c>
      <c r="O324" s="551">
        <v>6</v>
      </c>
      <c r="P324" s="377">
        <v>26698.58</v>
      </c>
      <c r="Q324" s="550"/>
    </row>
    <row r="325" spans="1:17" s="379" customFormat="1" ht="12" customHeight="1" x14ac:dyDescent="0.2">
      <c r="A325" s="380" t="s">
        <v>514</v>
      </c>
      <c r="B325" s="380" t="s">
        <v>524</v>
      </c>
      <c r="C325" s="760"/>
      <c r="D325" s="760"/>
      <c r="E325" s="773"/>
      <c r="F325" s="759"/>
      <c r="G325" s="756"/>
      <c r="H325" s="760"/>
      <c r="I325" s="772"/>
      <c r="J325" s="756"/>
      <c r="K325" s="760"/>
      <c r="L325" s="378">
        <v>0</v>
      </c>
      <c r="M325" s="377">
        <v>0</v>
      </c>
      <c r="N325" s="759"/>
      <c r="O325" s="551">
        <v>0</v>
      </c>
      <c r="P325" s="377">
        <v>0</v>
      </c>
      <c r="Q325" s="550"/>
    </row>
    <row r="326" spans="1:17" s="379" customFormat="1" ht="12" customHeight="1" x14ac:dyDescent="0.2">
      <c r="A326" s="380" t="s">
        <v>514</v>
      </c>
      <c r="B326" s="380" t="s">
        <v>515</v>
      </c>
      <c r="C326" s="760" t="s">
        <v>99</v>
      </c>
      <c r="D326" s="760" t="s">
        <v>1180</v>
      </c>
      <c r="E326" s="773">
        <v>3700</v>
      </c>
      <c r="F326" s="758" t="s">
        <v>1189</v>
      </c>
      <c r="G326" s="756" t="s">
        <v>1190</v>
      </c>
      <c r="H326" s="760" t="s">
        <v>690</v>
      </c>
      <c r="I326" s="771" t="s">
        <v>1183</v>
      </c>
      <c r="J326" s="756" t="s">
        <v>535</v>
      </c>
      <c r="K326" s="760" t="s">
        <v>619</v>
      </c>
      <c r="L326" s="378">
        <v>2</v>
      </c>
      <c r="M326" s="377">
        <v>5900.13</v>
      </c>
      <c r="N326" s="761" t="s">
        <v>1018</v>
      </c>
      <c r="O326" s="551">
        <v>6</v>
      </c>
      <c r="P326" s="377">
        <v>23215.870000000003</v>
      </c>
      <c r="Q326" s="550"/>
    </row>
    <row r="327" spans="1:17" s="379" customFormat="1" ht="12" customHeight="1" x14ac:dyDescent="0.2">
      <c r="A327" s="380" t="s">
        <v>514</v>
      </c>
      <c r="B327" s="380" t="s">
        <v>524</v>
      </c>
      <c r="C327" s="760"/>
      <c r="D327" s="760"/>
      <c r="E327" s="773"/>
      <c r="F327" s="759"/>
      <c r="G327" s="756"/>
      <c r="H327" s="760"/>
      <c r="I327" s="772"/>
      <c r="J327" s="756" t="s">
        <v>525</v>
      </c>
      <c r="K327" s="760"/>
      <c r="L327" s="378">
        <v>0</v>
      </c>
      <c r="M327" s="377">
        <v>0</v>
      </c>
      <c r="N327" s="759"/>
      <c r="O327" s="551">
        <v>0</v>
      </c>
      <c r="P327" s="377">
        <v>0</v>
      </c>
      <c r="Q327" s="550"/>
    </row>
    <row r="328" spans="1:17" s="379" customFormat="1" ht="12" customHeight="1" x14ac:dyDescent="0.2">
      <c r="A328" s="380" t="s">
        <v>514</v>
      </c>
      <c r="B328" s="380" t="s">
        <v>515</v>
      </c>
      <c r="C328" s="760" t="s">
        <v>99</v>
      </c>
      <c r="D328" s="760" t="s">
        <v>1039</v>
      </c>
      <c r="E328" s="773">
        <v>7900</v>
      </c>
      <c r="F328" s="758" t="s">
        <v>1191</v>
      </c>
      <c r="G328" s="756" t="s">
        <v>1192</v>
      </c>
      <c r="H328" s="760" t="s">
        <v>529</v>
      </c>
      <c r="I328" s="771" t="s">
        <v>520</v>
      </c>
      <c r="J328" s="756" t="s">
        <v>530</v>
      </c>
      <c r="K328" s="760" t="s">
        <v>619</v>
      </c>
      <c r="L328" s="378">
        <v>2</v>
      </c>
      <c r="M328" s="377">
        <v>14444.609999999999</v>
      </c>
      <c r="N328" s="761" t="s">
        <v>1018</v>
      </c>
      <c r="O328" s="551">
        <v>2</v>
      </c>
      <c r="P328" s="377">
        <v>16138.42</v>
      </c>
      <c r="Q328" s="550"/>
    </row>
    <row r="329" spans="1:17" s="379" customFormat="1" ht="12" customHeight="1" x14ac:dyDescent="0.2">
      <c r="A329" s="380" t="s">
        <v>514</v>
      </c>
      <c r="B329" s="380" t="s">
        <v>524</v>
      </c>
      <c r="C329" s="760"/>
      <c r="D329" s="760"/>
      <c r="E329" s="773"/>
      <c r="F329" s="759"/>
      <c r="G329" s="756"/>
      <c r="H329" s="760"/>
      <c r="I329" s="772"/>
      <c r="J329" s="756"/>
      <c r="K329" s="760"/>
      <c r="L329" s="378">
        <v>0</v>
      </c>
      <c r="M329" s="377">
        <v>0</v>
      </c>
      <c r="N329" s="759"/>
      <c r="O329" s="551">
        <v>4</v>
      </c>
      <c r="P329" s="377">
        <v>32295.5</v>
      </c>
      <c r="Q329" s="550"/>
    </row>
    <row r="330" spans="1:17" s="379" customFormat="1" ht="12" customHeight="1" x14ac:dyDescent="0.2">
      <c r="A330" s="380" t="s">
        <v>514</v>
      </c>
      <c r="B330" s="380" t="s">
        <v>515</v>
      </c>
      <c r="C330" s="760" t="s">
        <v>99</v>
      </c>
      <c r="D330" s="760" t="s">
        <v>1145</v>
      </c>
      <c r="E330" s="773">
        <v>3150</v>
      </c>
      <c r="F330" s="758" t="s">
        <v>1193</v>
      </c>
      <c r="G330" s="756" t="s">
        <v>1194</v>
      </c>
      <c r="H330" s="760"/>
      <c r="I330" s="771"/>
      <c r="J330" s="552"/>
      <c r="K330" s="760" t="s">
        <v>619</v>
      </c>
      <c r="L330" s="378">
        <v>2</v>
      </c>
      <c r="M330" s="377">
        <v>5896.8</v>
      </c>
      <c r="N330" s="761" t="s">
        <v>1018</v>
      </c>
      <c r="O330" s="551">
        <v>5</v>
      </c>
      <c r="P330" s="377">
        <v>16620.75</v>
      </c>
      <c r="Q330" s="550"/>
    </row>
    <row r="331" spans="1:17" s="379" customFormat="1" ht="12" customHeight="1" x14ac:dyDescent="0.2">
      <c r="A331" s="380" t="s">
        <v>514</v>
      </c>
      <c r="B331" s="380" t="s">
        <v>524</v>
      </c>
      <c r="C331" s="760"/>
      <c r="D331" s="760"/>
      <c r="E331" s="773"/>
      <c r="F331" s="759"/>
      <c r="G331" s="756"/>
      <c r="H331" s="760"/>
      <c r="I331" s="772"/>
      <c r="J331" s="552"/>
      <c r="K331" s="760"/>
      <c r="L331" s="378">
        <v>0</v>
      </c>
      <c r="M331" s="377">
        <v>0</v>
      </c>
      <c r="N331" s="759"/>
      <c r="O331" s="551">
        <v>1</v>
      </c>
      <c r="P331" s="377">
        <v>3324.15</v>
      </c>
      <c r="Q331" s="550"/>
    </row>
    <row r="332" spans="1:17" s="379" customFormat="1" ht="12" customHeight="1" x14ac:dyDescent="0.2">
      <c r="A332" s="380" t="s">
        <v>514</v>
      </c>
      <c r="B332" s="380" t="s">
        <v>515</v>
      </c>
      <c r="C332" s="760" t="s">
        <v>99</v>
      </c>
      <c r="D332" s="760" t="s">
        <v>1195</v>
      </c>
      <c r="E332" s="773">
        <v>5000</v>
      </c>
      <c r="F332" s="758" t="s">
        <v>1196</v>
      </c>
      <c r="G332" s="756" t="s">
        <v>1197</v>
      </c>
      <c r="H332" s="760" t="s">
        <v>690</v>
      </c>
      <c r="I332" s="771" t="s">
        <v>553</v>
      </c>
      <c r="J332" s="756" t="s">
        <v>535</v>
      </c>
      <c r="K332" s="760" t="s">
        <v>619</v>
      </c>
      <c r="L332" s="378">
        <v>2</v>
      </c>
      <c r="M332" s="377">
        <v>7872.29</v>
      </c>
      <c r="N332" s="761" t="s">
        <v>1018</v>
      </c>
      <c r="O332" s="551">
        <v>5</v>
      </c>
      <c r="P332" s="377">
        <v>25791.58</v>
      </c>
      <c r="Q332" s="550"/>
    </row>
    <row r="333" spans="1:17" s="379" customFormat="1" ht="12" customHeight="1" thickBot="1" x14ac:dyDescent="0.25">
      <c r="A333" s="380" t="s">
        <v>514</v>
      </c>
      <c r="B333" s="380" t="s">
        <v>524</v>
      </c>
      <c r="C333" s="760"/>
      <c r="D333" s="760"/>
      <c r="E333" s="773"/>
      <c r="F333" s="759"/>
      <c r="G333" s="756"/>
      <c r="H333" s="760"/>
      <c r="I333" s="772"/>
      <c r="J333" s="756" t="s">
        <v>525</v>
      </c>
      <c r="K333" s="760"/>
      <c r="L333" s="378">
        <v>0</v>
      </c>
      <c r="M333" s="377">
        <v>0</v>
      </c>
      <c r="N333" s="759"/>
      <c r="O333" s="551">
        <v>1</v>
      </c>
      <c r="P333" s="377">
        <v>5122.7599999999993</v>
      </c>
      <c r="Q333" s="550"/>
    </row>
    <row r="334" spans="1:17" s="103" customFormat="1" ht="12.75" thickBot="1" x14ac:dyDescent="0.25">
      <c r="A334" s="44"/>
      <c r="B334" s="46"/>
      <c r="C334" s="46"/>
      <c r="D334" s="16"/>
      <c r="E334" s="16"/>
      <c r="F334" s="46"/>
      <c r="G334" s="36"/>
      <c r="H334" s="36"/>
      <c r="I334" s="553"/>
      <c r="J334" s="15"/>
      <c r="K334" s="15"/>
      <c r="L334" s="15"/>
      <c r="M334" s="383">
        <f>SUM(M6:M333)</f>
        <v>6218613.8700000048</v>
      </c>
      <c r="N334" s="77"/>
      <c r="O334" s="78"/>
      <c r="P334" s="383">
        <f>SUM(P6:P333)</f>
        <v>4694295.26</v>
      </c>
      <c r="Q334" s="550"/>
    </row>
    <row r="335" spans="1:17" x14ac:dyDescent="0.2">
      <c r="A335" s="99" t="s">
        <v>979</v>
      </c>
    </row>
  </sheetData>
  <mergeCells count="1630">
    <mergeCell ref="C332:C333"/>
    <mergeCell ref="D332:D333"/>
    <mergeCell ref="E332:E333"/>
    <mergeCell ref="F332:F333"/>
    <mergeCell ref="G332:G333"/>
    <mergeCell ref="H332:H333"/>
    <mergeCell ref="I332:I333"/>
    <mergeCell ref="J332:J333"/>
    <mergeCell ref="K332:K333"/>
    <mergeCell ref="N332:N333"/>
    <mergeCell ref="C328:C329"/>
    <mergeCell ref="D328:D329"/>
    <mergeCell ref="E328:E329"/>
    <mergeCell ref="F328:F329"/>
    <mergeCell ref="G328:G329"/>
    <mergeCell ref="H328:H329"/>
    <mergeCell ref="I328:I329"/>
    <mergeCell ref="J328:J329"/>
    <mergeCell ref="K328:K329"/>
    <mergeCell ref="N328:N329"/>
    <mergeCell ref="C330:C331"/>
    <mergeCell ref="D330:D331"/>
    <mergeCell ref="E330:E331"/>
    <mergeCell ref="F330:F331"/>
    <mergeCell ref="G330:G331"/>
    <mergeCell ref="H330:H331"/>
    <mergeCell ref="I330:I331"/>
    <mergeCell ref="K330:K331"/>
    <mergeCell ref="N330:N331"/>
    <mergeCell ref="C322:C323"/>
    <mergeCell ref="D322:D323"/>
    <mergeCell ref="E322:E323"/>
    <mergeCell ref="F322:F323"/>
    <mergeCell ref="G322:G323"/>
    <mergeCell ref="H322:H323"/>
    <mergeCell ref="I322:I323"/>
    <mergeCell ref="K322:K323"/>
    <mergeCell ref="N322:N323"/>
    <mergeCell ref="C324:C325"/>
    <mergeCell ref="D324:D325"/>
    <mergeCell ref="E324:E325"/>
    <mergeCell ref="F324:F325"/>
    <mergeCell ref="G324:G325"/>
    <mergeCell ref="H324:H325"/>
    <mergeCell ref="I324:I325"/>
    <mergeCell ref="J324:J325"/>
    <mergeCell ref="K324:K325"/>
    <mergeCell ref="N324:N325"/>
    <mergeCell ref="C326:C327"/>
    <mergeCell ref="D326:D327"/>
    <mergeCell ref="E326:E327"/>
    <mergeCell ref="F326:F327"/>
    <mergeCell ref="G326:G327"/>
    <mergeCell ref="H326:H327"/>
    <mergeCell ref="I326:I327"/>
    <mergeCell ref="J326:J327"/>
    <mergeCell ref="K326:K327"/>
    <mergeCell ref="N326:N327"/>
    <mergeCell ref="C318:C319"/>
    <mergeCell ref="D318:D319"/>
    <mergeCell ref="E318:E319"/>
    <mergeCell ref="F318:F319"/>
    <mergeCell ref="G318:G319"/>
    <mergeCell ref="H318:H319"/>
    <mergeCell ref="I318:I319"/>
    <mergeCell ref="J318:J319"/>
    <mergeCell ref="K318:K319"/>
    <mergeCell ref="N318:N319"/>
    <mergeCell ref="O318:P319"/>
    <mergeCell ref="C320:C321"/>
    <mergeCell ref="D320:D321"/>
    <mergeCell ref="E320:E321"/>
    <mergeCell ref="F320:F321"/>
    <mergeCell ref="G320:G321"/>
    <mergeCell ref="H320:H321"/>
    <mergeCell ref="I320:I321"/>
    <mergeCell ref="J320:J321"/>
    <mergeCell ref="K320:K321"/>
    <mergeCell ref="N320:N321"/>
    <mergeCell ref="C314:C315"/>
    <mergeCell ref="D314:D315"/>
    <mergeCell ref="E314:E315"/>
    <mergeCell ref="F314:F315"/>
    <mergeCell ref="G314:G315"/>
    <mergeCell ref="H314:H315"/>
    <mergeCell ref="I314:I315"/>
    <mergeCell ref="J314:J315"/>
    <mergeCell ref="K314:K315"/>
    <mergeCell ref="N314:N315"/>
    <mergeCell ref="C316:C317"/>
    <mergeCell ref="D316:D317"/>
    <mergeCell ref="E316:E317"/>
    <mergeCell ref="F316:F317"/>
    <mergeCell ref="G316:G317"/>
    <mergeCell ref="H316:H317"/>
    <mergeCell ref="I316:I317"/>
    <mergeCell ref="K316:K317"/>
    <mergeCell ref="N316:N317"/>
    <mergeCell ref="C310:C311"/>
    <mergeCell ref="D310:D311"/>
    <mergeCell ref="E310:E311"/>
    <mergeCell ref="F310:F311"/>
    <mergeCell ref="G310:G311"/>
    <mergeCell ref="H310:H311"/>
    <mergeCell ref="I310:I311"/>
    <mergeCell ref="K310:K311"/>
    <mergeCell ref="N310:N311"/>
    <mergeCell ref="C312:C313"/>
    <mergeCell ref="D312:D313"/>
    <mergeCell ref="E312:E313"/>
    <mergeCell ref="F312:F313"/>
    <mergeCell ref="G312:G313"/>
    <mergeCell ref="H312:H313"/>
    <mergeCell ref="I312:I313"/>
    <mergeCell ref="K312:K313"/>
    <mergeCell ref="N312:N313"/>
    <mergeCell ref="C306:C307"/>
    <mergeCell ref="D306:D307"/>
    <mergeCell ref="E306:E307"/>
    <mergeCell ref="F306:F307"/>
    <mergeCell ref="G306:G307"/>
    <mergeCell ref="H306:H307"/>
    <mergeCell ref="I306:I307"/>
    <mergeCell ref="J306:J307"/>
    <mergeCell ref="K306:K307"/>
    <mergeCell ref="N306:N307"/>
    <mergeCell ref="C308:C309"/>
    <mergeCell ref="D308:D309"/>
    <mergeCell ref="E308:E309"/>
    <mergeCell ref="F308:F309"/>
    <mergeCell ref="G308:G309"/>
    <mergeCell ref="H308:H309"/>
    <mergeCell ref="I308:I309"/>
    <mergeCell ref="J308:J309"/>
    <mergeCell ref="K308:K309"/>
    <mergeCell ref="N308:N309"/>
    <mergeCell ref="C302:C303"/>
    <mergeCell ref="D302:D303"/>
    <mergeCell ref="E302:E303"/>
    <mergeCell ref="F302:F303"/>
    <mergeCell ref="G302:G303"/>
    <mergeCell ref="H302:H303"/>
    <mergeCell ref="I302:I303"/>
    <mergeCell ref="J302:J303"/>
    <mergeCell ref="K302:K303"/>
    <mergeCell ref="N302:N303"/>
    <mergeCell ref="C304:C305"/>
    <mergeCell ref="D304:D305"/>
    <mergeCell ref="E304:E305"/>
    <mergeCell ref="F304:F305"/>
    <mergeCell ref="G304:G305"/>
    <mergeCell ref="H304:H305"/>
    <mergeCell ref="I304:I305"/>
    <mergeCell ref="J304:J305"/>
    <mergeCell ref="K304:K305"/>
    <mergeCell ref="N304:N305"/>
    <mergeCell ref="C298:C299"/>
    <mergeCell ref="D298:D299"/>
    <mergeCell ref="E298:E299"/>
    <mergeCell ref="F298:F299"/>
    <mergeCell ref="G298:G299"/>
    <mergeCell ref="H298:H299"/>
    <mergeCell ref="I298:I299"/>
    <mergeCell ref="J298:J299"/>
    <mergeCell ref="K298:K299"/>
    <mergeCell ref="N298:N299"/>
    <mergeCell ref="C300:C301"/>
    <mergeCell ref="D300:D301"/>
    <mergeCell ref="E300:E301"/>
    <mergeCell ref="F300:F301"/>
    <mergeCell ref="G300:G301"/>
    <mergeCell ref="H300:H301"/>
    <mergeCell ref="I300:I301"/>
    <mergeCell ref="J300:J301"/>
    <mergeCell ref="K300:K301"/>
    <mergeCell ref="N300:N301"/>
    <mergeCell ref="C294:C295"/>
    <mergeCell ref="D294:D295"/>
    <mergeCell ref="E294:E295"/>
    <mergeCell ref="F294:F295"/>
    <mergeCell ref="G294:G295"/>
    <mergeCell ref="H294:H295"/>
    <mergeCell ref="I294:I295"/>
    <mergeCell ref="J294:J295"/>
    <mergeCell ref="K294:K295"/>
    <mergeCell ref="N294:N295"/>
    <mergeCell ref="C296:C297"/>
    <mergeCell ref="D296:D297"/>
    <mergeCell ref="E296:E297"/>
    <mergeCell ref="F296:F297"/>
    <mergeCell ref="G296:G297"/>
    <mergeCell ref="H296:H297"/>
    <mergeCell ref="I296:I297"/>
    <mergeCell ref="K296:K297"/>
    <mergeCell ref="N296:N297"/>
    <mergeCell ref="C290:C291"/>
    <mergeCell ref="D290:D291"/>
    <mergeCell ref="E290:E291"/>
    <mergeCell ref="F290:F291"/>
    <mergeCell ref="G290:G291"/>
    <mergeCell ref="H290:H291"/>
    <mergeCell ref="I290:I291"/>
    <mergeCell ref="J290:J291"/>
    <mergeCell ref="K290:K291"/>
    <mergeCell ref="N290:N291"/>
    <mergeCell ref="C292:C293"/>
    <mergeCell ref="D292:D293"/>
    <mergeCell ref="E292:E293"/>
    <mergeCell ref="F292:F293"/>
    <mergeCell ref="G292:G293"/>
    <mergeCell ref="H292:H293"/>
    <mergeCell ref="I292:I293"/>
    <mergeCell ref="J292:J293"/>
    <mergeCell ref="K292:K293"/>
    <mergeCell ref="N292:N293"/>
    <mergeCell ref="C286:C287"/>
    <mergeCell ref="D286:D287"/>
    <mergeCell ref="E286:E287"/>
    <mergeCell ref="F286:F287"/>
    <mergeCell ref="G286:G287"/>
    <mergeCell ref="H286:H287"/>
    <mergeCell ref="I286:I287"/>
    <mergeCell ref="J286:J287"/>
    <mergeCell ref="K286:K287"/>
    <mergeCell ref="N286:N287"/>
    <mergeCell ref="C288:C289"/>
    <mergeCell ref="D288:D289"/>
    <mergeCell ref="E288:E289"/>
    <mergeCell ref="F288:F289"/>
    <mergeCell ref="G288:G289"/>
    <mergeCell ref="H288:H289"/>
    <mergeCell ref="I288:I289"/>
    <mergeCell ref="K288:K289"/>
    <mergeCell ref="N288:N289"/>
    <mergeCell ref="C282:C283"/>
    <mergeCell ref="D282:D283"/>
    <mergeCell ref="E282:E283"/>
    <mergeCell ref="F282:F283"/>
    <mergeCell ref="G282:G283"/>
    <mergeCell ref="H282:H283"/>
    <mergeCell ref="I282:I283"/>
    <mergeCell ref="K282:K283"/>
    <mergeCell ref="N282:N283"/>
    <mergeCell ref="C284:C285"/>
    <mergeCell ref="D284:D285"/>
    <mergeCell ref="E284:E285"/>
    <mergeCell ref="F284:F285"/>
    <mergeCell ref="G284:G285"/>
    <mergeCell ref="H284:H285"/>
    <mergeCell ref="I284:I285"/>
    <mergeCell ref="J284:J285"/>
    <mergeCell ref="K284:K285"/>
    <mergeCell ref="N284:N285"/>
    <mergeCell ref="C278:C279"/>
    <mergeCell ref="D278:D279"/>
    <mergeCell ref="E278:E279"/>
    <mergeCell ref="F278:F279"/>
    <mergeCell ref="G278:G279"/>
    <mergeCell ref="H278:H279"/>
    <mergeCell ref="I278:I279"/>
    <mergeCell ref="J278:J279"/>
    <mergeCell ref="K278:K279"/>
    <mergeCell ref="N278:N279"/>
    <mergeCell ref="C280:C281"/>
    <mergeCell ref="D280:D281"/>
    <mergeCell ref="E280:E281"/>
    <mergeCell ref="F280:F281"/>
    <mergeCell ref="G280:G281"/>
    <mergeCell ref="H280:H281"/>
    <mergeCell ref="I280:I281"/>
    <mergeCell ref="J280:J281"/>
    <mergeCell ref="K280:K281"/>
    <mergeCell ref="N280:N281"/>
    <mergeCell ref="C274:C275"/>
    <mergeCell ref="D274:D275"/>
    <mergeCell ref="E274:E275"/>
    <mergeCell ref="F274:F275"/>
    <mergeCell ref="G274:G275"/>
    <mergeCell ref="H274:H275"/>
    <mergeCell ref="I274:I275"/>
    <mergeCell ref="J274:J275"/>
    <mergeCell ref="K274:K275"/>
    <mergeCell ref="N274:N275"/>
    <mergeCell ref="C276:C277"/>
    <mergeCell ref="D276:D277"/>
    <mergeCell ref="E276:E277"/>
    <mergeCell ref="F276:F277"/>
    <mergeCell ref="G276:G277"/>
    <mergeCell ref="H276:H277"/>
    <mergeCell ref="I276:I277"/>
    <mergeCell ref="J276:J277"/>
    <mergeCell ref="K276:K277"/>
    <mergeCell ref="N276:N277"/>
    <mergeCell ref="C270:C271"/>
    <mergeCell ref="D270:D271"/>
    <mergeCell ref="E270:E271"/>
    <mergeCell ref="F270:F271"/>
    <mergeCell ref="G270:G271"/>
    <mergeCell ref="H270:H271"/>
    <mergeCell ref="I270:I271"/>
    <mergeCell ref="K270:K271"/>
    <mergeCell ref="N270:N271"/>
    <mergeCell ref="C272:C273"/>
    <mergeCell ref="D272:D273"/>
    <mergeCell ref="E272:E273"/>
    <mergeCell ref="F272:F273"/>
    <mergeCell ref="G272:G273"/>
    <mergeCell ref="H272:H273"/>
    <mergeCell ref="I272:I273"/>
    <mergeCell ref="J272:J273"/>
    <mergeCell ref="K272:K273"/>
    <mergeCell ref="N272:N273"/>
    <mergeCell ref="C266:C267"/>
    <mergeCell ref="D266:D267"/>
    <mergeCell ref="E266:E267"/>
    <mergeCell ref="F266:F267"/>
    <mergeCell ref="G266:G267"/>
    <mergeCell ref="H266:H267"/>
    <mergeCell ref="I266:I267"/>
    <mergeCell ref="J266:J267"/>
    <mergeCell ref="K266:K267"/>
    <mergeCell ref="N266:N267"/>
    <mergeCell ref="C268:C269"/>
    <mergeCell ref="D268:D269"/>
    <mergeCell ref="E268:E269"/>
    <mergeCell ref="F268:F269"/>
    <mergeCell ref="G268:G269"/>
    <mergeCell ref="H268:H269"/>
    <mergeCell ref="I268:I269"/>
    <mergeCell ref="J268:J269"/>
    <mergeCell ref="K268:K269"/>
    <mergeCell ref="N268:N269"/>
    <mergeCell ref="C262:C263"/>
    <mergeCell ref="D262:D263"/>
    <mergeCell ref="E262:E263"/>
    <mergeCell ref="F262:F263"/>
    <mergeCell ref="G262:G263"/>
    <mergeCell ref="H262:H263"/>
    <mergeCell ref="I262:I263"/>
    <mergeCell ref="J262:J263"/>
    <mergeCell ref="K262:K263"/>
    <mergeCell ref="N262:N263"/>
    <mergeCell ref="C264:C265"/>
    <mergeCell ref="D264:D265"/>
    <mergeCell ref="E264:E265"/>
    <mergeCell ref="F264:F265"/>
    <mergeCell ref="G264:G265"/>
    <mergeCell ref="H264:H265"/>
    <mergeCell ref="I264:I265"/>
    <mergeCell ref="J264:J265"/>
    <mergeCell ref="K264:K265"/>
    <mergeCell ref="N264:N265"/>
    <mergeCell ref="C258:C259"/>
    <mergeCell ref="D258:D259"/>
    <mergeCell ref="E258:E259"/>
    <mergeCell ref="F258:F259"/>
    <mergeCell ref="G258:G259"/>
    <mergeCell ref="H258:H259"/>
    <mergeCell ref="I258:I259"/>
    <mergeCell ref="J258:J259"/>
    <mergeCell ref="K258:K259"/>
    <mergeCell ref="N258:N259"/>
    <mergeCell ref="C260:C261"/>
    <mergeCell ref="D260:D261"/>
    <mergeCell ref="E260:E261"/>
    <mergeCell ref="F260:F261"/>
    <mergeCell ref="G260:G261"/>
    <mergeCell ref="H260:H261"/>
    <mergeCell ref="I260:I261"/>
    <mergeCell ref="K260:K261"/>
    <mergeCell ref="N260:N261"/>
    <mergeCell ref="C254:C255"/>
    <mergeCell ref="D254:D255"/>
    <mergeCell ref="E254:E255"/>
    <mergeCell ref="F254:F255"/>
    <mergeCell ref="G254:G255"/>
    <mergeCell ref="H254:H255"/>
    <mergeCell ref="I254:I255"/>
    <mergeCell ref="J254:J255"/>
    <mergeCell ref="K254:K255"/>
    <mergeCell ref="N254:N255"/>
    <mergeCell ref="C256:C257"/>
    <mergeCell ref="D256:D257"/>
    <mergeCell ref="E256:E257"/>
    <mergeCell ref="F256:F257"/>
    <mergeCell ref="G256:G257"/>
    <mergeCell ref="H256:H257"/>
    <mergeCell ref="I256:I257"/>
    <mergeCell ref="K256:K257"/>
    <mergeCell ref="N256:N257"/>
    <mergeCell ref="C250:C251"/>
    <mergeCell ref="D250:D251"/>
    <mergeCell ref="E250:E251"/>
    <mergeCell ref="F250:F251"/>
    <mergeCell ref="G250:G251"/>
    <mergeCell ref="H250:H251"/>
    <mergeCell ref="I250:I251"/>
    <mergeCell ref="J250:J251"/>
    <mergeCell ref="K250:K251"/>
    <mergeCell ref="N250:N251"/>
    <mergeCell ref="C252:C253"/>
    <mergeCell ref="D252:D253"/>
    <mergeCell ref="E252:E253"/>
    <mergeCell ref="F252:F253"/>
    <mergeCell ref="G252:G253"/>
    <mergeCell ref="H252:H253"/>
    <mergeCell ref="I252:I253"/>
    <mergeCell ref="J252:J253"/>
    <mergeCell ref="K252:K253"/>
    <mergeCell ref="N252:N253"/>
    <mergeCell ref="C246:C247"/>
    <mergeCell ref="D246:D247"/>
    <mergeCell ref="E246:E247"/>
    <mergeCell ref="F246:F247"/>
    <mergeCell ref="G246:G247"/>
    <mergeCell ref="H246:H247"/>
    <mergeCell ref="I246:I247"/>
    <mergeCell ref="K246:K247"/>
    <mergeCell ref="N246:N247"/>
    <mergeCell ref="C248:C249"/>
    <mergeCell ref="D248:D249"/>
    <mergeCell ref="E248:E249"/>
    <mergeCell ref="F248:F249"/>
    <mergeCell ref="G248:G249"/>
    <mergeCell ref="H248:H249"/>
    <mergeCell ref="I248:I249"/>
    <mergeCell ref="J248:J249"/>
    <mergeCell ref="K248:K249"/>
    <mergeCell ref="N248:N249"/>
    <mergeCell ref="C242:C243"/>
    <mergeCell ref="D242:D243"/>
    <mergeCell ref="E242:E243"/>
    <mergeCell ref="F242:F243"/>
    <mergeCell ref="G242:G243"/>
    <mergeCell ref="H242:H243"/>
    <mergeCell ref="I242:I243"/>
    <mergeCell ref="J242:J243"/>
    <mergeCell ref="K242:K243"/>
    <mergeCell ref="N242:N243"/>
    <mergeCell ref="C244:C245"/>
    <mergeCell ref="D244:D245"/>
    <mergeCell ref="E244:E245"/>
    <mergeCell ref="F244:F245"/>
    <mergeCell ref="G244:G245"/>
    <mergeCell ref="H244:H245"/>
    <mergeCell ref="I244:I245"/>
    <mergeCell ref="J244:J245"/>
    <mergeCell ref="K244:K245"/>
    <mergeCell ref="N244:N245"/>
    <mergeCell ref="C238:C239"/>
    <mergeCell ref="D238:D239"/>
    <mergeCell ref="E238:E239"/>
    <mergeCell ref="F238:F239"/>
    <mergeCell ref="G238:G239"/>
    <mergeCell ref="H238:H239"/>
    <mergeCell ref="I238:I239"/>
    <mergeCell ref="J238:J239"/>
    <mergeCell ref="K238:K239"/>
    <mergeCell ref="N238:N239"/>
    <mergeCell ref="C240:C241"/>
    <mergeCell ref="D240:D241"/>
    <mergeCell ref="E240:E241"/>
    <mergeCell ref="F240:F241"/>
    <mergeCell ref="G240:G241"/>
    <mergeCell ref="H240:H241"/>
    <mergeCell ref="I240:I241"/>
    <mergeCell ref="J240:J241"/>
    <mergeCell ref="K240:K241"/>
    <mergeCell ref="N240:N241"/>
    <mergeCell ref="C234:C235"/>
    <mergeCell ref="D234:D235"/>
    <mergeCell ref="E234:E235"/>
    <mergeCell ref="F234:F235"/>
    <mergeCell ref="G234:G235"/>
    <mergeCell ref="H234:H235"/>
    <mergeCell ref="I234:I235"/>
    <mergeCell ref="J234:J235"/>
    <mergeCell ref="K234:K235"/>
    <mergeCell ref="N234:N235"/>
    <mergeCell ref="C236:C237"/>
    <mergeCell ref="D236:D237"/>
    <mergeCell ref="E236:E237"/>
    <mergeCell ref="F236:F237"/>
    <mergeCell ref="G236:G237"/>
    <mergeCell ref="H236:H237"/>
    <mergeCell ref="I236:I237"/>
    <mergeCell ref="K236:K237"/>
    <mergeCell ref="N236:N237"/>
    <mergeCell ref="C230:C231"/>
    <mergeCell ref="D230:D231"/>
    <mergeCell ref="E230:E231"/>
    <mergeCell ref="F230:F231"/>
    <mergeCell ref="G230:G231"/>
    <mergeCell ref="H230:H231"/>
    <mergeCell ref="I230:I231"/>
    <mergeCell ref="K230:K231"/>
    <mergeCell ref="N230:N231"/>
    <mergeCell ref="C232:C233"/>
    <mergeCell ref="D232:D233"/>
    <mergeCell ref="E232:E233"/>
    <mergeCell ref="F232:F233"/>
    <mergeCell ref="G232:G233"/>
    <mergeCell ref="H232:H233"/>
    <mergeCell ref="I232:I233"/>
    <mergeCell ref="J232:J233"/>
    <mergeCell ref="K232:K233"/>
    <mergeCell ref="N232:N233"/>
    <mergeCell ref="C226:C227"/>
    <mergeCell ref="D226:D227"/>
    <mergeCell ref="E226:E227"/>
    <mergeCell ref="F226:F227"/>
    <mergeCell ref="G226:G227"/>
    <mergeCell ref="H226:H227"/>
    <mergeCell ref="I226:I227"/>
    <mergeCell ref="K226:K227"/>
    <mergeCell ref="N226:N227"/>
    <mergeCell ref="C228:C229"/>
    <mergeCell ref="D228:D229"/>
    <mergeCell ref="E228:E229"/>
    <mergeCell ref="F228:F229"/>
    <mergeCell ref="G228:G229"/>
    <mergeCell ref="H228:H229"/>
    <mergeCell ref="I228:I229"/>
    <mergeCell ref="J228:J229"/>
    <mergeCell ref="K228:K229"/>
    <mergeCell ref="N228:N229"/>
    <mergeCell ref="C222:C223"/>
    <mergeCell ref="D222:D223"/>
    <mergeCell ref="E222:E223"/>
    <mergeCell ref="F222:F223"/>
    <mergeCell ref="G222:G223"/>
    <mergeCell ref="H222:H223"/>
    <mergeCell ref="I222:I223"/>
    <mergeCell ref="J222:J223"/>
    <mergeCell ref="K222:K223"/>
    <mergeCell ref="N222:N223"/>
    <mergeCell ref="C224:C225"/>
    <mergeCell ref="D224:D225"/>
    <mergeCell ref="E224:E225"/>
    <mergeCell ref="F224:F225"/>
    <mergeCell ref="G224:G225"/>
    <mergeCell ref="H224:H225"/>
    <mergeCell ref="I224:I225"/>
    <mergeCell ref="J224:J225"/>
    <mergeCell ref="K224:K225"/>
    <mergeCell ref="N224:N225"/>
    <mergeCell ref="C218:C219"/>
    <mergeCell ref="D218:D219"/>
    <mergeCell ref="E218:E219"/>
    <mergeCell ref="F218:F219"/>
    <mergeCell ref="G218:G219"/>
    <mergeCell ref="H218:H219"/>
    <mergeCell ref="I218:I219"/>
    <mergeCell ref="J218:J219"/>
    <mergeCell ref="K218:K219"/>
    <mergeCell ref="N218:N219"/>
    <mergeCell ref="C220:C221"/>
    <mergeCell ref="D220:D221"/>
    <mergeCell ref="E220:E221"/>
    <mergeCell ref="F220:F221"/>
    <mergeCell ref="G220:G221"/>
    <mergeCell ref="H220:H221"/>
    <mergeCell ref="I220:I221"/>
    <mergeCell ref="J220:J221"/>
    <mergeCell ref="K220:K221"/>
    <mergeCell ref="N220:N221"/>
    <mergeCell ref="C214:C215"/>
    <mergeCell ref="D214:D215"/>
    <mergeCell ref="E214:E215"/>
    <mergeCell ref="F214:F215"/>
    <mergeCell ref="G214:G215"/>
    <mergeCell ref="H214:H215"/>
    <mergeCell ref="I214:I215"/>
    <mergeCell ref="J214:J215"/>
    <mergeCell ref="K214:K215"/>
    <mergeCell ref="N214:N215"/>
    <mergeCell ref="C216:C217"/>
    <mergeCell ref="D216:D217"/>
    <mergeCell ref="E216:E217"/>
    <mergeCell ref="F216:F217"/>
    <mergeCell ref="G216:G217"/>
    <mergeCell ref="H216:H217"/>
    <mergeCell ref="I216:I217"/>
    <mergeCell ref="J216:J217"/>
    <mergeCell ref="K216:K217"/>
    <mergeCell ref="N216:N217"/>
    <mergeCell ref="C210:C211"/>
    <mergeCell ref="D210:D211"/>
    <mergeCell ref="E210:E211"/>
    <mergeCell ref="F210:F211"/>
    <mergeCell ref="G210:G211"/>
    <mergeCell ref="H210:H211"/>
    <mergeCell ref="I210:I211"/>
    <mergeCell ref="J210:J211"/>
    <mergeCell ref="K210:K211"/>
    <mergeCell ref="N210:N211"/>
    <mergeCell ref="C212:C213"/>
    <mergeCell ref="D212:D213"/>
    <mergeCell ref="E212:E213"/>
    <mergeCell ref="F212:F213"/>
    <mergeCell ref="G212:G213"/>
    <mergeCell ref="H212:H213"/>
    <mergeCell ref="I212:I213"/>
    <mergeCell ref="J212:J213"/>
    <mergeCell ref="K212:K213"/>
    <mergeCell ref="N212:N213"/>
    <mergeCell ref="C206:C207"/>
    <mergeCell ref="D206:D207"/>
    <mergeCell ref="E206:E207"/>
    <mergeCell ref="F206:F207"/>
    <mergeCell ref="G206:G207"/>
    <mergeCell ref="H206:H207"/>
    <mergeCell ref="I206:I207"/>
    <mergeCell ref="J206:J207"/>
    <mergeCell ref="K206:K207"/>
    <mergeCell ref="N206:N207"/>
    <mergeCell ref="C208:C209"/>
    <mergeCell ref="D208:D209"/>
    <mergeCell ref="E208:E209"/>
    <mergeCell ref="F208:F209"/>
    <mergeCell ref="G208:G209"/>
    <mergeCell ref="H208:H209"/>
    <mergeCell ref="I208:I209"/>
    <mergeCell ref="J208:J209"/>
    <mergeCell ref="K208:K209"/>
    <mergeCell ref="N208:N209"/>
    <mergeCell ref="C202:C203"/>
    <mergeCell ref="D202:D203"/>
    <mergeCell ref="E202:E203"/>
    <mergeCell ref="F202:F203"/>
    <mergeCell ref="G202:G203"/>
    <mergeCell ref="H202:H203"/>
    <mergeCell ref="I202:I203"/>
    <mergeCell ref="J202:J203"/>
    <mergeCell ref="K202:K203"/>
    <mergeCell ref="N202:N203"/>
    <mergeCell ref="C204:C205"/>
    <mergeCell ref="D204:D205"/>
    <mergeCell ref="E204:E205"/>
    <mergeCell ref="F204:F205"/>
    <mergeCell ref="G204:G205"/>
    <mergeCell ref="H204:H205"/>
    <mergeCell ref="I204:I205"/>
    <mergeCell ref="J204:J205"/>
    <mergeCell ref="K204:K205"/>
    <mergeCell ref="N204:N205"/>
    <mergeCell ref="C198:C199"/>
    <mergeCell ref="D198:D199"/>
    <mergeCell ref="E198:E199"/>
    <mergeCell ref="F198:F199"/>
    <mergeCell ref="G198:G199"/>
    <mergeCell ref="H198:H199"/>
    <mergeCell ref="I198:I199"/>
    <mergeCell ref="J198:J199"/>
    <mergeCell ref="K198:K199"/>
    <mergeCell ref="N198:N199"/>
    <mergeCell ref="C200:C201"/>
    <mergeCell ref="D200:D201"/>
    <mergeCell ref="E200:E201"/>
    <mergeCell ref="F200:F201"/>
    <mergeCell ref="G200:G201"/>
    <mergeCell ref="H200:H201"/>
    <mergeCell ref="I200:I201"/>
    <mergeCell ref="J200:J201"/>
    <mergeCell ref="K200:K201"/>
    <mergeCell ref="N200:N201"/>
    <mergeCell ref="C194:C195"/>
    <mergeCell ref="D194:D195"/>
    <mergeCell ref="E194:E195"/>
    <mergeCell ref="F194:F195"/>
    <mergeCell ref="G194:G195"/>
    <mergeCell ref="H194:H195"/>
    <mergeCell ref="I194:I195"/>
    <mergeCell ref="J194:J195"/>
    <mergeCell ref="K194:K195"/>
    <mergeCell ref="N194:N195"/>
    <mergeCell ref="C196:C197"/>
    <mergeCell ref="D196:D197"/>
    <mergeCell ref="E196:E197"/>
    <mergeCell ref="F196:F197"/>
    <mergeCell ref="G196:G197"/>
    <mergeCell ref="H196:H197"/>
    <mergeCell ref="I196:I197"/>
    <mergeCell ref="J196:J197"/>
    <mergeCell ref="K196:K197"/>
    <mergeCell ref="N196:N197"/>
    <mergeCell ref="C190:C191"/>
    <mergeCell ref="D190:D191"/>
    <mergeCell ref="E190:E191"/>
    <mergeCell ref="F190:F191"/>
    <mergeCell ref="G190:G191"/>
    <mergeCell ref="H190:H191"/>
    <mergeCell ref="I190:I191"/>
    <mergeCell ref="J190:J191"/>
    <mergeCell ref="K190:K191"/>
    <mergeCell ref="N190:N191"/>
    <mergeCell ref="C192:C193"/>
    <mergeCell ref="D192:D193"/>
    <mergeCell ref="E192:E193"/>
    <mergeCell ref="F192:F193"/>
    <mergeCell ref="G192:G193"/>
    <mergeCell ref="H192:H193"/>
    <mergeCell ref="I192:I193"/>
    <mergeCell ref="J192:J193"/>
    <mergeCell ref="K192:K193"/>
    <mergeCell ref="N192:P193"/>
    <mergeCell ref="C186:C187"/>
    <mergeCell ref="D186:D187"/>
    <mergeCell ref="E186:E187"/>
    <mergeCell ref="F186:F187"/>
    <mergeCell ref="G186:G187"/>
    <mergeCell ref="H186:H187"/>
    <mergeCell ref="I186:I187"/>
    <mergeCell ref="J186:J187"/>
    <mergeCell ref="K186:K187"/>
    <mergeCell ref="N186:N187"/>
    <mergeCell ref="C188:C189"/>
    <mergeCell ref="D188:D189"/>
    <mergeCell ref="E188:E189"/>
    <mergeCell ref="F188:F189"/>
    <mergeCell ref="G188:G189"/>
    <mergeCell ref="H188:H189"/>
    <mergeCell ref="I188:I189"/>
    <mergeCell ref="J188:J189"/>
    <mergeCell ref="K188:K189"/>
    <mergeCell ref="N188:N189"/>
    <mergeCell ref="C182:C183"/>
    <mergeCell ref="D182:D183"/>
    <mergeCell ref="E182:E183"/>
    <mergeCell ref="F182:F183"/>
    <mergeCell ref="G182:G183"/>
    <mergeCell ref="H182:H183"/>
    <mergeCell ref="I182:I183"/>
    <mergeCell ref="J182:J183"/>
    <mergeCell ref="K182:K183"/>
    <mergeCell ref="N182:N183"/>
    <mergeCell ref="C184:C185"/>
    <mergeCell ref="D184:D185"/>
    <mergeCell ref="E184:E185"/>
    <mergeCell ref="F184:F185"/>
    <mergeCell ref="G184:G185"/>
    <mergeCell ref="H184:H185"/>
    <mergeCell ref="I184:I185"/>
    <mergeCell ref="J184:J185"/>
    <mergeCell ref="K184:K185"/>
    <mergeCell ref="N184:N185"/>
    <mergeCell ref="C178:C179"/>
    <mergeCell ref="D178:D179"/>
    <mergeCell ref="E178:E179"/>
    <mergeCell ref="F178:F179"/>
    <mergeCell ref="G178:G179"/>
    <mergeCell ref="H178:H179"/>
    <mergeCell ref="I178:I179"/>
    <mergeCell ref="J178:J179"/>
    <mergeCell ref="K178:K179"/>
    <mergeCell ref="N178:N179"/>
    <mergeCell ref="C180:C181"/>
    <mergeCell ref="D180:D181"/>
    <mergeCell ref="E180:E181"/>
    <mergeCell ref="F180:F181"/>
    <mergeCell ref="G180:G181"/>
    <mergeCell ref="H180:H181"/>
    <mergeCell ref="I180:I181"/>
    <mergeCell ref="J180:J181"/>
    <mergeCell ref="K180:K181"/>
    <mergeCell ref="N180:N181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K174:K175"/>
    <mergeCell ref="N174:N175"/>
    <mergeCell ref="C176:C177"/>
    <mergeCell ref="D176:D177"/>
    <mergeCell ref="E176:E177"/>
    <mergeCell ref="F176:F177"/>
    <mergeCell ref="G176:G177"/>
    <mergeCell ref="H176:H177"/>
    <mergeCell ref="I176:I177"/>
    <mergeCell ref="J176:J177"/>
    <mergeCell ref="K176:K177"/>
    <mergeCell ref="N176:P177"/>
    <mergeCell ref="C170:C171"/>
    <mergeCell ref="D170:D171"/>
    <mergeCell ref="E170:E171"/>
    <mergeCell ref="F170:F171"/>
    <mergeCell ref="G170:G171"/>
    <mergeCell ref="H170:H171"/>
    <mergeCell ref="I170:I171"/>
    <mergeCell ref="J170:J171"/>
    <mergeCell ref="K170:K171"/>
    <mergeCell ref="N170:N171"/>
    <mergeCell ref="C172:C173"/>
    <mergeCell ref="D172:D173"/>
    <mergeCell ref="E172:E173"/>
    <mergeCell ref="F172:F173"/>
    <mergeCell ref="G172:G173"/>
    <mergeCell ref="H172:H173"/>
    <mergeCell ref="I172:I173"/>
    <mergeCell ref="J172:J173"/>
    <mergeCell ref="K172:K173"/>
    <mergeCell ref="N172:P173"/>
    <mergeCell ref="C166:C167"/>
    <mergeCell ref="D166:D167"/>
    <mergeCell ref="E166:E167"/>
    <mergeCell ref="F166:F167"/>
    <mergeCell ref="G166:G167"/>
    <mergeCell ref="H166:H167"/>
    <mergeCell ref="I166:I167"/>
    <mergeCell ref="J166:J167"/>
    <mergeCell ref="K166:K167"/>
    <mergeCell ref="N166:P167"/>
    <mergeCell ref="C168:C169"/>
    <mergeCell ref="D168:D169"/>
    <mergeCell ref="E168:E169"/>
    <mergeCell ref="F168:F169"/>
    <mergeCell ref="G168:G169"/>
    <mergeCell ref="H168:H169"/>
    <mergeCell ref="I168:I169"/>
    <mergeCell ref="J168:J169"/>
    <mergeCell ref="K168:K169"/>
    <mergeCell ref="N168:N169"/>
    <mergeCell ref="C162:C163"/>
    <mergeCell ref="D162:D163"/>
    <mergeCell ref="E162:E163"/>
    <mergeCell ref="F162:F163"/>
    <mergeCell ref="G162:G163"/>
    <mergeCell ref="H162:H163"/>
    <mergeCell ref="I162:I163"/>
    <mergeCell ref="J162:J163"/>
    <mergeCell ref="K162:K163"/>
    <mergeCell ref="N162:N163"/>
    <mergeCell ref="C164:C165"/>
    <mergeCell ref="D164:D165"/>
    <mergeCell ref="E164:E165"/>
    <mergeCell ref="F164:F165"/>
    <mergeCell ref="G164:G165"/>
    <mergeCell ref="H164:H165"/>
    <mergeCell ref="I164:I165"/>
    <mergeCell ref="J164:J165"/>
    <mergeCell ref="K164:K165"/>
    <mergeCell ref="N164:N165"/>
    <mergeCell ref="C158:C159"/>
    <mergeCell ref="D158:D159"/>
    <mergeCell ref="E158:E159"/>
    <mergeCell ref="F158:F159"/>
    <mergeCell ref="G158:G159"/>
    <mergeCell ref="H158:H159"/>
    <mergeCell ref="I158:I159"/>
    <mergeCell ref="J158:J159"/>
    <mergeCell ref="K158:K159"/>
    <mergeCell ref="N158:P159"/>
    <mergeCell ref="C160:C161"/>
    <mergeCell ref="D160:D161"/>
    <mergeCell ref="E160:E161"/>
    <mergeCell ref="F160:F161"/>
    <mergeCell ref="G160:G161"/>
    <mergeCell ref="H160:H161"/>
    <mergeCell ref="I160:I161"/>
    <mergeCell ref="J160:J161"/>
    <mergeCell ref="K160:K161"/>
    <mergeCell ref="N160:N161"/>
    <mergeCell ref="C154:C155"/>
    <mergeCell ref="D154:D155"/>
    <mergeCell ref="E154:E155"/>
    <mergeCell ref="F154:F155"/>
    <mergeCell ref="G154:G155"/>
    <mergeCell ref="H154:H155"/>
    <mergeCell ref="I154:I155"/>
    <mergeCell ref="J154:J155"/>
    <mergeCell ref="K154:K155"/>
    <mergeCell ref="N154:N155"/>
    <mergeCell ref="C156:C157"/>
    <mergeCell ref="D156:D157"/>
    <mergeCell ref="E156:E157"/>
    <mergeCell ref="F156:F157"/>
    <mergeCell ref="G156:G157"/>
    <mergeCell ref="H156:H157"/>
    <mergeCell ref="I156:I157"/>
    <mergeCell ref="J156:J157"/>
    <mergeCell ref="K156:K157"/>
    <mergeCell ref="N156:N157"/>
    <mergeCell ref="C150:C151"/>
    <mergeCell ref="D150:D151"/>
    <mergeCell ref="E150:E151"/>
    <mergeCell ref="F150:F151"/>
    <mergeCell ref="G150:G151"/>
    <mergeCell ref="H150:H151"/>
    <mergeCell ref="I150:I151"/>
    <mergeCell ref="J150:J151"/>
    <mergeCell ref="K150:K151"/>
    <mergeCell ref="N150:N151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N152:P153"/>
    <mergeCell ref="C146:C147"/>
    <mergeCell ref="D146:D147"/>
    <mergeCell ref="E146:E147"/>
    <mergeCell ref="F146:F147"/>
    <mergeCell ref="G146:G147"/>
    <mergeCell ref="H146:H147"/>
    <mergeCell ref="I146:I147"/>
    <mergeCell ref="J146:J147"/>
    <mergeCell ref="K146:K147"/>
    <mergeCell ref="N146:N147"/>
    <mergeCell ref="C148:C149"/>
    <mergeCell ref="D148:D149"/>
    <mergeCell ref="E148:E149"/>
    <mergeCell ref="F148:F149"/>
    <mergeCell ref="G148:G149"/>
    <mergeCell ref="H148:H149"/>
    <mergeCell ref="I148:I149"/>
    <mergeCell ref="J148:J149"/>
    <mergeCell ref="K148:K149"/>
    <mergeCell ref="N148:N149"/>
    <mergeCell ref="C142:C143"/>
    <mergeCell ref="D142:D143"/>
    <mergeCell ref="E142:E143"/>
    <mergeCell ref="F142:F143"/>
    <mergeCell ref="G142:G143"/>
    <mergeCell ref="H142:H143"/>
    <mergeCell ref="I142:I143"/>
    <mergeCell ref="J142:J143"/>
    <mergeCell ref="K142:K143"/>
    <mergeCell ref="N142:P143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K144:K145"/>
    <mergeCell ref="N144:N145"/>
    <mergeCell ref="C138:C139"/>
    <mergeCell ref="D138:D139"/>
    <mergeCell ref="E138:E139"/>
    <mergeCell ref="F138:F139"/>
    <mergeCell ref="G138:G139"/>
    <mergeCell ref="H138:H139"/>
    <mergeCell ref="I138:I139"/>
    <mergeCell ref="J138:J139"/>
    <mergeCell ref="K138:K139"/>
    <mergeCell ref="N138:N139"/>
    <mergeCell ref="C140:C141"/>
    <mergeCell ref="D140:D141"/>
    <mergeCell ref="E140:E141"/>
    <mergeCell ref="F140:F141"/>
    <mergeCell ref="G140:G141"/>
    <mergeCell ref="H140:H141"/>
    <mergeCell ref="I140:I141"/>
    <mergeCell ref="J140:J141"/>
    <mergeCell ref="K140:K141"/>
    <mergeCell ref="N140:N141"/>
    <mergeCell ref="C134:C135"/>
    <mergeCell ref="D134:D135"/>
    <mergeCell ref="E134:E135"/>
    <mergeCell ref="F134:F135"/>
    <mergeCell ref="G134:G135"/>
    <mergeCell ref="H134:H135"/>
    <mergeCell ref="I134:I135"/>
    <mergeCell ref="J134:J135"/>
    <mergeCell ref="K134:K135"/>
    <mergeCell ref="N134:N135"/>
    <mergeCell ref="C136:C137"/>
    <mergeCell ref="D136:D137"/>
    <mergeCell ref="E136:E137"/>
    <mergeCell ref="F136:F137"/>
    <mergeCell ref="G136:G137"/>
    <mergeCell ref="H136:H137"/>
    <mergeCell ref="I136:I137"/>
    <mergeCell ref="J136:J137"/>
    <mergeCell ref="K136:K137"/>
    <mergeCell ref="N136:N137"/>
    <mergeCell ref="C130:C131"/>
    <mergeCell ref="D130:D131"/>
    <mergeCell ref="E130:E131"/>
    <mergeCell ref="F130:F131"/>
    <mergeCell ref="G130:G131"/>
    <mergeCell ref="H130:H131"/>
    <mergeCell ref="I130:I131"/>
    <mergeCell ref="J130:J131"/>
    <mergeCell ref="K130:K131"/>
    <mergeCell ref="N130:N131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K132:K133"/>
    <mergeCell ref="N132:P133"/>
    <mergeCell ref="C126:C127"/>
    <mergeCell ref="D126:D127"/>
    <mergeCell ref="E126:E127"/>
    <mergeCell ref="F126:F127"/>
    <mergeCell ref="G126:G127"/>
    <mergeCell ref="H126:H127"/>
    <mergeCell ref="I126:I127"/>
    <mergeCell ref="J126:J127"/>
    <mergeCell ref="K126:K127"/>
    <mergeCell ref="N126:P127"/>
    <mergeCell ref="C128:C129"/>
    <mergeCell ref="D128:D129"/>
    <mergeCell ref="E128:E129"/>
    <mergeCell ref="F128:F129"/>
    <mergeCell ref="G128:G129"/>
    <mergeCell ref="H128:H129"/>
    <mergeCell ref="I128:I129"/>
    <mergeCell ref="J128:J129"/>
    <mergeCell ref="K128:K129"/>
    <mergeCell ref="N128:P129"/>
    <mergeCell ref="C122:C123"/>
    <mergeCell ref="D122:D123"/>
    <mergeCell ref="E122:E123"/>
    <mergeCell ref="F122:F123"/>
    <mergeCell ref="G122:G123"/>
    <mergeCell ref="H122:H123"/>
    <mergeCell ref="I122:I123"/>
    <mergeCell ref="J122:J123"/>
    <mergeCell ref="K122:K123"/>
    <mergeCell ref="N122:N123"/>
    <mergeCell ref="C124:C125"/>
    <mergeCell ref="D124:D125"/>
    <mergeCell ref="E124:E125"/>
    <mergeCell ref="F124:F125"/>
    <mergeCell ref="G124:G125"/>
    <mergeCell ref="H124:H125"/>
    <mergeCell ref="I124:I125"/>
    <mergeCell ref="J124:J125"/>
    <mergeCell ref="K124:K125"/>
    <mergeCell ref="N124:N125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K118:K119"/>
    <mergeCell ref="N118:N119"/>
    <mergeCell ref="C120:C121"/>
    <mergeCell ref="D120:D121"/>
    <mergeCell ref="E120:E121"/>
    <mergeCell ref="F120:F121"/>
    <mergeCell ref="G120:G121"/>
    <mergeCell ref="H120:H121"/>
    <mergeCell ref="I120:I121"/>
    <mergeCell ref="J120:J121"/>
    <mergeCell ref="K120:K121"/>
    <mergeCell ref="N120:N121"/>
    <mergeCell ref="C114:C115"/>
    <mergeCell ref="D114:D115"/>
    <mergeCell ref="E114:E115"/>
    <mergeCell ref="F114:F115"/>
    <mergeCell ref="G114:G115"/>
    <mergeCell ref="H114:H115"/>
    <mergeCell ref="I114:I115"/>
    <mergeCell ref="J114:J115"/>
    <mergeCell ref="K114:K115"/>
    <mergeCell ref="N114:N115"/>
    <mergeCell ref="C116:C117"/>
    <mergeCell ref="D116:D117"/>
    <mergeCell ref="E116:E117"/>
    <mergeCell ref="F116:F117"/>
    <mergeCell ref="G116:G117"/>
    <mergeCell ref="H116:H117"/>
    <mergeCell ref="I116:I117"/>
    <mergeCell ref="J116:J117"/>
    <mergeCell ref="K116:K117"/>
    <mergeCell ref="N116:N117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N110:N111"/>
    <mergeCell ref="C112:C113"/>
    <mergeCell ref="D112:D113"/>
    <mergeCell ref="E112:E113"/>
    <mergeCell ref="F112:F113"/>
    <mergeCell ref="G112:G113"/>
    <mergeCell ref="H112:H113"/>
    <mergeCell ref="I112:I113"/>
    <mergeCell ref="J112:J113"/>
    <mergeCell ref="K112:K113"/>
    <mergeCell ref="N112:N113"/>
    <mergeCell ref="C106:C107"/>
    <mergeCell ref="D106:D107"/>
    <mergeCell ref="E106:E107"/>
    <mergeCell ref="F106:F107"/>
    <mergeCell ref="G106:G107"/>
    <mergeCell ref="H106:H107"/>
    <mergeCell ref="I106:I107"/>
    <mergeCell ref="J106:J107"/>
    <mergeCell ref="K106:K107"/>
    <mergeCell ref="N106:N107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K108:K109"/>
    <mergeCell ref="N108:N109"/>
    <mergeCell ref="C102:C103"/>
    <mergeCell ref="D102:D103"/>
    <mergeCell ref="E102:E103"/>
    <mergeCell ref="F102:F103"/>
    <mergeCell ref="G102:G103"/>
    <mergeCell ref="H102:H103"/>
    <mergeCell ref="I102:I103"/>
    <mergeCell ref="J102:J103"/>
    <mergeCell ref="K102:K103"/>
    <mergeCell ref="N102:N103"/>
    <mergeCell ref="C104:C105"/>
    <mergeCell ref="D104:D105"/>
    <mergeCell ref="E104:E105"/>
    <mergeCell ref="F104:F105"/>
    <mergeCell ref="G104:G105"/>
    <mergeCell ref="H104:H105"/>
    <mergeCell ref="I104:I105"/>
    <mergeCell ref="J104:J105"/>
    <mergeCell ref="K104:K105"/>
    <mergeCell ref="N104:P105"/>
    <mergeCell ref="C98:C99"/>
    <mergeCell ref="D98:D99"/>
    <mergeCell ref="E98:E99"/>
    <mergeCell ref="F98:F99"/>
    <mergeCell ref="G98:G99"/>
    <mergeCell ref="H98:H99"/>
    <mergeCell ref="I98:I99"/>
    <mergeCell ref="J98:J99"/>
    <mergeCell ref="K98:K99"/>
    <mergeCell ref="N98:P99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K100:K101"/>
    <mergeCell ref="N100:N101"/>
    <mergeCell ref="C94:C95"/>
    <mergeCell ref="D94:D95"/>
    <mergeCell ref="E94:E95"/>
    <mergeCell ref="F94:F95"/>
    <mergeCell ref="G94:G95"/>
    <mergeCell ref="H94:H95"/>
    <mergeCell ref="I94:I95"/>
    <mergeCell ref="J94:J95"/>
    <mergeCell ref="K94:K95"/>
    <mergeCell ref="N94:N95"/>
    <mergeCell ref="C96:C97"/>
    <mergeCell ref="D96:D97"/>
    <mergeCell ref="E96:E97"/>
    <mergeCell ref="F96:F97"/>
    <mergeCell ref="G96:G97"/>
    <mergeCell ref="H96:H97"/>
    <mergeCell ref="I96:I97"/>
    <mergeCell ref="J96:J97"/>
    <mergeCell ref="K96:K97"/>
    <mergeCell ref="N96:N97"/>
    <mergeCell ref="C90:C91"/>
    <mergeCell ref="D90:D91"/>
    <mergeCell ref="E90:E91"/>
    <mergeCell ref="F90:F91"/>
    <mergeCell ref="G90:G91"/>
    <mergeCell ref="H90:H91"/>
    <mergeCell ref="I90:I91"/>
    <mergeCell ref="J90:J91"/>
    <mergeCell ref="K90:K91"/>
    <mergeCell ref="N90:N91"/>
    <mergeCell ref="C92:C93"/>
    <mergeCell ref="D92:D93"/>
    <mergeCell ref="E92:E93"/>
    <mergeCell ref="F92:F93"/>
    <mergeCell ref="G92:G93"/>
    <mergeCell ref="H92:H93"/>
    <mergeCell ref="I92:I93"/>
    <mergeCell ref="J92:J93"/>
    <mergeCell ref="K92:K93"/>
    <mergeCell ref="N92:N93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N86:N87"/>
    <mergeCell ref="C88:C89"/>
    <mergeCell ref="D88:D89"/>
    <mergeCell ref="E88:E89"/>
    <mergeCell ref="F88:F89"/>
    <mergeCell ref="G88:G89"/>
    <mergeCell ref="H88:H89"/>
    <mergeCell ref="I88:I89"/>
    <mergeCell ref="J88:J89"/>
    <mergeCell ref="K88:K89"/>
    <mergeCell ref="N88:N89"/>
    <mergeCell ref="C82:C83"/>
    <mergeCell ref="D82:D83"/>
    <mergeCell ref="E82:E83"/>
    <mergeCell ref="F82:F83"/>
    <mergeCell ref="G82:G83"/>
    <mergeCell ref="H82:H83"/>
    <mergeCell ref="I82:I83"/>
    <mergeCell ref="J82:J83"/>
    <mergeCell ref="K82:K83"/>
    <mergeCell ref="N82:N83"/>
    <mergeCell ref="C84:C85"/>
    <mergeCell ref="D84:D85"/>
    <mergeCell ref="E84:E85"/>
    <mergeCell ref="F84:F85"/>
    <mergeCell ref="G84:G85"/>
    <mergeCell ref="H84:H85"/>
    <mergeCell ref="I84:I85"/>
    <mergeCell ref="J84:J85"/>
    <mergeCell ref="K84:K85"/>
    <mergeCell ref="N84:N85"/>
    <mergeCell ref="C78:C79"/>
    <mergeCell ref="D78:D79"/>
    <mergeCell ref="E78:E79"/>
    <mergeCell ref="F78:F79"/>
    <mergeCell ref="G78:G79"/>
    <mergeCell ref="H78:H79"/>
    <mergeCell ref="I78:I79"/>
    <mergeCell ref="J78:J79"/>
    <mergeCell ref="K78:K79"/>
    <mergeCell ref="N78:N79"/>
    <mergeCell ref="C80:C81"/>
    <mergeCell ref="D80:D81"/>
    <mergeCell ref="E80:E81"/>
    <mergeCell ref="F80:F81"/>
    <mergeCell ref="G80:G81"/>
    <mergeCell ref="H80:H81"/>
    <mergeCell ref="I80:I81"/>
    <mergeCell ref="J80:J81"/>
    <mergeCell ref="K80:K81"/>
    <mergeCell ref="N80:P81"/>
    <mergeCell ref="C74:C75"/>
    <mergeCell ref="D74:D75"/>
    <mergeCell ref="E74:E75"/>
    <mergeCell ref="F74:F75"/>
    <mergeCell ref="G74:G75"/>
    <mergeCell ref="H74:H75"/>
    <mergeCell ref="I74:I75"/>
    <mergeCell ref="J74:J75"/>
    <mergeCell ref="K74:K75"/>
    <mergeCell ref="N74:N75"/>
    <mergeCell ref="C76:C77"/>
    <mergeCell ref="D76:D77"/>
    <mergeCell ref="E76:E77"/>
    <mergeCell ref="F76:F77"/>
    <mergeCell ref="G76:G77"/>
    <mergeCell ref="H76:H77"/>
    <mergeCell ref="I76:I77"/>
    <mergeCell ref="J76:J77"/>
    <mergeCell ref="K76:K77"/>
    <mergeCell ref="N76:N77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N70:N71"/>
    <mergeCell ref="C72:C73"/>
    <mergeCell ref="D72:D73"/>
    <mergeCell ref="E72:E73"/>
    <mergeCell ref="F72:F73"/>
    <mergeCell ref="G72:G73"/>
    <mergeCell ref="H72:H73"/>
    <mergeCell ref="I72:I73"/>
    <mergeCell ref="J72:J73"/>
    <mergeCell ref="K72:K73"/>
    <mergeCell ref="N72:N73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N66:P67"/>
    <mergeCell ref="C68:C69"/>
    <mergeCell ref="D68:D69"/>
    <mergeCell ref="E68:E69"/>
    <mergeCell ref="F68:F69"/>
    <mergeCell ref="G68:G69"/>
    <mergeCell ref="H68:H69"/>
    <mergeCell ref="I68:I69"/>
    <mergeCell ref="J68:J69"/>
    <mergeCell ref="K68:K69"/>
    <mergeCell ref="N68:N69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N62:N63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N64:N65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N58:P59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N60:N61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N54:P55"/>
    <mergeCell ref="C56:C57"/>
    <mergeCell ref="D56:D57"/>
    <mergeCell ref="E56:E57"/>
    <mergeCell ref="F56:F57"/>
    <mergeCell ref="G56:G57"/>
    <mergeCell ref="H56:H57"/>
    <mergeCell ref="I56:I57"/>
    <mergeCell ref="J56:J57"/>
    <mergeCell ref="K56:K57"/>
    <mergeCell ref="N56:N57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N50:N51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N52:P53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N46:N47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N48:N49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N42:N43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N44:P45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N38:N39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N40:N41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N34:N35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N36:N37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N30:N31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N32:N33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N26:N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N28:N29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N22:N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N24:N25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N18:N19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N20:N21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N14:N15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N16:N17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N10:N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N12:N13"/>
    <mergeCell ref="K4:M4"/>
    <mergeCell ref="N4:P4"/>
    <mergeCell ref="A4:E4"/>
    <mergeCell ref="F4:J4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N6:N7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N8:N9"/>
  </mergeCells>
  <printOptions horizontalCentered="1"/>
  <pageMargins left="0.43307086614173229" right="0.23622047244094491" top="0.74803149606299213" bottom="0.74803149606299213" header="0.31496062992125984" footer="0.31496062992125984"/>
  <pageSetup paperSize="9" scale="45" fitToHeight="0" orientation="portrait" r:id="rId1"/>
  <headerFooter alignWithMargins="0">
    <oddHeader>&amp;C&amp;"Arial,Negrita"&amp;18PROYECTO DE PRESUPUESTO 2021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-0.249977111117893"/>
    <pageSetUpPr fitToPage="1"/>
  </sheetPr>
  <dimension ref="A1:Q50"/>
  <sheetViews>
    <sheetView view="pageLayout" zoomScale="85" zoomScaleNormal="100" zoomScaleSheetLayoutView="100" zoomScalePageLayoutView="85" workbookViewId="0">
      <selection activeCell="E19" sqref="E19"/>
    </sheetView>
  </sheetViews>
  <sheetFormatPr baseColWidth="10" defaultRowHeight="12" x14ac:dyDescent="0.2"/>
  <cols>
    <col min="1" max="1" width="11.42578125" style="103" customWidth="1"/>
    <col min="2" max="2" width="14.28515625" style="103" customWidth="1"/>
    <col min="3" max="3" width="18.7109375" style="103" customWidth="1"/>
    <col min="4" max="4" width="16.140625" style="103" customWidth="1"/>
    <col min="5" max="5" width="18.7109375" style="103" customWidth="1"/>
    <col min="6" max="6" width="17" style="103" customWidth="1"/>
    <col min="7" max="7" width="6.7109375" style="697" customWidth="1"/>
    <col min="8" max="8" width="6.7109375" style="37" customWidth="1"/>
    <col min="9" max="9" width="6.7109375" style="103" customWidth="1"/>
    <col min="10" max="12" width="18.7109375" style="103" customWidth="1"/>
    <col min="13" max="13" width="18.28515625" style="653" customWidth="1"/>
    <col min="14" max="14" width="20.42578125" style="653" customWidth="1"/>
    <col min="15" max="16384" width="11.42578125" style="103"/>
  </cols>
  <sheetData>
    <row r="1" spans="1:17" s="80" customFormat="1" x14ac:dyDescent="0.2">
      <c r="A1" s="105" t="s">
        <v>995</v>
      </c>
      <c r="B1" s="105"/>
      <c r="C1" s="105"/>
      <c r="D1" s="105"/>
      <c r="E1" s="105"/>
      <c r="F1" s="105"/>
      <c r="G1" s="695"/>
      <c r="H1" s="105"/>
      <c r="J1" s="105"/>
      <c r="K1" s="105"/>
      <c r="L1" s="105"/>
      <c r="M1" s="693"/>
      <c r="N1" s="693"/>
    </row>
    <row r="2" spans="1:17" s="5" customFormat="1" x14ac:dyDescent="0.2">
      <c r="A2" s="104" t="s">
        <v>489</v>
      </c>
      <c r="B2" s="104"/>
      <c r="C2" s="104"/>
      <c r="D2" s="104"/>
      <c r="E2" s="104"/>
      <c r="F2" s="104"/>
      <c r="G2" s="656"/>
      <c r="H2" s="104"/>
      <c r="I2" s="104"/>
      <c r="J2" s="104"/>
      <c r="K2" s="104"/>
      <c r="L2" s="104"/>
      <c r="M2" s="633"/>
      <c r="N2" s="633"/>
      <c r="O2" s="104"/>
      <c r="P2" s="104"/>
      <c r="Q2" s="104"/>
    </row>
    <row r="4" spans="1:17" s="45" customFormat="1" ht="12.75" customHeight="1" x14ac:dyDescent="0.2">
      <c r="A4" s="755" t="s">
        <v>340</v>
      </c>
      <c r="B4" s="755"/>
      <c r="C4" s="755" t="s">
        <v>341</v>
      </c>
      <c r="D4" s="755"/>
      <c r="E4" s="755" t="s">
        <v>344</v>
      </c>
      <c r="F4" s="755"/>
      <c r="G4" s="755"/>
      <c r="H4" s="755"/>
      <c r="I4" s="755"/>
      <c r="J4" s="755" t="s">
        <v>345</v>
      </c>
      <c r="K4" s="755"/>
      <c r="L4" s="755"/>
      <c r="M4" s="755" t="s">
        <v>1832</v>
      </c>
      <c r="N4" s="755" t="s">
        <v>1833</v>
      </c>
    </row>
    <row r="5" spans="1:17" s="47" customFormat="1" ht="72.75" customHeight="1" x14ac:dyDescent="0.2">
      <c r="A5" s="381" t="s">
        <v>101</v>
      </c>
      <c r="B5" s="381" t="s">
        <v>102</v>
      </c>
      <c r="C5" s="381" t="s">
        <v>343</v>
      </c>
      <c r="D5" s="381" t="s">
        <v>342</v>
      </c>
      <c r="E5" s="381" t="s">
        <v>348</v>
      </c>
      <c r="F5" s="381" t="s">
        <v>349</v>
      </c>
      <c r="G5" s="510" t="s">
        <v>350</v>
      </c>
      <c r="H5" s="510" t="s">
        <v>351</v>
      </c>
      <c r="I5" s="510" t="s">
        <v>23</v>
      </c>
      <c r="J5" s="381" t="s">
        <v>346</v>
      </c>
      <c r="K5" s="381" t="s">
        <v>347</v>
      </c>
      <c r="L5" s="381" t="s">
        <v>352</v>
      </c>
      <c r="M5" s="755"/>
      <c r="N5" s="755"/>
    </row>
    <row r="6" spans="1:17" s="192" customFormat="1" ht="36" x14ac:dyDescent="0.2">
      <c r="A6" s="491" t="s">
        <v>938</v>
      </c>
      <c r="B6" s="492">
        <v>478</v>
      </c>
      <c r="C6" s="493" t="s">
        <v>1227</v>
      </c>
      <c r="D6" s="671" t="s">
        <v>1834</v>
      </c>
      <c r="E6" s="494" t="s">
        <v>939</v>
      </c>
      <c r="F6" s="495"/>
      <c r="G6" s="492">
        <v>440</v>
      </c>
      <c r="H6" s="495"/>
      <c r="I6" s="495"/>
      <c r="J6" s="496" t="s">
        <v>1835</v>
      </c>
      <c r="K6" s="672">
        <v>5000</v>
      </c>
      <c r="L6" s="492" t="s">
        <v>940</v>
      </c>
      <c r="M6" s="694">
        <v>5000</v>
      </c>
      <c r="N6" s="694"/>
      <c r="O6" s="673"/>
    </row>
    <row r="7" spans="1:17" s="192" customFormat="1" ht="36" x14ac:dyDescent="0.2">
      <c r="A7" s="491" t="s">
        <v>938</v>
      </c>
      <c r="B7" s="492">
        <v>478</v>
      </c>
      <c r="C7" s="493" t="s">
        <v>1227</v>
      </c>
      <c r="D7" s="671" t="s">
        <v>1834</v>
      </c>
      <c r="E7" s="494" t="s">
        <v>939</v>
      </c>
      <c r="F7" s="495"/>
      <c r="G7" s="492">
        <v>440</v>
      </c>
      <c r="H7" s="495"/>
      <c r="I7" s="495"/>
      <c r="J7" s="496" t="s">
        <v>1835</v>
      </c>
      <c r="K7" s="672">
        <v>5000</v>
      </c>
      <c r="L7" s="492" t="s">
        <v>940</v>
      </c>
      <c r="M7" s="694"/>
      <c r="N7" s="694">
        <v>10000</v>
      </c>
      <c r="O7" s="673"/>
    </row>
    <row r="8" spans="1:17" s="379" customFormat="1" ht="48" x14ac:dyDescent="0.2">
      <c r="A8" s="506" t="s">
        <v>938</v>
      </c>
      <c r="B8" s="507">
        <v>478</v>
      </c>
      <c r="C8" s="674" t="s">
        <v>1218</v>
      </c>
      <c r="D8" s="675" t="s">
        <v>1836</v>
      </c>
      <c r="E8" s="508" t="s">
        <v>1837</v>
      </c>
      <c r="F8" s="495"/>
      <c r="G8" s="507">
        <v>100</v>
      </c>
      <c r="H8" s="495"/>
      <c r="I8" s="495"/>
      <c r="J8" s="509" t="s">
        <v>1838</v>
      </c>
      <c r="K8" s="497">
        <v>4000</v>
      </c>
      <c r="L8" s="492" t="s">
        <v>940</v>
      </c>
      <c r="M8" s="694">
        <v>8000</v>
      </c>
      <c r="N8" s="694">
        <v>8000</v>
      </c>
      <c r="O8" s="438"/>
    </row>
    <row r="9" spans="1:17" s="379" customFormat="1" ht="48" x14ac:dyDescent="0.2">
      <c r="A9" s="506" t="s">
        <v>938</v>
      </c>
      <c r="B9" s="507">
        <v>478</v>
      </c>
      <c r="C9" s="674" t="s">
        <v>1839</v>
      </c>
      <c r="D9" s="675" t="s">
        <v>1840</v>
      </c>
      <c r="E9" s="508" t="s">
        <v>1837</v>
      </c>
      <c r="F9" s="495"/>
      <c r="G9" s="507">
        <v>100</v>
      </c>
      <c r="H9" s="495"/>
      <c r="I9" s="495"/>
      <c r="J9" s="509" t="s">
        <v>1838</v>
      </c>
      <c r="K9" s="497">
        <v>5000</v>
      </c>
      <c r="L9" s="492" t="s">
        <v>940</v>
      </c>
      <c r="M9" s="694">
        <v>10000</v>
      </c>
      <c r="N9" s="694">
        <v>10000</v>
      </c>
      <c r="O9" s="438"/>
    </row>
    <row r="10" spans="1:17" customFormat="1" ht="42.75" customHeight="1" x14ac:dyDescent="0.2">
      <c r="A10" s="491" t="s">
        <v>938</v>
      </c>
      <c r="B10" s="676">
        <v>478</v>
      </c>
      <c r="C10" s="677" t="s">
        <v>947</v>
      </c>
      <c r="D10" s="678">
        <v>10492535</v>
      </c>
      <c r="E10" s="676" t="s">
        <v>1841</v>
      </c>
      <c r="F10" s="679"/>
      <c r="G10" s="676">
        <v>120</v>
      </c>
      <c r="H10" s="679"/>
      <c r="I10" s="679"/>
      <c r="J10" s="681" t="s">
        <v>948</v>
      </c>
      <c r="K10" s="682">
        <v>3900</v>
      </c>
      <c r="L10" s="676" t="s">
        <v>940</v>
      </c>
      <c r="M10" s="683">
        <v>46800</v>
      </c>
      <c r="N10" s="683">
        <v>31200</v>
      </c>
    </row>
    <row r="11" spans="1:17" customFormat="1" ht="42.75" customHeight="1" x14ac:dyDescent="0.2">
      <c r="A11" s="491" t="s">
        <v>938</v>
      </c>
      <c r="B11" s="676">
        <v>478</v>
      </c>
      <c r="C11" s="677" t="s">
        <v>1842</v>
      </c>
      <c r="D11" s="678">
        <v>33400101</v>
      </c>
      <c r="E11" s="676" t="s">
        <v>1841</v>
      </c>
      <c r="F11" s="679"/>
      <c r="G11" s="676">
        <v>260</v>
      </c>
      <c r="H11" s="679"/>
      <c r="I11" s="679"/>
      <c r="J11" s="681" t="s">
        <v>1843</v>
      </c>
      <c r="K11" s="682">
        <v>4500</v>
      </c>
      <c r="L11" s="676" t="s">
        <v>940</v>
      </c>
      <c r="M11" s="683">
        <v>51750</v>
      </c>
      <c r="N11" s="683">
        <v>36000</v>
      </c>
    </row>
    <row r="12" spans="1:17" customFormat="1" ht="42.75" customHeight="1" x14ac:dyDescent="0.2">
      <c r="A12" s="491" t="s">
        <v>938</v>
      </c>
      <c r="B12" s="676">
        <v>478</v>
      </c>
      <c r="C12" s="677" t="s">
        <v>902</v>
      </c>
      <c r="D12" s="678">
        <v>29733054</v>
      </c>
      <c r="E12" s="676" t="s">
        <v>1841</v>
      </c>
      <c r="F12" s="679"/>
      <c r="G12" s="676">
        <v>200</v>
      </c>
      <c r="H12" s="679"/>
      <c r="I12" s="679"/>
      <c r="J12" s="681" t="s">
        <v>1843</v>
      </c>
      <c r="K12" s="682">
        <v>3600</v>
      </c>
      <c r="L12" s="676" t="s">
        <v>940</v>
      </c>
      <c r="M12" s="683">
        <v>41400</v>
      </c>
      <c r="N12" s="683">
        <v>28800</v>
      </c>
    </row>
    <row r="13" spans="1:17" customFormat="1" ht="42.75" customHeight="1" x14ac:dyDescent="0.2">
      <c r="A13" s="491" t="s">
        <v>938</v>
      </c>
      <c r="B13" s="676">
        <v>478</v>
      </c>
      <c r="C13" s="677" t="s">
        <v>869</v>
      </c>
      <c r="D13" s="678">
        <v>19238519</v>
      </c>
      <c r="E13" s="676" t="s">
        <v>1841</v>
      </c>
      <c r="F13" s="679"/>
      <c r="G13" s="676">
        <v>164.85</v>
      </c>
      <c r="H13" s="679"/>
      <c r="I13" s="679"/>
      <c r="J13" s="681" t="s">
        <v>1844</v>
      </c>
      <c r="K13" s="682">
        <v>2800</v>
      </c>
      <c r="L13" s="676" t="s">
        <v>940</v>
      </c>
      <c r="M13" s="683">
        <v>33600</v>
      </c>
      <c r="N13" s="683">
        <v>22400</v>
      </c>
    </row>
    <row r="14" spans="1:17" customFormat="1" ht="42.75" customHeight="1" x14ac:dyDescent="0.2">
      <c r="A14" s="491" t="s">
        <v>938</v>
      </c>
      <c r="B14" s="676">
        <v>478</v>
      </c>
      <c r="C14" s="677" t="s">
        <v>867</v>
      </c>
      <c r="D14" s="678">
        <v>31615965</v>
      </c>
      <c r="E14" s="676" t="s">
        <v>1841</v>
      </c>
      <c r="F14" s="679"/>
      <c r="G14" s="676">
        <v>200</v>
      </c>
      <c r="H14" s="679"/>
      <c r="I14" s="679"/>
      <c r="J14" s="681" t="s">
        <v>1845</v>
      </c>
      <c r="K14" s="682">
        <v>4500</v>
      </c>
      <c r="L14" s="676" t="s">
        <v>940</v>
      </c>
      <c r="M14" s="683">
        <v>51750</v>
      </c>
      <c r="N14" s="683">
        <v>36000</v>
      </c>
    </row>
    <row r="15" spans="1:17" customFormat="1" ht="42.75" customHeight="1" x14ac:dyDescent="0.2">
      <c r="A15" s="491" t="s">
        <v>938</v>
      </c>
      <c r="B15" s="676">
        <v>478</v>
      </c>
      <c r="C15" s="677" t="s">
        <v>873</v>
      </c>
      <c r="D15" s="678">
        <v>17914647</v>
      </c>
      <c r="E15" s="676" t="s">
        <v>1841</v>
      </c>
      <c r="F15" s="679"/>
      <c r="G15" s="676">
        <v>196.65</v>
      </c>
      <c r="H15" s="679"/>
      <c r="I15" s="679"/>
      <c r="J15" s="681" t="s">
        <v>1843</v>
      </c>
      <c r="K15" s="682">
        <v>3000</v>
      </c>
      <c r="L15" s="676" t="s">
        <v>940</v>
      </c>
      <c r="M15" s="683">
        <v>34500</v>
      </c>
      <c r="N15" s="683">
        <v>24000</v>
      </c>
    </row>
    <row r="16" spans="1:17" customFormat="1" ht="42.75" customHeight="1" x14ac:dyDescent="0.2">
      <c r="A16" s="491" t="s">
        <v>938</v>
      </c>
      <c r="B16" s="676">
        <v>478</v>
      </c>
      <c r="C16" s="677" t="s">
        <v>870</v>
      </c>
      <c r="D16" s="678">
        <v>16736256</v>
      </c>
      <c r="E16" s="676" t="s">
        <v>1841</v>
      </c>
      <c r="F16" s="679"/>
      <c r="G16" s="676">
        <v>150</v>
      </c>
      <c r="H16" s="679"/>
      <c r="I16" s="679"/>
      <c r="J16" s="681" t="s">
        <v>1846</v>
      </c>
      <c r="K16" s="682">
        <v>4000</v>
      </c>
      <c r="L16" s="676" t="s">
        <v>940</v>
      </c>
      <c r="M16" s="683">
        <v>48000</v>
      </c>
      <c r="N16" s="683">
        <v>32000</v>
      </c>
    </row>
    <row r="17" spans="1:14" customFormat="1" ht="42.75" customHeight="1" x14ac:dyDescent="0.2">
      <c r="A17" s="491" t="s">
        <v>938</v>
      </c>
      <c r="B17" s="676">
        <v>478</v>
      </c>
      <c r="C17" s="677" t="s">
        <v>875</v>
      </c>
      <c r="D17" s="678" t="s">
        <v>1847</v>
      </c>
      <c r="E17" s="676" t="s">
        <v>1841</v>
      </c>
      <c r="F17" s="679"/>
      <c r="G17" s="696"/>
      <c r="H17" s="679"/>
      <c r="I17" s="679"/>
      <c r="J17" s="681" t="s">
        <v>1843</v>
      </c>
      <c r="K17" s="682">
        <v>3500</v>
      </c>
      <c r="L17" s="676" t="s">
        <v>940</v>
      </c>
      <c r="M17" s="683">
        <v>40250</v>
      </c>
      <c r="N17" s="683">
        <v>28000</v>
      </c>
    </row>
    <row r="18" spans="1:14" customFormat="1" ht="42.75" customHeight="1" x14ac:dyDescent="0.2">
      <c r="A18" s="491" t="s">
        <v>938</v>
      </c>
      <c r="B18" s="676">
        <v>478</v>
      </c>
      <c r="C18" s="677" t="s">
        <v>951</v>
      </c>
      <c r="D18" s="678" t="s">
        <v>1848</v>
      </c>
      <c r="E18" s="676" t="s">
        <v>1841</v>
      </c>
      <c r="F18" s="679"/>
      <c r="G18" s="676">
        <v>152.63999999999999</v>
      </c>
      <c r="H18" s="679"/>
      <c r="I18" s="679"/>
      <c r="J18" s="681" t="s">
        <v>1849</v>
      </c>
      <c r="K18" s="682">
        <v>2500</v>
      </c>
      <c r="L18" s="676" t="s">
        <v>940</v>
      </c>
      <c r="M18" s="683">
        <v>30000</v>
      </c>
      <c r="N18" s="683">
        <v>20000</v>
      </c>
    </row>
    <row r="19" spans="1:14" customFormat="1" ht="42.75" customHeight="1" x14ac:dyDescent="0.2">
      <c r="A19" s="491" t="s">
        <v>938</v>
      </c>
      <c r="B19" s="676">
        <v>478</v>
      </c>
      <c r="C19" s="677" t="s">
        <v>874</v>
      </c>
      <c r="D19" s="678" t="s">
        <v>1850</v>
      </c>
      <c r="E19" s="676" t="s">
        <v>1841</v>
      </c>
      <c r="F19" s="679"/>
      <c r="G19" s="616">
        <v>300</v>
      </c>
      <c r="H19" s="679"/>
      <c r="I19" s="679"/>
      <c r="J19" s="681" t="s">
        <v>1851</v>
      </c>
      <c r="K19" s="682">
        <v>5500</v>
      </c>
      <c r="L19" s="676" t="s">
        <v>940</v>
      </c>
      <c r="M19" s="683">
        <v>33000</v>
      </c>
      <c r="N19" s="680">
        <v>0</v>
      </c>
    </row>
    <row r="20" spans="1:14" customFormat="1" ht="42.75" customHeight="1" x14ac:dyDescent="0.2">
      <c r="A20" s="491" t="s">
        <v>938</v>
      </c>
      <c r="B20" s="676">
        <v>478</v>
      </c>
      <c r="C20" s="677" t="s">
        <v>874</v>
      </c>
      <c r="D20" s="678" t="s">
        <v>1850</v>
      </c>
      <c r="E20" s="676" t="s">
        <v>1841</v>
      </c>
      <c r="F20" s="679"/>
      <c r="G20" s="616">
        <v>300</v>
      </c>
      <c r="H20" s="679"/>
      <c r="I20" s="679"/>
      <c r="J20" s="681" t="s">
        <v>1852</v>
      </c>
      <c r="K20" s="682">
        <v>6000</v>
      </c>
      <c r="L20" s="676" t="s">
        <v>940</v>
      </c>
      <c r="M20" s="683">
        <v>36000</v>
      </c>
      <c r="N20" s="683">
        <v>48000</v>
      </c>
    </row>
    <row r="21" spans="1:14" customFormat="1" ht="42.75" customHeight="1" x14ac:dyDescent="0.2">
      <c r="A21" s="491" t="s">
        <v>938</v>
      </c>
      <c r="B21" s="676">
        <v>478</v>
      </c>
      <c r="C21" s="677" t="s">
        <v>952</v>
      </c>
      <c r="D21" s="678" t="s">
        <v>953</v>
      </c>
      <c r="E21" s="676" t="s">
        <v>1841</v>
      </c>
      <c r="F21" s="679"/>
      <c r="G21" s="676">
        <v>127.11</v>
      </c>
      <c r="H21" s="679"/>
      <c r="I21" s="679"/>
      <c r="J21" s="681" t="s">
        <v>1843</v>
      </c>
      <c r="K21" s="682">
        <v>4000</v>
      </c>
      <c r="L21" s="676" t="s">
        <v>940</v>
      </c>
      <c r="M21" s="683">
        <v>46000</v>
      </c>
      <c r="N21" s="683">
        <v>32000</v>
      </c>
    </row>
    <row r="22" spans="1:14" customFormat="1" ht="42.75" customHeight="1" x14ac:dyDescent="0.2">
      <c r="A22" s="491" t="s">
        <v>938</v>
      </c>
      <c r="B22" s="676">
        <v>478</v>
      </c>
      <c r="C22" s="677" t="s">
        <v>949</v>
      </c>
      <c r="D22" s="678" t="s">
        <v>950</v>
      </c>
      <c r="E22" s="676" t="s">
        <v>1841</v>
      </c>
      <c r="F22" s="679"/>
      <c r="G22" s="676">
        <v>146.62</v>
      </c>
      <c r="H22" s="679"/>
      <c r="I22" s="679"/>
      <c r="J22" s="681" t="s">
        <v>1853</v>
      </c>
      <c r="K22" s="682">
        <v>3500</v>
      </c>
      <c r="L22" s="676" t="s">
        <v>940</v>
      </c>
      <c r="M22" s="683">
        <v>42000</v>
      </c>
      <c r="N22" s="683">
        <v>28000</v>
      </c>
    </row>
    <row r="23" spans="1:14" customFormat="1" ht="42.75" customHeight="1" x14ac:dyDescent="0.2">
      <c r="A23" s="491" t="s">
        <v>938</v>
      </c>
      <c r="B23" s="676">
        <v>478</v>
      </c>
      <c r="C23" s="677" t="s">
        <v>945</v>
      </c>
      <c r="D23" s="678">
        <v>22407550</v>
      </c>
      <c r="E23" s="676" t="s">
        <v>1841</v>
      </c>
      <c r="F23" s="679"/>
      <c r="G23" s="676">
        <v>180</v>
      </c>
      <c r="H23" s="679"/>
      <c r="I23" s="679"/>
      <c r="J23" s="681" t="s">
        <v>946</v>
      </c>
      <c r="K23" s="682">
        <v>4000</v>
      </c>
      <c r="L23" s="676" t="s">
        <v>940</v>
      </c>
      <c r="M23" s="683">
        <v>46000</v>
      </c>
      <c r="N23" s="683">
        <v>32000</v>
      </c>
    </row>
    <row r="24" spans="1:14" customFormat="1" ht="42.75" customHeight="1" x14ac:dyDescent="0.2">
      <c r="A24" s="491" t="s">
        <v>938</v>
      </c>
      <c r="B24" s="676">
        <v>478</v>
      </c>
      <c r="C24" s="677" t="s">
        <v>1854</v>
      </c>
      <c r="D24" s="678">
        <v>28444207</v>
      </c>
      <c r="E24" s="676" t="s">
        <v>1841</v>
      </c>
      <c r="F24" s="679"/>
      <c r="G24" s="616">
        <v>121</v>
      </c>
      <c r="H24" s="679"/>
      <c r="I24" s="679"/>
      <c r="J24" s="684" t="s">
        <v>1855</v>
      </c>
      <c r="K24" s="682">
        <v>3000</v>
      </c>
      <c r="L24" s="676" t="s">
        <v>940</v>
      </c>
      <c r="M24" s="680">
        <v>0</v>
      </c>
      <c r="N24" s="683">
        <v>24000</v>
      </c>
    </row>
    <row r="25" spans="1:14" customFormat="1" ht="42.75" customHeight="1" x14ac:dyDescent="0.2">
      <c r="A25" s="491" t="s">
        <v>938</v>
      </c>
      <c r="B25" s="676">
        <v>478</v>
      </c>
      <c r="C25" s="677" t="s">
        <v>1856</v>
      </c>
      <c r="D25" s="678">
        <v>28222926</v>
      </c>
      <c r="E25" s="676" t="s">
        <v>1841</v>
      </c>
      <c r="F25" s="679"/>
      <c r="G25" s="616">
        <v>121</v>
      </c>
      <c r="H25" s="679"/>
      <c r="I25" s="679"/>
      <c r="J25" s="684" t="s">
        <v>1855</v>
      </c>
      <c r="K25" s="682">
        <v>3000</v>
      </c>
      <c r="L25" s="676" t="s">
        <v>940</v>
      </c>
      <c r="M25" s="680">
        <v>0</v>
      </c>
      <c r="N25" s="683">
        <v>24000</v>
      </c>
    </row>
    <row r="26" spans="1:14" customFormat="1" ht="42.75" customHeight="1" x14ac:dyDescent="0.2">
      <c r="A26" s="491" t="s">
        <v>938</v>
      </c>
      <c r="B26" s="676">
        <v>478</v>
      </c>
      <c r="C26" s="677" t="s">
        <v>1857</v>
      </c>
      <c r="D26" s="678">
        <v>15491345176</v>
      </c>
      <c r="E26" s="676" t="s">
        <v>1841</v>
      </c>
      <c r="F26" s="679"/>
      <c r="G26" s="676">
        <v>350</v>
      </c>
      <c r="H26" s="679"/>
      <c r="I26" s="679"/>
      <c r="J26" s="681" t="s">
        <v>1858</v>
      </c>
      <c r="K26" s="682">
        <v>9250</v>
      </c>
      <c r="L26" s="676" t="s">
        <v>940</v>
      </c>
      <c r="M26" s="683">
        <v>111000</v>
      </c>
      <c r="N26" s="683">
        <v>74000</v>
      </c>
    </row>
    <row r="27" spans="1:14" s="601" customFormat="1" ht="42.75" customHeight="1" x14ac:dyDescent="0.2">
      <c r="A27" s="491" t="s">
        <v>938</v>
      </c>
      <c r="B27" s="618">
        <v>478</v>
      </c>
      <c r="C27" s="685" t="s">
        <v>876</v>
      </c>
      <c r="D27" s="686" t="s">
        <v>1859</v>
      </c>
      <c r="E27" s="618" t="s">
        <v>1841</v>
      </c>
      <c r="F27" s="687"/>
      <c r="G27" s="618">
        <v>320</v>
      </c>
      <c r="H27" s="687"/>
      <c r="I27" s="687"/>
      <c r="J27" s="688" t="s">
        <v>1860</v>
      </c>
      <c r="K27" s="689">
        <v>5000</v>
      </c>
      <c r="L27" s="618" t="s">
        <v>940</v>
      </c>
      <c r="M27" s="690">
        <v>60000</v>
      </c>
      <c r="N27" s="690">
        <v>40000</v>
      </c>
    </row>
    <row r="28" spans="1:14" customFormat="1" ht="42.75" customHeight="1" x14ac:dyDescent="0.2">
      <c r="A28" s="491" t="s">
        <v>938</v>
      </c>
      <c r="B28" s="676">
        <v>478</v>
      </c>
      <c r="C28" s="677" t="s">
        <v>1861</v>
      </c>
      <c r="D28" s="678" t="s">
        <v>1862</v>
      </c>
      <c r="E28" s="676" t="s">
        <v>1841</v>
      </c>
      <c r="F28" s="679"/>
      <c r="G28" s="676"/>
      <c r="H28" s="679"/>
      <c r="I28" s="679"/>
      <c r="J28" s="681" t="s">
        <v>1863</v>
      </c>
      <c r="K28" s="682">
        <v>2000</v>
      </c>
      <c r="L28" s="676" t="s">
        <v>940</v>
      </c>
      <c r="M28" s="683">
        <v>4000</v>
      </c>
      <c r="N28" s="683">
        <v>4000</v>
      </c>
    </row>
    <row r="29" spans="1:14" customFormat="1" ht="42.75" customHeight="1" x14ac:dyDescent="0.2">
      <c r="A29" s="491" t="s">
        <v>938</v>
      </c>
      <c r="B29" s="676">
        <v>478</v>
      </c>
      <c r="C29" s="677" t="s">
        <v>1864</v>
      </c>
      <c r="D29" s="678">
        <v>25610326</v>
      </c>
      <c r="E29" s="676" t="s">
        <v>1841</v>
      </c>
      <c r="F29" s="679"/>
      <c r="G29" s="676"/>
      <c r="H29" s="679"/>
      <c r="I29" s="679"/>
      <c r="J29" s="681" t="s">
        <v>1865</v>
      </c>
      <c r="K29" s="682">
        <v>7500</v>
      </c>
      <c r="L29" s="676" t="s">
        <v>940</v>
      </c>
      <c r="M29" s="683">
        <v>15000</v>
      </c>
      <c r="N29" s="683">
        <v>15000</v>
      </c>
    </row>
    <row r="30" spans="1:14" customFormat="1" ht="42.75" customHeight="1" x14ac:dyDescent="0.2">
      <c r="A30" s="491" t="s">
        <v>938</v>
      </c>
      <c r="B30" s="676">
        <v>478</v>
      </c>
      <c r="C30" s="677" t="s">
        <v>1866</v>
      </c>
      <c r="D30" s="678">
        <v>44179719</v>
      </c>
      <c r="E30" s="676" t="s">
        <v>1841</v>
      </c>
      <c r="F30" s="679"/>
      <c r="G30" s="676"/>
      <c r="H30" s="679"/>
      <c r="I30" s="679"/>
      <c r="J30" s="681" t="s">
        <v>1865</v>
      </c>
      <c r="K30" s="682">
        <v>4000</v>
      </c>
      <c r="L30" s="676" t="s">
        <v>940</v>
      </c>
      <c r="M30" s="683">
        <v>8000</v>
      </c>
      <c r="N30" s="683">
        <v>8000</v>
      </c>
    </row>
    <row r="31" spans="1:14" customFormat="1" ht="42.75" customHeight="1" x14ac:dyDescent="0.2">
      <c r="A31" s="491" t="s">
        <v>938</v>
      </c>
      <c r="B31" s="676">
        <v>478</v>
      </c>
      <c r="C31" s="677" t="s">
        <v>1839</v>
      </c>
      <c r="D31" s="678">
        <v>28301804</v>
      </c>
      <c r="E31" s="676" t="s">
        <v>1841</v>
      </c>
      <c r="F31" s="679"/>
      <c r="G31" s="676"/>
      <c r="H31" s="679"/>
      <c r="I31" s="679"/>
      <c r="J31" s="681" t="s">
        <v>1865</v>
      </c>
      <c r="K31" s="682">
        <v>5000</v>
      </c>
      <c r="L31" s="676" t="s">
        <v>940</v>
      </c>
      <c r="M31" s="683">
        <v>10000</v>
      </c>
      <c r="N31" s="683">
        <v>10000</v>
      </c>
    </row>
    <row r="32" spans="1:14" customFormat="1" ht="42.75" customHeight="1" x14ac:dyDescent="0.2">
      <c r="A32" s="491" t="s">
        <v>938</v>
      </c>
      <c r="B32" s="676">
        <v>478</v>
      </c>
      <c r="C32" s="677" t="s">
        <v>1867</v>
      </c>
      <c r="D32" s="678" t="s">
        <v>1868</v>
      </c>
      <c r="E32" s="676" t="s">
        <v>1841</v>
      </c>
      <c r="F32" s="679"/>
      <c r="G32" s="676"/>
      <c r="H32" s="679"/>
      <c r="I32" s="679"/>
      <c r="J32" s="681" t="s">
        <v>1865</v>
      </c>
      <c r="K32" s="682">
        <v>4000</v>
      </c>
      <c r="L32" s="676" t="s">
        <v>940</v>
      </c>
      <c r="M32" s="683">
        <v>8000</v>
      </c>
      <c r="N32" s="683">
        <v>8000</v>
      </c>
    </row>
    <row r="33" spans="1:14" customFormat="1" ht="42.75" customHeight="1" x14ac:dyDescent="0.2">
      <c r="A33" s="491" t="s">
        <v>938</v>
      </c>
      <c r="B33" s="676">
        <v>478</v>
      </c>
      <c r="C33" s="677" t="s">
        <v>1869</v>
      </c>
      <c r="D33" s="678" t="s">
        <v>1870</v>
      </c>
      <c r="E33" s="676" t="s">
        <v>1841</v>
      </c>
      <c r="F33" s="679"/>
      <c r="G33" s="676"/>
      <c r="H33" s="679"/>
      <c r="I33" s="679"/>
      <c r="J33" s="681" t="s">
        <v>1871</v>
      </c>
      <c r="K33" s="682">
        <v>6500</v>
      </c>
      <c r="L33" s="676" t="s">
        <v>940</v>
      </c>
      <c r="M33" s="683">
        <v>13000</v>
      </c>
      <c r="N33" s="683">
        <v>13000</v>
      </c>
    </row>
    <row r="34" spans="1:14" customFormat="1" ht="42.75" customHeight="1" x14ac:dyDescent="0.2">
      <c r="A34" s="491" t="s">
        <v>938</v>
      </c>
      <c r="B34" s="676">
        <v>478</v>
      </c>
      <c r="C34" s="677" t="s">
        <v>1872</v>
      </c>
      <c r="D34" s="678" t="s">
        <v>944</v>
      </c>
      <c r="E34" s="676" t="s">
        <v>1841</v>
      </c>
      <c r="F34" s="679"/>
      <c r="G34" s="676"/>
      <c r="H34" s="679"/>
      <c r="I34" s="679"/>
      <c r="J34" s="681" t="s">
        <v>1873</v>
      </c>
      <c r="K34" s="682">
        <v>5500</v>
      </c>
      <c r="L34" s="676" t="s">
        <v>940</v>
      </c>
      <c r="M34" s="692">
        <v>5500</v>
      </c>
      <c r="N34" s="683">
        <v>11000</v>
      </c>
    </row>
    <row r="35" spans="1:14" customFormat="1" ht="42.75" customHeight="1" x14ac:dyDescent="0.2">
      <c r="A35" s="491" t="s">
        <v>938</v>
      </c>
      <c r="B35" s="676">
        <v>478</v>
      </c>
      <c r="C35" s="677" t="s">
        <v>1874</v>
      </c>
      <c r="D35" s="691" t="s">
        <v>1875</v>
      </c>
      <c r="E35" s="676" t="s">
        <v>1841</v>
      </c>
      <c r="F35" s="679"/>
      <c r="G35" s="676"/>
      <c r="H35" s="679"/>
      <c r="I35" s="679"/>
      <c r="J35" s="677" t="s">
        <v>1876</v>
      </c>
      <c r="K35" s="682">
        <v>3000</v>
      </c>
      <c r="L35" s="676" t="s">
        <v>940</v>
      </c>
      <c r="M35" s="683">
        <v>6000</v>
      </c>
      <c r="N35" s="683">
        <v>6000</v>
      </c>
    </row>
    <row r="36" spans="1:14" customFormat="1" ht="42.75" customHeight="1" x14ac:dyDescent="0.2">
      <c r="A36" s="491" t="s">
        <v>938</v>
      </c>
      <c r="B36" s="676">
        <v>478</v>
      </c>
      <c r="C36" s="677" t="s">
        <v>1877</v>
      </c>
      <c r="D36" s="678" t="s">
        <v>1878</v>
      </c>
      <c r="E36" s="676" t="s">
        <v>1841</v>
      </c>
      <c r="F36" s="679"/>
      <c r="G36" s="676"/>
      <c r="H36" s="679"/>
      <c r="I36" s="679"/>
      <c r="J36" s="677" t="s">
        <v>1879</v>
      </c>
      <c r="K36" s="682">
        <v>4500</v>
      </c>
      <c r="L36" s="676" t="s">
        <v>940</v>
      </c>
      <c r="M36" s="692">
        <v>4500</v>
      </c>
      <c r="N36" s="683">
        <v>9000</v>
      </c>
    </row>
    <row r="37" spans="1:14" customFormat="1" ht="42.75" customHeight="1" x14ac:dyDescent="0.2">
      <c r="A37" s="491" t="s">
        <v>938</v>
      </c>
      <c r="B37" s="676">
        <v>478</v>
      </c>
      <c r="C37" s="677" t="s">
        <v>1880</v>
      </c>
      <c r="D37" s="678">
        <v>41562008</v>
      </c>
      <c r="E37" s="676" t="s">
        <v>1841</v>
      </c>
      <c r="F37" s="679"/>
      <c r="G37" s="676"/>
      <c r="H37" s="679"/>
      <c r="I37" s="679"/>
      <c r="J37" s="677" t="s">
        <v>1879</v>
      </c>
      <c r="K37" s="682">
        <v>4000</v>
      </c>
      <c r="L37" s="676" t="s">
        <v>940</v>
      </c>
      <c r="M37" s="692">
        <v>4000</v>
      </c>
      <c r="N37" s="683">
        <v>8000</v>
      </c>
    </row>
    <row r="38" spans="1:14" customFormat="1" ht="42.75" customHeight="1" x14ac:dyDescent="0.2">
      <c r="A38" s="491" t="s">
        <v>938</v>
      </c>
      <c r="B38" s="676">
        <v>478</v>
      </c>
      <c r="C38" s="677" t="s">
        <v>1881</v>
      </c>
      <c r="D38" s="678" t="s">
        <v>1882</v>
      </c>
      <c r="E38" s="676" t="s">
        <v>1841</v>
      </c>
      <c r="F38" s="679"/>
      <c r="G38" s="676"/>
      <c r="H38" s="679"/>
      <c r="I38" s="679"/>
      <c r="J38" s="677" t="s">
        <v>1879</v>
      </c>
      <c r="K38" s="682">
        <v>3500</v>
      </c>
      <c r="L38" s="676" t="s">
        <v>940</v>
      </c>
      <c r="M38" s="692">
        <v>3500</v>
      </c>
      <c r="N38" s="683">
        <v>7000</v>
      </c>
    </row>
    <row r="39" spans="1:14" customFormat="1" ht="42.75" customHeight="1" x14ac:dyDescent="0.2">
      <c r="A39" s="491" t="s">
        <v>938</v>
      </c>
      <c r="B39" s="676">
        <v>478</v>
      </c>
      <c r="C39" s="677" t="s">
        <v>1883</v>
      </c>
      <c r="D39" s="678">
        <v>28803248</v>
      </c>
      <c r="E39" s="676" t="s">
        <v>1841</v>
      </c>
      <c r="F39" s="679"/>
      <c r="G39" s="676"/>
      <c r="H39" s="679"/>
      <c r="I39" s="679"/>
      <c r="J39" s="677" t="s">
        <v>1879</v>
      </c>
      <c r="K39" s="682">
        <v>5500</v>
      </c>
      <c r="L39" s="676" t="s">
        <v>940</v>
      </c>
      <c r="M39" s="692">
        <v>5500</v>
      </c>
      <c r="N39" s="683">
        <v>11000</v>
      </c>
    </row>
    <row r="40" spans="1:14" customFormat="1" ht="42.75" customHeight="1" x14ac:dyDescent="0.2">
      <c r="A40" s="491" t="s">
        <v>938</v>
      </c>
      <c r="B40" s="676">
        <v>478</v>
      </c>
      <c r="C40" s="677" t="s">
        <v>1884</v>
      </c>
      <c r="D40" s="678">
        <v>30560927</v>
      </c>
      <c r="E40" s="676" t="s">
        <v>1841</v>
      </c>
      <c r="F40" s="679"/>
      <c r="G40" s="676"/>
      <c r="H40" s="679"/>
      <c r="I40" s="679"/>
      <c r="J40" s="677" t="s">
        <v>1879</v>
      </c>
      <c r="K40" s="682">
        <v>2800</v>
      </c>
      <c r="L40" s="676" t="s">
        <v>940</v>
      </c>
      <c r="M40" s="692">
        <v>2800</v>
      </c>
      <c r="N40" s="683">
        <v>5600</v>
      </c>
    </row>
    <row r="41" spans="1:14" customFormat="1" ht="42.75" customHeight="1" x14ac:dyDescent="0.2">
      <c r="A41" s="491" t="s">
        <v>938</v>
      </c>
      <c r="B41" s="676">
        <v>478</v>
      </c>
      <c r="C41" s="677" t="s">
        <v>1885</v>
      </c>
      <c r="D41" s="678" t="s">
        <v>942</v>
      </c>
      <c r="E41" s="676" t="s">
        <v>1841</v>
      </c>
      <c r="F41" s="679"/>
      <c r="G41" s="676"/>
      <c r="H41" s="679"/>
      <c r="I41" s="679"/>
      <c r="J41" s="677" t="s">
        <v>1879</v>
      </c>
      <c r="K41" s="683">
        <v>6000</v>
      </c>
      <c r="L41" s="676" t="s">
        <v>940</v>
      </c>
      <c r="M41" s="683">
        <v>6000</v>
      </c>
      <c r="N41" s="683">
        <v>12000</v>
      </c>
    </row>
    <row r="42" spans="1:14" customFormat="1" ht="42.75" customHeight="1" x14ac:dyDescent="0.2">
      <c r="A42" s="491" t="s">
        <v>938</v>
      </c>
      <c r="B42" s="676">
        <v>478</v>
      </c>
      <c r="C42" s="677" t="s">
        <v>1886</v>
      </c>
      <c r="D42" s="678">
        <v>15377452</v>
      </c>
      <c r="E42" s="676" t="s">
        <v>1841</v>
      </c>
      <c r="F42" s="679"/>
      <c r="G42" s="676"/>
      <c r="H42" s="679"/>
      <c r="I42" s="679"/>
      <c r="J42" s="677" t="s">
        <v>1879</v>
      </c>
      <c r="K42" s="683">
        <v>7500</v>
      </c>
      <c r="L42" s="676" t="s">
        <v>940</v>
      </c>
      <c r="M42" s="683">
        <v>7500</v>
      </c>
      <c r="N42" s="683">
        <v>15000</v>
      </c>
    </row>
    <row r="43" spans="1:14" customFormat="1" ht="42.75" customHeight="1" x14ac:dyDescent="0.2">
      <c r="A43" s="491" t="s">
        <v>938</v>
      </c>
      <c r="B43" s="676">
        <v>478</v>
      </c>
      <c r="C43" s="677" t="s">
        <v>1887</v>
      </c>
      <c r="D43" s="678">
        <v>31122733</v>
      </c>
      <c r="E43" s="676" t="s">
        <v>1841</v>
      </c>
      <c r="F43" s="679"/>
      <c r="G43" s="676"/>
      <c r="H43" s="679"/>
      <c r="I43" s="679"/>
      <c r="J43" s="677" t="s">
        <v>1879</v>
      </c>
      <c r="K43" s="683">
        <v>4000</v>
      </c>
      <c r="L43" s="676" t="s">
        <v>940</v>
      </c>
      <c r="M43" s="683">
        <v>4000</v>
      </c>
      <c r="N43" s="683">
        <v>8000</v>
      </c>
    </row>
    <row r="44" spans="1:14" customFormat="1" ht="42.75" customHeight="1" x14ac:dyDescent="0.2">
      <c r="A44" s="491" t="s">
        <v>938</v>
      </c>
      <c r="B44" s="676">
        <v>478</v>
      </c>
      <c r="C44" s="677" t="s">
        <v>1888</v>
      </c>
      <c r="D44" s="678">
        <v>33561102</v>
      </c>
      <c r="E44" s="676" t="s">
        <v>1841</v>
      </c>
      <c r="F44" s="679"/>
      <c r="G44" s="676"/>
      <c r="H44" s="679"/>
      <c r="I44" s="679"/>
      <c r="J44" s="677" t="s">
        <v>1879</v>
      </c>
      <c r="K44" s="692">
        <v>3500</v>
      </c>
      <c r="L44" s="676" t="s">
        <v>940</v>
      </c>
      <c r="M44" s="692">
        <v>3500</v>
      </c>
      <c r="N44" s="683">
        <v>7000</v>
      </c>
    </row>
    <row r="45" spans="1:14" customFormat="1" ht="42.75" customHeight="1" x14ac:dyDescent="0.2">
      <c r="A45" s="491" t="s">
        <v>938</v>
      </c>
      <c r="B45" s="676">
        <v>478</v>
      </c>
      <c r="C45" s="677" t="s">
        <v>941</v>
      </c>
      <c r="D45" s="678">
        <v>28444129</v>
      </c>
      <c r="E45" s="676" t="s">
        <v>1841</v>
      </c>
      <c r="F45" s="679"/>
      <c r="G45" s="676"/>
      <c r="H45" s="679"/>
      <c r="I45" s="679"/>
      <c r="J45" s="677" t="s">
        <v>1879</v>
      </c>
      <c r="K45" s="683">
        <v>6000</v>
      </c>
      <c r="L45" s="676" t="s">
        <v>940</v>
      </c>
      <c r="M45" s="683">
        <v>6000</v>
      </c>
      <c r="N45" s="683">
        <v>12000</v>
      </c>
    </row>
    <row r="46" spans="1:14" customFormat="1" ht="42.75" customHeight="1" x14ac:dyDescent="0.2">
      <c r="A46" s="491" t="s">
        <v>938</v>
      </c>
      <c r="B46" s="676">
        <v>478</v>
      </c>
      <c r="C46" s="677" t="s">
        <v>1889</v>
      </c>
      <c r="D46" s="678">
        <v>27361479</v>
      </c>
      <c r="E46" s="676" t="s">
        <v>1841</v>
      </c>
      <c r="F46" s="679"/>
      <c r="G46" s="676"/>
      <c r="H46" s="679"/>
      <c r="I46" s="679"/>
      <c r="J46" s="677" t="s">
        <v>1879</v>
      </c>
      <c r="K46" s="683">
        <v>4400</v>
      </c>
      <c r="L46" s="676" t="s">
        <v>940</v>
      </c>
      <c r="M46" s="683">
        <v>4400</v>
      </c>
      <c r="N46" s="683">
        <v>8800</v>
      </c>
    </row>
    <row r="47" spans="1:14" customFormat="1" ht="42.75" customHeight="1" x14ac:dyDescent="0.2">
      <c r="A47" s="491" t="s">
        <v>938</v>
      </c>
      <c r="B47" s="676">
        <v>478</v>
      </c>
      <c r="C47" s="677" t="s">
        <v>943</v>
      </c>
      <c r="D47" s="691" t="s">
        <v>1890</v>
      </c>
      <c r="E47" s="676" t="s">
        <v>1841</v>
      </c>
      <c r="F47" s="679"/>
      <c r="G47" s="676"/>
      <c r="H47" s="679"/>
      <c r="I47" s="679"/>
      <c r="J47" s="677" t="s">
        <v>1879</v>
      </c>
      <c r="K47" s="683">
        <v>7000</v>
      </c>
      <c r="L47" s="676" t="s">
        <v>940</v>
      </c>
      <c r="M47" s="683">
        <v>7000</v>
      </c>
      <c r="N47" s="683">
        <v>14000</v>
      </c>
    </row>
    <row r="48" spans="1:14" customFormat="1" ht="42.75" customHeight="1" x14ac:dyDescent="0.2">
      <c r="A48" s="491" t="s">
        <v>938</v>
      </c>
      <c r="B48" s="676">
        <v>478</v>
      </c>
      <c r="C48" s="677" t="s">
        <v>1891</v>
      </c>
      <c r="D48" s="678">
        <v>28227154</v>
      </c>
      <c r="E48" s="676" t="s">
        <v>1841</v>
      </c>
      <c r="F48" s="679"/>
      <c r="G48" s="676"/>
      <c r="H48" s="679"/>
      <c r="I48" s="679"/>
      <c r="J48" s="677" t="s">
        <v>1879</v>
      </c>
      <c r="K48" s="683">
        <v>6000</v>
      </c>
      <c r="L48" s="676" t="s">
        <v>940</v>
      </c>
      <c r="M48" s="683">
        <v>6000</v>
      </c>
      <c r="N48" s="683">
        <v>12000</v>
      </c>
    </row>
    <row r="49" spans="1:14" s="498" customFormat="1" ht="18" customHeight="1" x14ac:dyDescent="0.2">
      <c r="A49" s="499"/>
      <c r="B49" s="500"/>
      <c r="C49" s="500"/>
      <c r="D49" s="500"/>
      <c r="E49" s="501"/>
      <c r="F49" s="502"/>
      <c r="G49" s="501"/>
      <c r="H49" s="503"/>
      <c r="I49" s="503"/>
      <c r="J49" s="500"/>
      <c r="K49" s="500"/>
      <c r="L49" s="504"/>
      <c r="M49" s="505">
        <f>SUM(M8:M48)</f>
        <v>904250</v>
      </c>
      <c r="N49" s="505">
        <f>SUM(N8:N48)</f>
        <v>782800</v>
      </c>
    </row>
    <row r="50" spans="1:14" x14ac:dyDescent="0.2">
      <c r="A50" s="103" t="s">
        <v>994</v>
      </c>
    </row>
  </sheetData>
  <mergeCells count="6">
    <mergeCell ref="M4:M5"/>
    <mergeCell ref="N4:N5"/>
    <mergeCell ref="C4:D4"/>
    <mergeCell ref="A4:B4"/>
    <mergeCell ref="J4:L4"/>
    <mergeCell ref="E4:I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fitToHeight="0" orientation="landscape" r:id="rId1"/>
  <headerFooter alignWithMargins="0">
    <oddHeader>&amp;C&amp;"Arial,Negrita"&amp;18PROYECTO DE PRESUPUESTO 2021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D21"/>
  <sheetViews>
    <sheetView view="pageLayout" zoomScaleNormal="100" workbookViewId="0">
      <selection activeCell="A25" sqref="A25"/>
    </sheetView>
  </sheetViews>
  <sheetFormatPr baseColWidth="10" defaultColWidth="11.28515625" defaultRowHeight="12.75" x14ac:dyDescent="0.2"/>
  <cols>
    <col min="1" max="1" width="58" customWidth="1"/>
    <col min="2" max="2" width="11.140625" bestFit="1" customWidth="1"/>
    <col min="3" max="3" width="11.5703125" customWidth="1"/>
    <col min="4" max="4" width="10.85546875" customWidth="1"/>
  </cols>
  <sheetData>
    <row r="1" spans="1:4" x14ac:dyDescent="0.2">
      <c r="A1" s="112" t="s">
        <v>972</v>
      </c>
    </row>
    <row r="2" spans="1:4" x14ac:dyDescent="0.2">
      <c r="A2" s="114" t="s">
        <v>489</v>
      </c>
    </row>
    <row r="3" spans="1:4" s="134" customFormat="1" ht="28.35" customHeight="1" x14ac:dyDescent="0.2">
      <c r="A3" s="146" t="s">
        <v>362</v>
      </c>
      <c r="B3" s="147">
        <v>2019</v>
      </c>
      <c r="C3" s="147">
        <v>2020</v>
      </c>
      <c r="D3" s="147">
        <v>2021</v>
      </c>
    </row>
    <row r="4" spans="1:4" s="138" customFormat="1" x14ac:dyDescent="0.2">
      <c r="A4" s="137" t="s">
        <v>359</v>
      </c>
      <c r="B4" s="222">
        <v>38670544</v>
      </c>
      <c r="C4" s="222">
        <v>41759116</v>
      </c>
      <c r="D4" s="222">
        <v>40157377</v>
      </c>
    </row>
    <row r="5" spans="1:4" s="138" customFormat="1" x14ac:dyDescent="0.2">
      <c r="A5" s="137" t="s">
        <v>360</v>
      </c>
      <c r="B5" s="222">
        <v>10800338</v>
      </c>
      <c r="C5" s="222">
        <v>30702107</v>
      </c>
      <c r="D5" s="222">
        <v>122358576</v>
      </c>
    </row>
    <row r="6" spans="1:4" s="138" customFormat="1" x14ac:dyDescent="0.2">
      <c r="A6" s="137" t="s">
        <v>361</v>
      </c>
      <c r="B6" s="222">
        <v>0</v>
      </c>
      <c r="C6" s="222">
        <v>0</v>
      </c>
      <c r="D6" s="222">
        <v>0</v>
      </c>
    </row>
    <row r="7" spans="1:4" s="143" customFormat="1" ht="28.35" customHeight="1" x14ac:dyDescent="0.2">
      <c r="A7" s="144" t="s">
        <v>353</v>
      </c>
      <c r="B7" s="223">
        <f>SUM(B4:B6)</f>
        <v>49470882</v>
      </c>
      <c r="C7" s="223">
        <f t="shared" ref="C7:D7" si="0">SUM(C4:C6)</f>
        <v>72461223</v>
      </c>
      <c r="D7" s="223">
        <f t="shared" si="0"/>
        <v>162515953</v>
      </c>
    </row>
    <row r="9" spans="1:4" s="134" customFormat="1" ht="28.35" customHeight="1" x14ac:dyDescent="0.2">
      <c r="A9" s="146" t="s">
        <v>363</v>
      </c>
      <c r="B9" s="147">
        <v>2019</v>
      </c>
      <c r="C9" s="147" t="s">
        <v>996</v>
      </c>
      <c r="D9" s="147" t="s">
        <v>997</v>
      </c>
    </row>
    <row r="10" spans="1:4" s="138" customFormat="1" x14ac:dyDescent="0.2">
      <c r="A10" s="137" t="s">
        <v>359</v>
      </c>
      <c r="B10" s="222">
        <v>43879941</v>
      </c>
      <c r="C10" s="222">
        <v>40136126</v>
      </c>
      <c r="D10" s="222">
        <v>40157377</v>
      </c>
    </row>
    <row r="11" spans="1:4" s="138" customFormat="1" x14ac:dyDescent="0.2">
      <c r="A11" s="137" t="s">
        <v>360</v>
      </c>
      <c r="B11" s="222">
        <v>47990838</v>
      </c>
      <c r="C11" s="222">
        <v>64542863</v>
      </c>
      <c r="D11" s="222">
        <v>122358576</v>
      </c>
    </row>
    <row r="12" spans="1:4" s="138" customFormat="1" x14ac:dyDescent="0.2">
      <c r="A12" s="137" t="s">
        <v>361</v>
      </c>
      <c r="B12" s="222">
        <v>0</v>
      </c>
      <c r="C12" s="222">
        <v>0</v>
      </c>
      <c r="D12" s="222">
        <v>0</v>
      </c>
    </row>
    <row r="13" spans="1:4" s="143" customFormat="1" ht="28.35" customHeight="1" x14ac:dyDescent="0.2">
      <c r="A13" s="144" t="s">
        <v>354</v>
      </c>
      <c r="B13" s="223">
        <f>SUM(B10:B12)</f>
        <v>91870779</v>
      </c>
      <c r="C13" s="223">
        <f t="shared" ref="C13:D13" si="1">SUM(C10:C12)</f>
        <v>104678989</v>
      </c>
      <c r="D13" s="223">
        <f t="shared" si="1"/>
        <v>162515953</v>
      </c>
    </row>
    <row r="15" spans="1:4" s="134" customFormat="1" ht="28.35" customHeight="1" x14ac:dyDescent="0.2">
      <c r="A15" s="146" t="s">
        <v>364</v>
      </c>
      <c r="B15" s="147">
        <v>2019</v>
      </c>
      <c r="C15" s="147" t="s">
        <v>996</v>
      </c>
      <c r="D15" s="147" t="s">
        <v>997</v>
      </c>
    </row>
    <row r="16" spans="1:4" s="138" customFormat="1" x14ac:dyDescent="0.2">
      <c r="A16" s="137" t="s">
        <v>359</v>
      </c>
      <c r="B16" s="222">
        <v>37180335.850000001</v>
      </c>
      <c r="C16" s="222">
        <v>14995245.859999999</v>
      </c>
      <c r="D16" s="222">
        <v>40157377</v>
      </c>
    </row>
    <row r="17" spans="1:4" s="138" customFormat="1" x14ac:dyDescent="0.2">
      <c r="A17" s="137" t="s">
        <v>360</v>
      </c>
      <c r="B17" s="222">
        <v>39081718.530000001</v>
      </c>
      <c r="C17" s="222">
        <v>35650057.18</v>
      </c>
      <c r="D17" s="222">
        <v>122358576</v>
      </c>
    </row>
    <row r="18" spans="1:4" s="138" customFormat="1" x14ac:dyDescent="0.2">
      <c r="A18" s="137" t="s">
        <v>361</v>
      </c>
      <c r="B18" s="222">
        <v>0</v>
      </c>
      <c r="C18" s="222">
        <v>0</v>
      </c>
      <c r="D18" s="222">
        <v>0</v>
      </c>
    </row>
    <row r="19" spans="1:4" s="143" customFormat="1" ht="28.35" customHeight="1" x14ac:dyDescent="0.2">
      <c r="A19" s="144" t="s">
        <v>355</v>
      </c>
      <c r="B19" s="223">
        <f>SUM(B16:B18)</f>
        <v>76262054.379999995</v>
      </c>
      <c r="C19" s="223">
        <f t="shared" ref="C19:D19" si="2">SUM(C16:C18)</f>
        <v>50645303.039999999</v>
      </c>
      <c r="D19" s="223">
        <f t="shared" si="2"/>
        <v>162515953</v>
      </c>
    </row>
    <row r="20" spans="1:4" x14ac:dyDescent="0.2">
      <c r="A20" s="202" t="s">
        <v>973</v>
      </c>
    </row>
    <row r="21" spans="1:4" x14ac:dyDescent="0.2">
      <c r="A21" s="203" t="s">
        <v>974</v>
      </c>
    </row>
  </sheetData>
  <pageMargins left="0.70866141732283472" right="0.51181102362204722" top="0.74803149606299213" bottom="0.74803149606299213" header="0.31496062992125984" footer="0.31496062992125984"/>
  <pageSetup paperSize="9" orientation="portrait" r:id="rId1"/>
  <headerFooter>
    <oddHeader xml:space="preserve">&amp;L&amp;"Arial,Negrita"&amp;14
&amp;C&amp;"Arial,Negrita"&amp;18PROYECTO DE PRESUPUESTO 2021&amp;R&amp;"Arial,Negrita"&amp;14 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D54"/>
  <sheetViews>
    <sheetView view="pageLayout" zoomScaleNormal="100" workbookViewId="0">
      <selection activeCell="A38" sqref="A38"/>
    </sheetView>
  </sheetViews>
  <sheetFormatPr baseColWidth="10" defaultColWidth="11.28515625" defaultRowHeight="12.75" x14ac:dyDescent="0.2"/>
  <cols>
    <col min="1" max="1" width="52.140625" customWidth="1"/>
    <col min="2" max="4" width="11.28515625" customWidth="1"/>
  </cols>
  <sheetData>
    <row r="1" spans="1:4" x14ac:dyDescent="0.2">
      <c r="A1" s="112" t="s">
        <v>975</v>
      </c>
    </row>
    <row r="2" spans="1:4" x14ac:dyDescent="0.2">
      <c r="A2" s="114" t="s">
        <v>489</v>
      </c>
    </row>
    <row r="3" spans="1:4" s="134" customFormat="1" ht="28.35" customHeight="1" x14ac:dyDescent="0.2">
      <c r="A3" s="146" t="s">
        <v>358</v>
      </c>
      <c r="B3" s="147">
        <v>2019</v>
      </c>
      <c r="C3" s="147">
        <v>2020</v>
      </c>
      <c r="D3" s="147">
        <v>2021</v>
      </c>
    </row>
    <row r="4" spans="1:4" s="140" customFormat="1" x14ac:dyDescent="0.2">
      <c r="A4" s="139" t="s">
        <v>119</v>
      </c>
      <c r="B4" s="224">
        <f t="shared" ref="B4:C4" si="0">SUM(B5:B10)</f>
        <v>49407335</v>
      </c>
      <c r="C4" s="224">
        <f t="shared" si="0"/>
        <v>71042444</v>
      </c>
      <c r="D4" s="224">
        <f>SUM(D5:D10)</f>
        <v>159515953</v>
      </c>
    </row>
    <row r="5" spans="1:4" s="138" customFormat="1" x14ac:dyDescent="0.2">
      <c r="A5" s="136" t="s">
        <v>108</v>
      </c>
      <c r="B5" s="222">
        <v>0</v>
      </c>
      <c r="C5" s="222">
        <v>0</v>
      </c>
      <c r="D5" s="222">
        <v>0</v>
      </c>
    </row>
    <row r="6" spans="1:4" s="138" customFormat="1" x14ac:dyDescent="0.2">
      <c r="A6" s="136" t="s">
        <v>109</v>
      </c>
      <c r="B6" s="222">
        <v>20398559</v>
      </c>
      <c r="C6" s="222">
        <v>26654780</v>
      </c>
      <c r="D6" s="222">
        <v>41324952</v>
      </c>
    </row>
    <row r="7" spans="1:4" s="138" customFormat="1" x14ac:dyDescent="0.2">
      <c r="A7" s="136" t="s">
        <v>110</v>
      </c>
      <c r="B7" s="222">
        <v>5161568</v>
      </c>
      <c r="C7" s="222">
        <v>5241449</v>
      </c>
      <c r="D7" s="222">
        <v>4398812</v>
      </c>
    </row>
    <row r="8" spans="1:4" s="138" customFormat="1" x14ac:dyDescent="0.2">
      <c r="A8" s="136" t="s">
        <v>111</v>
      </c>
      <c r="B8" s="222">
        <v>23337208</v>
      </c>
      <c r="C8" s="222">
        <v>38636215</v>
      </c>
      <c r="D8" s="222">
        <v>113562189</v>
      </c>
    </row>
    <row r="9" spans="1:4" s="138" customFormat="1" x14ac:dyDescent="0.2">
      <c r="A9" s="136" t="s">
        <v>140</v>
      </c>
      <c r="B9" s="222">
        <v>0</v>
      </c>
      <c r="C9" s="222">
        <v>0</v>
      </c>
      <c r="D9" s="222">
        <v>0</v>
      </c>
    </row>
    <row r="10" spans="1:4" s="138" customFormat="1" x14ac:dyDescent="0.2">
      <c r="A10" s="136" t="s">
        <v>141</v>
      </c>
      <c r="B10" s="222">
        <v>510000</v>
      </c>
      <c r="C10" s="222">
        <v>510000</v>
      </c>
      <c r="D10" s="222">
        <v>230000</v>
      </c>
    </row>
    <row r="11" spans="1:4" s="138" customFormat="1" x14ac:dyDescent="0.2">
      <c r="A11" s="139" t="s">
        <v>107</v>
      </c>
      <c r="B11" s="224">
        <f t="shared" ref="B11:C11" si="1">SUM(B12:B15)</f>
        <v>63547</v>
      </c>
      <c r="C11" s="224">
        <f t="shared" si="1"/>
        <v>1418779</v>
      </c>
      <c r="D11" s="224">
        <f>SUM(D12:D15)</f>
        <v>3000000</v>
      </c>
    </row>
    <row r="12" spans="1:4" s="138" customFormat="1" x14ac:dyDescent="0.2">
      <c r="A12" s="136" t="s">
        <v>139</v>
      </c>
      <c r="B12" s="222">
        <v>0</v>
      </c>
      <c r="C12" s="222">
        <v>0</v>
      </c>
      <c r="D12" s="222">
        <v>0</v>
      </c>
    </row>
    <row r="13" spans="1:4" s="138" customFormat="1" x14ac:dyDescent="0.2">
      <c r="A13" s="136" t="s">
        <v>142</v>
      </c>
      <c r="B13" s="222">
        <v>0</v>
      </c>
      <c r="C13" s="222">
        <v>0</v>
      </c>
      <c r="D13" s="222">
        <v>0</v>
      </c>
    </row>
    <row r="14" spans="1:4" s="138" customFormat="1" x14ac:dyDescent="0.2">
      <c r="A14" s="136" t="s">
        <v>116</v>
      </c>
      <c r="B14" s="222">
        <v>63547</v>
      </c>
      <c r="C14" s="222">
        <v>1418779</v>
      </c>
      <c r="D14" s="222">
        <v>3000000</v>
      </c>
    </row>
    <row r="15" spans="1:4" s="138" customFormat="1" x14ac:dyDescent="0.2">
      <c r="A15" s="136" t="s">
        <v>117</v>
      </c>
      <c r="B15" s="222">
        <v>0</v>
      </c>
      <c r="C15" s="222">
        <v>0</v>
      </c>
      <c r="D15" s="222">
        <v>0</v>
      </c>
    </row>
    <row r="16" spans="1:4" s="138" customFormat="1" x14ac:dyDescent="0.2">
      <c r="A16" s="139" t="s">
        <v>95</v>
      </c>
      <c r="B16" s="224">
        <f t="shared" ref="B16:C16" si="2">+B17</f>
        <v>0</v>
      </c>
      <c r="C16" s="224">
        <f t="shared" si="2"/>
        <v>0</v>
      </c>
      <c r="D16" s="224">
        <f>+D17</f>
        <v>0</v>
      </c>
    </row>
    <row r="17" spans="1:4" s="138" customFormat="1" x14ac:dyDescent="0.2">
      <c r="A17" s="136" t="s">
        <v>118</v>
      </c>
      <c r="B17" s="222">
        <v>0</v>
      </c>
      <c r="C17" s="222">
        <v>0</v>
      </c>
      <c r="D17" s="222">
        <v>0</v>
      </c>
    </row>
    <row r="18" spans="1:4" s="143" customFormat="1" ht="18" customHeight="1" x14ac:dyDescent="0.2">
      <c r="A18" s="141" t="s">
        <v>353</v>
      </c>
      <c r="B18" s="223">
        <f>+B4+B11+B16</f>
        <v>49470882</v>
      </c>
      <c r="C18" s="223">
        <f t="shared" ref="C18:D18" si="3">+C4+C11+C16</f>
        <v>72461223</v>
      </c>
      <c r="D18" s="223">
        <f t="shared" si="3"/>
        <v>162515953</v>
      </c>
    </row>
    <row r="20" spans="1:4" s="134" customFormat="1" ht="28.35" customHeight="1" x14ac:dyDescent="0.2">
      <c r="A20" s="146" t="s">
        <v>357</v>
      </c>
      <c r="B20" s="147">
        <v>2019</v>
      </c>
      <c r="C20" s="147" t="s">
        <v>996</v>
      </c>
      <c r="D20" s="147" t="s">
        <v>997</v>
      </c>
    </row>
    <row r="21" spans="1:4" s="140" customFormat="1" x14ac:dyDescent="0.2">
      <c r="A21" s="139" t="s">
        <v>119</v>
      </c>
      <c r="B21" s="224">
        <f>SUM(B22:B27)</f>
        <v>90079721</v>
      </c>
      <c r="C21" s="224">
        <f t="shared" ref="C21:D21" si="4">SUM(C22:C27)</f>
        <v>103236209</v>
      </c>
      <c r="D21" s="224">
        <f t="shared" si="4"/>
        <v>159515953</v>
      </c>
    </row>
    <row r="22" spans="1:4" s="138" customFormat="1" x14ac:dyDescent="0.2">
      <c r="A22" s="136" t="s">
        <v>108</v>
      </c>
      <c r="B22" s="222">
        <v>0</v>
      </c>
      <c r="C22" s="222">
        <v>0</v>
      </c>
      <c r="D22" s="222">
        <v>0</v>
      </c>
    </row>
    <row r="23" spans="1:4" s="138" customFormat="1" x14ac:dyDescent="0.2">
      <c r="A23" s="136" t="s">
        <v>109</v>
      </c>
      <c r="B23" s="222">
        <v>32099186</v>
      </c>
      <c r="C23" s="222">
        <v>33821426</v>
      </c>
      <c r="D23" s="222">
        <v>41324952</v>
      </c>
    </row>
    <row r="24" spans="1:4" s="138" customFormat="1" x14ac:dyDescent="0.2">
      <c r="A24" s="136" t="s">
        <v>110</v>
      </c>
      <c r="B24" s="222">
        <v>4575574</v>
      </c>
      <c r="C24" s="222">
        <v>5302109</v>
      </c>
      <c r="D24" s="222">
        <v>4398812</v>
      </c>
    </row>
    <row r="25" spans="1:4" s="138" customFormat="1" x14ac:dyDescent="0.2">
      <c r="A25" s="136" t="s">
        <v>111</v>
      </c>
      <c r="B25" s="222">
        <v>51876768</v>
      </c>
      <c r="C25" s="222">
        <v>63543863</v>
      </c>
      <c r="D25" s="222">
        <v>113562189</v>
      </c>
    </row>
    <row r="26" spans="1:4" s="138" customFormat="1" x14ac:dyDescent="0.2">
      <c r="A26" s="136" t="s">
        <v>140</v>
      </c>
      <c r="B26" s="222">
        <v>135740</v>
      </c>
      <c r="C26" s="222">
        <v>57352</v>
      </c>
      <c r="D26" s="222">
        <v>0</v>
      </c>
    </row>
    <row r="27" spans="1:4" s="138" customFormat="1" x14ac:dyDescent="0.2">
      <c r="A27" s="136" t="s">
        <v>141</v>
      </c>
      <c r="B27" s="222">
        <v>1392453</v>
      </c>
      <c r="C27" s="222">
        <v>511459</v>
      </c>
      <c r="D27" s="222">
        <v>230000</v>
      </c>
    </row>
    <row r="28" spans="1:4" s="138" customFormat="1" x14ac:dyDescent="0.2">
      <c r="A28" s="139" t="s">
        <v>107</v>
      </c>
      <c r="B28" s="224">
        <f>SUM(B29:B32)</f>
        <v>1791058</v>
      </c>
      <c r="C28" s="224">
        <f t="shared" ref="C28:D28" si="5">SUM(C29:C32)</f>
        <v>1442780</v>
      </c>
      <c r="D28" s="224">
        <f t="shared" si="5"/>
        <v>3000000</v>
      </c>
    </row>
    <row r="29" spans="1:4" s="138" customFormat="1" x14ac:dyDescent="0.2">
      <c r="A29" s="136" t="s">
        <v>139</v>
      </c>
      <c r="B29" s="222">
        <v>0</v>
      </c>
      <c r="C29" s="222">
        <v>0</v>
      </c>
      <c r="D29" s="222">
        <v>0</v>
      </c>
    </row>
    <row r="30" spans="1:4" s="138" customFormat="1" x14ac:dyDescent="0.2">
      <c r="A30" s="136" t="s">
        <v>142</v>
      </c>
      <c r="B30" s="222">
        <v>0</v>
      </c>
      <c r="C30" s="222">
        <v>0</v>
      </c>
      <c r="D30" s="222">
        <v>0</v>
      </c>
    </row>
    <row r="31" spans="1:4" s="138" customFormat="1" x14ac:dyDescent="0.2">
      <c r="A31" s="136" t="s">
        <v>116</v>
      </c>
      <c r="B31" s="222">
        <v>1791058</v>
      </c>
      <c r="C31" s="222">
        <v>1442780</v>
      </c>
      <c r="D31" s="222">
        <v>3000000</v>
      </c>
    </row>
    <row r="32" spans="1:4" s="138" customFormat="1" x14ac:dyDescent="0.2">
      <c r="A32" s="136" t="s">
        <v>117</v>
      </c>
      <c r="B32" s="222">
        <v>0</v>
      </c>
      <c r="C32" s="222">
        <v>0</v>
      </c>
      <c r="D32" s="222">
        <v>0</v>
      </c>
    </row>
    <row r="33" spans="1:4" s="138" customFormat="1" x14ac:dyDescent="0.2">
      <c r="A33" s="139" t="s">
        <v>95</v>
      </c>
      <c r="B33" s="224">
        <f>+B34</f>
        <v>0</v>
      </c>
      <c r="C33" s="224">
        <f t="shared" ref="C33:D33" si="6">+C34</f>
        <v>0</v>
      </c>
      <c r="D33" s="224">
        <f t="shared" si="6"/>
        <v>0</v>
      </c>
    </row>
    <row r="34" spans="1:4" s="138" customFormat="1" x14ac:dyDescent="0.2">
      <c r="A34" s="136" t="s">
        <v>118</v>
      </c>
      <c r="B34" s="222">
        <v>0</v>
      </c>
      <c r="C34" s="222">
        <v>0</v>
      </c>
      <c r="D34" s="222">
        <v>0</v>
      </c>
    </row>
    <row r="35" spans="1:4" s="143" customFormat="1" ht="18" customHeight="1" x14ac:dyDescent="0.2">
      <c r="A35" s="141" t="s">
        <v>354</v>
      </c>
      <c r="B35" s="223">
        <f>+B21+B28+B33</f>
        <v>91870779</v>
      </c>
      <c r="C35" s="223">
        <f t="shared" ref="C35:D35" si="7">+C21+C28+C33</f>
        <v>104678989</v>
      </c>
      <c r="D35" s="223">
        <f t="shared" si="7"/>
        <v>162515953</v>
      </c>
    </row>
    <row r="37" spans="1:4" s="134" customFormat="1" ht="28.35" customHeight="1" x14ac:dyDescent="0.2">
      <c r="A37" s="146" t="s">
        <v>356</v>
      </c>
      <c r="B37" s="147">
        <v>2019</v>
      </c>
      <c r="C37" s="147" t="s">
        <v>996</v>
      </c>
      <c r="D37" s="147" t="s">
        <v>997</v>
      </c>
    </row>
    <row r="38" spans="1:4" s="140" customFormat="1" x14ac:dyDescent="0.2">
      <c r="A38" s="139" t="s">
        <v>119</v>
      </c>
      <c r="B38" s="224">
        <f>SUM(B39:B44)</f>
        <v>74809487.739999995</v>
      </c>
      <c r="C38" s="224">
        <f t="shared" ref="C38:D38" si="8">SUM(C39:C44)</f>
        <v>50430303.409999996</v>
      </c>
      <c r="D38" s="224">
        <f t="shared" si="8"/>
        <v>159515953</v>
      </c>
    </row>
    <row r="39" spans="1:4" s="138" customFormat="1" x14ac:dyDescent="0.2">
      <c r="A39" s="136" t="s">
        <v>108</v>
      </c>
      <c r="B39" s="222">
        <v>0</v>
      </c>
      <c r="C39" s="222">
        <v>0</v>
      </c>
      <c r="D39" s="222">
        <v>0</v>
      </c>
    </row>
    <row r="40" spans="1:4" s="138" customFormat="1" x14ac:dyDescent="0.2">
      <c r="A40" s="136" t="s">
        <v>109</v>
      </c>
      <c r="B40" s="222">
        <v>25096435.149999999</v>
      </c>
      <c r="C40" s="222">
        <v>14639458.060000001</v>
      </c>
      <c r="D40" s="222">
        <v>41324952</v>
      </c>
    </row>
    <row r="41" spans="1:4" s="138" customFormat="1" x14ac:dyDescent="0.2">
      <c r="A41" s="136" t="s">
        <v>110</v>
      </c>
      <c r="B41" s="222">
        <v>4445977.38</v>
      </c>
      <c r="C41" s="222">
        <v>2058931.46</v>
      </c>
      <c r="D41" s="222">
        <v>4398812</v>
      </c>
    </row>
    <row r="42" spans="1:4" s="138" customFormat="1" x14ac:dyDescent="0.2">
      <c r="A42" s="136" t="s">
        <v>111</v>
      </c>
      <c r="B42" s="222">
        <v>43793815.170000002</v>
      </c>
      <c r="C42" s="222">
        <v>33566661.479999997</v>
      </c>
      <c r="D42" s="222">
        <v>113562189</v>
      </c>
    </row>
    <row r="43" spans="1:4" s="138" customFormat="1" x14ac:dyDescent="0.2">
      <c r="A43" s="136" t="s">
        <v>140</v>
      </c>
      <c r="B43" s="222">
        <v>135738.54999999999</v>
      </c>
      <c r="C43" s="222">
        <v>25000</v>
      </c>
      <c r="D43" s="222">
        <v>0</v>
      </c>
    </row>
    <row r="44" spans="1:4" s="138" customFormat="1" x14ac:dyDescent="0.2">
      <c r="A44" s="136" t="s">
        <v>141</v>
      </c>
      <c r="B44" s="222">
        <v>1337521.49</v>
      </c>
      <c r="C44" s="222">
        <v>140252.41</v>
      </c>
      <c r="D44" s="222">
        <v>230000</v>
      </c>
    </row>
    <row r="45" spans="1:4" s="138" customFormat="1" x14ac:dyDescent="0.2">
      <c r="A45" s="139" t="s">
        <v>107</v>
      </c>
      <c r="B45" s="224">
        <f>SUM(B46:B49)</f>
        <v>1452566.64</v>
      </c>
      <c r="C45" s="224">
        <f t="shared" ref="C45:D45" si="9">SUM(C46:C49)</f>
        <v>214999.63</v>
      </c>
      <c r="D45" s="224">
        <f t="shared" si="9"/>
        <v>3000000</v>
      </c>
    </row>
    <row r="46" spans="1:4" s="138" customFormat="1" x14ac:dyDescent="0.2">
      <c r="A46" s="136" t="s">
        <v>139</v>
      </c>
      <c r="B46" s="222">
        <v>0</v>
      </c>
      <c r="C46" s="222">
        <v>0</v>
      </c>
      <c r="D46" s="222">
        <v>0</v>
      </c>
    </row>
    <row r="47" spans="1:4" s="138" customFormat="1" x14ac:dyDescent="0.2">
      <c r="A47" s="136" t="s">
        <v>142</v>
      </c>
      <c r="B47" s="222">
        <v>0</v>
      </c>
      <c r="C47" s="222">
        <v>0</v>
      </c>
      <c r="D47" s="222">
        <v>0</v>
      </c>
    </row>
    <row r="48" spans="1:4" s="138" customFormat="1" x14ac:dyDescent="0.2">
      <c r="A48" s="136" t="s">
        <v>116</v>
      </c>
      <c r="B48" s="222">
        <v>1452566.64</v>
      </c>
      <c r="C48" s="222">
        <v>214999.63</v>
      </c>
      <c r="D48" s="222">
        <v>3000000</v>
      </c>
    </row>
    <row r="49" spans="1:4" s="138" customFormat="1" x14ac:dyDescent="0.2">
      <c r="A49" s="136" t="s">
        <v>117</v>
      </c>
      <c r="B49" s="222">
        <v>0</v>
      </c>
      <c r="C49" s="222">
        <v>0</v>
      </c>
      <c r="D49" s="222">
        <v>0</v>
      </c>
    </row>
    <row r="50" spans="1:4" s="138" customFormat="1" x14ac:dyDescent="0.2">
      <c r="A50" s="139" t="s">
        <v>95</v>
      </c>
      <c r="B50" s="224">
        <f>+B51</f>
        <v>0</v>
      </c>
      <c r="C50" s="224">
        <f t="shared" ref="C50:D50" si="10">+C51</f>
        <v>0</v>
      </c>
      <c r="D50" s="224">
        <f t="shared" si="10"/>
        <v>0</v>
      </c>
    </row>
    <row r="51" spans="1:4" s="138" customFormat="1" x14ac:dyDescent="0.2">
      <c r="A51" s="136" t="s">
        <v>118</v>
      </c>
      <c r="B51" s="222">
        <v>0</v>
      </c>
      <c r="C51" s="222">
        <v>0</v>
      </c>
      <c r="D51" s="222">
        <v>0</v>
      </c>
    </row>
    <row r="52" spans="1:4" s="143" customFormat="1" ht="18" customHeight="1" x14ac:dyDescent="0.2">
      <c r="A52" s="201" t="s">
        <v>355</v>
      </c>
      <c r="B52" s="223">
        <f>+B38+B45+B50</f>
        <v>76262054.379999995</v>
      </c>
      <c r="C52" s="223">
        <f t="shared" ref="C52:D52" si="11">+C38+C45+C50</f>
        <v>50645303.039999999</v>
      </c>
      <c r="D52" s="223">
        <f t="shared" si="11"/>
        <v>162515953</v>
      </c>
    </row>
    <row r="53" spans="1:4" x14ac:dyDescent="0.2">
      <c r="A53" s="202" t="s">
        <v>973</v>
      </c>
    </row>
    <row r="54" spans="1:4" x14ac:dyDescent="0.2">
      <c r="A54" s="203" t="s">
        <v>974</v>
      </c>
    </row>
  </sheetData>
  <pageMargins left="0.70866141732283472" right="0.51181102362204722" top="0.74803149606299213" bottom="0.74803149606299213" header="0.31496062992125984" footer="0.31496062992125984"/>
  <pageSetup paperSize="9" orientation="portrait" r:id="rId1"/>
  <headerFooter>
    <oddHeader>&amp;C&amp;"Arial,Negrita"&amp;18PROYECTO DE PRESUPUESTO 2021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tabColor theme="9" tint="-0.249977111117893"/>
  </sheetPr>
  <dimension ref="A1:W14"/>
  <sheetViews>
    <sheetView view="pageLayout" zoomScaleNormal="100" zoomScaleSheetLayoutView="100" workbookViewId="0">
      <selection activeCell="F14" sqref="F14"/>
    </sheetView>
  </sheetViews>
  <sheetFormatPr baseColWidth="10" defaultColWidth="11.28515625" defaultRowHeight="11.25" x14ac:dyDescent="0.2"/>
  <cols>
    <col min="1" max="1" width="14.5703125" style="123" customWidth="1"/>
    <col min="2" max="2" width="15.7109375" style="123" customWidth="1"/>
    <col min="3" max="3" width="3" style="123" bestFit="1" customWidth="1"/>
    <col min="4" max="4" width="8.7109375" style="123" bestFit="1" customWidth="1"/>
    <col min="5" max="5" width="7.85546875" style="123" bestFit="1" customWidth="1"/>
    <col min="6" max="6" width="9.5703125" style="123" bestFit="1" customWidth="1"/>
    <col min="7" max="7" width="5" style="123" customWidth="1"/>
    <col min="8" max="8" width="6.5703125" style="123" bestFit="1" customWidth="1"/>
    <col min="9" max="9" width="9.5703125" style="123" bestFit="1" customWidth="1"/>
    <col min="10" max="11" width="5" style="123" customWidth="1"/>
    <col min="12" max="12" width="7.85546875" style="123" bestFit="1" customWidth="1"/>
    <col min="13" max="13" width="5" style="123" customWidth="1"/>
    <col min="14" max="14" width="7.85546875" style="123" bestFit="1" customWidth="1"/>
    <col min="15" max="16" width="5" style="123" customWidth="1"/>
    <col min="17" max="17" width="9.5703125" style="123" bestFit="1" customWidth="1"/>
    <col min="18" max="18" width="5" style="123" customWidth="1"/>
    <col min="19" max="16384" width="11.28515625" style="123"/>
  </cols>
  <sheetData>
    <row r="1" spans="1:23" s="122" customFormat="1" x14ac:dyDescent="0.2">
      <c r="A1" s="112" t="s">
        <v>976</v>
      </c>
      <c r="B1" s="112"/>
      <c r="C1" s="175"/>
      <c r="D1" s="175"/>
      <c r="E1" s="175"/>
      <c r="F1" s="175"/>
      <c r="G1" s="175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3" s="122" customFormat="1" x14ac:dyDescent="0.2">
      <c r="A2" s="112" t="s">
        <v>489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21"/>
      <c r="T2" s="121"/>
      <c r="U2" s="121"/>
      <c r="V2" s="121"/>
      <c r="W2" s="121"/>
    </row>
    <row r="3" spans="1:23" s="125" customFormat="1" ht="28.35" customHeight="1" x14ac:dyDescent="0.2">
      <c r="A3" s="717" t="s">
        <v>320</v>
      </c>
      <c r="B3" s="717" t="s">
        <v>299</v>
      </c>
      <c r="C3" s="718" t="s">
        <v>119</v>
      </c>
      <c r="D3" s="718"/>
      <c r="E3" s="718"/>
      <c r="F3" s="718"/>
      <c r="G3" s="718"/>
      <c r="H3" s="718"/>
      <c r="I3" s="718"/>
      <c r="J3" s="718" t="s">
        <v>107</v>
      </c>
      <c r="K3" s="718"/>
      <c r="L3" s="718"/>
      <c r="M3" s="718"/>
      <c r="N3" s="718"/>
      <c r="O3" s="718" t="s">
        <v>95</v>
      </c>
      <c r="P3" s="718"/>
      <c r="Q3" s="718" t="s">
        <v>2</v>
      </c>
      <c r="R3" s="718"/>
    </row>
    <row r="4" spans="1:23" s="126" customFormat="1" ht="109.5" customHeight="1" x14ac:dyDescent="0.2">
      <c r="A4" s="717"/>
      <c r="B4" s="717"/>
      <c r="C4" s="229" t="s">
        <v>108</v>
      </c>
      <c r="D4" s="229" t="s">
        <v>109</v>
      </c>
      <c r="E4" s="229" t="s">
        <v>110</v>
      </c>
      <c r="F4" s="229" t="s">
        <v>111</v>
      </c>
      <c r="G4" s="229" t="s">
        <v>112</v>
      </c>
      <c r="H4" s="229" t="s">
        <v>113</v>
      </c>
      <c r="I4" s="229" t="s">
        <v>104</v>
      </c>
      <c r="J4" s="229" t="s">
        <v>114</v>
      </c>
      <c r="K4" s="229" t="s">
        <v>115</v>
      </c>
      <c r="L4" s="229" t="s">
        <v>116</v>
      </c>
      <c r="M4" s="229" t="s">
        <v>117</v>
      </c>
      <c r="N4" s="229" t="s">
        <v>105</v>
      </c>
      <c r="O4" s="229" t="s">
        <v>118</v>
      </c>
      <c r="P4" s="229" t="s">
        <v>106</v>
      </c>
      <c r="Q4" s="230" t="s">
        <v>143</v>
      </c>
      <c r="R4" s="231" t="s">
        <v>93</v>
      </c>
    </row>
    <row r="5" spans="1:23" ht="25.5" customHeight="1" x14ac:dyDescent="0.2">
      <c r="A5" s="232" t="s">
        <v>490</v>
      </c>
      <c r="B5" s="232" t="s">
        <v>491</v>
      </c>
      <c r="C5" s="225">
        <v>0</v>
      </c>
      <c r="D5" s="225">
        <v>41324952</v>
      </c>
      <c r="E5" s="225">
        <v>4398812</v>
      </c>
      <c r="F5" s="225">
        <v>113562189</v>
      </c>
      <c r="G5" s="225">
        <v>0</v>
      </c>
      <c r="H5" s="225">
        <v>230000</v>
      </c>
      <c r="I5" s="225">
        <f>SUM(C5:H5)</f>
        <v>159515953</v>
      </c>
      <c r="J5" s="225">
        <v>0</v>
      </c>
      <c r="K5" s="225">
        <v>0</v>
      </c>
      <c r="L5" s="225">
        <v>3000000</v>
      </c>
      <c r="M5" s="225">
        <v>0</v>
      </c>
      <c r="N5" s="225">
        <f>SUM(J5:M5)</f>
        <v>3000000</v>
      </c>
      <c r="O5" s="225">
        <v>0</v>
      </c>
      <c r="P5" s="225">
        <f>+O5</f>
        <v>0</v>
      </c>
      <c r="Q5" s="225">
        <f>+I5+N5+P5</f>
        <v>162515953</v>
      </c>
      <c r="R5" s="236">
        <v>1</v>
      </c>
    </row>
    <row r="6" spans="1:23" hidden="1" x14ac:dyDescent="0.2">
      <c r="A6" s="233" t="s">
        <v>18</v>
      </c>
      <c r="B6" s="233" t="s">
        <v>314</v>
      </c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36"/>
    </row>
    <row r="7" spans="1:23" hidden="1" x14ac:dyDescent="0.2">
      <c r="A7" s="233" t="s">
        <v>0</v>
      </c>
      <c r="B7" s="233" t="s">
        <v>315</v>
      </c>
      <c r="C7" s="226"/>
      <c r="D7" s="226"/>
      <c r="E7" s="227"/>
      <c r="F7" s="227"/>
      <c r="G7" s="227"/>
      <c r="H7" s="227"/>
      <c r="I7" s="226"/>
      <c r="J7" s="226"/>
      <c r="K7" s="226"/>
      <c r="L7" s="226"/>
      <c r="M7" s="226"/>
      <c r="N7" s="226"/>
      <c r="O7" s="226"/>
      <c r="P7" s="227"/>
      <c r="Q7" s="227"/>
      <c r="R7" s="237"/>
    </row>
    <row r="8" spans="1:23" hidden="1" x14ac:dyDescent="0.2">
      <c r="A8" s="233" t="s">
        <v>19</v>
      </c>
      <c r="B8" s="233" t="s">
        <v>319</v>
      </c>
      <c r="C8" s="226"/>
      <c r="D8" s="226"/>
      <c r="E8" s="227"/>
      <c r="F8" s="227"/>
      <c r="G8" s="227"/>
      <c r="H8" s="227"/>
      <c r="I8" s="226"/>
      <c r="J8" s="226"/>
      <c r="K8" s="226"/>
      <c r="L8" s="226"/>
      <c r="M8" s="226"/>
      <c r="N8" s="226"/>
      <c r="O8" s="226"/>
      <c r="P8" s="227"/>
      <c r="Q8" s="227"/>
      <c r="R8" s="237"/>
    </row>
    <row r="9" spans="1:23" hidden="1" x14ac:dyDescent="0.2">
      <c r="A9" s="233" t="s">
        <v>1</v>
      </c>
      <c r="B9" s="233" t="s">
        <v>316</v>
      </c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36"/>
    </row>
    <row r="10" spans="1:23" hidden="1" x14ac:dyDescent="0.2">
      <c r="A10" s="233" t="s">
        <v>20</v>
      </c>
      <c r="B10" s="233" t="s">
        <v>317</v>
      </c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38"/>
    </row>
    <row r="11" spans="1:23" hidden="1" x14ac:dyDescent="0.2">
      <c r="A11" s="233" t="s">
        <v>21</v>
      </c>
      <c r="B11" s="233" t="s">
        <v>318</v>
      </c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38"/>
    </row>
    <row r="12" spans="1:23" hidden="1" x14ac:dyDescent="0.2">
      <c r="A12" s="233" t="s">
        <v>22</v>
      </c>
      <c r="B12" s="233" t="s">
        <v>22</v>
      </c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36"/>
    </row>
    <row r="13" spans="1:23" x14ac:dyDescent="0.2">
      <c r="A13" s="234" t="s">
        <v>86</v>
      </c>
      <c r="B13" s="234" t="s">
        <v>86</v>
      </c>
      <c r="C13" s="235">
        <f>+C5</f>
        <v>0</v>
      </c>
      <c r="D13" s="235">
        <f t="shared" ref="D13:Q13" si="0">+D5</f>
        <v>41324952</v>
      </c>
      <c r="E13" s="235">
        <f t="shared" si="0"/>
        <v>4398812</v>
      </c>
      <c r="F13" s="235">
        <f t="shared" si="0"/>
        <v>113562189</v>
      </c>
      <c r="G13" s="235">
        <f t="shared" si="0"/>
        <v>0</v>
      </c>
      <c r="H13" s="235">
        <f t="shared" si="0"/>
        <v>230000</v>
      </c>
      <c r="I13" s="235">
        <f t="shared" si="0"/>
        <v>159515953</v>
      </c>
      <c r="J13" s="235">
        <f t="shared" si="0"/>
        <v>0</v>
      </c>
      <c r="K13" s="235">
        <f t="shared" si="0"/>
        <v>0</v>
      </c>
      <c r="L13" s="235">
        <f t="shared" si="0"/>
        <v>3000000</v>
      </c>
      <c r="M13" s="235">
        <f t="shared" si="0"/>
        <v>0</v>
      </c>
      <c r="N13" s="235">
        <f t="shared" si="0"/>
        <v>3000000</v>
      </c>
      <c r="O13" s="235">
        <f t="shared" si="0"/>
        <v>0</v>
      </c>
      <c r="P13" s="235">
        <f t="shared" si="0"/>
        <v>0</v>
      </c>
      <c r="Q13" s="235">
        <f t="shared" si="0"/>
        <v>162515953</v>
      </c>
      <c r="R13" s="239">
        <f>+R5</f>
        <v>1</v>
      </c>
    </row>
    <row r="14" spans="1:23" x14ac:dyDescent="0.2">
      <c r="A14" s="127"/>
      <c r="B14" s="127"/>
      <c r="C14" s="128"/>
      <c r="D14" s="129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</row>
  </sheetData>
  <mergeCells count="6">
    <mergeCell ref="A3:A4"/>
    <mergeCell ref="J3:N3"/>
    <mergeCell ref="O3:P3"/>
    <mergeCell ref="Q3:R3"/>
    <mergeCell ref="C3:I3"/>
    <mergeCell ref="B3:B4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&amp;C&amp;"Arial,Negrita"&amp;18PROYECTO DE PRESUPUESTO 2021</oddHeader>
    <oddFooter>&amp;L&amp;"Arial,Negrita"&amp;8PROYECTO DE PRESUPUESTO PARA EL AÑO FISCAL 2021
INFORMACIÓN PARA LA COMISIÓN DE PRESUPUESTO Y CUENTA GENERAL DE LA REPÚBLICA DEL CONGRESO DE LA REPÚBLICA</oddFooter>
  </headerFooter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D53"/>
  <sheetViews>
    <sheetView view="pageLayout" topLeftCell="A37" zoomScaleNormal="100" workbookViewId="0">
      <selection activeCell="A54" sqref="A54"/>
    </sheetView>
  </sheetViews>
  <sheetFormatPr baseColWidth="10" defaultColWidth="11.28515625" defaultRowHeight="12.75" x14ac:dyDescent="0.2"/>
  <cols>
    <col min="1" max="1" width="64" customWidth="1"/>
    <col min="2" max="2" width="9.28515625" customWidth="1"/>
    <col min="3" max="3" width="9.140625" customWidth="1"/>
    <col min="4" max="4" width="9.5703125" customWidth="1"/>
  </cols>
  <sheetData>
    <row r="1" spans="1:4" x14ac:dyDescent="0.2">
      <c r="A1" s="112" t="s">
        <v>977</v>
      </c>
    </row>
    <row r="2" spans="1:4" x14ac:dyDescent="0.2">
      <c r="A2" s="114" t="s">
        <v>492</v>
      </c>
    </row>
    <row r="3" spans="1:4" s="134" customFormat="1" ht="28.35" customHeight="1" x14ac:dyDescent="0.2">
      <c r="A3" s="146" t="s">
        <v>377</v>
      </c>
      <c r="B3" s="147">
        <v>2019</v>
      </c>
      <c r="C3" s="147">
        <v>2020</v>
      </c>
      <c r="D3" s="147">
        <v>2021</v>
      </c>
    </row>
    <row r="4" spans="1:4" x14ac:dyDescent="0.2">
      <c r="A4" s="137" t="s">
        <v>365</v>
      </c>
      <c r="B4" s="135"/>
      <c r="C4" s="135"/>
      <c r="D4" s="135"/>
    </row>
    <row r="5" spans="1:4" s="138" customFormat="1" x14ac:dyDescent="0.2">
      <c r="A5" s="137" t="s">
        <v>366</v>
      </c>
      <c r="B5" s="137"/>
      <c r="C5" s="137"/>
      <c r="D5" s="137"/>
    </row>
    <row r="6" spans="1:4" s="138" customFormat="1" x14ac:dyDescent="0.2">
      <c r="A6" s="137" t="s">
        <v>367</v>
      </c>
      <c r="B6" s="137"/>
      <c r="C6" s="137"/>
      <c r="D6" s="137"/>
    </row>
    <row r="7" spans="1:4" s="138" customFormat="1" x14ac:dyDescent="0.2">
      <c r="A7" s="137" t="s">
        <v>368</v>
      </c>
      <c r="B7" s="137"/>
      <c r="C7" s="137"/>
      <c r="D7" s="137"/>
    </row>
    <row r="8" spans="1:4" s="138" customFormat="1" x14ac:dyDescent="0.2">
      <c r="A8" s="137" t="s">
        <v>369</v>
      </c>
      <c r="B8" s="137"/>
      <c r="C8" s="137"/>
      <c r="D8" s="137"/>
    </row>
    <row r="9" spans="1:4" s="138" customFormat="1" x14ac:dyDescent="0.2">
      <c r="A9" s="137" t="s">
        <v>370</v>
      </c>
      <c r="B9" s="137"/>
      <c r="C9" s="137"/>
      <c r="D9" s="137"/>
    </row>
    <row r="10" spans="1:4" s="138" customFormat="1" x14ac:dyDescent="0.2">
      <c r="A10" s="137" t="s">
        <v>371</v>
      </c>
      <c r="B10" s="137"/>
      <c r="C10" s="137"/>
      <c r="D10" s="137"/>
    </row>
    <row r="11" spans="1:4" s="138" customFormat="1" x14ac:dyDescent="0.2">
      <c r="A11" s="137" t="s">
        <v>298</v>
      </c>
      <c r="B11" s="137"/>
      <c r="C11" s="137"/>
      <c r="D11" s="137"/>
    </row>
    <row r="12" spans="1:4" s="138" customFormat="1" x14ac:dyDescent="0.2">
      <c r="A12" s="137" t="s">
        <v>372</v>
      </c>
      <c r="B12" s="137"/>
      <c r="C12" s="137"/>
      <c r="D12" s="137"/>
    </row>
    <row r="13" spans="1:4" s="138" customFormat="1" x14ac:dyDescent="0.2">
      <c r="A13" s="137" t="s">
        <v>373</v>
      </c>
      <c r="B13" s="137"/>
      <c r="C13" s="137"/>
      <c r="D13" s="137"/>
    </row>
    <row r="14" spans="1:4" s="138" customFormat="1" x14ac:dyDescent="0.2">
      <c r="A14" s="137" t="s">
        <v>374</v>
      </c>
      <c r="B14" s="137"/>
      <c r="C14" s="137"/>
      <c r="D14" s="137"/>
    </row>
    <row r="15" spans="1:4" s="138" customFormat="1" x14ac:dyDescent="0.2">
      <c r="A15" s="137" t="s">
        <v>375</v>
      </c>
      <c r="B15" s="137"/>
      <c r="C15" s="137"/>
      <c r="D15" s="137"/>
    </row>
    <row r="16" spans="1:4" s="138" customFormat="1" x14ac:dyDescent="0.2">
      <c r="A16" s="137" t="s">
        <v>376</v>
      </c>
      <c r="B16" s="137"/>
      <c r="C16" s="137"/>
      <c r="D16" s="137"/>
    </row>
    <row r="17" spans="1:4" s="143" customFormat="1" ht="22.5" customHeight="1" x14ac:dyDescent="0.2">
      <c r="A17" s="144" t="s">
        <v>353</v>
      </c>
      <c r="B17" s="142"/>
      <c r="C17" s="142"/>
      <c r="D17" s="142"/>
    </row>
    <row r="19" spans="1:4" s="134" customFormat="1" ht="28.35" customHeight="1" x14ac:dyDescent="0.2">
      <c r="A19" s="146" t="s">
        <v>378</v>
      </c>
      <c r="B19" s="147">
        <v>2019</v>
      </c>
      <c r="C19" s="147" t="s">
        <v>996</v>
      </c>
      <c r="D19" s="147" t="s">
        <v>997</v>
      </c>
    </row>
    <row r="20" spans="1:4" x14ac:dyDescent="0.2">
      <c r="A20" s="137" t="s">
        <v>365</v>
      </c>
      <c r="B20" s="135"/>
      <c r="C20" s="135"/>
      <c r="D20" s="135"/>
    </row>
    <row r="21" spans="1:4" s="138" customFormat="1" x14ac:dyDescent="0.2">
      <c r="A21" s="137" t="s">
        <v>366</v>
      </c>
      <c r="B21" s="137"/>
      <c r="C21" s="137"/>
      <c r="D21" s="137"/>
    </row>
    <row r="22" spans="1:4" s="138" customFormat="1" x14ac:dyDescent="0.2">
      <c r="A22" s="137" t="s">
        <v>367</v>
      </c>
      <c r="B22" s="137"/>
      <c r="C22" s="137"/>
      <c r="D22" s="137"/>
    </row>
    <row r="23" spans="1:4" s="138" customFormat="1" x14ac:dyDescent="0.2">
      <c r="A23" s="137" t="s">
        <v>368</v>
      </c>
      <c r="B23" s="137"/>
      <c r="C23" s="137"/>
      <c r="D23" s="137"/>
    </row>
    <row r="24" spans="1:4" s="138" customFormat="1" x14ac:dyDescent="0.2">
      <c r="A24" s="137" t="s">
        <v>369</v>
      </c>
      <c r="B24" s="137"/>
      <c r="C24" s="137"/>
      <c r="D24" s="137"/>
    </row>
    <row r="25" spans="1:4" s="138" customFormat="1" x14ac:dyDescent="0.2">
      <c r="A25" s="137" t="s">
        <v>370</v>
      </c>
      <c r="B25" s="137"/>
      <c r="C25" s="137"/>
      <c r="D25" s="137"/>
    </row>
    <row r="26" spans="1:4" s="138" customFormat="1" x14ac:dyDescent="0.2">
      <c r="A26" s="137" t="s">
        <v>371</v>
      </c>
      <c r="B26" s="137"/>
      <c r="C26" s="137"/>
      <c r="D26" s="137"/>
    </row>
    <row r="27" spans="1:4" s="138" customFormat="1" x14ac:dyDescent="0.2">
      <c r="A27" s="137" t="s">
        <v>298</v>
      </c>
      <c r="B27" s="137"/>
      <c r="C27" s="137"/>
      <c r="D27" s="137"/>
    </row>
    <row r="28" spans="1:4" s="138" customFormat="1" x14ac:dyDescent="0.2">
      <c r="A28" s="137" t="s">
        <v>372</v>
      </c>
      <c r="B28" s="137"/>
      <c r="C28" s="137"/>
      <c r="D28" s="137"/>
    </row>
    <row r="29" spans="1:4" s="138" customFormat="1" x14ac:dyDescent="0.2">
      <c r="A29" s="137" t="s">
        <v>373</v>
      </c>
      <c r="B29" s="137"/>
      <c r="C29" s="137"/>
      <c r="D29" s="137"/>
    </row>
    <row r="30" spans="1:4" s="138" customFormat="1" x14ac:dyDescent="0.2">
      <c r="A30" s="137" t="s">
        <v>374</v>
      </c>
      <c r="B30" s="137"/>
      <c r="C30" s="137"/>
      <c r="D30" s="137"/>
    </row>
    <row r="31" spans="1:4" s="138" customFormat="1" x14ac:dyDescent="0.2">
      <c r="A31" s="137" t="s">
        <v>375</v>
      </c>
      <c r="B31" s="137"/>
      <c r="C31" s="137"/>
      <c r="D31" s="137"/>
    </row>
    <row r="32" spans="1:4" s="138" customFormat="1" x14ac:dyDescent="0.2">
      <c r="A32" s="137" t="s">
        <v>376</v>
      </c>
      <c r="B32" s="137"/>
      <c r="C32" s="137"/>
      <c r="D32" s="137"/>
    </row>
    <row r="33" spans="1:4" s="143" customFormat="1" ht="22.5" customHeight="1" x14ac:dyDescent="0.2">
      <c r="A33" s="144" t="s">
        <v>353</v>
      </c>
      <c r="B33" s="142"/>
      <c r="C33" s="142"/>
      <c r="D33" s="142"/>
    </row>
    <row r="35" spans="1:4" s="134" customFormat="1" ht="28.35" customHeight="1" x14ac:dyDescent="0.2">
      <c r="A35" s="146" t="s">
        <v>379</v>
      </c>
      <c r="B35" s="147">
        <v>2019</v>
      </c>
      <c r="C35" s="147" t="s">
        <v>996</v>
      </c>
      <c r="D35" s="147" t="s">
        <v>997</v>
      </c>
    </row>
    <row r="36" spans="1:4" x14ac:dyDescent="0.2">
      <c r="A36" s="137" t="s">
        <v>365</v>
      </c>
      <c r="B36" s="135"/>
      <c r="C36" s="135"/>
      <c r="D36" s="135"/>
    </row>
    <row r="37" spans="1:4" s="138" customFormat="1" x14ac:dyDescent="0.2">
      <c r="A37" s="137" t="s">
        <v>366</v>
      </c>
      <c r="B37" s="137"/>
      <c r="C37" s="137"/>
      <c r="D37" s="137"/>
    </row>
    <row r="38" spans="1:4" s="138" customFormat="1" x14ac:dyDescent="0.2">
      <c r="A38" s="137" t="s">
        <v>367</v>
      </c>
      <c r="B38" s="137"/>
      <c r="C38" s="137"/>
      <c r="D38" s="137"/>
    </row>
    <row r="39" spans="1:4" s="138" customFormat="1" x14ac:dyDescent="0.2">
      <c r="A39" s="137" t="s">
        <v>368</v>
      </c>
      <c r="B39" s="137"/>
      <c r="C39" s="137"/>
      <c r="D39" s="137"/>
    </row>
    <row r="40" spans="1:4" s="138" customFormat="1" x14ac:dyDescent="0.2">
      <c r="A40" s="137" t="s">
        <v>369</v>
      </c>
      <c r="B40" s="137"/>
      <c r="C40" s="137"/>
      <c r="D40" s="137"/>
    </row>
    <row r="41" spans="1:4" s="138" customFormat="1" x14ac:dyDescent="0.2">
      <c r="A41" s="137" t="s">
        <v>370</v>
      </c>
      <c r="B41" s="137"/>
      <c r="C41" s="137"/>
      <c r="D41" s="137"/>
    </row>
    <row r="42" spans="1:4" s="138" customFormat="1" x14ac:dyDescent="0.2">
      <c r="A42" s="137" t="s">
        <v>371</v>
      </c>
      <c r="B42" s="137"/>
      <c r="C42" s="137"/>
      <c r="D42" s="137"/>
    </row>
    <row r="43" spans="1:4" s="138" customFormat="1" x14ac:dyDescent="0.2">
      <c r="A43" s="137" t="s">
        <v>298</v>
      </c>
      <c r="B43" s="137"/>
      <c r="C43" s="137"/>
      <c r="D43" s="137"/>
    </row>
    <row r="44" spans="1:4" s="138" customFormat="1" x14ac:dyDescent="0.2">
      <c r="A44" s="137" t="s">
        <v>372</v>
      </c>
      <c r="B44" s="137"/>
      <c r="C44" s="137"/>
      <c r="D44" s="137"/>
    </row>
    <row r="45" spans="1:4" s="138" customFormat="1" x14ac:dyDescent="0.2">
      <c r="A45" s="137" t="s">
        <v>373</v>
      </c>
      <c r="B45" s="137"/>
      <c r="C45" s="137"/>
      <c r="D45" s="137"/>
    </row>
    <row r="46" spans="1:4" s="138" customFormat="1" x14ac:dyDescent="0.2">
      <c r="A46" s="137" t="s">
        <v>374</v>
      </c>
      <c r="B46" s="137"/>
      <c r="C46" s="137"/>
      <c r="D46" s="137"/>
    </row>
    <row r="47" spans="1:4" s="138" customFormat="1" x14ac:dyDescent="0.2">
      <c r="A47" s="137" t="s">
        <v>375</v>
      </c>
      <c r="B47" s="137"/>
      <c r="C47" s="137"/>
      <c r="D47" s="137"/>
    </row>
    <row r="48" spans="1:4" s="138" customFormat="1" x14ac:dyDescent="0.2">
      <c r="A48" s="137" t="s">
        <v>376</v>
      </c>
      <c r="B48" s="137"/>
      <c r="C48" s="137"/>
      <c r="D48" s="137"/>
    </row>
    <row r="49" spans="1:4" s="143" customFormat="1" ht="22.5" customHeight="1" x14ac:dyDescent="0.2">
      <c r="A49" s="144" t="s">
        <v>353</v>
      </c>
      <c r="B49" s="142"/>
      <c r="C49" s="142"/>
      <c r="D49" s="142"/>
    </row>
    <row r="50" spans="1:4" x14ac:dyDescent="0.2">
      <c r="A50" s="202" t="s">
        <v>973</v>
      </c>
    </row>
    <row r="51" spans="1:4" x14ac:dyDescent="0.2">
      <c r="A51" s="203" t="s">
        <v>974</v>
      </c>
    </row>
    <row r="53" spans="1:4" hidden="1" x14ac:dyDescent="0.2"/>
  </sheetData>
  <pageMargins left="0.46875" right="0.51181102362204722" top="0.74803149606299213" bottom="0.74803149606299213" header="0.31496062992125984" footer="0.31496062992125984"/>
  <pageSetup paperSize="9" scale="91" orientation="portrait" r:id="rId1"/>
  <headerFooter>
    <oddHeader>&amp;C&amp;"Arial,Negrita"&amp;18PROYECTO DE PRESUPUESTO 2021</oddHeader>
    <oddFooter>&amp;L&amp;"Arial,Negrita"&amp;8PROYECTO DE PRESUPUESTO PARA EL AÑO FISCAL 2021
INFORMACIÓN PARA LA COMISIÓN DE PRESUPUESTO Y CUENTA GENERAL DE LA REPÚBLICA DEL CONGRESO DE LA REPÚBLICA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>
    <tabColor theme="9" tint="-0.249977111117893"/>
  </sheetPr>
  <dimension ref="A1:N51"/>
  <sheetViews>
    <sheetView view="pageLayout" zoomScale="90" zoomScaleNormal="100" zoomScaleSheetLayoutView="70" zoomScalePageLayoutView="90" workbookViewId="0">
      <selection activeCell="N5" sqref="N5"/>
    </sheetView>
  </sheetViews>
  <sheetFormatPr baseColWidth="10" defaultColWidth="11.28515625" defaultRowHeight="11.25" x14ac:dyDescent="0.2"/>
  <cols>
    <col min="1" max="1" width="30.7109375" style="123" customWidth="1"/>
    <col min="2" max="3" width="8.7109375" style="123" customWidth="1"/>
    <col min="4" max="5" width="8.7109375" style="145" customWidth="1"/>
    <col min="6" max="14" width="8.7109375" style="123" customWidth="1"/>
    <col min="15" max="16384" width="11.28515625" style="123"/>
  </cols>
  <sheetData>
    <row r="1" spans="1:14" s="120" customFormat="1" ht="14.25" customHeight="1" x14ac:dyDescent="0.2">
      <c r="A1" s="177" t="s">
        <v>978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s="122" customFormat="1" x14ac:dyDescent="0.2">
      <c r="A2" s="114" t="s">
        <v>489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s="124" customFormat="1" ht="12.75" customHeight="1" x14ac:dyDescent="0.2">
      <c r="A3" s="720" t="s">
        <v>208</v>
      </c>
      <c r="B3" s="719" t="s">
        <v>241</v>
      </c>
      <c r="C3" s="719"/>
      <c r="D3" s="719"/>
      <c r="E3" s="719"/>
      <c r="F3" s="719" t="s">
        <v>242</v>
      </c>
      <c r="G3" s="719"/>
      <c r="H3" s="719"/>
      <c r="I3" s="719" t="s">
        <v>240</v>
      </c>
      <c r="J3" s="719"/>
      <c r="K3" s="719"/>
      <c r="L3" s="719"/>
      <c r="M3" s="719"/>
      <c r="N3" s="719"/>
    </row>
    <row r="4" spans="1:14" s="131" customFormat="1" ht="63" customHeight="1" x14ac:dyDescent="0.2">
      <c r="A4" s="720"/>
      <c r="B4" s="240">
        <v>2019</v>
      </c>
      <c r="C4" s="240">
        <v>2020</v>
      </c>
      <c r="D4" s="240" t="s">
        <v>380</v>
      </c>
      <c r="E4" s="240" t="s">
        <v>998</v>
      </c>
      <c r="F4" s="240">
        <v>2019</v>
      </c>
      <c r="G4" s="240">
        <v>2020</v>
      </c>
      <c r="H4" s="240" t="s">
        <v>380</v>
      </c>
      <c r="I4" s="240">
        <v>2019</v>
      </c>
      <c r="J4" s="240" t="s">
        <v>996</v>
      </c>
      <c r="K4" s="240" t="s">
        <v>380</v>
      </c>
      <c r="L4" s="240" t="s">
        <v>999</v>
      </c>
      <c r="M4" s="240" t="s">
        <v>998</v>
      </c>
      <c r="N4" s="240" t="s">
        <v>1000</v>
      </c>
    </row>
    <row r="5" spans="1:14" ht="6" customHeight="1" x14ac:dyDescent="0.2">
      <c r="A5" s="247"/>
      <c r="B5" s="241"/>
      <c r="C5" s="241"/>
      <c r="D5" s="241"/>
      <c r="E5" s="242"/>
      <c r="F5" s="180"/>
      <c r="G5" s="179"/>
      <c r="H5" s="243"/>
      <c r="I5" s="241"/>
      <c r="J5" s="241"/>
      <c r="K5" s="242"/>
      <c r="L5" s="241"/>
      <c r="M5" s="242"/>
      <c r="N5" s="242"/>
    </row>
    <row r="6" spans="1:14" ht="22.5" x14ac:dyDescent="0.2">
      <c r="A6" s="248" t="s">
        <v>239</v>
      </c>
      <c r="B6" s="181"/>
      <c r="C6" s="181"/>
      <c r="D6" s="181"/>
      <c r="E6" s="182"/>
      <c r="F6" s="182"/>
      <c r="G6" s="181"/>
      <c r="H6" s="244"/>
      <c r="I6" s="181"/>
      <c r="J6" s="181"/>
      <c r="K6" s="182"/>
      <c r="L6" s="181"/>
      <c r="M6" s="182"/>
      <c r="N6" s="182"/>
    </row>
    <row r="7" spans="1:14" x14ac:dyDescent="0.2">
      <c r="A7" s="249" t="s">
        <v>209</v>
      </c>
      <c r="B7" s="183"/>
      <c r="C7" s="183"/>
      <c r="D7" s="183"/>
      <c r="E7" s="184"/>
      <c r="F7" s="184"/>
      <c r="G7" s="183"/>
      <c r="H7" s="245"/>
      <c r="I7" s="183"/>
      <c r="J7" s="183"/>
      <c r="K7" s="184"/>
      <c r="L7" s="183"/>
      <c r="M7" s="184"/>
      <c r="N7" s="184"/>
    </row>
    <row r="8" spans="1:14" s="124" customFormat="1" ht="6" customHeight="1" x14ac:dyDescent="0.2">
      <c r="A8" s="250"/>
      <c r="B8" s="183"/>
      <c r="C8" s="183"/>
      <c r="D8" s="183"/>
      <c r="E8" s="184"/>
      <c r="F8" s="184"/>
      <c r="G8" s="183"/>
      <c r="H8" s="245"/>
      <c r="I8" s="183"/>
      <c r="J8" s="183"/>
      <c r="K8" s="184"/>
      <c r="L8" s="183"/>
      <c r="M8" s="184"/>
      <c r="N8" s="184"/>
    </row>
    <row r="9" spans="1:14" x14ac:dyDescent="0.2">
      <c r="A9" s="248" t="s">
        <v>214</v>
      </c>
      <c r="B9" s="183"/>
      <c r="C9" s="183"/>
      <c r="D9" s="183"/>
      <c r="E9" s="184"/>
      <c r="F9" s="184"/>
      <c r="G9" s="183"/>
      <c r="H9" s="245"/>
      <c r="I9" s="183"/>
      <c r="J9" s="183"/>
      <c r="K9" s="184"/>
      <c r="L9" s="183"/>
      <c r="M9" s="184"/>
      <c r="N9" s="184"/>
    </row>
    <row r="10" spans="1:14" x14ac:dyDescent="0.2">
      <c r="A10" s="251" t="s">
        <v>210</v>
      </c>
      <c r="B10" s="183"/>
      <c r="C10" s="183"/>
      <c r="D10" s="183"/>
      <c r="E10" s="184"/>
      <c r="F10" s="184"/>
      <c r="G10" s="183"/>
      <c r="H10" s="245"/>
      <c r="I10" s="183"/>
      <c r="J10" s="183"/>
      <c r="K10" s="184"/>
      <c r="L10" s="183"/>
      <c r="M10" s="184"/>
      <c r="N10" s="184"/>
    </row>
    <row r="11" spans="1:14" x14ac:dyDescent="0.2">
      <c r="A11" s="251" t="s">
        <v>211</v>
      </c>
      <c r="B11" s="183"/>
      <c r="C11" s="183"/>
      <c r="D11" s="183"/>
      <c r="E11" s="184"/>
      <c r="F11" s="184"/>
      <c r="G11" s="183"/>
      <c r="H11" s="245"/>
      <c r="I11" s="183"/>
      <c r="J11" s="183"/>
      <c r="K11" s="184"/>
      <c r="L11" s="183"/>
      <c r="M11" s="184"/>
      <c r="N11" s="184"/>
    </row>
    <row r="12" spans="1:14" x14ac:dyDescent="0.2">
      <c r="A12" s="251" t="s">
        <v>212</v>
      </c>
      <c r="B12" s="183"/>
      <c r="C12" s="183"/>
      <c r="D12" s="183"/>
      <c r="E12" s="184"/>
      <c r="F12" s="184"/>
      <c r="G12" s="183"/>
      <c r="H12" s="245"/>
      <c r="I12" s="183"/>
      <c r="J12" s="183"/>
      <c r="K12" s="184"/>
      <c r="L12" s="183"/>
      <c r="M12" s="184"/>
      <c r="N12" s="184"/>
    </row>
    <row r="13" spans="1:14" x14ac:dyDescent="0.2">
      <c r="A13" s="251" t="s">
        <v>213</v>
      </c>
      <c r="B13" s="183"/>
      <c r="C13" s="183"/>
      <c r="D13" s="183"/>
      <c r="E13" s="184"/>
      <c r="F13" s="184"/>
      <c r="G13" s="183"/>
      <c r="H13" s="245"/>
      <c r="I13" s="183"/>
      <c r="J13" s="183"/>
      <c r="K13" s="184"/>
      <c r="L13" s="183"/>
      <c r="M13" s="184"/>
      <c r="N13" s="184"/>
    </row>
    <row r="14" spans="1:14" x14ac:dyDescent="0.2">
      <c r="A14" s="251"/>
      <c r="B14" s="181"/>
      <c r="C14" s="181"/>
      <c r="D14" s="181"/>
      <c r="E14" s="182"/>
      <c r="F14" s="182"/>
      <c r="G14" s="181"/>
      <c r="H14" s="244"/>
      <c r="I14" s="181"/>
      <c r="J14" s="181"/>
      <c r="K14" s="182"/>
      <c r="L14" s="181"/>
      <c r="M14" s="182"/>
      <c r="N14" s="182"/>
    </row>
    <row r="15" spans="1:14" x14ac:dyDescent="0.2">
      <c r="A15" s="248" t="s">
        <v>233</v>
      </c>
      <c r="B15" s="183"/>
      <c r="C15" s="183"/>
      <c r="D15" s="183"/>
      <c r="E15" s="184"/>
      <c r="F15" s="184"/>
      <c r="G15" s="183"/>
      <c r="H15" s="245"/>
      <c r="I15" s="183"/>
      <c r="J15" s="183"/>
      <c r="K15" s="184"/>
      <c r="L15" s="183"/>
      <c r="M15" s="184"/>
      <c r="N15" s="184"/>
    </row>
    <row r="16" spans="1:14" x14ac:dyDescent="0.2">
      <c r="A16" s="251" t="s">
        <v>215</v>
      </c>
      <c r="B16" s="183"/>
      <c r="C16" s="183"/>
      <c r="D16" s="183"/>
      <c r="E16" s="184"/>
      <c r="F16" s="184"/>
      <c r="G16" s="183"/>
      <c r="H16" s="245"/>
      <c r="I16" s="183"/>
      <c r="J16" s="183"/>
      <c r="K16" s="184"/>
      <c r="L16" s="183"/>
      <c r="M16" s="184"/>
      <c r="N16" s="184"/>
    </row>
    <row r="17" spans="1:14" x14ac:dyDescent="0.2">
      <c r="A17" s="251" t="s">
        <v>216</v>
      </c>
      <c r="B17" s="183"/>
      <c r="C17" s="183"/>
      <c r="D17" s="183"/>
      <c r="E17" s="184"/>
      <c r="F17" s="184"/>
      <c r="G17" s="183"/>
      <c r="H17" s="245"/>
      <c r="I17" s="183"/>
      <c r="J17" s="183"/>
      <c r="K17" s="184"/>
      <c r="L17" s="183"/>
      <c r="M17" s="184"/>
      <c r="N17" s="184"/>
    </row>
    <row r="18" spans="1:14" x14ac:dyDescent="0.2">
      <c r="A18" s="251" t="s">
        <v>217</v>
      </c>
      <c r="B18" s="183"/>
      <c r="C18" s="183"/>
      <c r="D18" s="183"/>
      <c r="E18" s="184"/>
      <c r="F18" s="184"/>
      <c r="G18" s="183"/>
      <c r="H18" s="245"/>
      <c r="I18" s="183"/>
      <c r="J18" s="183"/>
      <c r="K18" s="184"/>
      <c r="L18" s="183"/>
      <c r="M18" s="184"/>
      <c r="N18" s="184"/>
    </row>
    <row r="19" spans="1:14" x14ac:dyDescent="0.2">
      <c r="A19" s="251" t="s">
        <v>218</v>
      </c>
      <c r="B19" s="183"/>
      <c r="C19" s="183"/>
      <c r="D19" s="183"/>
      <c r="E19" s="184"/>
      <c r="F19" s="184"/>
      <c r="G19" s="183"/>
      <c r="H19" s="245"/>
      <c r="I19" s="183"/>
      <c r="J19" s="183"/>
      <c r="K19" s="184"/>
      <c r="L19" s="183"/>
      <c r="M19" s="184"/>
      <c r="N19" s="184"/>
    </row>
    <row r="20" spans="1:14" ht="22.5" x14ac:dyDescent="0.2">
      <c r="A20" s="251" t="s">
        <v>219</v>
      </c>
      <c r="B20" s="183"/>
      <c r="C20" s="183"/>
      <c r="D20" s="183"/>
      <c r="E20" s="184"/>
      <c r="F20" s="184"/>
      <c r="G20" s="183"/>
      <c r="H20" s="245"/>
      <c r="I20" s="183"/>
      <c r="J20" s="183"/>
      <c r="K20" s="184"/>
      <c r="L20" s="183"/>
      <c r="M20" s="184"/>
      <c r="N20" s="184"/>
    </row>
    <row r="21" spans="1:14" x14ac:dyDescent="0.2">
      <c r="A21" s="252"/>
      <c r="B21" s="183"/>
      <c r="C21" s="183"/>
      <c r="D21" s="183"/>
      <c r="E21" s="184"/>
      <c r="F21" s="184"/>
      <c r="G21" s="183"/>
      <c r="H21" s="245"/>
      <c r="I21" s="183"/>
      <c r="J21" s="183"/>
      <c r="K21" s="184"/>
      <c r="L21" s="183"/>
      <c r="M21" s="184"/>
      <c r="N21" s="184"/>
    </row>
    <row r="22" spans="1:14" hidden="1" x14ac:dyDescent="0.2">
      <c r="A22" s="253" t="s">
        <v>234</v>
      </c>
      <c r="B22" s="183"/>
      <c r="C22" s="183"/>
      <c r="D22" s="183"/>
      <c r="E22" s="184"/>
      <c r="F22" s="184"/>
      <c r="G22" s="183"/>
      <c r="H22" s="245"/>
      <c r="I22" s="183"/>
      <c r="J22" s="183"/>
      <c r="K22" s="184"/>
      <c r="L22" s="183"/>
      <c r="M22" s="184"/>
      <c r="N22" s="184"/>
    </row>
    <row r="23" spans="1:14" hidden="1" x14ac:dyDescent="0.2">
      <c r="A23" s="251" t="s">
        <v>220</v>
      </c>
      <c r="B23" s="183"/>
      <c r="C23" s="183"/>
      <c r="D23" s="183"/>
      <c r="E23" s="184"/>
      <c r="F23" s="184"/>
      <c r="G23" s="183"/>
      <c r="H23" s="245"/>
      <c r="I23" s="183"/>
      <c r="J23" s="183"/>
      <c r="K23" s="184"/>
      <c r="L23" s="183"/>
      <c r="M23" s="184"/>
      <c r="N23" s="184"/>
    </row>
    <row r="24" spans="1:14" hidden="1" x14ac:dyDescent="0.2">
      <c r="A24" s="251" t="s">
        <v>221</v>
      </c>
      <c r="B24" s="183"/>
      <c r="C24" s="183"/>
      <c r="D24" s="183"/>
      <c r="E24" s="184"/>
      <c r="F24" s="184"/>
      <c r="G24" s="183"/>
      <c r="H24" s="245"/>
      <c r="I24" s="183"/>
      <c r="J24" s="183"/>
      <c r="K24" s="184"/>
      <c r="L24" s="183"/>
      <c r="M24" s="184"/>
      <c r="N24" s="184"/>
    </row>
    <row r="25" spans="1:14" hidden="1" x14ac:dyDescent="0.2">
      <c r="A25" s="251" t="s">
        <v>222</v>
      </c>
      <c r="B25" s="183"/>
      <c r="C25" s="183"/>
      <c r="D25" s="183"/>
      <c r="E25" s="184"/>
      <c r="F25" s="184"/>
      <c r="G25" s="183"/>
      <c r="H25" s="245"/>
      <c r="I25" s="183"/>
      <c r="J25" s="183"/>
      <c r="K25" s="184"/>
      <c r="L25" s="183"/>
      <c r="M25" s="184"/>
      <c r="N25" s="184"/>
    </row>
    <row r="26" spans="1:14" hidden="1" x14ac:dyDescent="0.2">
      <c r="A26" s="251"/>
      <c r="B26" s="183"/>
      <c r="C26" s="183"/>
      <c r="D26" s="183"/>
      <c r="E26" s="184"/>
      <c r="F26" s="184"/>
      <c r="G26" s="183"/>
      <c r="H26" s="245"/>
      <c r="I26" s="183"/>
      <c r="J26" s="183"/>
      <c r="K26" s="184"/>
      <c r="L26" s="183"/>
      <c r="M26" s="184"/>
      <c r="N26" s="184"/>
    </row>
    <row r="27" spans="1:14" hidden="1" x14ac:dyDescent="0.2">
      <c r="A27" s="253" t="s">
        <v>235</v>
      </c>
      <c r="B27" s="183"/>
      <c r="C27" s="183"/>
      <c r="D27" s="183"/>
      <c r="E27" s="184"/>
      <c r="F27" s="184"/>
      <c r="G27" s="183"/>
      <c r="H27" s="245"/>
      <c r="I27" s="183"/>
      <c r="J27" s="183"/>
      <c r="K27" s="184"/>
      <c r="L27" s="183"/>
      <c r="M27" s="184"/>
      <c r="N27" s="184"/>
    </row>
    <row r="28" spans="1:14" hidden="1" x14ac:dyDescent="0.2">
      <c r="A28" s="251" t="s">
        <v>223</v>
      </c>
      <c r="B28" s="183"/>
      <c r="C28" s="183"/>
      <c r="D28" s="183"/>
      <c r="E28" s="184"/>
      <c r="F28" s="184"/>
      <c r="G28" s="183"/>
      <c r="H28" s="245"/>
      <c r="I28" s="183"/>
      <c r="J28" s="183"/>
      <c r="K28" s="184"/>
      <c r="L28" s="183"/>
      <c r="M28" s="184"/>
      <c r="N28" s="184"/>
    </row>
    <row r="29" spans="1:14" hidden="1" x14ac:dyDescent="0.2">
      <c r="A29" s="251" t="s">
        <v>221</v>
      </c>
      <c r="B29" s="183"/>
      <c r="C29" s="183"/>
      <c r="D29" s="183"/>
      <c r="E29" s="184"/>
      <c r="F29" s="184"/>
      <c r="G29" s="183"/>
      <c r="H29" s="245"/>
      <c r="I29" s="183"/>
      <c r="J29" s="183"/>
      <c r="K29" s="184"/>
      <c r="L29" s="183"/>
      <c r="M29" s="184"/>
      <c r="N29" s="184"/>
    </row>
    <row r="30" spans="1:14" hidden="1" x14ac:dyDescent="0.2">
      <c r="A30" s="251"/>
      <c r="B30" s="183"/>
      <c r="C30" s="183"/>
      <c r="D30" s="183"/>
      <c r="E30" s="184"/>
      <c r="F30" s="184"/>
      <c r="G30" s="183"/>
      <c r="H30" s="245"/>
      <c r="I30" s="183"/>
      <c r="J30" s="183"/>
      <c r="K30" s="184"/>
      <c r="L30" s="183"/>
      <c r="M30" s="184"/>
      <c r="N30" s="184"/>
    </row>
    <row r="31" spans="1:14" hidden="1" x14ac:dyDescent="0.2">
      <c r="A31" s="253" t="s">
        <v>236</v>
      </c>
      <c r="B31" s="183"/>
      <c r="C31" s="183"/>
      <c r="D31" s="183"/>
      <c r="E31" s="184"/>
      <c r="F31" s="184"/>
      <c r="G31" s="183"/>
      <c r="H31" s="245"/>
      <c r="I31" s="183"/>
      <c r="J31" s="183"/>
      <c r="K31" s="184"/>
      <c r="L31" s="183"/>
      <c r="M31" s="184"/>
      <c r="N31" s="184"/>
    </row>
    <row r="32" spans="1:14" hidden="1" x14ac:dyDescent="0.2">
      <c r="A32" s="251" t="s">
        <v>224</v>
      </c>
      <c r="B32" s="183"/>
      <c r="C32" s="183"/>
      <c r="D32" s="183"/>
      <c r="E32" s="184"/>
      <c r="F32" s="184"/>
      <c r="G32" s="183"/>
      <c r="H32" s="245"/>
      <c r="I32" s="183"/>
      <c r="J32" s="183"/>
      <c r="K32" s="184"/>
      <c r="L32" s="183"/>
      <c r="M32" s="184"/>
      <c r="N32" s="184"/>
    </row>
    <row r="33" spans="1:14" hidden="1" x14ac:dyDescent="0.2">
      <c r="A33" s="251" t="s">
        <v>222</v>
      </c>
      <c r="B33" s="183"/>
      <c r="C33" s="183"/>
      <c r="D33" s="183"/>
      <c r="E33" s="184"/>
      <c r="F33" s="184"/>
      <c r="G33" s="183"/>
      <c r="H33" s="245"/>
      <c r="I33" s="183"/>
      <c r="J33" s="183"/>
      <c r="K33" s="184"/>
      <c r="L33" s="183"/>
      <c r="M33" s="184"/>
      <c r="N33" s="184"/>
    </row>
    <row r="34" spans="1:14" hidden="1" x14ac:dyDescent="0.2">
      <c r="A34" s="251" t="s">
        <v>225</v>
      </c>
      <c r="B34" s="183"/>
      <c r="C34" s="183"/>
      <c r="D34" s="183"/>
      <c r="E34" s="184"/>
      <c r="F34" s="184"/>
      <c r="G34" s="183"/>
      <c r="H34" s="245"/>
      <c r="I34" s="183"/>
      <c r="J34" s="183"/>
      <c r="K34" s="184"/>
      <c r="L34" s="183"/>
      <c r="M34" s="184"/>
      <c r="N34" s="184"/>
    </row>
    <row r="35" spans="1:14" hidden="1" x14ac:dyDescent="0.2">
      <c r="A35" s="251" t="s">
        <v>226</v>
      </c>
      <c r="B35" s="183"/>
      <c r="C35" s="183"/>
      <c r="D35" s="183"/>
      <c r="E35" s="184"/>
      <c r="F35" s="184"/>
      <c r="G35" s="183"/>
      <c r="H35" s="245"/>
      <c r="I35" s="183"/>
      <c r="J35" s="183"/>
      <c r="K35" s="184"/>
      <c r="L35" s="183"/>
      <c r="M35" s="184"/>
      <c r="N35" s="184"/>
    </row>
    <row r="36" spans="1:14" hidden="1" x14ac:dyDescent="0.2">
      <c r="A36" s="251"/>
      <c r="B36" s="183"/>
      <c r="C36" s="183"/>
      <c r="D36" s="183"/>
      <c r="E36" s="184"/>
      <c r="F36" s="184"/>
      <c r="G36" s="183"/>
      <c r="H36" s="245"/>
      <c r="I36" s="183"/>
      <c r="J36" s="183"/>
      <c r="K36" s="184"/>
      <c r="L36" s="183"/>
      <c r="M36" s="184"/>
      <c r="N36" s="184"/>
    </row>
    <row r="37" spans="1:14" x14ac:dyDescent="0.2">
      <c r="A37" s="253" t="s">
        <v>237</v>
      </c>
      <c r="B37" s="183"/>
      <c r="C37" s="183"/>
      <c r="D37" s="183"/>
      <c r="E37" s="184"/>
      <c r="F37" s="184"/>
      <c r="G37" s="183"/>
      <c r="H37" s="245"/>
      <c r="I37" s="183"/>
      <c r="J37" s="183"/>
      <c r="K37" s="184"/>
      <c r="L37" s="183"/>
      <c r="M37" s="184"/>
      <c r="N37" s="184"/>
    </row>
    <row r="38" spans="1:14" x14ac:dyDescent="0.2">
      <c r="A38" s="251" t="s">
        <v>227</v>
      </c>
      <c r="B38" s="183"/>
      <c r="C38" s="183"/>
      <c r="D38" s="183"/>
      <c r="E38" s="184"/>
      <c r="F38" s="184"/>
      <c r="G38" s="183"/>
      <c r="H38" s="245"/>
      <c r="I38" s="183"/>
      <c r="J38" s="183"/>
      <c r="K38" s="184"/>
      <c r="L38" s="183"/>
      <c r="M38" s="184"/>
      <c r="N38" s="184"/>
    </row>
    <row r="39" spans="1:14" x14ac:dyDescent="0.2">
      <c r="A39" s="251" t="s">
        <v>228</v>
      </c>
      <c r="B39" s="183"/>
      <c r="C39" s="183"/>
      <c r="D39" s="183"/>
      <c r="E39" s="184"/>
      <c r="F39" s="184"/>
      <c r="G39" s="183"/>
      <c r="H39" s="245"/>
      <c r="I39" s="183"/>
      <c r="J39" s="183"/>
      <c r="K39" s="184"/>
      <c r="L39" s="183"/>
      <c r="M39" s="184"/>
      <c r="N39" s="184"/>
    </row>
    <row r="40" spans="1:14" ht="22.5" x14ac:dyDescent="0.2">
      <c r="A40" s="251" t="s">
        <v>229</v>
      </c>
      <c r="B40" s="183"/>
      <c r="C40" s="183"/>
      <c r="D40" s="183"/>
      <c r="E40" s="184"/>
      <c r="F40" s="184"/>
      <c r="G40" s="183"/>
      <c r="H40" s="245"/>
      <c r="I40" s="183"/>
      <c r="J40" s="183"/>
      <c r="K40" s="184"/>
      <c r="L40" s="183"/>
      <c r="M40" s="184"/>
      <c r="N40" s="184"/>
    </row>
    <row r="41" spans="1:14" ht="22.5" x14ac:dyDescent="0.2">
      <c r="A41" s="251" t="s">
        <v>230</v>
      </c>
      <c r="B41" s="183"/>
      <c r="C41" s="183"/>
      <c r="D41" s="183"/>
      <c r="E41" s="184"/>
      <c r="F41" s="184"/>
      <c r="G41" s="183"/>
      <c r="H41" s="245"/>
      <c r="I41" s="183"/>
      <c r="J41" s="183"/>
      <c r="K41" s="184"/>
      <c r="L41" s="183"/>
      <c r="M41" s="184"/>
      <c r="N41" s="184"/>
    </row>
    <row r="42" spans="1:14" x14ac:dyDescent="0.2">
      <c r="A42" s="251"/>
      <c r="B42" s="183"/>
      <c r="C42" s="183"/>
      <c r="D42" s="183"/>
      <c r="E42" s="184"/>
      <c r="F42" s="184"/>
      <c r="G42" s="183"/>
      <c r="H42" s="245"/>
      <c r="I42" s="183"/>
      <c r="J42" s="183"/>
      <c r="K42" s="184"/>
      <c r="L42" s="183"/>
      <c r="M42" s="184"/>
      <c r="N42" s="184"/>
    </row>
    <row r="43" spans="1:14" x14ac:dyDescent="0.2">
      <c r="A43" s="253" t="s">
        <v>238</v>
      </c>
      <c r="B43" s="183"/>
      <c r="C43" s="183"/>
      <c r="D43" s="183"/>
      <c r="E43" s="184"/>
      <c r="F43" s="184"/>
      <c r="G43" s="183"/>
      <c r="H43" s="245"/>
      <c r="I43" s="183"/>
      <c r="J43" s="183"/>
      <c r="K43" s="184"/>
      <c r="L43" s="183"/>
      <c r="M43" s="184"/>
      <c r="N43" s="184"/>
    </row>
    <row r="44" spans="1:14" x14ac:dyDescent="0.2">
      <c r="A44" s="251" t="s">
        <v>231</v>
      </c>
      <c r="B44" s="183"/>
      <c r="C44" s="183"/>
      <c r="D44" s="183"/>
      <c r="E44" s="184"/>
      <c r="F44" s="184"/>
      <c r="G44" s="183"/>
      <c r="H44" s="245"/>
      <c r="I44" s="183"/>
      <c r="J44" s="183"/>
      <c r="K44" s="184"/>
      <c r="L44" s="183"/>
      <c r="M44" s="184"/>
      <c r="N44" s="184"/>
    </row>
    <row r="45" spans="1:14" s="124" customFormat="1" ht="22.5" x14ac:dyDescent="0.2">
      <c r="A45" s="251" t="s">
        <v>232</v>
      </c>
      <c r="B45" s="183"/>
      <c r="C45" s="183"/>
      <c r="D45" s="183"/>
      <c r="E45" s="184"/>
      <c r="F45" s="184"/>
      <c r="G45" s="183"/>
      <c r="H45" s="245"/>
      <c r="I45" s="183"/>
      <c r="J45" s="183"/>
      <c r="K45" s="184"/>
      <c r="L45" s="183"/>
      <c r="M45" s="184"/>
      <c r="N45" s="184"/>
    </row>
    <row r="46" spans="1:14" ht="9.75" customHeight="1" x14ac:dyDescent="0.2">
      <c r="A46" s="254"/>
      <c r="B46" s="183"/>
      <c r="C46" s="183"/>
      <c r="D46" s="183"/>
      <c r="E46" s="184"/>
      <c r="F46" s="184"/>
      <c r="G46" s="183"/>
      <c r="H46" s="245"/>
      <c r="I46" s="183"/>
      <c r="J46" s="183"/>
      <c r="K46" s="184"/>
      <c r="L46" s="183"/>
      <c r="M46" s="184"/>
      <c r="N46" s="184"/>
    </row>
    <row r="47" spans="1:14" s="122" customFormat="1" hidden="1" x14ac:dyDescent="0.2">
      <c r="A47" s="185"/>
      <c r="B47" s="188"/>
      <c r="C47" s="186"/>
      <c r="D47" s="188"/>
      <c r="E47" s="187"/>
      <c r="F47" s="187"/>
      <c r="G47" s="187"/>
      <c r="H47" s="186"/>
      <c r="I47" s="188"/>
      <c r="J47" s="186"/>
      <c r="K47" s="188"/>
      <c r="L47" s="188"/>
      <c r="M47" s="187"/>
      <c r="N47" s="187"/>
    </row>
    <row r="48" spans="1:14" s="122" customFormat="1" x14ac:dyDescent="0.2">
      <c r="A48" s="246" t="s">
        <v>2</v>
      </c>
      <c r="B48" s="255"/>
      <c r="C48" s="256"/>
      <c r="D48" s="257"/>
      <c r="E48" s="255"/>
      <c r="F48" s="255"/>
      <c r="G48" s="255"/>
      <c r="H48" s="256"/>
      <c r="I48" s="257"/>
      <c r="J48" s="256"/>
      <c r="K48" s="257"/>
      <c r="L48" s="257"/>
      <c r="M48" s="255"/>
      <c r="N48" s="255"/>
    </row>
    <row r="49" spans="1:14" s="122" customFormat="1" x14ac:dyDescent="0.2">
      <c r="A49" s="246" t="s">
        <v>14</v>
      </c>
      <c r="B49" s="258"/>
      <c r="C49" s="259"/>
      <c r="D49" s="258"/>
      <c r="E49" s="259"/>
      <c r="F49" s="258"/>
      <c r="G49" s="260"/>
      <c r="H49" s="260"/>
      <c r="I49" s="260"/>
      <c r="J49" s="259"/>
      <c r="K49" s="261"/>
      <c r="L49" s="258"/>
      <c r="M49" s="260"/>
      <c r="N49" s="260"/>
    </row>
    <row r="50" spans="1:14" x14ac:dyDescent="0.2">
      <c r="A50" s="49" t="s">
        <v>979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</row>
    <row r="51" spans="1:14" x14ac:dyDescent="0.2">
      <c r="A51" s="49" t="s">
        <v>381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</row>
  </sheetData>
  <mergeCells count="4">
    <mergeCell ref="I3:N3"/>
    <mergeCell ref="B3:E3"/>
    <mergeCell ref="F3:H3"/>
    <mergeCell ref="A3:A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&amp;C&amp;"Arial,Negrita"&amp;18PROYECTO DE PRESUPUESTO 2021
</oddHeader>
    <oddFooter>&amp;L&amp;"Arial,Negrita"&amp;8PROYECTO DE PRESUPUESTO PARA EL AÑO FISCAL 2021
INFORMACIÓN PARA LA COMISIÓN DE PRESUPUESTO Y CUENTA GENERAL DE LA REPÚBLICA DEL CONGRESO DE LA REPÚBLICA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>
    <tabColor theme="9" tint="-0.249977111117893"/>
  </sheetPr>
  <dimension ref="A1:V25"/>
  <sheetViews>
    <sheetView view="pageLayout" zoomScaleNormal="100" zoomScaleSheetLayoutView="90" workbookViewId="0">
      <selection activeCell="A6" sqref="A6"/>
    </sheetView>
  </sheetViews>
  <sheetFormatPr baseColWidth="10" defaultColWidth="11.28515625" defaultRowHeight="11.25" x14ac:dyDescent="0.2"/>
  <cols>
    <col min="1" max="1" width="21.7109375" style="123" customWidth="1"/>
    <col min="2" max="2" width="7" style="123" customWidth="1"/>
    <col min="3" max="3" width="8.7109375" style="123" bestFit="1" customWidth="1"/>
    <col min="4" max="4" width="7.85546875" style="123" bestFit="1" customWidth="1"/>
    <col min="5" max="5" width="9.5703125" style="123" customWidth="1"/>
    <col min="6" max="7" width="7" style="123" customWidth="1"/>
    <col min="8" max="8" width="10.28515625" style="123" customWidth="1"/>
    <col min="9" max="10" width="7" style="123" customWidth="1"/>
    <col min="11" max="11" width="7.85546875" style="123" bestFit="1" customWidth="1"/>
    <col min="12" max="12" width="7" style="123" customWidth="1"/>
    <col min="13" max="13" width="7.5703125" style="123" bestFit="1" customWidth="1"/>
    <col min="14" max="15" width="7" style="123" customWidth="1"/>
    <col min="16" max="16" width="9.5703125" style="123" bestFit="1" customWidth="1"/>
    <col min="17" max="17" width="7" style="123" customWidth="1"/>
    <col min="18" max="16384" width="11.28515625" style="123"/>
  </cols>
  <sheetData>
    <row r="1" spans="1:22" s="122" customFormat="1" x14ac:dyDescent="0.2">
      <c r="A1" s="721" t="s">
        <v>980</v>
      </c>
      <c r="B1" s="721"/>
      <c r="C1" s="721"/>
      <c r="D1" s="721"/>
      <c r="E1" s="721"/>
      <c r="F1" s="721"/>
    </row>
    <row r="2" spans="1:22" s="122" customFormat="1" x14ac:dyDescent="0.2">
      <c r="A2" s="121" t="s">
        <v>489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</row>
    <row r="3" spans="1:22" s="273" customFormat="1" ht="21.75" customHeight="1" x14ac:dyDescent="0.2">
      <c r="A3" s="722" t="s">
        <v>3</v>
      </c>
      <c r="B3" s="722" t="s">
        <v>1001</v>
      </c>
      <c r="C3" s="722"/>
      <c r="D3" s="722"/>
      <c r="E3" s="722"/>
      <c r="F3" s="722"/>
      <c r="G3" s="722"/>
      <c r="H3" s="722"/>
      <c r="I3" s="722" t="s">
        <v>1002</v>
      </c>
      <c r="J3" s="722"/>
      <c r="K3" s="722"/>
      <c r="L3" s="722"/>
      <c r="M3" s="722"/>
      <c r="N3" s="723" t="s">
        <v>1003</v>
      </c>
      <c r="O3" s="723"/>
      <c r="P3" s="722" t="s">
        <v>2</v>
      </c>
      <c r="Q3" s="722"/>
    </row>
    <row r="4" spans="1:22" s="132" customFormat="1" ht="80.25" customHeight="1" x14ac:dyDescent="0.2">
      <c r="A4" s="722"/>
      <c r="B4" s="262" t="s">
        <v>300</v>
      </c>
      <c r="C4" s="262" t="s">
        <v>301</v>
      </c>
      <c r="D4" s="262" t="s">
        <v>302</v>
      </c>
      <c r="E4" s="262" t="s">
        <v>303</v>
      </c>
      <c r="F4" s="262" t="s">
        <v>304</v>
      </c>
      <c r="G4" s="262" t="s">
        <v>305</v>
      </c>
      <c r="H4" s="262" t="s">
        <v>306</v>
      </c>
      <c r="I4" s="262" t="s">
        <v>307</v>
      </c>
      <c r="J4" s="262" t="s">
        <v>305</v>
      </c>
      <c r="K4" s="262" t="s">
        <v>308</v>
      </c>
      <c r="L4" s="262" t="s">
        <v>309</v>
      </c>
      <c r="M4" s="262" t="s">
        <v>310</v>
      </c>
      <c r="N4" s="262" t="s">
        <v>311</v>
      </c>
      <c r="O4" s="262" t="s">
        <v>312</v>
      </c>
      <c r="P4" s="262" t="s">
        <v>13</v>
      </c>
      <c r="Q4" s="262" t="s">
        <v>15</v>
      </c>
    </row>
    <row r="5" spans="1:22" x14ac:dyDescent="0.2">
      <c r="A5" s="511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</row>
    <row r="6" spans="1:22" x14ac:dyDescent="0.2">
      <c r="A6" s="512" t="s">
        <v>46</v>
      </c>
      <c r="B6" s="267">
        <v>0</v>
      </c>
      <c r="C6" s="267">
        <v>32251175</v>
      </c>
      <c r="D6" s="267">
        <v>4398812</v>
      </c>
      <c r="E6" s="267">
        <v>97944618</v>
      </c>
      <c r="F6" s="267">
        <v>0</v>
      </c>
      <c r="G6" s="267">
        <v>230000</v>
      </c>
      <c r="H6" s="267">
        <f>SUM(B6:G6)</f>
        <v>134824605</v>
      </c>
      <c r="I6" s="267">
        <v>0</v>
      </c>
      <c r="J6" s="267">
        <v>0</v>
      </c>
      <c r="K6" s="267">
        <v>3000000</v>
      </c>
      <c r="L6" s="267">
        <v>0</v>
      </c>
      <c r="M6" s="267">
        <f>SUM(I6:L6)</f>
        <v>3000000</v>
      </c>
      <c r="N6" s="267">
        <v>0</v>
      </c>
      <c r="O6" s="267">
        <f>+N6</f>
        <v>0</v>
      </c>
      <c r="P6" s="267">
        <f>+H6+M6+O6</f>
        <v>137824605</v>
      </c>
      <c r="Q6" s="269">
        <f>+P6/P24</f>
        <v>0.8480681585764076</v>
      </c>
    </row>
    <row r="7" spans="1:22" x14ac:dyDescent="0.2">
      <c r="A7" s="512"/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9"/>
    </row>
    <row r="8" spans="1:22" x14ac:dyDescent="0.2">
      <c r="A8" s="512" t="s">
        <v>47</v>
      </c>
      <c r="B8" s="267">
        <v>0</v>
      </c>
      <c r="C8" s="267">
        <v>9073777</v>
      </c>
      <c r="D8" s="267">
        <v>0</v>
      </c>
      <c r="E8" s="267">
        <v>15617571</v>
      </c>
      <c r="F8" s="267">
        <v>0</v>
      </c>
      <c r="G8" s="267">
        <v>0</v>
      </c>
      <c r="H8" s="267">
        <f t="shared" ref="H8" si="0">SUM(B8:G8)</f>
        <v>24691348</v>
      </c>
      <c r="I8" s="267">
        <v>0</v>
      </c>
      <c r="J8" s="267">
        <v>0</v>
      </c>
      <c r="K8" s="267">
        <v>0</v>
      </c>
      <c r="L8" s="267">
        <v>0</v>
      </c>
      <c r="M8" s="267">
        <f t="shared" ref="M8" si="1">SUM(I8:L8)</f>
        <v>0</v>
      </c>
      <c r="N8" s="267">
        <v>0</v>
      </c>
      <c r="O8" s="267">
        <f t="shared" ref="O8" si="2">+N8</f>
        <v>0</v>
      </c>
      <c r="P8" s="267">
        <f t="shared" ref="P8" si="3">+H8+M8+O8</f>
        <v>24691348</v>
      </c>
      <c r="Q8" s="269">
        <f>+P8/P24</f>
        <v>0.15193184142359242</v>
      </c>
    </row>
    <row r="9" spans="1:22" x14ac:dyDescent="0.2">
      <c r="A9" s="268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9"/>
    </row>
    <row r="10" spans="1:22" hidden="1" x14ac:dyDescent="0.2">
      <c r="A10" s="264" t="s">
        <v>48</v>
      </c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9"/>
    </row>
    <row r="11" spans="1:22" hidden="1" x14ac:dyDescent="0.2">
      <c r="A11" s="264" t="s">
        <v>94</v>
      </c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9"/>
    </row>
    <row r="12" spans="1:22" hidden="1" x14ac:dyDescent="0.2">
      <c r="A12" s="265"/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9"/>
    </row>
    <row r="13" spans="1:22" hidden="1" x14ac:dyDescent="0.2">
      <c r="A13" s="264" t="s">
        <v>49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9"/>
    </row>
    <row r="14" spans="1:22" hidden="1" x14ac:dyDescent="0.2">
      <c r="A14" s="264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9"/>
    </row>
    <row r="15" spans="1:22" hidden="1" x14ac:dyDescent="0.2">
      <c r="A15" s="264" t="s">
        <v>50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9"/>
    </row>
    <row r="16" spans="1:22" hidden="1" x14ac:dyDescent="0.2">
      <c r="A16" s="264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9"/>
    </row>
    <row r="17" spans="1:17" hidden="1" x14ac:dyDescent="0.2">
      <c r="A17" s="264" t="s">
        <v>54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9"/>
    </row>
    <row r="18" spans="1:17" hidden="1" x14ac:dyDescent="0.2">
      <c r="A18" s="264" t="s">
        <v>55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9"/>
    </row>
    <row r="19" spans="1:17" hidden="1" x14ac:dyDescent="0.2">
      <c r="A19" s="264" t="s">
        <v>51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9"/>
    </row>
    <row r="20" spans="1:17" hidden="1" x14ac:dyDescent="0.2">
      <c r="A20" s="264" t="s">
        <v>52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9"/>
    </row>
    <row r="21" spans="1:17" hidden="1" x14ac:dyDescent="0.2">
      <c r="A21" s="264" t="s">
        <v>53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9"/>
    </row>
    <row r="22" spans="1:17" hidden="1" x14ac:dyDescent="0.2">
      <c r="A22" s="264" t="s">
        <v>85</v>
      </c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9"/>
    </row>
    <row r="23" spans="1:17" hidden="1" x14ac:dyDescent="0.2">
      <c r="A23" s="264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70"/>
    </row>
    <row r="24" spans="1:17" s="124" customFormat="1" x14ac:dyDescent="0.2">
      <c r="A24" s="263" t="s">
        <v>2</v>
      </c>
      <c r="B24" s="271">
        <f>+B6+B8+B10+B13+B15</f>
        <v>0</v>
      </c>
      <c r="C24" s="271">
        <f t="shared" ref="C24:P24" si="4">+C6+C8+C10+C13+C15</f>
        <v>41324952</v>
      </c>
      <c r="D24" s="271">
        <f t="shared" si="4"/>
        <v>4398812</v>
      </c>
      <c r="E24" s="271">
        <f t="shared" si="4"/>
        <v>113562189</v>
      </c>
      <c r="F24" s="271">
        <f t="shared" si="4"/>
        <v>0</v>
      </c>
      <c r="G24" s="271">
        <f t="shared" si="4"/>
        <v>230000</v>
      </c>
      <c r="H24" s="271">
        <f t="shared" si="4"/>
        <v>159515953</v>
      </c>
      <c r="I24" s="271">
        <f t="shared" si="4"/>
        <v>0</v>
      </c>
      <c r="J24" s="271">
        <f t="shared" si="4"/>
        <v>0</v>
      </c>
      <c r="K24" s="271">
        <f t="shared" si="4"/>
        <v>3000000</v>
      </c>
      <c r="L24" s="271">
        <f t="shared" si="4"/>
        <v>0</v>
      </c>
      <c r="M24" s="271">
        <f t="shared" si="4"/>
        <v>3000000</v>
      </c>
      <c r="N24" s="271">
        <f t="shared" si="4"/>
        <v>0</v>
      </c>
      <c r="O24" s="271">
        <f t="shared" si="4"/>
        <v>0</v>
      </c>
      <c r="P24" s="271">
        <f t="shared" si="4"/>
        <v>162515953</v>
      </c>
      <c r="Q24" s="272">
        <f>+Q6+Q8</f>
        <v>1</v>
      </c>
    </row>
    <row r="25" spans="1:17" x14ac:dyDescent="0.2">
      <c r="A25" s="127"/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</row>
  </sheetData>
  <mergeCells count="6">
    <mergeCell ref="A1:F1"/>
    <mergeCell ref="P3:Q3"/>
    <mergeCell ref="B3:H3"/>
    <mergeCell ref="I3:M3"/>
    <mergeCell ref="A3:A4"/>
    <mergeCell ref="N3:O3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&amp;C&amp;"Arial,Negrita"&amp;18PROYECTO DEL PRESUPUESTO 2021
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6">
    <tabColor theme="9" tint="-0.249977111117893"/>
    <pageSetUpPr fitToPage="1"/>
  </sheetPr>
  <dimension ref="A1:V108"/>
  <sheetViews>
    <sheetView view="pageLayout" zoomScale="90" zoomScaleNormal="100" zoomScaleSheetLayoutView="70" zoomScalePageLayoutView="90" workbookViewId="0">
      <selection activeCell="A15" sqref="A15"/>
    </sheetView>
  </sheetViews>
  <sheetFormatPr baseColWidth="10" defaultRowHeight="12" x14ac:dyDescent="0.2"/>
  <cols>
    <col min="1" max="1" width="23.140625" style="87" customWidth="1"/>
    <col min="2" max="2" width="16.42578125" style="87" bestFit="1" customWidth="1"/>
    <col min="3" max="3" width="6.5703125" style="87" customWidth="1"/>
    <col min="4" max="4" width="9.85546875" style="87" bestFit="1" customWidth="1"/>
    <col min="5" max="5" width="8.85546875" style="87" bestFit="1" customWidth="1"/>
    <col min="6" max="6" width="10.85546875" style="87" bestFit="1" customWidth="1"/>
    <col min="7" max="7" width="8.7109375" style="87" customWidth="1"/>
    <col min="8" max="8" width="7.42578125" style="87" customWidth="1"/>
    <col min="9" max="9" width="11.42578125" style="87" customWidth="1"/>
    <col min="10" max="10" width="5.5703125" style="87" bestFit="1" customWidth="1"/>
    <col min="11" max="16" width="8.7109375" style="87" customWidth="1"/>
    <col min="17" max="17" width="11.5703125" style="87" customWidth="1"/>
    <col min="18" max="18" width="8.7109375" style="87" customWidth="1"/>
    <col min="19" max="16384" width="11.42578125" style="87"/>
  </cols>
  <sheetData>
    <row r="1" spans="1:22" s="5" customFormat="1" x14ac:dyDescent="0.2">
      <c r="A1" s="112" t="s">
        <v>981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2" s="5" customFormat="1" ht="12.75" thickBot="1" x14ac:dyDescent="0.25">
      <c r="A2" s="114" t="s">
        <v>489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</row>
    <row r="3" spans="1:22" ht="27" customHeight="1" x14ac:dyDescent="0.2">
      <c r="A3" s="726" t="s">
        <v>126</v>
      </c>
      <c r="B3" s="733" t="s">
        <v>127</v>
      </c>
      <c r="C3" s="728" t="s">
        <v>16</v>
      </c>
      <c r="D3" s="729"/>
      <c r="E3" s="729"/>
      <c r="F3" s="729"/>
      <c r="G3" s="729"/>
      <c r="H3" s="729"/>
      <c r="I3" s="730"/>
      <c r="J3" s="731" t="s">
        <v>107</v>
      </c>
      <c r="K3" s="724"/>
      <c r="L3" s="724"/>
      <c r="M3" s="724"/>
      <c r="N3" s="725"/>
      <c r="O3" s="732" t="s">
        <v>95</v>
      </c>
      <c r="P3" s="724"/>
      <c r="Q3" s="724" t="s">
        <v>2</v>
      </c>
      <c r="R3" s="725"/>
    </row>
    <row r="4" spans="1:22" ht="112.5" customHeight="1" thickBot="1" x14ac:dyDescent="0.25">
      <c r="A4" s="727"/>
      <c r="B4" s="734"/>
      <c r="C4" s="148" t="s">
        <v>244</v>
      </c>
      <c r="D4" s="149" t="s">
        <v>245</v>
      </c>
      <c r="E4" s="149" t="s">
        <v>246</v>
      </c>
      <c r="F4" s="149" t="s">
        <v>247</v>
      </c>
      <c r="G4" s="149" t="s">
        <v>248</v>
      </c>
      <c r="H4" s="149" t="s">
        <v>249</v>
      </c>
      <c r="I4" s="150" t="s">
        <v>104</v>
      </c>
      <c r="J4" s="148" t="s">
        <v>248</v>
      </c>
      <c r="K4" s="149" t="s">
        <v>249</v>
      </c>
      <c r="L4" s="149" t="s">
        <v>250</v>
      </c>
      <c r="M4" s="149" t="s">
        <v>251</v>
      </c>
      <c r="N4" s="150" t="s">
        <v>105</v>
      </c>
      <c r="O4" s="151" t="s">
        <v>252</v>
      </c>
      <c r="P4" s="149" t="s">
        <v>106</v>
      </c>
      <c r="Q4" s="152" t="s">
        <v>42</v>
      </c>
      <c r="R4" s="153" t="s">
        <v>93</v>
      </c>
    </row>
    <row r="5" spans="1:22" hidden="1" x14ac:dyDescent="0.2">
      <c r="A5" s="19" t="s">
        <v>128</v>
      </c>
      <c r="B5" s="32">
        <v>2018</v>
      </c>
      <c r="C5" s="57"/>
      <c r="D5" s="55"/>
      <c r="E5" s="55"/>
      <c r="F5" s="55"/>
      <c r="G5" s="55"/>
      <c r="H5" s="55"/>
      <c r="I5" s="56"/>
      <c r="J5" s="57"/>
      <c r="K5" s="55"/>
      <c r="L5" s="55"/>
      <c r="M5" s="55"/>
      <c r="N5" s="56"/>
      <c r="O5" s="54"/>
      <c r="P5" s="55"/>
      <c r="Q5" s="55"/>
      <c r="R5" s="56"/>
    </row>
    <row r="6" spans="1:22" hidden="1" x14ac:dyDescent="0.2">
      <c r="A6" s="21"/>
      <c r="B6" s="13">
        <v>2019</v>
      </c>
      <c r="C6" s="58"/>
      <c r="D6" s="59"/>
      <c r="E6" s="59"/>
      <c r="F6" s="59"/>
      <c r="G6" s="59"/>
      <c r="H6" s="59"/>
      <c r="I6" s="60"/>
      <c r="J6" s="58"/>
      <c r="K6" s="59"/>
      <c r="L6" s="59"/>
      <c r="M6" s="59"/>
      <c r="N6" s="60"/>
      <c r="O6" s="61"/>
      <c r="P6" s="59"/>
      <c r="Q6" s="59"/>
      <c r="R6" s="60"/>
    </row>
    <row r="7" spans="1:22" hidden="1" x14ac:dyDescent="0.2">
      <c r="A7" s="21"/>
      <c r="B7" s="13">
        <v>2020</v>
      </c>
      <c r="C7" s="62"/>
      <c r="D7" s="63"/>
      <c r="E7" s="63"/>
      <c r="F7" s="63"/>
      <c r="G7" s="63"/>
      <c r="H7" s="63"/>
      <c r="I7" s="64"/>
      <c r="J7" s="62"/>
      <c r="K7" s="63"/>
      <c r="L7" s="63"/>
      <c r="M7" s="63"/>
      <c r="N7" s="64"/>
      <c r="O7" s="65"/>
      <c r="P7" s="63"/>
      <c r="Q7" s="63"/>
      <c r="R7" s="64"/>
    </row>
    <row r="8" spans="1:22" ht="12.75" hidden="1" thickBot="1" x14ac:dyDescent="0.25">
      <c r="A8" s="40"/>
      <c r="B8" s="53" t="s">
        <v>382</v>
      </c>
      <c r="C8" s="66"/>
      <c r="D8" s="67"/>
      <c r="E8" s="67"/>
      <c r="F8" s="67"/>
      <c r="G8" s="67"/>
      <c r="H8" s="67"/>
      <c r="I8" s="68"/>
      <c r="J8" s="66"/>
      <c r="K8" s="67"/>
      <c r="L8" s="67"/>
      <c r="M8" s="67"/>
      <c r="N8" s="68"/>
      <c r="O8" s="69"/>
      <c r="P8" s="67"/>
      <c r="Q8" s="67"/>
      <c r="R8" s="68"/>
    </row>
    <row r="9" spans="1:22" hidden="1" x14ac:dyDescent="0.2">
      <c r="A9" s="4" t="s">
        <v>129</v>
      </c>
      <c r="B9" s="32">
        <v>2018</v>
      </c>
      <c r="C9" s="70"/>
      <c r="D9" s="71"/>
      <c r="E9" s="71"/>
      <c r="F9" s="71"/>
      <c r="G9" s="71"/>
      <c r="H9" s="71"/>
      <c r="I9" s="72"/>
      <c r="J9" s="70"/>
      <c r="K9" s="71"/>
      <c r="L9" s="71"/>
      <c r="M9" s="71"/>
      <c r="N9" s="72"/>
      <c r="O9" s="73"/>
      <c r="P9" s="71"/>
      <c r="Q9" s="71"/>
      <c r="R9" s="72"/>
    </row>
    <row r="10" spans="1:22" hidden="1" x14ac:dyDescent="0.2">
      <c r="A10" s="21"/>
      <c r="B10" s="13">
        <v>2019</v>
      </c>
      <c r="C10" s="58"/>
      <c r="D10" s="59"/>
      <c r="E10" s="59"/>
      <c r="F10" s="59"/>
      <c r="G10" s="59"/>
      <c r="H10" s="59"/>
      <c r="I10" s="60"/>
      <c r="J10" s="58"/>
      <c r="K10" s="59"/>
      <c r="L10" s="59"/>
      <c r="M10" s="59"/>
      <c r="N10" s="60"/>
      <c r="O10" s="61"/>
      <c r="P10" s="59"/>
      <c r="Q10" s="59"/>
      <c r="R10" s="60"/>
    </row>
    <row r="11" spans="1:22" hidden="1" x14ac:dyDescent="0.2">
      <c r="A11" s="21"/>
      <c r="B11" s="13">
        <v>2020</v>
      </c>
      <c r="C11" s="58"/>
      <c r="D11" s="59"/>
      <c r="E11" s="59"/>
      <c r="F11" s="59"/>
      <c r="G11" s="59"/>
      <c r="H11" s="59"/>
      <c r="I11" s="60"/>
      <c r="J11" s="58"/>
      <c r="K11" s="59"/>
      <c r="L11" s="59"/>
      <c r="M11" s="59"/>
      <c r="N11" s="60"/>
      <c r="O11" s="61"/>
      <c r="P11" s="59"/>
      <c r="Q11" s="59"/>
      <c r="R11" s="60"/>
    </row>
    <row r="12" spans="1:22" ht="12.75" hidden="1" thickBot="1" x14ac:dyDescent="0.25">
      <c r="A12" s="22"/>
      <c r="B12" s="53" t="s">
        <v>382</v>
      </c>
      <c r="C12" s="66"/>
      <c r="D12" s="74"/>
      <c r="E12" s="74"/>
      <c r="F12" s="74" t="s">
        <v>97</v>
      </c>
      <c r="G12" s="74"/>
      <c r="H12" s="67"/>
      <c r="I12" s="68"/>
      <c r="J12" s="66"/>
      <c r="K12" s="67"/>
      <c r="L12" s="67"/>
      <c r="M12" s="67"/>
      <c r="N12" s="68"/>
      <c r="O12" s="69"/>
      <c r="P12" s="67"/>
      <c r="Q12" s="67"/>
      <c r="R12" s="68"/>
    </row>
    <row r="13" spans="1:22" x14ac:dyDescent="0.2">
      <c r="A13" s="19" t="s">
        <v>130</v>
      </c>
      <c r="B13" s="32">
        <v>2019</v>
      </c>
      <c r="C13" s="274">
        <v>0</v>
      </c>
      <c r="D13" s="275">
        <v>20398559</v>
      </c>
      <c r="E13" s="275">
        <v>0</v>
      </c>
      <c r="F13" s="275">
        <v>23337208</v>
      </c>
      <c r="G13" s="275">
        <v>0</v>
      </c>
      <c r="H13" s="275">
        <v>510000</v>
      </c>
      <c r="I13" s="280">
        <f>SUM(C13:H13)</f>
        <v>44245767</v>
      </c>
      <c r="J13" s="274">
        <v>0</v>
      </c>
      <c r="K13" s="275">
        <v>0</v>
      </c>
      <c r="L13" s="275">
        <v>63547</v>
      </c>
      <c r="M13" s="275">
        <v>0</v>
      </c>
      <c r="N13" s="280">
        <f>SUM(J13:M13)</f>
        <v>63547</v>
      </c>
      <c r="O13" s="277">
        <v>0</v>
      </c>
      <c r="P13" s="279">
        <f t="shared" ref="P13:P14" si="0">O13</f>
        <v>0</v>
      </c>
      <c r="Q13" s="279">
        <f t="shared" ref="Q13:Q14" si="1">+I13+N13+P13</f>
        <v>44309314</v>
      </c>
      <c r="R13" s="293">
        <f>+Q13/Q105</f>
        <v>0.89566452443681921</v>
      </c>
    </row>
    <row r="14" spans="1:22" x14ac:dyDescent="0.2">
      <c r="A14" s="21"/>
      <c r="B14" s="13">
        <v>2020</v>
      </c>
      <c r="C14" s="278">
        <v>0</v>
      </c>
      <c r="D14" s="279">
        <v>26654780</v>
      </c>
      <c r="E14" s="279">
        <v>0</v>
      </c>
      <c r="F14" s="279">
        <v>38636215</v>
      </c>
      <c r="G14" s="279">
        <v>0</v>
      </c>
      <c r="H14" s="279">
        <v>510000</v>
      </c>
      <c r="I14" s="280">
        <f>SUM(C14:H14)</f>
        <v>65800995</v>
      </c>
      <c r="J14" s="278">
        <v>0</v>
      </c>
      <c r="K14" s="279">
        <v>0</v>
      </c>
      <c r="L14" s="279">
        <v>1418779</v>
      </c>
      <c r="M14" s="279">
        <v>0</v>
      </c>
      <c r="N14" s="280">
        <f>SUM(J14:M14)</f>
        <v>1418779</v>
      </c>
      <c r="O14" s="281">
        <v>0</v>
      </c>
      <c r="P14" s="279">
        <f t="shared" si="0"/>
        <v>0</v>
      </c>
      <c r="Q14" s="279">
        <f t="shared" si="1"/>
        <v>67219774</v>
      </c>
      <c r="R14" s="294">
        <f>+Q14/Q106</f>
        <v>0.92766546322299859</v>
      </c>
    </row>
    <row r="15" spans="1:22" x14ac:dyDescent="0.2">
      <c r="A15" s="21"/>
      <c r="B15" s="13">
        <v>2021</v>
      </c>
      <c r="C15" s="278">
        <v>0</v>
      </c>
      <c r="D15" s="279">
        <v>41324952</v>
      </c>
      <c r="E15" s="279">
        <v>0</v>
      </c>
      <c r="F15" s="279">
        <v>113562189</v>
      </c>
      <c r="G15" s="279">
        <v>0</v>
      </c>
      <c r="H15" s="279">
        <v>230000</v>
      </c>
      <c r="I15" s="280">
        <f>SUM(C15:H15)</f>
        <v>155117141</v>
      </c>
      <c r="J15" s="278">
        <v>0</v>
      </c>
      <c r="K15" s="279">
        <v>0</v>
      </c>
      <c r="L15" s="279">
        <v>3000000</v>
      </c>
      <c r="M15" s="279">
        <v>0</v>
      </c>
      <c r="N15" s="280">
        <f>SUM(J15:M15)</f>
        <v>3000000</v>
      </c>
      <c r="O15" s="281">
        <v>0</v>
      </c>
      <c r="P15" s="279">
        <f>O15</f>
        <v>0</v>
      </c>
      <c r="Q15" s="279">
        <f>+I15+N15+P15</f>
        <v>158117141</v>
      </c>
      <c r="R15" s="294">
        <f>+Q15/Q107</f>
        <v>0.97293304491775034</v>
      </c>
    </row>
    <row r="16" spans="1:22" ht="12.75" thickBot="1" x14ac:dyDescent="0.25">
      <c r="A16" s="22"/>
      <c r="B16" s="53" t="s">
        <v>1004</v>
      </c>
      <c r="C16" s="288"/>
      <c r="D16" s="289">
        <f>+(D15-D14)/D14</f>
        <v>0.55037678044988558</v>
      </c>
      <c r="E16" s="289"/>
      <c r="F16" s="289">
        <f t="shared" ref="F16:I16" si="2">+(F15-F14)/F14</f>
        <v>1.9392679640073438</v>
      </c>
      <c r="G16" s="289"/>
      <c r="H16" s="289">
        <f t="shared" si="2"/>
        <v>-0.5490196078431373</v>
      </c>
      <c r="I16" s="289">
        <f t="shared" si="2"/>
        <v>1.3573677115368847</v>
      </c>
      <c r="J16" s="288"/>
      <c r="K16" s="289"/>
      <c r="L16" s="289">
        <f>+(L15-L14)/L14</f>
        <v>1.114494223554197</v>
      </c>
      <c r="M16" s="289"/>
      <c r="N16" s="290">
        <f>+(N15-N14)/N14</f>
        <v>1.114494223554197</v>
      </c>
      <c r="O16" s="291"/>
      <c r="P16" s="289"/>
      <c r="Q16" s="289">
        <f>+(Q15-Q14)/Q14</f>
        <v>1.3522414847750008</v>
      </c>
      <c r="R16" s="290"/>
    </row>
    <row r="17" spans="1:18" hidden="1" x14ac:dyDescent="0.2">
      <c r="A17" s="19" t="s">
        <v>253</v>
      </c>
      <c r="B17" s="32">
        <v>2018</v>
      </c>
      <c r="C17" s="274"/>
      <c r="D17" s="275"/>
      <c r="E17" s="275"/>
      <c r="F17" s="275"/>
      <c r="G17" s="275"/>
      <c r="H17" s="275"/>
      <c r="I17" s="276"/>
      <c r="J17" s="274"/>
      <c r="K17" s="275"/>
      <c r="L17" s="275"/>
      <c r="M17" s="275"/>
      <c r="N17" s="276"/>
      <c r="O17" s="277"/>
      <c r="P17" s="275"/>
      <c r="Q17" s="275"/>
      <c r="R17" s="293"/>
    </row>
    <row r="18" spans="1:18" hidden="1" x14ac:dyDescent="0.2">
      <c r="A18" s="21"/>
      <c r="B18" s="13">
        <v>2019</v>
      </c>
      <c r="C18" s="278"/>
      <c r="D18" s="279"/>
      <c r="E18" s="279"/>
      <c r="F18" s="279"/>
      <c r="G18" s="279"/>
      <c r="H18" s="279"/>
      <c r="I18" s="280"/>
      <c r="J18" s="278"/>
      <c r="K18" s="279"/>
      <c r="L18" s="279"/>
      <c r="M18" s="279"/>
      <c r="N18" s="280"/>
      <c r="O18" s="281"/>
      <c r="P18" s="279"/>
      <c r="Q18" s="279"/>
      <c r="R18" s="294"/>
    </row>
    <row r="19" spans="1:18" hidden="1" x14ac:dyDescent="0.2">
      <c r="A19" s="21"/>
      <c r="B19" s="13">
        <v>2020</v>
      </c>
      <c r="C19" s="278"/>
      <c r="D19" s="279"/>
      <c r="E19" s="279"/>
      <c r="F19" s="279"/>
      <c r="G19" s="279"/>
      <c r="H19" s="279"/>
      <c r="I19" s="280"/>
      <c r="J19" s="278"/>
      <c r="K19" s="279"/>
      <c r="L19" s="279"/>
      <c r="M19" s="279"/>
      <c r="N19" s="280"/>
      <c r="O19" s="281"/>
      <c r="P19" s="279"/>
      <c r="Q19" s="279"/>
      <c r="R19" s="294"/>
    </row>
    <row r="20" spans="1:18" ht="12.75" hidden="1" thickBot="1" x14ac:dyDescent="0.25">
      <c r="A20" s="22"/>
      <c r="B20" s="53" t="s">
        <v>382</v>
      </c>
      <c r="C20" s="282"/>
      <c r="D20" s="283"/>
      <c r="E20" s="283"/>
      <c r="F20" s="283"/>
      <c r="G20" s="283"/>
      <c r="H20" s="283"/>
      <c r="I20" s="284"/>
      <c r="J20" s="282"/>
      <c r="K20" s="283"/>
      <c r="L20" s="283"/>
      <c r="M20" s="283"/>
      <c r="N20" s="284"/>
      <c r="O20" s="285"/>
      <c r="P20" s="283"/>
      <c r="Q20" s="283"/>
      <c r="R20" s="290"/>
    </row>
    <row r="21" spans="1:18" hidden="1" x14ac:dyDescent="0.2">
      <c r="A21" s="19" t="s">
        <v>254</v>
      </c>
      <c r="B21" s="32">
        <v>2018</v>
      </c>
      <c r="C21" s="274"/>
      <c r="D21" s="275"/>
      <c r="E21" s="275"/>
      <c r="F21" s="275"/>
      <c r="G21" s="275"/>
      <c r="H21" s="275"/>
      <c r="I21" s="276"/>
      <c r="J21" s="274"/>
      <c r="K21" s="275"/>
      <c r="L21" s="275"/>
      <c r="M21" s="275"/>
      <c r="N21" s="276"/>
      <c r="O21" s="277"/>
      <c r="P21" s="275"/>
      <c r="Q21" s="275"/>
      <c r="R21" s="293"/>
    </row>
    <row r="22" spans="1:18" hidden="1" x14ac:dyDescent="0.2">
      <c r="A22" s="21"/>
      <c r="B22" s="13">
        <v>2019</v>
      </c>
      <c r="C22" s="278"/>
      <c r="D22" s="279"/>
      <c r="E22" s="279"/>
      <c r="F22" s="279"/>
      <c r="G22" s="279"/>
      <c r="H22" s="279"/>
      <c r="I22" s="280"/>
      <c r="J22" s="278"/>
      <c r="K22" s="279"/>
      <c r="L22" s="279"/>
      <c r="M22" s="279"/>
      <c r="N22" s="280"/>
      <c r="O22" s="281"/>
      <c r="P22" s="279"/>
      <c r="Q22" s="279"/>
      <c r="R22" s="294"/>
    </row>
    <row r="23" spans="1:18" hidden="1" x14ac:dyDescent="0.2">
      <c r="A23" s="21"/>
      <c r="B23" s="13">
        <v>2020</v>
      </c>
      <c r="C23" s="278"/>
      <c r="D23" s="279"/>
      <c r="E23" s="279"/>
      <c r="F23" s="279"/>
      <c r="G23" s="279"/>
      <c r="H23" s="279"/>
      <c r="I23" s="280"/>
      <c r="J23" s="278"/>
      <c r="K23" s="279"/>
      <c r="L23" s="279"/>
      <c r="M23" s="279"/>
      <c r="N23" s="280"/>
      <c r="O23" s="281"/>
      <c r="P23" s="279"/>
      <c r="Q23" s="279"/>
      <c r="R23" s="294"/>
    </row>
    <row r="24" spans="1:18" ht="12.75" hidden="1" thickBot="1" x14ac:dyDescent="0.25">
      <c r="A24" s="22"/>
      <c r="B24" s="53" t="s">
        <v>382</v>
      </c>
      <c r="C24" s="282"/>
      <c r="D24" s="283"/>
      <c r="E24" s="283"/>
      <c r="F24" s="283"/>
      <c r="G24" s="283"/>
      <c r="H24" s="283"/>
      <c r="I24" s="284"/>
      <c r="J24" s="282"/>
      <c r="K24" s="283"/>
      <c r="L24" s="283"/>
      <c r="M24" s="283"/>
      <c r="N24" s="284"/>
      <c r="O24" s="285"/>
      <c r="P24" s="283"/>
      <c r="Q24" s="283"/>
      <c r="R24" s="290"/>
    </row>
    <row r="25" spans="1:18" hidden="1" x14ac:dyDescent="0.2">
      <c r="A25" s="19" t="s">
        <v>255</v>
      </c>
      <c r="B25" s="32">
        <v>2018</v>
      </c>
      <c r="C25" s="274"/>
      <c r="D25" s="275"/>
      <c r="E25" s="275"/>
      <c r="F25" s="275"/>
      <c r="G25" s="275"/>
      <c r="H25" s="275"/>
      <c r="I25" s="276"/>
      <c r="J25" s="274"/>
      <c r="K25" s="275"/>
      <c r="L25" s="275"/>
      <c r="M25" s="275"/>
      <c r="N25" s="276"/>
      <c r="O25" s="277"/>
      <c r="P25" s="275"/>
      <c r="Q25" s="275"/>
      <c r="R25" s="293"/>
    </row>
    <row r="26" spans="1:18" hidden="1" x14ac:dyDescent="0.2">
      <c r="A26" s="21"/>
      <c r="B26" s="13">
        <v>2019</v>
      </c>
      <c r="C26" s="278"/>
      <c r="D26" s="279"/>
      <c r="E26" s="279"/>
      <c r="F26" s="279"/>
      <c r="G26" s="279"/>
      <c r="H26" s="279"/>
      <c r="I26" s="280"/>
      <c r="J26" s="278"/>
      <c r="K26" s="279"/>
      <c r="L26" s="279"/>
      <c r="M26" s="279"/>
      <c r="N26" s="280"/>
      <c r="O26" s="281"/>
      <c r="P26" s="279"/>
      <c r="Q26" s="279"/>
      <c r="R26" s="294"/>
    </row>
    <row r="27" spans="1:18" hidden="1" x14ac:dyDescent="0.2">
      <c r="A27" s="21"/>
      <c r="B27" s="13">
        <v>2020</v>
      </c>
      <c r="C27" s="278"/>
      <c r="D27" s="279"/>
      <c r="E27" s="279"/>
      <c r="F27" s="279"/>
      <c r="G27" s="279"/>
      <c r="H27" s="279"/>
      <c r="I27" s="280"/>
      <c r="J27" s="278"/>
      <c r="K27" s="279"/>
      <c r="L27" s="279"/>
      <c r="M27" s="279"/>
      <c r="N27" s="280"/>
      <c r="O27" s="281"/>
      <c r="P27" s="279"/>
      <c r="Q27" s="279"/>
      <c r="R27" s="294"/>
    </row>
    <row r="28" spans="1:18" ht="12.75" hidden="1" thickBot="1" x14ac:dyDescent="0.25">
      <c r="A28" s="22"/>
      <c r="B28" s="53" t="s">
        <v>382</v>
      </c>
      <c r="C28" s="282"/>
      <c r="D28" s="283"/>
      <c r="E28" s="283"/>
      <c r="F28" s="283"/>
      <c r="G28" s="283"/>
      <c r="H28" s="283"/>
      <c r="I28" s="284"/>
      <c r="J28" s="282"/>
      <c r="K28" s="283"/>
      <c r="L28" s="283"/>
      <c r="M28" s="283"/>
      <c r="N28" s="284"/>
      <c r="O28" s="285"/>
      <c r="P28" s="283"/>
      <c r="Q28" s="283"/>
      <c r="R28" s="290"/>
    </row>
    <row r="29" spans="1:18" hidden="1" x14ac:dyDescent="0.2">
      <c r="A29" s="19" t="s">
        <v>256</v>
      </c>
      <c r="B29" s="32">
        <v>2018</v>
      </c>
      <c r="C29" s="274"/>
      <c r="D29" s="275"/>
      <c r="E29" s="275"/>
      <c r="F29" s="275"/>
      <c r="G29" s="275"/>
      <c r="H29" s="275"/>
      <c r="I29" s="276"/>
      <c r="J29" s="274"/>
      <c r="K29" s="275"/>
      <c r="L29" s="275"/>
      <c r="M29" s="275"/>
      <c r="N29" s="276"/>
      <c r="O29" s="277"/>
      <c r="P29" s="275"/>
      <c r="Q29" s="275"/>
      <c r="R29" s="293"/>
    </row>
    <row r="30" spans="1:18" hidden="1" x14ac:dyDescent="0.2">
      <c r="A30" s="21"/>
      <c r="B30" s="13">
        <v>2019</v>
      </c>
      <c r="C30" s="278"/>
      <c r="D30" s="279"/>
      <c r="E30" s="279"/>
      <c r="F30" s="279"/>
      <c r="G30" s="279"/>
      <c r="H30" s="279"/>
      <c r="I30" s="280"/>
      <c r="J30" s="278"/>
      <c r="K30" s="279"/>
      <c r="L30" s="279"/>
      <c r="M30" s="279"/>
      <c r="N30" s="280"/>
      <c r="O30" s="281"/>
      <c r="P30" s="279"/>
      <c r="Q30" s="279"/>
      <c r="R30" s="294"/>
    </row>
    <row r="31" spans="1:18" hidden="1" x14ac:dyDescent="0.2">
      <c r="A31" s="21"/>
      <c r="B31" s="13">
        <v>2020</v>
      </c>
      <c r="C31" s="278"/>
      <c r="D31" s="279"/>
      <c r="E31" s="279"/>
      <c r="F31" s="279"/>
      <c r="G31" s="279"/>
      <c r="H31" s="279"/>
      <c r="I31" s="280"/>
      <c r="J31" s="278"/>
      <c r="K31" s="279"/>
      <c r="L31" s="279"/>
      <c r="M31" s="279"/>
      <c r="N31" s="280"/>
      <c r="O31" s="281"/>
      <c r="P31" s="279"/>
      <c r="Q31" s="279"/>
      <c r="R31" s="294"/>
    </row>
    <row r="32" spans="1:18" ht="12.75" hidden="1" thickBot="1" x14ac:dyDescent="0.25">
      <c r="A32" s="22"/>
      <c r="B32" s="53" t="s">
        <v>382</v>
      </c>
      <c r="C32" s="282"/>
      <c r="D32" s="283"/>
      <c r="E32" s="283"/>
      <c r="F32" s="283"/>
      <c r="G32" s="283"/>
      <c r="H32" s="283"/>
      <c r="I32" s="284"/>
      <c r="J32" s="282"/>
      <c r="K32" s="283"/>
      <c r="L32" s="283"/>
      <c r="M32" s="283"/>
      <c r="N32" s="284"/>
      <c r="O32" s="285"/>
      <c r="P32" s="283"/>
      <c r="Q32" s="283"/>
      <c r="R32" s="290"/>
    </row>
    <row r="33" spans="1:18" hidden="1" x14ac:dyDescent="0.2">
      <c r="A33" s="19" t="s">
        <v>257</v>
      </c>
      <c r="B33" s="32">
        <v>2018</v>
      </c>
      <c r="C33" s="274"/>
      <c r="D33" s="275"/>
      <c r="E33" s="275"/>
      <c r="F33" s="275"/>
      <c r="G33" s="275"/>
      <c r="H33" s="275"/>
      <c r="I33" s="276"/>
      <c r="J33" s="274"/>
      <c r="K33" s="275"/>
      <c r="L33" s="275"/>
      <c r="M33" s="275"/>
      <c r="N33" s="276"/>
      <c r="O33" s="277"/>
      <c r="P33" s="275"/>
      <c r="Q33" s="275"/>
      <c r="R33" s="293"/>
    </row>
    <row r="34" spans="1:18" hidden="1" x14ac:dyDescent="0.2">
      <c r="A34" s="21"/>
      <c r="B34" s="13">
        <v>2019</v>
      </c>
      <c r="C34" s="278"/>
      <c r="D34" s="279"/>
      <c r="E34" s="279"/>
      <c r="F34" s="279"/>
      <c r="G34" s="279"/>
      <c r="H34" s="279"/>
      <c r="I34" s="280"/>
      <c r="J34" s="278"/>
      <c r="K34" s="279"/>
      <c r="L34" s="279"/>
      <c r="M34" s="279"/>
      <c r="N34" s="280"/>
      <c r="O34" s="281"/>
      <c r="P34" s="279"/>
      <c r="Q34" s="279"/>
      <c r="R34" s="294"/>
    </row>
    <row r="35" spans="1:18" hidden="1" x14ac:dyDescent="0.2">
      <c r="A35" s="21"/>
      <c r="B35" s="13">
        <v>2020</v>
      </c>
      <c r="C35" s="278"/>
      <c r="D35" s="279"/>
      <c r="E35" s="279"/>
      <c r="F35" s="279"/>
      <c r="G35" s="279"/>
      <c r="H35" s="279"/>
      <c r="I35" s="280"/>
      <c r="J35" s="278"/>
      <c r="K35" s="279"/>
      <c r="L35" s="279"/>
      <c r="M35" s="279"/>
      <c r="N35" s="280"/>
      <c r="O35" s="281"/>
      <c r="P35" s="279"/>
      <c r="Q35" s="279"/>
      <c r="R35" s="294"/>
    </row>
    <row r="36" spans="1:18" ht="12.75" hidden="1" thickBot="1" x14ac:dyDescent="0.25">
      <c r="A36" s="22"/>
      <c r="B36" s="53" t="s">
        <v>382</v>
      </c>
      <c r="C36" s="282"/>
      <c r="D36" s="283"/>
      <c r="E36" s="283"/>
      <c r="F36" s="283"/>
      <c r="G36" s="283"/>
      <c r="H36" s="283"/>
      <c r="I36" s="284"/>
      <c r="J36" s="282"/>
      <c r="K36" s="283"/>
      <c r="L36" s="283"/>
      <c r="M36" s="283"/>
      <c r="N36" s="284"/>
      <c r="O36" s="285"/>
      <c r="P36" s="283"/>
      <c r="Q36" s="283"/>
      <c r="R36" s="290"/>
    </row>
    <row r="37" spans="1:18" hidden="1" x14ac:dyDescent="0.2">
      <c r="A37" s="19" t="s">
        <v>258</v>
      </c>
      <c r="B37" s="32">
        <v>2018</v>
      </c>
      <c r="C37" s="274"/>
      <c r="D37" s="275"/>
      <c r="E37" s="275"/>
      <c r="F37" s="275"/>
      <c r="G37" s="275"/>
      <c r="H37" s="275"/>
      <c r="I37" s="276"/>
      <c r="J37" s="274"/>
      <c r="K37" s="275"/>
      <c r="L37" s="275"/>
      <c r="M37" s="275"/>
      <c r="N37" s="276"/>
      <c r="O37" s="277"/>
      <c r="P37" s="275"/>
      <c r="Q37" s="275"/>
      <c r="R37" s="293"/>
    </row>
    <row r="38" spans="1:18" hidden="1" x14ac:dyDescent="0.2">
      <c r="A38" s="21"/>
      <c r="B38" s="13">
        <v>2019</v>
      </c>
      <c r="C38" s="278"/>
      <c r="D38" s="279"/>
      <c r="E38" s="279"/>
      <c r="F38" s="279"/>
      <c r="G38" s="279"/>
      <c r="H38" s="279"/>
      <c r="I38" s="280"/>
      <c r="J38" s="278"/>
      <c r="K38" s="279"/>
      <c r="L38" s="279"/>
      <c r="M38" s="279"/>
      <c r="N38" s="280"/>
      <c r="O38" s="281"/>
      <c r="P38" s="279"/>
      <c r="Q38" s="279"/>
      <c r="R38" s="294"/>
    </row>
    <row r="39" spans="1:18" hidden="1" x14ac:dyDescent="0.2">
      <c r="A39" s="21"/>
      <c r="B39" s="13">
        <v>2020</v>
      </c>
      <c r="C39" s="278"/>
      <c r="D39" s="279"/>
      <c r="E39" s="279"/>
      <c r="F39" s="279"/>
      <c r="G39" s="279"/>
      <c r="H39" s="279"/>
      <c r="I39" s="280"/>
      <c r="J39" s="278"/>
      <c r="K39" s="279"/>
      <c r="L39" s="279"/>
      <c r="M39" s="279"/>
      <c r="N39" s="280"/>
      <c r="O39" s="281"/>
      <c r="P39" s="279"/>
      <c r="Q39" s="279"/>
      <c r="R39" s="294"/>
    </row>
    <row r="40" spans="1:18" ht="12.75" hidden="1" thickBot="1" x14ac:dyDescent="0.25">
      <c r="A40" s="22"/>
      <c r="B40" s="53" t="s">
        <v>382</v>
      </c>
      <c r="C40" s="282"/>
      <c r="D40" s="283"/>
      <c r="E40" s="283"/>
      <c r="F40" s="283"/>
      <c r="G40" s="283"/>
      <c r="H40" s="283"/>
      <c r="I40" s="284"/>
      <c r="J40" s="282"/>
      <c r="K40" s="283"/>
      <c r="L40" s="283"/>
      <c r="M40" s="283"/>
      <c r="N40" s="284"/>
      <c r="O40" s="285"/>
      <c r="P40" s="283"/>
      <c r="Q40" s="283"/>
      <c r="R40" s="290"/>
    </row>
    <row r="41" spans="1:18" hidden="1" x14ac:dyDescent="0.2">
      <c r="A41" s="19" t="s">
        <v>259</v>
      </c>
      <c r="B41" s="32">
        <v>2018</v>
      </c>
      <c r="C41" s="274"/>
      <c r="D41" s="275"/>
      <c r="E41" s="275"/>
      <c r="F41" s="275"/>
      <c r="G41" s="275"/>
      <c r="H41" s="275"/>
      <c r="I41" s="276"/>
      <c r="J41" s="274"/>
      <c r="K41" s="275"/>
      <c r="L41" s="275"/>
      <c r="M41" s="275"/>
      <c r="N41" s="276"/>
      <c r="O41" s="277"/>
      <c r="P41" s="275"/>
      <c r="Q41" s="275"/>
      <c r="R41" s="293"/>
    </row>
    <row r="42" spans="1:18" hidden="1" x14ac:dyDescent="0.2">
      <c r="A42" s="21"/>
      <c r="B42" s="13">
        <v>2019</v>
      </c>
      <c r="C42" s="278"/>
      <c r="D42" s="279"/>
      <c r="E42" s="279"/>
      <c r="F42" s="279"/>
      <c r="G42" s="279"/>
      <c r="H42" s="279"/>
      <c r="I42" s="280"/>
      <c r="J42" s="278"/>
      <c r="K42" s="279"/>
      <c r="L42" s="279"/>
      <c r="M42" s="279"/>
      <c r="N42" s="280"/>
      <c r="O42" s="281"/>
      <c r="P42" s="279"/>
      <c r="Q42" s="279"/>
      <c r="R42" s="294"/>
    </row>
    <row r="43" spans="1:18" hidden="1" x14ac:dyDescent="0.2">
      <c r="A43" s="21"/>
      <c r="B43" s="13">
        <v>2020</v>
      </c>
      <c r="C43" s="278"/>
      <c r="D43" s="279"/>
      <c r="E43" s="279"/>
      <c r="F43" s="279"/>
      <c r="G43" s="279"/>
      <c r="H43" s="279"/>
      <c r="I43" s="280"/>
      <c r="J43" s="278"/>
      <c r="K43" s="279"/>
      <c r="L43" s="279"/>
      <c r="M43" s="279"/>
      <c r="N43" s="280"/>
      <c r="O43" s="281"/>
      <c r="P43" s="279"/>
      <c r="Q43" s="279"/>
      <c r="R43" s="294"/>
    </row>
    <row r="44" spans="1:18" ht="12.75" hidden="1" thickBot="1" x14ac:dyDescent="0.25">
      <c r="A44" s="22"/>
      <c r="B44" s="53" t="s">
        <v>382</v>
      </c>
      <c r="C44" s="282"/>
      <c r="D44" s="283"/>
      <c r="E44" s="283"/>
      <c r="F44" s="283"/>
      <c r="G44" s="283"/>
      <c r="H44" s="283"/>
      <c r="I44" s="284"/>
      <c r="J44" s="282"/>
      <c r="K44" s="283"/>
      <c r="L44" s="283"/>
      <c r="M44" s="283"/>
      <c r="N44" s="284"/>
      <c r="O44" s="285"/>
      <c r="P44" s="283"/>
      <c r="Q44" s="283"/>
      <c r="R44" s="290"/>
    </row>
    <row r="45" spans="1:18" hidden="1" x14ac:dyDescent="0.2">
      <c r="A45" s="19" t="s">
        <v>260</v>
      </c>
      <c r="B45" s="32">
        <v>2018</v>
      </c>
      <c r="C45" s="274"/>
      <c r="D45" s="275"/>
      <c r="E45" s="275"/>
      <c r="F45" s="275"/>
      <c r="G45" s="275"/>
      <c r="H45" s="275"/>
      <c r="I45" s="276"/>
      <c r="J45" s="274"/>
      <c r="K45" s="275"/>
      <c r="L45" s="275"/>
      <c r="M45" s="275"/>
      <c r="N45" s="276"/>
      <c r="O45" s="277"/>
      <c r="P45" s="275"/>
      <c r="Q45" s="275"/>
      <c r="R45" s="293"/>
    </row>
    <row r="46" spans="1:18" hidden="1" x14ac:dyDescent="0.2">
      <c r="A46" s="21"/>
      <c r="B46" s="13">
        <v>2019</v>
      </c>
      <c r="C46" s="278"/>
      <c r="D46" s="279"/>
      <c r="E46" s="279"/>
      <c r="F46" s="279"/>
      <c r="G46" s="279"/>
      <c r="H46" s="279"/>
      <c r="I46" s="280"/>
      <c r="J46" s="278"/>
      <c r="K46" s="279"/>
      <c r="L46" s="279"/>
      <c r="M46" s="279"/>
      <c r="N46" s="280"/>
      <c r="O46" s="281"/>
      <c r="P46" s="279"/>
      <c r="Q46" s="279"/>
      <c r="R46" s="294"/>
    </row>
    <row r="47" spans="1:18" hidden="1" x14ac:dyDescent="0.2">
      <c r="A47" s="21"/>
      <c r="B47" s="13">
        <v>2020</v>
      </c>
      <c r="C47" s="278"/>
      <c r="D47" s="279"/>
      <c r="E47" s="279"/>
      <c r="F47" s="279"/>
      <c r="G47" s="279"/>
      <c r="H47" s="279"/>
      <c r="I47" s="280"/>
      <c r="J47" s="278"/>
      <c r="K47" s="279"/>
      <c r="L47" s="279"/>
      <c r="M47" s="279"/>
      <c r="N47" s="280"/>
      <c r="O47" s="281"/>
      <c r="P47" s="279"/>
      <c r="Q47" s="279"/>
      <c r="R47" s="294"/>
    </row>
    <row r="48" spans="1:18" ht="12.75" hidden="1" thickBot="1" x14ac:dyDescent="0.25">
      <c r="A48" s="22"/>
      <c r="B48" s="53" t="s">
        <v>382</v>
      </c>
      <c r="C48" s="282"/>
      <c r="D48" s="283"/>
      <c r="E48" s="283"/>
      <c r="F48" s="283"/>
      <c r="G48" s="283"/>
      <c r="H48" s="283"/>
      <c r="I48" s="284"/>
      <c r="J48" s="282"/>
      <c r="K48" s="283"/>
      <c r="L48" s="283"/>
      <c r="M48" s="283"/>
      <c r="N48" s="284"/>
      <c r="O48" s="285"/>
      <c r="P48" s="283"/>
      <c r="Q48" s="283"/>
      <c r="R48" s="295"/>
    </row>
    <row r="49" spans="1:18" hidden="1" x14ac:dyDescent="0.2">
      <c r="A49" s="19" t="s">
        <v>261</v>
      </c>
      <c r="B49" s="32">
        <v>2018</v>
      </c>
      <c r="C49" s="274"/>
      <c r="D49" s="275"/>
      <c r="E49" s="275"/>
      <c r="F49" s="275"/>
      <c r="G49" s="275"/>
      <c r="H49" s="275"/>
      <c r="I49" s="276"/>
      <c r="J49" s="274"/>
      <c r="K49" s="275"/>
      <c r="L49" s="275"/>
      <c r="M49" s="275"/>
      <c r="N49" s="276"/>
      <c r="O49" s="277"/>
      <c r="P49" s="275"/>
      <c r="Q49" s="275"/>
      <c r="R49" s="293"/>
    </row>
    <row r="50" spans="1:18" hidden="1" x14ac:dyDescent="0.2">
      <c r="A50" s="21"/>
      <c r="B50" s="13">
        <v>2019</v>
      </c>
      <c r="C50" s="278"/>
      <c r="D50" s="279"/>
      <c r="E50" s="279"/>
      <c r="F50" s="279"/>
      <c r="G50" s="279"/>
      <c r="H50" s="279"/>
      <c r="I50" s="280"/>
      <c r="J50" s="278"/>
      <c r="K50" s="279"/>
      <c r="L50" s="279"/>
      <c r="M50" s="279"/>
      <c r="N50" s="280"/>
      <c r="O50" s="281"/>
      <c r="P50" s="279"/>
      <c r="Q50" s="279"/>
      <c r="R50" s="294"/>
    </row>
    <row r="51" spans="1:18" hidden="1" x14ac:dyDescent="0.2">
      <c r="A51" s="21"/>
      <c r="B51" s="13">
        <v>2020</v>
      </c>
      <c r="C51" s="278"/>
      <c r="D51" s="279"/>
      <c r="E51" s="279"/>
      <c r="F51" s="279"/>
      <c r="G51" s="279"/>
      <c r="H51" s="279"/>
      <c r="I51" s="280"/>
      <c r="J51" s="278"/>
      <c r="K51" s="279"/>
      <c r="L51" s="279"/>
      <c r="M51" s="279"/>
      <c r="N51" s="280"/>
      <c r="O51" s="281"/>
      <c r="P51" s="279"/>
      <c r="Q51" s="279"/>
      <c r="R51" s="294"/>
    </row>
    <row r="52" spans="1:18" ht="12.75" hidden="1" thickBot="1" x14ac:dyDescent="0.25">
      <c r="A52" s="22"/>
      <c r="B52" s="53" t="s">
        <v>382</v>
      </c>
      <c r="C52" s="282"/>
      <c r="D52" s="283"/>
      <c r="E52" s="283"/>
      <c r="F52" s="283"/>
      <c r="G52" s="283"/>
      <c r="H52" s="283"/>
      <c r="I52" s="284"/>
      <c r="J52" s="282"/>
      <c r="K52" s="283"/>
      <c r="L52" s="283"/>
      <c r="M52" s="283"/>
      <c r="N52" s="284"/>
      <c r="O52" s="285"/>
      <c r="P52" s="283"/>
      <c r="Q52" s="283"/>
      <c r="R52" s="290"/>
    </row>
    <row r="53" spans="1:18" hidden="1" x14ac:dyDescent="0.2">
      <c r="A53" s="19" t="s">
        <v>262</v>
      </c>
      <c r="B53" s="32">
        <v>2018</v>
      </c>
      <c r="C53" s="274"/>
      <c r="D53" s="275"/>
      <c r="E53" s="275"/>
      <c r="F53" s="275"/>
      <c r="G53" s="275"/>
      <c r="H53" s="275"/>
      <c r="I53" s="276"/>
      <c r="J53" s="274"/>
      <c r="K53" s="275"/>
      <c r="L53" s="275"/>
      <c r="M53" s="275"/>
      <c r="N53" s="276"/>
      <c r="O53" s="277"/>
      <c r="P53" s="275"/>
      <c r="Q53" s="275"/>
      <c r="R53" s="293"/>
    </row>
    <row r="54" spans="1:18" hidden="1" x14ac:dyDescent="0.2">
      <c r="A54" s="21"/>
      <c r="B54" s="13">
        <v>2019</v>
      </c>
      <c r="C54" s="278"/>
      <c r="D54" s="279"/>
      <c r="E54" s="279"/>
      <c r="F54" s="279"/>
      <c r="G54" s="279"/>
      <c r="H54" s="279"/>
      <c r="I54" s="280"/>
      <c r="J54" s="278"/>
      <c r="K54" s="279"/>
      <c r="L54" s="279"/>
      <c r="M54" s="279"/>
      <c r="N54" s="280"/>
      <c r="O54" s="281"/>
      <c r="P54" s="279"/>
      <c r="Q54" s="279"/>
      <c r="R54" s="294"/>
    </row>
    <row r="55" spans="1:18" hidden="1" x14ac:dyDescent="0.2">
      <c r="A55" s="21"/>
      <c r="B55" s="13">
        <v>2020</v>
      </c>
      <c r="C55" s="278"/>
      <c r="D55" s="279"/>
      <c r="E55" s="279"/>
      <c r="F55" s="279"/>
      <c r="G55" s="279"/>
      <c r="H55" s="279"/>
      <c r="I55" s="280"/>
      <c r="J55" s="278"/>
      <c r="K55" s="279"/>
      <c r="L55" s="279"/>
      <c r="M55" s="279"/>
      <c r="N55" s="280"/>
      <c r="O55" s="281"/>
      <c r="P55" s="279"/>
      <c r="Q55" s="279"/>
      <c r="R55" s="294"/>
    </row>
    <row r="56" spans="1:18" ht="12.75" hidden="1" thickBot="1" x14ac:dyDescent="0.25">
      <c r="A56" s="22"/>
      <c r="B56" s="53" t="s">
        <v>382</v>
      </c>
      <c r="C56" s="282"/>
      <c r="D56" s="283"/>
      <c r="E56" s="283"/>
      <c r="F56" s="283"/>
      <c r="G56" s="283"/>
      <c r="H56" s="283"/>
      <c r="I56" s="284"/>
      <c r="J56" s="282"/>
      <c r="K56" s="283"/>
      <c r="L56" s="283"/>
      <c r="M56" s="283"/>
      <c r="N56" s="284"/>
      <c r="O56" s="285"/>
      <c r="P56" s="283"/>
      <c r="Q56" s="283"/>
      <c r="R56" s="290"/>
    </row>
    <row r="57" spans="1:18" hidden="1" x14ac:dyDescent="0.2">
      <c r="A57" s="19" t="s">
        <v>263</v>
      </c>
      <c r="B57" s="32">
        <v>2018</v>
      </c>
      <c r="C57" s="274"/>
      <c r="D57" s="275"/>
      <c r="E57" s="275"/>
      <c r="F57" s="275"/>
      <c r="G57" s="275"/>
      <c r="H57" s="275"/>
      <c r="I57" s="276"/>
      <c r="J57" s="274"/>
      <c r="K57" s="275"/>
      <c r="L57" s="275"/>
      <c r="M57" s="275"/>
      <c r="N57" s="276"/>
      <c r="O57" s="277"/>
      <c r="P57" s="275"/>
      <c r="Q57" s="275"/>
      <c r="R57" s="293"/>
    </row>
    <row r="58" spans="1:18" hidden="1" x14ac:dyDescent="0.2">
      <c r="A58" s="21"/>
      <c r="B58" s="13">
        <v>2019</v>
      </c>
      <c r="C58" s="278"/>
      <c r="D58" s="279"/>
      <c r="E58" s="279"/>
      <c r="F58" s="279"/>
      <c r="G58" s="279"/>
      <c r="H58" s="279"/>
      <c r="I58" s="280"/>
      <c r="J58" s="278"/>
      <c r="K58" s="279"/>
      <c r="L58" s="279"/>
      <c r="M58" s="279"/>
      <c r="N58" s="280"/>
      <c r="O58" s="281"/>
      <c r="P58" s="279"/>
      <c r="Q58" s="279"/>
      <c r="R58" s="294"/>
    </row>
    <row r="59" spans="1:18" hidden="1" x14ac:dyDescent="0.2">
      <c r="A59" s="21"/>
      <c r="B59" s="13">
        <v>2020</v>
      </c>
      <c r="C59" s="278"/>
      <c r="D59" s="279"/>
      <c r="E59" s="279"/>
      <c r="F59" s="279"/>
      <c r="G59" s="279"/>
      <c r="H59" s="279"/>
      <c r="I59" s="280"/>
      <c r="J59" s="278"/>
      <c r="K59" s="279"/>
      <c r="L59" s="279"/>
      <c r="M59" s="279"/>
      <c r="N59" s="280"/>
      <c r="O59" s="281"/>
      <c r="P59" s="279"/>
      <c r="Q59" s="279"/>
      <c r="R59" s="294"/>
    </row>
    <row r="60" spans="1:18" ht="12.75" hidden="1" thickBot="1" x14ac:dyDescent="0.25">
      <c r="A60" s="22"/>
      <c r="B60" s="53" t="s">
        <v>382</v>
      </c>
      <c r="C60" s="282"/>
      <c r="D60" s="283"/>
      <c r="E60" s="283"/>
      <c r="F60" s="283"/>
      <c r="G60" s="283"/>
      <c r="H60" s="283"/>
      <c r="I60" s="284"/>
      <c r="J60" s="282"/>
      <c r="K60" s="283"/>
      <c r="L60" s="283"/>
      <c r="M60" s="283"/>
      <c r="N60" s="284"/>
      <c r="O60" s="285"/>
      <c r="P60" s="283"/>
      <c r="Q60" s="283"/>
      <c r="R60" s="290"/>
    </row>
    <row r="61" spans="1:18" hidden="1" x14ac:dyDescent="0.2">
      <c r="A61" s="19" t="s">
        <v>264</v>
      </c>
      <c r="B61" s="32">
        <v>2018</v>
      </c>
      <c r="C61" s="274"/>
      <c r="D61" s="275"/>
      <c r="E61" s="275"/>
      <c r="F61" s="275"/>
      <c r="G61" s="275"/>
      <c r="H61" s="275"/>
      <c r="I61" s="276"/>
      <c r="J61" s="274"/>
      <c r="K61" s="275"/>
      <c r="L61" s="275"/>
      <c r="M61" s="275"/>
      <c r="N61" s="276"/>
      <c r="O61" s="277"/>
      <c r="P61" s="275"/>
      <c r="Q61" s="275"/>
      <c r="R61" s="293"/>
    </row>
    <row r="62" spans="1:18" hidden="1" x14ac:dyDescent="0.2">
      <c r="A62" s="21"/>
      <c r="B62" s="13">
        <v>2019</v>
      </c>
      <c r="C62" s="278"/>
      <c r="D62" s="279"/>
      <c r="E62" s="279"/>
      <c r="F62" s="279"/>
      <c r="G62" s="279"/>
      <c r="H62" s="279"/>
      <c r="I62" s="280"/>
      <c r="J62" s="278"/>
      <c r="K62" s="279"/>
      <c r="L62" s="279"/>
      <c r="M62" s="279"/>
      <c r="N62" s="280"/>
      <c r="O62" s="281"/>
      <c r="P62" s="279"/>
      <c r="Q62" s="279"/>
      <c r="R62" s="294"/>
    </row>
    <row r="63" spans="1:18" hidden="1" x14ac:dyDescent="0.2">
      <c r="A63" s="21"/>
      <c r="B63" s="13">
        <v>2020</v>
      </c>
      <c r="C63" s="278"/>
      <c r="D63" s="279"/>
      <c r="E63" s="279"/>
      <c r="F63" s="279"/>
      <c r="G63" s="279"/>
      <c r="H63" s="279"/>
      <c r="I63" s="280"/>
      <c r="J63" s="278"/>
      <c r="K63" s="279"/>
      <c r="L63" s="279"/>
      <c r="M63" s="279"/>
      <c r="N63" s="280"/>
      <c r="O63" s="281"/>
      <c r="P63" s="279"/>
      <c r="Q63" s="279"/>
      <c r="R63" s="294"/>
    </row>
    <row r="64" spans="1:18" ht="12.75" hidden="1" thickBot="1" x14ac:dyDescent="0.25">
      <c r="A64" s="22"/>
      <c r="B64" s="53" t="s">
        <v>382</v>
      </c>
      <c r="C64" s="282"/>
      <c r="D64" s="283"/>
      <c r="E64" s="283"/>
      <c r="F64" s="283"/>
      <c r="G64" s="283"/>
      <c r="H64" s="283"/>
      <c r="I64" s="284"/>
      <c r="J64" s="282"/>
      <c r="K64" s="283"/>
      <c r="L64" s="283"/>
      <c r="M64" s="283"/>
      <c r="N64" s="284"/>
      <c r="O64" s="285"/>
      <c r="P64" s="283"/>
      <c r="Q64" s="283"/>
      <c r="R64" s="290"/>
    </row>
    <row r="65" spans="1:18" hidden="1" x14ac:dyDescent="0.2">
      <c r="A65" s="19" t="s">
        <v>265</v>
      </c>
      <c r="B65" s="32">
        <v>2018</v>
      </c>
      <c r="C65" s="274"/>
      <c r="D65" s="275"/>
      <c r="E65" s="275"/>
      <c r="F65" s="275"/>
      <c r="G65" s="275"/>
      <c r="H65" s="275"/>
      <c r="I65" s="276"/>
      <c r="J65" s="274"/>
      <c r="K65" s="275"/>
      <c r="L65" s="275"/>
      <c r="M65" s="275"/>
      <c r="N65" s="276"/>
      <c r="O65" s="277"/>
      <c r="P65" s="275"/>
      <c r="Q65" s="275"/>
      <c r="R65" s="293"/>
    </row>
    <row r="66" spans="1:18" hidden="1" x14ac:dyDescent="0.2">
      <c r="A66" s="21"/>
      <c r="B66" s="13">
        <v>2019</v>
      </c>
      <c r="C66" s="278"/>
      <c r="D66" s="279"/>
      <c r="E66" s="279"/>
      <c r="F66" s="279"/>
      <c r="G66" s="279"/>
      <c r="H66" s="279"/>
      <c r="I66" s="280"/>
      <c r="J66" s="278"/>
      <c r="K66" s="279"/>
      <c r="L66" s="279"/>
      <c r="M66" s="279"/>
      <c r="N66" s="280"/>
      <c r="O66" s="281"/>
      <c r="P66" s="279"/>
      <c r="Q66" s="279"/>
      <c r="R66" s="294"/>
    </row>
    <row r="67" spans="1:18" hidden="1" x14ac:dyDescent="0.2">
      <c r="A67" s="21"/>
      <c r="B67" s="13">
        <v>2020</v>
      </c>
      <c r="C67" s="278"/>
      <c r="D67" s="279"/>
      <c r="E67" s="279"/>
      <c r="F67" s="279"/>
      <c r="G67" s="279"/>
      <c r="H67" s="279"/>
      <c r="I67" s="280"/>
      <c r="J67" s="278"/>
      <c r="K67" s="279"/>
      <c r="L67" s="279"/>
      <c r="M67" s="279"/>
      <c r="N67" s="280"/>
      <c r="O67" s="281"/>
      <c r="P67" s="279"/>
      <c r="Q67" s="279"/>
      <c r="R67" s="294"/>
    </row>
    <row r="68" spans="1:18" ht="12.75" hidden="1" thickBot="1" x14ac:dyDescent="0.25">
      <c r="A68" s="22"/>
      <c r="B68" s="53" t="s">
        <v>382</v>
      </c>
      <c r="C68" s="282"/>
      <c r="D68" s="283"/>
      <c r="E68" s="283"/>
      <c r="F68" s="283"/>
      <c r="G68" s="283"/>
      <c r="H68" s="283"/>
      <c r="I68" s="284"/>
      <c r="J68" s="282"/>
      <c r="K68" s="283"/>
      <c r="L68" s="283"/>
      <c r="M68" s="283"/>
      <c r="N68" s="284"/>
      <c r="O68" s="285"/>
      <c r="P68" s="283"/>
      <c r="Q68" s="283"/>
      <c r="R68" s="290"/>
    </row>
    <row r="69" spans="1:18" hidden="1" x14ac:dyDescent="0.2">
      <c r="A69" s="19" t="s">
        <v>266</v>
      </c>
      <c r="B69" s="32">
        <v>2018</v>
      </c>
      <c r="C69" s="274"/>
      <c r="D69" s="275"/>
      <c r="E69" s="275"/>
      <c r="F69" s="275"/>
      <c r="G69" s="275"/>
      <c r="H69" s="275"/>
      <c r="I69" s="276"/>
      <c r="J69" s="274"/>
      <c r="K69" s="275"/>
      <c r="L69" s="275"/>
      <c r="M69" s="275"/>
      <c r="N69" s="276"/>
      <c r="O69" s="277"/>
      <c r="P69" s="275"/>
      <c r="Q69" s="275"/>
      <c r="R69" s="293"/>
    </row>
    <row r="70" spans="1:18" hidden="1" x14ac:dyDescent="0.2">
      <c r="A70" s="21"/>
      <c r="B70" s="13">
        <v>2019</v>
      </c>
      <c r="C70" s="278"/>
      <c r="D70" s="279"/>
      <c r="E70" s="279"/>
      <c r="F70" s="279"/>
      <c r="G70" s="279"/>
      <c r="H70" s="279"/>
      <c r="I70" s="280"/>
      <c r="J70" s="278"/>
      <c r="K70" s="279"/>
      <c r="L70" s="279"/>
      <c r="M70" s="279"/>
      <c r="N70" s="280"/>
      <c r="O70" s="281"/>
      <c r="P70" s="279"/>
      <c r="Q70" s="279"/>
      <c r="R70" s="294"/>
    </row>
    <row r="71" spans="1:18" hidden="1" x14ac:dyDescent="0.2">
      <c r="A71" s="21"/>
      <c r="B71" s="13">
        <v>2020</v>
      </c>
      <c r="C71" s="278"/>
      <c r="D71" s="279"/>
      <c r="E71" s="279"/>
      <c r="F71" s="279"/>
      <c r="G71" s="279"/>
      <c r="H71" s="279"/>
      <c r="I71" s="280"/>
      <c r="J71" s="278"/>
      <c r="K71" s="279"/>
      <c r="L71" s="279"/>
      <c r="M71" s="279"/>
      <c r="N71" s="280"/>
      <c r="O71" s="281"/>
      <c r="P71" s="279"/>
      <c r="Q71" s="279"/>
      <c r="R71" s="294"/>
    </row>
    <row r="72" spans="1:18" ht="12.75" hidden="1" thickBot="1" x14ac:dyDescent="0.25">
      <c r="A72" s="22"/>
      <c r="B72" s="53" t="s">
        <v>382</v>
      </c>
      <c r="C72" s="282"/>
      <c r="D72" s="283"/>
      <c r="E72" s="283"/>
      <c r="F72" s="283"/>
      <c r="G72" s="283"/>
      <c r="H72" s="283"/>
      <c r="I72" s="284"/>
      <c r="J72" s="282"/>
      <c r="K72" s="283"/>
      <c r="L72" s="283"/>
      <c r="M72" s="283"/>
      <c r="N72" s="284"/>
      <c r="O72" s="285"/>
      <c r="P72" s="283"/>
      <c r="Q72" s="283"/>
      <c r="R72" s="290"/>
    </row>
    <row r="73" spans="1:18" hidden="1" x14ac:dyDescent="0.2">
      <c r="A73" s="19" t="s">
        <v>267</v>
      </c>
      <c r="B73" s="32">
        <v>2018</v>
      </c>
      <c r="C73" s="274"/>
      <c r="D73" s="275"/>
      <c r="E73" s="275"/>
      <c r="F73" s="275"/>
      <c r="G73" s="275"/>
      <c r="H73" s="275"/>
      <c r="I73" s="276"/>
      <c r="J73" s="274"/>
      <c r="K73" s="275"/>
      <c r="L73" s="275"/>
      <c r="M73" s="275"/>
      <c r="N73" s="276"/>
      <c r="O73" s="277"/>
      <c r="P73" s="275"/>
      <c r="Q73" s="275"/>
      <c r="R73" s="293"/>
    </row>
    <row r="74" spans="1:18" hidden="1" x14ac:dyDescent="0.2">
      <c r="A74" s="21"/>
      <c r="B74" s="13">
        <v>2019</v>
      </c>
      <c r="C74" s="278"/>
      <c r="D74" s="279"/>
      <c r="E74" s="279"/>
      <c r="F74" s="279"/>
      <c r="G74" s="279"/>
      <c r="H74" s="279"/>
      <c r="I74" s="280"/>
      <c r="J74" s="278"/>
      <c r="K74" s="279"/>
      <c r="L74" s="279"/>
      <c r="M74" s="279"/>
      <c r="N74" s="280"/>
      <c r="O74" s="281"/>
      <c r="P74" s="279"/>
      <c r="Q74" s="279"/>
      <c r="R74" s="294"/>
    </row>
    <row r="75" spans="1:18" hidden="1" x14ac:dyDescent="0.2">
      <c r="A75" s="21"/>
      <c r="B75" s="13">
        <v>2020</v>
      </c>
      <c r="C75" s="278"/>
      <c r="D75" s="279"/>
      <c r="E75" s="279"/>
      <c r="F75" s="279"/>
      <c r="G75" s="279"/>
      <c r="H75" s="279"/>
      <c r="I75" s="280"/>
      <c r="J75" s="278"/>
      <c r="K75" s="279"/>
      <c r="L75" s="279"/>
      <c r="M75" s="279"/>
      <c r="N75" s="280"/>
      <c r="O75" s="281"/>
      <c r="P75" s="279"/>
      <c r="Q75" s="279"/>
      <c r="R75" s="294"/>
    </row>
    <row r="76" spans="1:18" ht="12.75" hidden="1" thickBot="1" x14ac:dyDescent="0.25">
      <c r="A76" s="22"/>
      <c r="B76" s="53" t="s">
        <v>382</v>
      </c>
      <c r="C76" s="282"/>
      <c r="D76" s="283"/>
      <c r="E76" s="283"/>
      <c r="F76" s="283"/>
      <c r="G76" s="283"/>
      <c r="H76" s="283"/>
      <c r="I76" s="284"/>
      <c r="J76" s="282"/>
      <c r="K76" s="283"/>
      <c r="L76" s="283"/>
      <c r="M76" s="283"/>
      <c r="N76" s="284"/>
      <c r="O76" s="285"/>
      <c r="P76" s="283"/>
      <c r="Q76" s="283"/>
      <c r="R76" s="290"/>
    </row>
    <row r="77" spans="1:18" hidden="1" x14ac:dyDescent="0.2">
      <c r="A77" s="19" t="s">
        <v>268</v>
      </c>
      <c r="B77" s="32">
        <v>2018</v>
      </c>
      <c r="C77" s="274"/>
      <c r="D77" s="275"/>
      <c r="E77" s="275"/>
      <c r="F77" s="275"/>
      <c r="G77" s="275"/>
      <c r="H77" s="275"/>
      <c r="I77" s="276"/>
      <c r="J77" s="274"/>
      <c r="K77" s="275"/>
      <c r="L77" s="275"/>
      <c r="M77" s="275"/>
      <c r="N77" s="276"/>
      <c r="O77" s="277"/>
      <c r="P77" s="275"/>
      <c r="Q77" s="275"/>
      <c r="R77" s="293"/>
    </row>
    <row r="78" spans="1:18" hidden="1" x14ac:dyDescent="0.2">
      <c r="A78" s="21"/>
      <c r="B78" s="13">
        <v>2019</v>
      </c>
      <c r="C78" s="278"/>
      <c r="D78" s="279"/>
      <c r="E78" s="279"/>
      <c r="F78" s="279"/>
      <c r="G78" s="279"/>
      <c r="H78" s="279"/>
      <c r="I78" s="280"/>
      <c r="J78" s="278"/>
      <c r="K78" s="279"/>
      <c r="L78" s="279"/>
      <c r="M78" s="279"/>
      <c r="N78" s="280"/>
      <c r="O78" s="281"/>
      <c r="P78" s="279"/>
      <c r="Q78" s="279"/>
      <c r="R78" s="294"/>
    </row>
    <row r="79" spans="1:18" hidden="1" x14ac:dyDescent="0.2">
      <c r="A79" s="21"/>
      <c r="B79" s="13">
        <v>2020</v>
      </c>
      <c r="C79" s="278"/>
      <c r="D79" s="279"/>
      <c r="E79" s="279"/>
      <c r="F79" s="279"/>
      <c r="G79" s="279"/>
      <c r="H79" s="279"/>
      <c r="I79" s="280"/>
      <c r="J79" s="278"/>
      <c r="K79" s="279"/>
      <c r="L79" s="279"/>
      <c r="M79" s="279"/>
      <c r="N79" s="280"/>
      <c r="O79" s="281"/>
      <c r="P79" s="279"/>
      <c r="Q79" s="279"/>
      <c r="R79" s="294"/>
    </row>
    <row r="80" spans="1:18" ht="12.75" hidden="1" thickBot="1" x14ac:dyDescent="0.25">
      <c r="A80" s="22"/>
      <c r="B80" s="53" t="s">
        <v>382</v>
      </c>
      <c r="C80" s="282"/>
      <c r="D80" s="283"/>
      <c r="E80" s="283"/>
      <c r="F80" s="283"/>
      <c r="G80" s="283"/>
      <c r="H80" s="283"/>
      <c r="I80" s="284"/>
      <c r="J80" s="282"/>
      <c r="K80" s="283"/>
      <c r="L80" s="283"/>
      <c r="M80" s="283"/>
      <c r="N80" s="284"/>
      <c r="O80" s="285"/>
      <c r="P80" s="283"/>
      <c r="Q80" s="283"/>
      <c r="R80" s="290"/>
    </row>
    <row r="81" spans="1:18" hidden="1" x14ac:dyDescent="0.2">
      <c r="A81" s="19" t="s">
        <v>269</v>
      </c>
      <c r="B81" s="32">
        <v>2018</v>
      </c>
      <c r="C81" s="274"/>
      <c r="D81" s="275"/>
      <c r="E81" s="275"/>
      <c r="F81" s="275"/>
      <c r="G81" s="275"/>
      <c r="H81" s="275"/>
      <c r="I81" s="276"/>
      <c r="J81" s="274"/>
      <c r="K81" s="275"/>
      <c r="L81" s="275"/>
      <c r="M81" s="275"/>
      <c r="N81" s="276"/>
      <c r="O81" s="277"/>
      <c r="P81" s="275"/>
      <c r="Q81" s="275"/>
      <c r="R81" s="293"/>
    </row>
    <row r="82" spans="1:18" hidden="1" x14ac:dyDescent="0.2">
      <c r="A82" s="21"/>
      <c r="B82" s="13">
        <v>2019</v>
      </c>
      <c r="C82" s="278"/>
      <c r="D82" s="279"/>
      <c r="E82" s="279"/>
      <c r="F82" s="279"/>
      <c r="G82" s="279"/>
      <c r="H82" s="279"/>
      <c r="I82" s="280"/>
      <c r="J82" s="278"/>
      <c r="K82" s="279"/>
      <c r="L82" s="279"/>
      <c r="M82" s="279"/>
      <c r="N82" s="280"/>
      <c r="O82" s="281"/>
      <c r="P82" s="279"/>
      <c r="Q82" s="279"/>
      <c r="R82" s="294"/>
    </row>
    <row r="83" spans="1:18" hidden="1" x14ac:dyDescent="0.2">
      <c r="A83" s="21"/>
      <c r="B83" s="13">
        <v>2020</v>
      </c>
      <c r="C83" s="278"/>
      <c r="D83" s="279"/>
      <c r="E83" s="279"/>
      <c r="F83" s="279"/>
      <c r="G83" s="279"/>
      <c r="H83" s="279"/>
      <c r="I83" s="280"/>
      <c r="J83" s="278"/>
      <c r="K83" s="279"/>
      <c r="L83" s="279"/>
      <c r="M83" s="279"/>
      <c r="N83" s="280"/>
      <c r="O83" s="281"/>
      <c r="P83" s="279"/>
      <c r="Q83" s="279"/>
      <c r="R83" s="294"/>
    </row>
    <row r="84" spans="1:18" ht="12.75" hidden="1" thickBot="1" x14ac:dyDescent="0.25">
      <c r="A84" s="22"/>
      <c r="B84" s="53" t="s">
        <v>382</v>
      </c>
      <c r="C84" s="282"/>
      <c r="D84" s="283"/>
      <c r="E84" s="283"/>
      <c r="F84" s="283"/>
      <c r="G84" s="283"/>
      <c r="H84" s="283"/>
      <c r="I84" s="284"/>
      <c r="J84" s="282"/>
      <c r="K84" s="283"/>
      <c r="L84" s="283"/>
      <c r="M84" s="283"/>
      <c r="N84" s="284"/>
      <c r="O84" s="285"/>
      <c r="P84" s="283"/>
      <c r="Q84" s="283"/>
      <c r="R84" s="290"/>
    </row>
    <row r="85" spans="1:18" hidden="1" x14ac:dyDescent="0.2">
      <c r="A85" s="19" t="s">
        <v>270</v>
      </c>
      <c r="B85" s="32">
        <v>2018</v>
      </c>
      <c r="C85" s="274"/>
      <c r="D85" s="275"/>
      <c r="E85" s="275"/>
      <c r="F85" s="275"/>
      <c r="G85" s="275"/>
      <c r="H85" s="275"/>
      <c r="I85" s="276"/>
      <c r="J85" s="274"/>
      <c r="K85" s="275"/>
      <c r="L85" s="275"/>
      <c r="M85" s="275"/>
      <c r="N85" s="276"/>
      <c r="O85" s="277"/>
      <c r="P85" s="275"/>
      <c r="Q85" s="275"/>
      <c r="R85" s="293"/>
    </row>
    <row r="86" spans="1:18" hidden="1" x14ac:dyDescent="0.2">
      <c r="A86" s="21"/>
      <c r="B86" s="13">
        <v>2019</v>
      </c>
      <c r="C86" s="278"/>
      <c r="D86" s="279"/>
      <c r="E86" s="279"/>
      <c r="F86" s="279"/>
      <c r="G86" s="279"/>
      <c r="H86" s="279"/>
      <c r="I86" s="280"/>
      <c r="J86" s="278"/>
      <c r="K86" s="279"/>
      <c r="L86" s="279"/>
      <c r="M86" s="279"/>
      <c r="N86" s="280"/>
      <c r="O86" s="281"/>
      <c r="P86" s="279"/>
      <c r="Q86" s="279"/>
      <c r="R86" s="294"/>
    </row>
    <row r="87" spans="1:18" hidden="1" x14ac:dyDescent="0.2">
      <c r="A87" s="21"/>
      <c r="B87" s="13">
        <v>2020</v>
      </c>
      <c r="C87" s="278"/>
      <c r="D87" s="279"/>
      <c r="E87" s="279"/>
      <c r="F87" s="279"/>
      <c r="G87" s="279"/>
      <c r="H87" s="279"/>
      <c r="I87" s="280"/>
      <c r="J87" s="278"/>
      <c r="K87" s="279"/>
      <c r="L87" s="279"/>
      <c r="M87" s="279"/>
      <c r="N87" s="280"/>
      <c r="O87" s="281"/>
      <c r="P87" s="279"/>
      <c r="Q87" s="279"/>
      <c r="R87" s="294"/>
    </row>
    <row r="88" spans="1:18" ht="12.75" hidden="1" thickBot="1" x14ac:dyDescent="0.25">
      <c r="A88" s="22"/>
      <c r="B88" s="53" t="s">
        <v>382</v>
      </c>
      <c r="C88" s="282"/>
      <c r="D88" s="283"/>
      <c r="E88" s="283"/>
      <c r="F88" s="283"/>
      <c r="G88" s="283"/>
      <c r="H88" s="283"/>
      <c r="I88" s="284"/>
      <c r="J88" s="282"/>
      <c r="K88" s="283"/>
      <c r="L88" s="283"/>
      <c r="M88" s="283"/>
      <c r="N88" s="284"/>
      <c r="O88" s="285"/>
      <c r="P88" s="283"/>
      <c r="Q88" s="283"/>
      <c r="R88" s="290"/>
    </row>
    <row r="89" spans="1:18" hidden="1" x14ac:dyDescent="0.2">
      <c r="A89" s="19" t="s">
        <v>271</v>
      </c>
      <c r="B89" s="32">
        <v>2018</v>
      </c>
      <c r="C89" s="274"/>
      <c r="D89" s="275"/>
      <c r="E89" s="275"/>
      <c r="F89" s="275"/>
      <c r="G89" s="275"/>
      <c r="H89" s="275"/>
      <c r="I89" s="276"/>
      <c r="J89" s="274"/>
      <c r="K89" s="275"/>
      <c r="L89" s="275"/>
      <c r="M89" s="275"/>
      <c r="N89" s="276"/>
      <c r="O89" s="277"/>
      <c r="P89" s="275"/>
      <c r="Q89" s="275"/>
      <c r="R89" s="293"/>
    </row>
    <row r="90" spans="1:18" hidden="1" x14ac:dyDescent="0.2">
      <c r="A90" s="21"/>
      <c r="B90" s="13">
        <v>2019</v>
      </c>
      <c r="C90" s="278"/>
      <c r="D90" s="279"/>
      <c r="E90" s="279"/>
      <c r="F90" s="279"/>
      <c r="G90" s="279"/>
      <c r="H90" s="279"/>
      <c r="I90" s="280"/>
      <c r="J90" s="278"/>
      <c r="K90" s="279"/>
      <c r="L90" s="279"/>
      <c r="M90" s="279"/>
      <c r="N90" s="280"/>
      <c r="O90" s="281"/>
      <c r="P90" s="279"/>
      <c r="Q90" s="279"/>
      <c r="R90" s="294"/>
    </row>
    <row r="91" spans="1:18" hidden="1" x14ac:dyDescent="0.2">
      <c r="A91" s="21"/>
      <c r="B91" s="13">
        <v>2020</v>
      </c>
      <c r="C91" s="278"/>
      <c r="D91" s="279"/>
      <c r="E91" s="279"/>
      <c r="F91" s="279"/>
      <c r="G91" s="279"/>
      <c r="H91" s="279"/>
      <c r="I91" s="280"/>
      <c r="J91" s="278"/>
      <c r="K91" s="279"/>
      <c r="L91" s="279"/>
      <c r="M91" s="279"/>
      <c r="N91" s="280"/>
      <c r="O91" s="281"/>
      <c r="P91" s="279"/>
      <c r="Q91" s="279"/>
      <c r="R91" s="294"/>
    </row>
    <row r="92" spans="1:18" ht="12.75" hidden="1" thickBot="1" x14ac:dyDescent="0.25">
      <c r="A92" s="22"/>
      <c r="B92" s="53" t="s">
        <v>382</v>
      </c>
      <c r="C92" s="282"/>
      <c r="D92" s="283"/>
      <c r="E92" s="283"/>
      <c r="F92" s="283"/>
      <c r="G92" s="283"/>
      <c r="H92" s="283"/>
      <c r="I92" s="284"/>
      <c r="J92" s="282"/>
      <c r="K92" s="283"/>
      <c r="L92" s="283"/>
      <c r="M92" s="283"/>
      <c r="N92" s="284"/>
      <c r="O92" s="285"/>
      <c r="P92" s="283"/>
      <c r="Q92" s="283"/>
      <c r="R92" s="290"/>
    </row>
    <row r="93" spans="1:18" hidden="1" x14ac:dyDescent="0.2">
      <c r="A93" s="19" t="s">
        <v>272</v>
      </c>
      <c r="B93" s="32">
        <v>2018</v>
      </c>
      <c r="C93" s="274"/>
      <c r="D93" s="275"/>
      <c r="E93" s="275"/>
      <c r="F93" s="275"/>
      <c r="G93" s="275"/>
      <c r="H93" s="275"/>
      <c r="I93" s="276"/>
      <c r="J93" s="274"/>
      <c r="K93" s="275"/>
      <c r="L93" s="275"/>
      <c r="M93" s="275"/>
      <c r="N93" s="276"/>
      <c r="O93" s="277"/>
      <c r="P93" s="275"/>
      <c r="Q93" s="275"/>
      <c r="R93" s="293"/>
    </row>
    <row r="94" spans="1:18" hidden="1" x14ac:dyDescent="0.2">
      <c r="A94" s="21"/>
      <c r="B94" s="13">
        <v>2019</v>
      </c>
      <c r="C94" s="278"/>
      <c r="D94" s="279"/>
      <c r="E94" s="279"/>
      <c r="F94" s="279"/>
      <c r="G94" s="279"/>
      <c r="H94" s="279"/>
      <c r="I94" s="280"/>
      <c r="J94" s="278"/>
      <c r="K94" s="279"/>
      <c r="L94" s="279"/>
      <c r="M94" s="279"/>
      <c r="N94" s="280"/>
      <c r="O94" s="281"/>
      <c r="P94" s="279"/>
      <c r="Q94" s="279"/>
      <c r="R94" s="294"/>
    </row>
    <row r="95" spans="1:18" hidden="1" x14ac:dyDescent="0.2">
      <c r="A95" s="21"/>
      <c r="B95" s="13">
        <v>2020</v>
      </c>
      <c r="C95" s="278"/>
      <c r="D95" s="279"/>
      <c r="E95" s="279"/>
      <c r="F95" s="279"/>
      <c r="G95" s="279"/>
      <c r="H95" s="279"/>
      <c r="I95" s="280"/>
      <c r="J95" s="278"/>
      <c r="K95" s="279"/>
      <c r="L95" s="279"/>
      <c r="M95" s="279"/>
      <c r="N95" s="280"/>
      <c r="O95" s="281"/>
      <c r="P95" s="279"/>
      <c r="Q95" s="279"/>
      <c r="R95" s="294"/>
    </row>
    <row r="96" spans="1:18" ht="12.75" hidden="1" thickBot="1" x14ac:dyDescent="0.25">
      <c r="A96" s="22"/>
      <c r="B96" s="53" t="s">
        <v>382</v>
      </c>
      <c r="C96" s="282"/>
      <c r="D96" s="283"/>
      <c r="E96" s="283"/>
      <c r="F96" s="283"/>
      <c r="G96" s="283"/>
      <c r="H96" s="283"/>
      <c r="I96" s="284"/>
      <c r="J96" s="282"/>
      <c r="K96" s="283"/>
      <c r="L96" s="283"/>
      <c r="M96" s="283"/>
      <c r="N96" s="284"/>
      <c r="O96" s="285"/>
      <c r="P96" s="283"/>
      <c r="Q96" s="283"/>
      <c r="R96" s="295"/>
    </row>
    <row r="97" spans="1:18" x14ac:dyDescent="0.2">
      <c r="A97" s="19" t="s">
        <v>273</v>
      </c>
      <c r="B97" s="32">
        <v>2019</v>
      </c>
      <c r="C97" s="274">
        <v>0</v>
      </c>
      <c r="D97" s="275">
        <v>0</v>
      </c>
      <c r="E97" s="275">
        <v>5161568</v>
      </c>
      <c r="F97" s="275">
        <v>0</v>
      </c>
      <c r="G97" s="275">
        <v>0</v>
      </c>
      <c r="H97" s="275">
        <v>0</v>
      </c>
      <c r="I97" s="280">
        <f t="shared" ref="I97:I98" si="3">SUM(C97:H97)</f>
        <v>5161568</v>
      </c>
      <c r="J97" s="274">
        <v>0</v>
      </c>
      <c r="K97" s="275">
        <v>0</v>
      </c>
      <c r="L97" s="275">
        <v>0</v>
      </c>
      <c r="M97" s="275">
        <v>0</v>
      </c>
      <c r="N97" s="280">
        <f t="shared" ref="N97:N98" si="4">SUM(J97:M97)</f>
        <v>0</v>
      </c>
      <c r="O97" s="277">
        <v>0</v>
      </c>
      <c r="P97" s="279">
        <f t="shared" ref="P97:P98" si="5">+O97</f>
        <v>0</v>
      </c>
      <c r="Q97" s="279">
        <f t="shared" ref="Q97:Q98" si="6">+I97+N97+P97</f>
        <v>5161568</v>
      </c>
      <c r="R97" s="293">
        <f>+Q97/Q105</f>
        <v>0.10433547556318078</v>
      </c>
    </row>
    <row r="98" spans="1:18" x14ac:dyDescent="0.2">
      <c r="A98" s="21"/>
      <c r="B98" s="13">
        <v>2020</v>
      </c>
      <c r="C98" s="278">
        <v>0</v>
      </c>
      <c r="D98" s="279">
        <v>0</v>
      </c>
      <c r="E98" s="279">
        <v>5241449</v>
      </c>
      <c r="F98" s="279">
        <v>0</v>
      </c>
      <c r="G98" s="279">
        <v>0</v>
      </c>
      <c r="H98" s="279">
        <v>0</v>
      </c>
      <c r="I98" s="280">
        <f t="shared" si="3"/>
        <v>5241449</v>
      </c>
      <c r="J98" s="278">
        <v>0</v>
      </c>
      <c r="K98" s="279">
        <v>0</v>
      </c>
      <c r="L98" s="279">
        <v>0</v>
      </c>
      <c r="M98" s="279">
        <v>0</v>
      </c>
      <c r="N98" s="280">
        <f t="shared" si="4"/>
        <v>0</v>
      </c>
      <c r="O98" s="281">
        <v>0</v>
      </c>
      <c r="P98" s="279">
        <f t="shared" si="5"/>
        <v>0</v>
      </c>
      <c r="Q98" s="279">
        <f t="shared" si="6"/>
        <v>5241449</v>
      </c>
      <c r="R98" s="294">
        <f>+Q98/Q106</f>
        <v>7.2334536777001399E-2</v>
      </c>
    </row>
    <row r="99" spans="1:18" x14ac:dyDescent="0.2">
      <c r="A99" s="21"/>
      <c r="B99" s="13">
        <v>2021</v>
      </c>
      <c r="C99" s="278">
        <v>0</v>
      </c>
      <c r="D99" s="279">
        <v>0</v>
      </c>
      <c r="E99" s="279">
        <v>4398812</v>
      </c>
      <c r="F99" s="279">
        <v>0</v>
      </c>
      <c r="G99" s="279">
        <v>0</v>
      </c>
      <c r="H99" s="279">
        <v>0</v>
      </c>
      <c r="I99" s="280">
        <f>SUM(C99:H99)</f>
        <v>4398812</v>
      </c>
      <c r="J99" s="278">
        <v>0</v>
      </c>
      <c r="K99" s="279">
        <v>0</v>
      </c>
      <c r="L99" s="279">
        <v>0</v>
      </c>
      <c r="M99" s="279">
        <v>0</v>
      </c>
      <c r="N99" s="280">
        <f>SUM(J99:M99)</f>
        <v>0</v>
      </c>
      <c r="O99" s="281">
        <v>0</v>
      </c>
      <c r="P99" s="279">
        <f>+O99</f>
        <v>0</v>
      </c>
      <c r="Q99" s="279">
        <f>+I99+N99+P99</f>
        <v>4398812</v>
      </c>
      <c r="R99" s="294">
        <f>+Q99/Q107</f>
        <v>2.7066955082249679E-2</v>
      </c>
    </row>
    <row r="100" spans="1:18" ht="12.75" thickBot="1" x14ac:dyDescent="0.25">
      <c r="A100" s="22"/>
      <c r="B100" s="53" t="s">
        <v>1004</v>
      </c>
      <c r="C100" s="288"/>
      <c r="D100" s="289"/>
      <c r="E100" s="289">
        <f>+(E99-E98)/E98</f>
        <v>-0.16076413220847899</v>
      </c>
      <c r="F100" s="289"/>
      <c r="G100" s="289"/>
      <c r="H100" s="289"/>
      <c r="I100" s="290">
        <f>+(I99-I98)/I98</f>
        <v>-0.16076413220847899</v>
      </c>
      <c r="J100" s="288"/>
      <c r="K100" s="289"/>
      <c r="L100" s="289"/>
      <c r="M100" s="289"/>
      <c r="N100" s="290"/>
      <c r="O100" s="291"/>
      <c r="P100" s="289"/>
      <c r="Q100" s="289">
        <f>+(Q99-Q98)/Q98</f>
        <v>-0.16076413220847899</v>
      </c>
      <c r="R100" s="290"/>
    </row>
    <row r="101" spans="1:18" hidden="1" x14ac:dyDescent="0.2">
      <c r="A101" s="19" t="s">
        <v>274</v>
      </c>
      <c r="B101" s="32">
        <v>2018</v>
      </c>
      <c r="C101" s="274"/>
      <c r="D101" s="275"/>
      <c r="E101" s="275"/>
      <c r="F101" s="275"/>
      <c r="G101" s="275"/>
      <c r="H101" s="275"/>
      <c r="I101" s="276"/>
      <c r="J101" s="274"/>
      <c r="K101" s="275"/>
      <c r="L101" s="275"/>
      <c r="M101" s="275"/>
      <c r="N101" s="276"/>
      <c r="O101" s="277"/>
      <c r="P101" s="275"/>
      <c r="Q101" s="275"/>
      <c r="R101" s="293"/>
    </row>
    <row r="102" spans="1:18" hidden="1" x14ac:dyDescent="0.2">
      <c r="A102" s="21"/>
      <c r="B102" s="13">
        <v>2019</v>
      </c>
      <c r="C102" s="278"/>
      <c r="D102" s="279"/>
      <c r="E102" s="279"/>
      <c r="F102" s="279"/>
      <c r="G102" s="279"/>
      <c r="H102" s="279"/>
      <c r="I102" s="280"/>
      <c r="J102" s="278"/>
      <c r="K102" s="279"/>
      <c r="L102" s="279"/>
      <c r="M102" s="279"/>
      <c r="N102" s="280"/>
      <c r="O102" s="281"/>
      <c r="P102" s="279"/>
      <c r="Q102" s="279"/>
      <c r="R102" s="294"/>
    </row>
    <row r="103" spans="1:18" hidden="1" x14ac:dyDescent="0.2">
      <c r="A103" s="21"/>
      <c r="B103" s="13">
        <v>2020</v>
      </c>
      <c r="C103" s="278"/>
      <c r="D103" s="279"/>
      <c r="E103" s="279"/>
      <c r="F103" s="279"/>
      <c r="G103" s="279"/>
      <c r="H103" s="279"/>
      <c r="I103" s="280"/>
      <c r="J103" s="278"/>
      <c r="K103" s="279"/>
      <c r="L103" s="279"/>
      <c r="M103" s="279"/>
      <c r="N103" s="280"/>
      <c r="O103" s="281"/>
      <c r="P103" s="279"/>
      <c r="Q103" s="279"/>
      <c r="R103" s="294"/>
    </row>
    <row r="104" spans="1:18" ht="12.75" hidden="1" thickBot="1" x14ac:dyDescent="0.25">
      <c r="A104" s="22"/>
      <c r="B104" s="53" t="s">
        <v>382</v>
      </c>
      <c r="C104" s="282"/>
      <c r="D104" s="283"/>
      <c r="E104" s="283"/>
      <c r="F104" s="283"/>
      <c r="G104" s="283"/>
      <c r="H104" s="283"/>
      <c r="I104" s="284"/>
      <c r="J104" s="282"/>
      <c r="K104" s="283"/>
      <c r="L104" s="283"/>
      <c r="M104" s="283"/>
      <c r="N104" s="284"/>
      <c r="O104" s="285"/>
      <c r="P104" s="283"/>
      <c r="Q104" s="283"/>
      <c r="R104" s="290"/>
    </row>
    <row r="105" spans="1:18" x14ac:dyDescent="0.2">
      <c r="A105" s="41" t="s">
        <v>2</v>
      </c>
      <c r="B105" s="32">
        <v>2019</v>
      </c>
      <c r="C105" s="274">
        <f>+C13+C97</f>
        <v>0</v>
      </c>
      <c r="D105" s="275">
        <f t="shared" ref="D105:I105" si="7">+D13+D97</f>
        <v>20398559</v>
      </c>
      <c r="E105" s="275">
        <f t="shared" si="7"/>
        <v>5161568</v>
      </c>
      <c r="F105" s="275">
        <f t="shared" si="7"/>
        <v>23337208</v>
      </c>
      <c r="G105" s="275">
        <f t="shared" si="7"/>
        <v>0</v>
      </c>
      <c r="H105" s="275">
        <f t="shared" si="7"/>
        <v>510000</v>
      </c>
      <c r="I105" s="276">
        <f t="shared" si="7"/>
        <v>49407335</v>
      </c>
      <c r="J105" s="274">
        <f>+J13+J97</f>
        <v>0</v>
      </c>
      <c r="K105" s="275">
        <f t="shared" ref="K105:N105" si="8">+K13+K97</f>
        <v>0</v>
      </c>
      <c r="L105" s="275">
        <f t="shared" si="8"/>
        <v>63547</v>
      </c>
      <c r="M105" s="275">
        <f t="shared" si="8"/>
        <v>0</v>
      </c>
      <c r="N105" s="286">
        <f t="shared" si="8"/>
        <v>63547</v>
      </c>
      <c r="O105" s="274">
        <f t="shared" ref="O105:Q107" si="9">+O13+O97</f>
        <v>0</v>
      </c>
      <c r="P105" s="275">
        <f t="shared" si="9"/>
        <v>0</v>
      </c>
      <c r="Q105" s="275">
        <f t="shared" si="9"/>
        <v>49470882</v>
      </c>
      <c r="R105" s="293">
        <v>1</v>
      </c>
    </row>
    <row r="106" spans="1:18" x14ac:dyDescent="0.2">
      <c r="A106" s="23"/>
      <c r="B106" s="13">
        <v>2020</v>
      </c>
      <c r="C106" s="278">
        <f t="shared" ref="C106:N106" si="10">+C14+C98</f>
        <v>0</v>
      </c>
      <c r="D106" s="279">
        <f t="shared" si="10"/>
        <v>26654780</v>
      </c>
      <c r="E106" s="279">
        <f t="shared" si="10"/>
        <v>5241449</v>
      </c>
      <c r="F106" s="279">
        <f t="shared" si="10"/>
        <v>38636215</v>
      </c>
      <c r="G106" s="279">
        <f t="shared" si="10"/>
        <v>0</v>
      </c>
      <c r="H106" s="279">
        <f t="shared" si="10"/>
        <v>510000</v>
      </c>
      <c r="I106" s="280">
        <f t="shared" si="10"/>
        <v>71042444</v>
      </c>
      <c r="J106" s="278">
        <f t="shared" si="10"/>
        <v>0</v>
      </c>
      <c r="K106" s="279">
        <f t="shared" si="10"/>
        <v>0</v>
      </c>
      <c r="L106" s="279">
        <f t="shared" si="10"/>
        <v>1418779</v>
      </c>
      <c r="M106" s="279">
        <f t="shared" si="10"/>
        <v>0</v>
      </c>
      <c r="N106" s="287">
        <f t="shared" si="10"/>
        <v>1418779</v>
      </c>
      <c r="O106" s="278">
        <f t="shared" si="9"/>
        <v>0</v>
      </c>
      <c r="P106" s="279">
        <f t="shared" si="9"/>
        <v>0</v>
      </c>
      <c r="Q106" s="279">
        <f t="shared" si="9"/>
        <v>72461223</v>
      </c>
      <c r="R106" s="294">
        <v>1</v>
      </c>
    </row>
    <row r="107" spans="1:18" x14ac:dyDescent="0.2">
      <c r="A107" s="23"/>
      <c r="B107" s="13">
        <v>2021</v>
      </c>
      <c r="C107" s="278">
        <f t="shared" ref="C107:N107" si="11">+C15+C99</f>
        <v>0</v>
      </c>
      <c r="D107" s="279">
        <f t="shared" si="11"/>
        <v>41324952</v>
      </c>
      <c r="E107" s="279">
        <f t="shared" si="11"/>
        <v>4398812</v>
      </c>
      <c r="F107" s="279">
        <f t="shared" si="11"/>
        <v>113562189</v>
      </c>
      <c r="G107" s="279">
        <f t="shared" si="11"/>
        <v>0</v>
      </c>
      <c r="H107" s="279">
        <f t="shared" si="11"/>
        <v>230000</v>
      </c>
      <c r="I107" s="280">
        <f t="shared" si="11"/>
        <v>159515953</v>
      </c>
      <c r="J107" s="278">
        <f t="shared" si="11"/>
        <v>0</v>
      </c>
      <c r="K107" s="279">
        <f t="shared" si="11"/>
        <v>0</v>
      </c>
      <c r="L107" s="279">
        <f t="shared" si="11"/>
        <v>3000000</v>
      </c>
      <c r="M107" s="279">
        <f t="shared" si="11"/>
        <v>0</v>
      </c>
      <c r="N107" s="287">
        <f t="shared" si="11"/>
        <v>3000000</v>
      </c>
      <c r="O107" s="278">
        <f t="shared" si="9"/>
        <v>0</v>
      </c>
      <c r="P107" s="279">
        <f t="shared" si="9"/>
        <v>0</v>
      </c>
      <c r="Q107" s="279">
        <f t="shared" si="9"/>
        <v>162515953</v>
      </c>
      <c r="R107" s="294">
        <v>1</v>
      </c>
    </row>
    <row r="108" spans="1:18" ht="12.75" thickBot="1" x14ac:dyDescent="0.25">
      <c r="A108" s="22"/>
      <c r="B108" s="53" t="s">
        <v>1004</v>
      </c>
      <c r="C108" s="288"/>
      <c r="D108" s="289">
        <f>+(D107-D106)/D106</f>
        <v>0.55037678044988558</v>
      </c>
      <c r="E108" s="289">
        <f t="shared" ref="E108:F108" si="12">+(E107-E106)/E106</f>
        <v>-0.16076413220847899</v>
      </c>
      <c r="F108" s="289">
        <f t="shared" si="12"/>
        <v>1.9392679640073438</v>
      </c>
      <c r="G108" s="289"/>
      <c r="H108" s="289">
        <f t="shared" ref="H108" si="13">+(H107-H106)/H106</f>
        <v>-0.5490196078431373</v>
      </c>
      <c r="I108" s="290">
        <f>+(I107-I106)/I106</f>
        <v>1.2453612800820872</v>
      </c>
      <c r="J108" s="288"/>
      <c r="K108" s="289"/>
      <c r="L108" s="289">
        <f>+(L107-L106)/L106</f>
        <v>1.114494223554197</v>
      </c>
      <c r="M108" s="289"/>
      <c r="N108" s="292">
        <f>+(N107-N106)/N106</f>
        <v>1.114494223554197</v>
      </c>
      <c r="O108" s="288"/>
      <c r="P108" s="289"/>
      <c r="Q108" s="289">
        <f>+(Q107-Q106)/Q106</f>
        <v>1.2427989243294997</v>
      </c>
      <c r="R108" s="290"/>
    </row>
  </sheetData>
  <mergeCells count="6">
    <mergeCell ref="Q3:R3"/>
    <mergeCell ref="A3:A4"/>
    <mergeCell ref="C3:I3"/>
    <mergeCell ref="J3:N3"/>
    <mergeCell ref="O3:P3"/>
    <mergeCell ref="B3:B4"/>
  </mergeCells>
  <phoneticPr fontId="0" type="noConversion"/>
  <printOptions horizontalCentered="1"/>
  <pageMargins left="0.25" right="0.25" top="0.75" bottom="0.75" header="0.3" footer="0.3"/>
  <pageSetup paperSize="9" scale="80" orientation="landscape" r:id="rId1"/>
  <headerFooter alignWithMargins="0">
    <oddHeader>&amp;C&amp;"Arial,Negrita"&amp;18PROYECTO DE PRESUPUESTO 2021</oddHeader>
    <oddFooter>&amp;L&amp;"Arial,Negrita"&amp;8PROYECTO DE PRESUPUESTO PARA EL AÑO FISCAL 2021
INFORMACIÓN PARA LA COMISIÓN DE PRESUPUESTO Y CUENTA GENERAL DE LA REPÚBLICA DEL CONGRESO DE LA REPÚBLICA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23</vt:i4>
      </vt:variant>
    </vt:vector>
  </HeadingPairs>
  <TitlesOfParts>
    <vt:vector size="45" baseType="lpstr">
      <vt:lpstr>Índice</vt:lpstr>
      <vt:lpstr>F-01</vt:lpstr>
      <vt:lpstr>F-02</vt:lpstr>
      <vt:lpstr>F-03</vt:lpstr>
      <vt:lpstr>F-04</vt:lpstr>
      <vt:lpstr>F-05</vt:lpstr>
      <vt:lpstr>F-06</vt:lpstr>
      <vt:lpstr>F-07</vt:lpstr>
      <vt:lpstr>F-08</vt:lpstr>
      <vt:lpstr>F-09</vt:lpstr>
      <vt:lpstr>F-10</vt:lpstr>
      <vt:lpstr>F-11</vt:lpstr>
      <vt:lpstr>F-12 (RP)</vt:lpstr>
      <vt:lpstr>F-12 (RO)</vt:lpstr>
      <vt:lpstr>F-12 (RDR) </vt:lpstr>
      <vt:lpstr>F-13</vt:lpstr>
      <vt:lpstr>F-14</vt:lpstr>
      <vt:lpstr>F-15</vt:lpstr>
      <vt:lpstr>F-16</vt:lpstr>
      <vt:lpstr>F-17</vt:lpstr>
      <vt:lpstr>F-18</vt:lpstr>
      <vt:lpstr>Hoja1</vt:lpstr>
      <vt:lpstr>'F-01'!Área_de_impresión</vt:lpstr>
      <vt:lpstr>'F-05'!Área_de_impresión</vt:lpstr>
      <vt:lpstr>'F-06'!Área_de_impresión</vt:lpstr>
      <vt:lpstr>'F-07'!Área_de_impresión</vt:lpstr>
      <vt:lpstr>'F-08'!Área_de_impresión</vt:lpstr>
      <vt:lpstr>'F-09'!Área_de_impresión</vt:lpstr>
      <vt:lpstr>'F-10'!Área_de_impresión</vt:lpstr>
      <vt:lpstr>'F-11'!Área_de_impresión</vt:lpstr>
      <vt:lpstr>'F-12 (RDR) '!Área_de_impresión</vt:lpstr>
      <vt:lpstr>'F-12 (RO)'!Área_de_impresión</vt:lpstr>
      <vt:lpstr>'F-12 (RP)'!Área_de_impresión</vt:lpstr>
      <vt:lpstr>'F-13'!Área_de_impresión</vt:lpstr>
      <vt:lpstr>'F-14'!Área_de_impresión</vt:lpstr>
      <vt:lpstr>'F-15'!Área_de_impresión</vt:lpstr>
      <vt:lpstr>'F-16'!Área_de_impresión</vt:lpstr>
      <vt:lpstr>'F-17'!Área_de_impresión</vt:lpstr>
      <vt:lpstr>'F-18'!Área_de_impresión</vt:lpstr>
      <vt:lpstr>Índice!Área_de_impresión</vt:lpstr>
      <vt:lpstr>'F-01'!Títulos_a_imprimir</vt:lpstr>
      <vt:lpstr>'F-14'!Títulos_a_imprimir</vt:lpstr>
      <vt:lpstr>'F-17'!Títulos_a_imprimir</vt:lpstr>
      <vt:lpstr>'F-18'!Títulos_a_imprimir</vt:lpstr>
      <vt:lpstr>Índice!Títulos_a_imprimir</vt:lpstr>
    </vt:vector>
  </TitlesOfParts>
  <Company>Congreso de la República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Directiva Formulaicón de Presupuesto (V 2008)</dc:title>
  <dc:creator>Asesoria de Presupuesto</dc:creator>
  <cp:lastModifiedBy>pined</cp:lastModifiedBy>
  <cp:lastPrinted>2019-09-13T16:56:49Z</cp:lastPrinted>
  <dcterms:created xsi:type="dcterms:W3CDTF">1998-08-20T20:27:58Z</dcterms:created>
  <dcterms:modified xsi:type="dcterms:W3CDTF">2020-10-20T22:43:17Z</dcterms:modified>
</cp:coreProperties>
</file>